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8_PhD TU Darmstadt\_Experimentell\03_Karbonatisierungstiefe\Karbonatisierungstiefe\"/>
    </mc:Choice>
  </mc:AlternateContent>
  <xr:revisionPtr revIDLastSave="0" documentId="13_ncr:1_{422D3CAD-3FC4-4FCA-B39F-A5FAAB3A3661}" xr6:coauthVersionLast="47" xr6:coauthVersionMax="47" xr10:uidLastSave="{00000000-0000-0000-0000-000000000000}"/>
  <bookViews>
    <workbookView xWindow="11424" yWindow="0" windowWidth="11712" windowHeight="12336" activeTab="3" xr2:uid="{00000000-000D-0000-FFFF-FFFF00000000}"/>
  </bookViews>
  <sheets>
    <sheet name="Karbonatisierungsdauer" sheetId="4" r:id="rId1"/>
    <sheet name="Abschätzung Karbo Leimproben" sheetId="14" r:id="rId2"/>
    <sheet name="Übersicht 20% CO2" sheetId="15" r:id="rId3"/>
    <sheet name="A1-0,75" sheetId="1" r:id="rId4"/>
    <sheet name="A2-0,5" sheetId="2" r:id="rId5"/>
    <sheet name="A3-0,5-LL20" sheetId="3" r:id="rId6"/>
    <sheet name="A4-0,5-LL40" sheetId="5" r:id="rId7"/>
    <sheet name="A5-0,3-LL40" sheetId="6" r:id="rId8"/>
    <sheet name="A6-0,3-LL60" sheetId="7" r:id="rId9"/>
    <sheet name="D1-0,6" sheetId="8" r:id="rId10"/>
    <sheet name="D2-0,6-LL20" sheetId="9" r:id="rId11"/>
    <sheet name="D3-0,5-LL60" sheetId="10" r:id="rId12"/>
    <sheet name="D4-0,4-LL40" sheetId="11" r:id="rId13"/>
    <sheet name="D5-0,4-LL50" sheetId="12" r:id="rId14"/>
    <sheet name="D6-0,4-LL60" sheetId="1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H56" i="1"/>
  <c r="H49" i="1"/>
  <c r="H51" i="1"/>
  <c r="H60" i="1"/>
  <c r="G9" i="15" l="1"/>
  <c r="D9" i="15"/>
  <c r="J124" i="11"/>
  <c r="I124" i="8"/>
  <c r="I9" i="15" s="1"/>
  <c r="J124" i="8"/>
  <c r="J124" i="2"/>
  <c r="I124" i="11" l="1"/>
  <c r="L9" i="15" s="1"/>
  <c r="J124" i="3"/>
  <c r="I124" i="3"/>
  <c r="E9" i="15" s="1"/>
  <c r="M8" i="15"/>
  <c r="K5" i="15"/>
  <c r="H8" i="15"/>
  <c r="H20" i="1" l="1"/>
  <c r="H41" i="1"/>
  <c r="H82" i="1"/>
  <c r="H86" i="1"/>
  <c r="H87" i="1"/>
  <c r="H88" i="1"/>
  <c r="H89" i="1"/>
  <c r="H90" i="1"/>
  <c r="H91" i="1"/>
  <c r="H92" i="1"/>
  <c r="H94" i="1"/>
  <c r="H95" i="1"/>
  <c r="H96" i="1"/>
  <c r="H97" i="1"/>
  <c r="H100" i="1"/>
  <c r="H101" i="1"/>
  <c r="H102" i="1"/>
  <c r="H103" i="1"/>
  <c r="H85" i="1"/>
  <c r="H121" i="1"/>
  <c r="H40" i="2"/>
  <c r="H59" i="2"/>
  <c r="H78" i="2"/>
  <c r="H94" i="2"/>
  <c r="H117" i="2"/>
  <c r="H21" i="3"/>
  <c r="H38" i="3"/>
  <c r="H58" i="3"/>
  <c r="H82" i="3"/>
  <c r="H96" i="3"/>
  <c r="H115" i="3"/>
  <c r="H14" i="5"/>
  <c r="H15" i="5"/>
  <c r="H16" i="5"/>
  <c r="H17" i="5"/>
  <c r="H18" i="5"/>
  <c r="H19" i="5"/>
  <c r="H20" i="5"/>
  <c r="H21" i="5"/>
  <c r="H22" i="5"/>
  <c r="H23" i="5"/>
  <c r="H41" i="5"/>
  <c r="H62" i="5"/>
  <c r="H81" i="5"/>
  <c r="H86" i="5"/>
  <c r="H87" i="5"/>
  <c r="H91" i="5"/>
  <c r="H92" i="5"/>
  <c r="H95" i="5"/>
  <c r="H96" i="5"/>
  <c r="H97" i="5"/>
  <c r="H100" i="5"/>
  <c r="H101" i="5"/>
  <c r="H85" i="5"/>
  <c r="H116" i="5"/>
  <c r="H59" i="6"/>
  <c r="H81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85" i="6"/>
  <c r="H116" i="6"/>
  <c r="H78" i="7"/>
  <c r="H97" i="7"/>
  <c r="H98" i="7"/>
  <c r="H100" i="7"/>
  <c r="H101" i="7"/>
  <c r="H102" i="7"/>
  <c r="H96" i="7"/>
  <c r="H91" i="7"/>
  <c r="H90" i="7"/>
  <c r="H86" i="7"/>
  <c r="H85" i="7"/>
  <c r="H84" i="7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85" i="8"/>
  <c r="H62" i="8"/>
  <c r="H80" i="8"/>
  <c r="H68" i="8"/>
  <c r="H76" i="9"/>
  <c r="H36" i="11"/>
  <c r="H52" i="11"/>
  <c r="H76" i="11"/>
  <c r="H99" i="11"/>
  <c r="H96" i="11"/>
  <c r="H92" i="11"/>
  <c r="H86" i="11"/>
  <c r="H87" i="11"/>
  <c r="H88" i="11"/>
  <c r="H89" i="11"/>
  <c r="H90" i="11"/>
  <c r="H91" i="11"/>
  <c r="H93" i="11"/>
  <c r="H94" i="11"/>
  <c r="H95" i="11"/>
  <c r="H97" i="11"/>
  <c r="H98" i="11"/>
  <c r="H100" i="11"/>
  <c r="H101" i="11"/>
  <c r="H102" i="11"/>
  <c r="H103" i="11"/>
  <c r="H85" i="11"/>
  <c r="H84" i="11"/>
  <c r="H66" i="12"/>
  <c r="H57" i="12"/>
  <c r="H77" i="12"/>
  <c r="H100" i="12"/>
  <c r="H91" i="12"/>
  <c r="H44" i="2" l="1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1" i="13"/>
  <c r="H56" i="13"/>
  <c r="H51" i="13"/>
  <c r="H46" i="13"/>
  <c r="H42" i="13"/>
  <c r="H41" i="13"/>
  <c r="H40" i="13"/>
  <c r="H37" i="13"/>
  <c r="H36" i="13"/>
  <c r="H35" i="13"/>
  <c r="H32" i="13"/>
  <c r="H31" i="13"/>
  <c r="H30" i="13"/>
  <c r="H27" i="13"/>
  <c r="H26" i="13"/>
  <c r="H25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1" i="12"/>
  <c r="H96" i="12"/>
  <c r="H95" i="12"/>
  <c r="H92" i="12"/>
  <c r="H87" i="12"/>
  <c r="H86" i="12"/>
  <c r="H82" i="12"/>
  <c r="H81" i="12"/>
  <c r="H80" i="12"/>
  <c r="H76" i="12"/>
  <c r="H75" i="12"/>
  <c r="H72" i="12"/>
  <c r="H71" i="12"/>
  <c r="H70" i="12"/>
  <c r="H67" i="12"/>
  <c r="H65" i="12"/>
  <c r="H63" i="12"/>
  <c r="H62" i="12"/>
  <c r="H61" i="12"/>
  <c r="H60" i="12"/>
  <c r="H59" i="12"/>
  <c r="H58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122" i="11"/>
  <c r="H121" i="11"/>
  <c r="H120" i="11"/>
  <c r="H119" i="11"/>
  <c r="H118" i="11"/>
  <c r="H117" i="11"/>
  <c r="H116" i="11"/>
  <c r="H115" i="11"/>
  <c r="H113" i="11"/>
  <c r="H112" i="11"/>
  <c r="H111" i="11"/>
  <c r="H110" i="11"/>
  <c r="H107" i="11"/>
  <c r="H106" i="11"/>
  <c r="H105" i="11"/>
  <c r="H104" i="11"/>
  <c r="J84" i="11"/>
  <c r="H83" i="11"/>
  <c r="H82" i="11"/>
  <c r="H81" i="11"/>
  <c r="H80" i="11"/>
  <c r="H79" i="11"/>
  <c r="H78" i="11"/>
  <c r="H77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1" i="10"/>
  <c r="H36" i="10"/>
  <c r="H31" i="10"/>
  <c r="H26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121" i="9"/>
  <c r="H116" i="9"/>
  <c r="H111" i="9"/>
  <c r="H106" i="9"/>
  <c r="H102" i="9"/>
  <c r="H101" i="9"/>
  <c r="H97" i="9"/>
  <c r="H96" i="9"/>
  <c r="H95" i="9"/>
  <c r="H91" i="9"/>
  <c r="H90" i="9"/>
  <c r="H87" i="9"/>
  <c r="H86" i="9"/>
  <c r="H85" i="9"/>
  <c r="H82" i="9"/>
  <c r="H81" i="9"/>
  <c r="H80" i="9"/>
  <c r="H79" i="9"/>
  <c r="H78" i="9"/>
  <c r="H77" i="9"/>
  <c r="H75" i="9"/>
  <c r="H74" i="9"/>
  <c r="H73" i="9"/>
  <c r="H72" i="9"/>
  <c r="H71" i="9"/>
  <c r="H70" i="9"/>
  <c r="H67" i="9"/>
  <c r="H66" i="9"/>
  <c r="H65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84" i="8"/>
  <c r="H83" i="8"/>
  <c r="H82" i="8"/>
  <c r="H81" i="8"/>
  <c r="H79" i="8"/>
  <c r="H78" i="8"/>
  <c r="H77" i="8"/>
  <c r="H76" i="8"/>
  <c r="H75" i="8"/>
  <c r="H74" i="8"/>
  <c r="H73" i="8"/>
  <c r="H72" i="8"/>
  <c r="H71" i="8"/>
  <c r="H70" i="8"/>
  <c r="H69" i="8"/>
  <c r="H67" i="8"/>
  <c r="H66" i="8"/>
  <c r="H65" i="8"/>
  <c r="H64" i="8"/>
  <c r="H63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82" i="7"/>
  <c r="H81" i="7"/>
  <c r="H80" i="7"/>
  <c r="H79" i="7"/>
  <c r="H77" i="7"/>
  <c r="H76" i="7"/>
  <c r="H75" i="7"/>
  <c r="H74" i="7"/>
  <c r="H73" i="7"/>
  <c r="H72" i="7"/>
  <c r="H71" i="7"/>
  <c r="H70" i="7"/>
  <c r="H67" i="7"/>
  <c r="H66" i="7"/>
  <c r="H65" i="7"/>
  <c r="H63" i="7"/>
  <c r="H62" i="7"/>
  <c r="H57" i="7"/>
  <c r="H56" i="7"/>
  <c r="H55" i="7"/>
  <c r="H53" i="7"/>
  <c r="H52" i="7"/>
  <c r="H50" i="7"/>
  <c r="H49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123" i="6"/>
  <c r="H122" i="6"/>
  <c r="H121" i="6"/>
  <c r="H120" i="6"/>
  <c r="H119" i="6"/>
  <c r="H118" i="6"/>
  <c r="H117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84" i="6"/>
  <c r="H83" i="6"/>
  <c r="H82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121" i="5"/>
  <c r="H111" i="5"/>
  <c r="H106" i="5"/>
  <c r="H83" i="5"/>
  <c r="H82" i="5"/>
  <c r="H80" i="5"/>
  <c r="H78" i="5"/>
  <c r="H77" i="5"/>
  <c r="H76" i="5"/>
  <c r="H75" i="5"/>
  <c r="H72" i="5"/>
  <c r="H71" i="5"/>
  <c r="H70" i="5"/>
  <c r="H69" i="5"/>
  <c r="H67" i="5"/>
  <c r="H66" i="5"/>
  <c r="H65" i="5"/>
  <c r="H64" i="5"/>
  <c r="H63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13" i="5"/>
  <c r="H12" i="5"/>
  <c r="H11" i="5"/>
  <c r="H10" i="5"/>
  <c r="H9" i="5"/>
  <c r="H8" i="5"/>
  <c r="H7" i="5"/>
  <c r="H6" i="5"/>
  <c r="H5" i="5"/>
  <c r="H4" i="5"/>
  <c r="H31" i="3"/>
  <c r="H18" i="3"/>
  <c r="H123" i="3"/>
  <c r="H122" i="3"/>
  <c r="H121" i="3"/>
  <c r="H120" i="3"/>
  <c r="H119" i="3"/>
  <c r="H118" i="3"/>
  <c r="H117" i="3"/>
  <c r="H116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0" i="3"/>
  <c r="H19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105" i="2"/>
  <c r="H106" i="2"/>
  <c r="H107" i="2"/>
  <c r="H108" i="2"/>
  <c r="H109" i="2"/>
  <c r="H110" i="2"/>
  <c r="H111" i="2"/>
  <c r="H112" i="2"/>
  <c r="H113" i="2"/>
  <c r="H114" i="2"/>
  <c r="H115" i="2"/>
  <c r="H116" i="2"/>
  <c r="H118" i="2"/>
  <c r="H119" i="2"/>
  <c r="H120" i="2"/>
  <c r="H121" i="2"/>
  <c r="H122" i="2"/>
  <c r="H123" i="2"/>
  <c r="H104" i="2"/>
  <c r="H85" i="2"/>
  <c r="H86" i="2"/>
  <c r="H87" i="2"/>
  <c r="H88" i="2"/>
  <c r="H89" i="2"/>
  <c r="H90" i="2"/>
  <c r="H91" i="2"/>
  <c r="H92" i="2"/>
  <c r="H93" i="2"/>
  <c r="H95" i="2"/>
  <c r="H96" i="2"/>
  <c r="H97" i="2"/>
  <c r="H98" i="2"/>
  <c r="H99" i="2"/>
  <c r="H100" i="2"/>
  <c r="H101" i="2"/>
  <c r="H102" i="2"/>
  <c r="H103" i="2"/>
  <c r="H84" i="2"/>
  <c r="H66" i="2"/>
  <c r="H67" i="2"/>
  <c r="H68" i="2"/>
  <c r="H69" i="2"/>
  <c r="H70" i="2"/>
  <c r="H71" i="2"/>
  <c r="H72" i="2"/>
  <c r="H73" i="2"/>
  <c r="H74" i="2"/>
  <c r="H75" i="2"/>
  <c r="H76" i="2"/>
  <c r="H77" i="2"/>
  <c r="H79" i="2"/>
  <c r="H80" i="2"/>
  <c r="H81" i="2"/>
  <c r="H82" i="2"/>
  <c r="H83" i="2"/>
  <c r="H65" i="2"/>
  <c r="H64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60" i="2"/>
  <c r="H61" i="2"/>
  <c r="H62" i="2"/>
  <c r="H63" i="2"/>
  <c r="H4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1" i="2"/>
  <c r="H42" i="2"/>
  <c r="H43" i="2"/>
  <c r="H25" i="2"/>
  <c r="H2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5" i="2"/>
  <c r="H4" i="2"/>
  <c r="H106" i="1"/>
  <c r="H107" i="1"/>
  <c r="H108" i="1"/>
  <c r="H110" i="1"/>
  <c r="H111" i="1"/>
  <c r="H112" i="1"/>
  <c r="H113" i="1"/>
  <c r="H114" i="1"/>
  <c r="H115" i="1"/>
  <c r="H116" i="1"/>
  <c r="H119" i="1"/>
  <c r="H120" i="1"/>
  <c r="H122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H83" i="1"/>
  <c r="H57" i="1"/>
  <c r="H45" i="1"/>
  <c r="H46" i="1"/>
  <c r="H47" i="1"/>
  <c r="H48" i="1"/>
  <c r="H50" i="1"/>
  <c r="H52" i="1"/>
  <c r="H53" i="1"/>
  <c r="H54" i="1"/>
  <c r="H58" i="1"/>
  <c r="H59" i="1"/>
  <c r="H62" i="1"/>
  <c r="H63" i="1"/>
  <c r="H44" i="1"/>
  <c r="H39" i="1"/>
  <c r="H3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40" i="1"/>
  <c r="H42" i="1"/>
  <c r="H43" i="1"/>
  <c r="H24" i="1"/>
  <c r="J24" i="1" l="1"/>
  <c r="I4" i="13"/>
  <c r="N3" i="15" s="1"/>
  <c r="I44" i="1"/>
  <c r="J44" i="13"/>
  <c r="I4" i="8"/>
  <c r="I3" i="15" s="1"/>
  <c r="J4" i="8"/>
  <c r="I24" i="1"/>
  <c r="C4" i="15" s="1"/>
  <c r="J4" i="11"/>
  <c r="J4" i="12"/>
  <c r="I64" i="8"/>
  <c r="I6" i="15" s="1"/>
  <c r="J104" i="7"/>
  <c r="I44" i="9"/>
  <c r="J5" i="15" s="1"/>
  <c r="I44" i="13"/>
  <c r="N5" i="15" s="1"/>
  <c r="J84" i="12"/>
  <c r="I64" i="12"/>
  <c r="M6" i="15" s="1"/>
  <c r="J64" i="12"/>
  <c r="I44" i="12"/>
  <c r="M5" i="15" s="1"/>
  <c r="J44" i="12"/>
  <c r="I104" i="11"/>
  <c r="L8" i="15" s="1"/>
  <c r="J104" i="11"/>
  <c r="I64" i="11"/>
  <c r="L6" i="15" s="1"/>
  <c r="I84" i="11"/>
  <c r="L7" i="15" s="1"/>
  <c r="J44" i="11"/>
  <c r="J104" i="9"/>
  <c r="I104" i="9"/>
  <c r="J8" i="15" s="1"/>
  <c r="J84" i="9"/>
  <c r="I84" i="9"/>
  <c r="J7" i="15" s="1"/>
  <c r="I64" i="9"/>
  <c r="J6" i="15" s="1"/>
  <c r="J44" i="9"/>
  <c r="J24" i="9"/>
  <c r="I4" i="9"/>
  <c r="J3" i="15" s="1"/>
  <c r="J4" i="9"/>
  <c r="J104" i="8"/>
  <c r="I84" i="8"/>
  <c r="I7" i="15" s="1"/>
  <c r="I44" i="8"/>
  <c r="I5" i="15" s="1"/>
  <c r="J44" i="8"/>
  <c r="J24" i="8"/>
  <c r="I24" i="9"/>
  <c r="J4" i="15" s="1"/>
  <c r="I24" i="10"/>
  <c r="K4" i="15" s="1"/>
  <c r="J24" i="10"/>
  <c r="I4" i="10"/>
  <c r="K3" i="15" s="1"/>
  <c r="J4" i="10"/>
  <c r="I24" i="11"/>
  <c r="L4" i="15" s="1"/>
  <c r="J24" i="11"/>
  <c r="I4" i="11"/>
  <c r="L3" i="15" s="1"/>
  <c r="J24" i="12"/>
  <c r="I4" i="12"/>
  <c r="M3" i="15" s="1"/>
  <c r="J4" i="13"/>
  <c r="J24" i="13"/>
  <c r="I24" i="13"/>
  <c r="N4" i="15" s="1"/>
  <c r="I84" i="7"/>
  <c r="H7" i="15" s="1"/>
  <c r="J84" i="7"/>
  <c r="I64" i="7"/>
  <c r="H6" i="15" s="1"/>
  <c r="J44" i="7"/>
  <c r="I44" i="7"/>
  <c r="H5" i="15" s="1"/>
  <c r="J24" i="7"/>
  <c r="J4" i="7"/>
  <c r="I4" i="7"/>
  <c r="H3" i="15" s="1"/>
  <c r="J104" i="6"/>
  <c r="I84" i="6"/>
  <c r="G7" i="15" s="1"/>
  <c r="I64" i="6"/>
  <c r="G6" i="15" s="1"/>
  <c r="J84" i="6"/>
  <c r="J44" i="6"/>
  <c r="J24" i="6"/>
  <c r="J4" i="6"/>
  <c r="I4" i="6"/>
  <c r="G3" i="15" s="1"/>
  <c r="J104" i="5"/>
  <c r="J84" i="5"/>
  <c r="I64" i="5"/>
  <c r="F6" i="15" s="1"/>
  <c r="I84" i="5"/>
  <c r="F7" i="15" s="1"/>
  <c r="J44" i="5"/>
  <c r="I24" i="5"/>
  <c r="F4" i="15" s="1"/>
  <c r="J24" i="5"/>
  <c r="J4" i="5"/>
  <c r="I4" i="5"/>
  <c r="F3" i="15" s="1"/>
  <c r="I84" i="3"/>
  <c r="E7" i="15" s="1"/>
  <c r="I24" i="3"/>
  <c r="E4" i="15" s="1"/>
  <c r="J104" i="2"/>
  <c r="I84" i="2"/>
  <c r="D7" i="15" s="1"/>
  <c r="J64" i="2"/>
  <c r="I64" i="2"/>
  <c r="D6" i="15" s="1"/>
  <c r="I44" i="2"/>
  <c r="D5" i="15" s="1"/>
  <c r="I24" i="2"/>
  <c r="D4" i="15" s="1"/>
  <c r="J4" i="2"/>
  <c r="I104" i="1"/>
  <c r="C8" i="15" s="1"/>
  <c r="J104" i="1"/>
  <c r="I64" i="1"/>
  <c r="C6" i="15" s="1"/>
  <c r="I84" i="1"/>
  <c r="C7" i="15" s="1"/>
  <c r="J84" i="1"/>
  <c r="J44" i="1"/>
  <c r="I24" i="12"/>
  <c r="M4" i="15" s="1"/>
  <c r="I84" i="12"/>
  <c r="M7" i="15" s="1"/>
  <c r="J64" i="11"/>
  <c r="I44" i="11"/>
  <c r="L5" i="15" s="1"/>
  <c r="J64" i="9"/>
  <c r="J64" i="8"/>
  <c r="J84" i="8"/>
  <c r="I24" i="8"/>
  <c r="I4" i="15" s="1"/>
  <c r="I104" i="8"/>
  <c r="I8" i="15" s="1"/>
  <c r="J64" i="7"/>
  <c r="I24" i="7"/>
  <c r="H4" i="15" s="1"/>
  <c r="I44" i="6"/>
  <c r="G5" i="15" s="1"/>
  <c r="J64" i="6"/>
  <c r="I24" i="6"/>
  <c r="G4" i="15" s="1"/>
  <c r="I104" i="6"/>
  <c r="G8" i="15" s="1"/>
  <c r="J64" i="5"/>
  <c r="I44" i="5"/>
  <c r="F5" i="15" s="1"/>
  <c r="I104" i="5"/>
  <c r="F8" i="15" s="1"/>
  <c r="I64" i="3"/>
  <c r="E6" i="15" s="1"/>
  <c r="J24" i="3"/>
  <c r="J104" i="3"/>
  <c r="J44" i="3"/>
  <c r="J84" i="3"/>
  <c r="I4" i="3"/>
  <c r="E3" i="15" s="1"/>
  <c r="J4" i="3"/>
  <c r="J64" i="3"/>
  <c r="I44" i="3"/>
  <c r="E5" i="15" s="1"/>
  <c r="I104" i="3"/>
  <c r="E8" i="15" s="1"/>
  <c r="I104" i="2"/>
  <c r="D8" i="15" s="1"/>
  <c r="J44" i="2"/>
  <c r="J84" i="2"/>
  <c r="J24" i="2"/>
  <c r="I4" i="2"/>
  <c r="D3" i="15" s="1"/>
  <c r="J64" i="1"/>
  <c r="C5" i="15"/>
  <c r="H12" i="1" l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1" i="1"/>
  <c r="H22" i="1"/>
  <c r="H23" i="1"/>
  <c r="H4" i="1"/>
  <c r="H5" i="1"/>
  <c r="J4" i="1" l="1"/>
  <c r="I4" i="1"/>
  <c r="C3" i="15" s="1"/>
  <c r="M20" i="14"/>
  <c r="N20" i="14" s="1"/>
  <c r="Q20" i="14" s="1"/>
  <c r="U20" i="14" s="1"/>
  <c r="D20" i="14"/>
  <c r="M19" i="14"/>
  <c r="N19" i="14" s="1"/>
  <c r="Q19" i="14" s="1"/>
  <c r="U19" i="14" s="1"/>
  <c r="D19" i="14"/>
  <c r="M18" i="14"/>
  <c r="N18" i="14" s="1"/>
  <c r="Q18" i="14" s="1"/>
  <c r="U18" i="14" s="1"/>
  <c r="D18" i="14"/>
  <c r="M17" i="14"/>
  <c r="N17" i="14" s="1"/>
  <c r="Q17" i="14" s="1"/>
  <c r="U17" i="14" s="1"/>
  <c r="D17" i="14"/>
  <c r="M16" i="14"/>
  <c r="N16" i="14" s="1"/>
  <c r="Q16" i="14" s="1"/>
  <c r="U16" i="14" s="1"/>
  <c r="D16" i="14"/>
  <c r="M15" i="14"/>
  <c r="N15" i="14" s="1"/>
  <c r="Q15" i="14" s="1"/>
  <c r="U15" i="14" s="1"/>
  <c r="D15" i="14"/>
  <c r="M14" i="14"/>
  <c r="O14" i="14" s="1"/>
  <c r="R14" i="14" s="1"/>
  <c r="V14" i="14" s="1"/>
  <c r="M9" i="14"/>
  <c r="P9" i="14" s="1"/>
  <c r="S9" i="14" s="1"/>
  <c r="W9" i="14" s="1"/>
  <c r="P18" i="14" l="1"/>
  <c r="S18" i="14" s="1"/>
  <c r="W18" i="14" s="1"/>
  <c r="O20" i="14"/>
  <c r="R20" i="14" s="1"/>
  <c r="V20" i="14" s="1"/>
  <c r="O16" i="14"/>
  <c r="R16" i="14" s="1"/>
  <c r="V16" i="14" s="1"/>
  <c r="P16" i="14"/>
  <c r="S16" i="14" s="1"/>
  <c r="W16" i="14" s="1"/>
  <c r="N9" i="14"/>
  <c r="Q9" i="14" s="1"/>
  <c r="U9" i="14" s="1"/>
  <c r="P20" i="14"/>
  <c r="S20" i="14" s="1"/>
  <c r="W20" i="14" s="1"/>
  <c r="O18" i="14"/>
  <c r="R18" i="14" s="1"/>
  <c r="V18" i="14" s="1"/>
  <c r="O15" i="14"/>
  <c r="R15" i="14" s="1"/>
  <c r="V15" i="14" s="1"/>
  <c r="O17" i="14"/>
  <c r="R17" i="14" s="1"/>
  <c r="V17" i="14" s="1"/>
  <c r="O19" i="14"/>
  <c r="R19" i="14" s="1"/>
  <c r="V19" i="14" s="1"/>
  <c r="N14" i="14"/>
  <c r="Q14" i="14" s="1"/>
  <c r="U14" i="14" s="1"/>
  <c r="P15" i="14"/>
  <c r="S15" i="14" s="1"/>
  <c r="W15" i="14" s="1"/>
  <c r="P17" i="14"/>
  <c r="S17" i="14" s="1"/>
  <c r="W17" i="14" s="1"/>
  <c r="P19" i="14"/>
  <c r="S19" i="14" s="1"/>
  <c r="W19" i="14" s="1"/>
  <c r="P14" i="14"/>
  <c r="S14" i="14" s="1"/>
  <c r="W14" i="14" s="1"/>
  <c r="O9" i="14"/>
  <c r="R9" i="14" s="1"/>
  <c r="V9" i="14" s="1"/>
  <c r="U8" i="14"/>
  <c r="M30" i="14"/>
  <c r="O30" i="14" s="1"/>
  <c r="M29" i="14"/>
  <c r="N29" i="14" s="1"/>
  <c r="M28" i="14"/>
  <c r="O28" i="14" s="1"/>
  <c r="M27" i="14"/>
  <c r="P27" i="14" s="1"/>
  <c r="Q26" i="14"/>
  <c r="S30" i="14" l="1"/>
  <c r="R28" i="14"/>
  <c r="S27" i="14"/>
  <c r="S29" i="14"/>
  <c r="N27" i="14"/>
  <c r="S28" i="14"/>
  <c r="R27" i="14"/>
  <c r="Q27" i="14"/>
  <c r="R30" i="14"/>
  <c r="Q30" i="14"/>
  <c r="R29" i="14"/>
  <c r="Q29" i="14"/>
  <c r="Q28" i="14"/>
  <c r="N28" i="14"/>
  <c r="O29" i="14"/>
  <c r="P30" i="14"/>
  <c r="P29" i="14"/>
  <c r="O27" i="14"/>
  <c r="P28" i="14"/>
  <c r="N30" i="14"/>
  <c r="M11" i="14"/>
  <c r="M10" i="14"/>
  <c r="M13" i="14"/>
  <c r="M12" i="14"/>
  <c r="Q8" i="14"/>
  <c r="N10" i="14" l="1"/>
  <c r="Q10" i="14" s="1"/>
  <c r="U10" i="14" s="1"/>
  <c r="P10" i="14"/>
  <c r="S10" i="14" s="1"/>
  <c r="W10" i="14" s="1"/>
  <c r="W19" i="4"/>
  <c r="V19" i="4"/>
  <c r="U19" i="4"/>
  <c r="X18" i="4"/>
  <c r="M18" i="4"/>
  <c r="K18" i="4"/>
  <c r="J18" i="4"/>
  <c r="D18" i="4"/>
  <c r="X17" i="4"/>
  <c r="M17" i="4"/>
  <c r="K17" i="4"/>
  <c r="J17" i="4"/>
  <c r="D17" i="4"/>
  <c r="X16" i="4"/>
  <c r="M16" i="4"/>
  <c r="K16" i="4"/>
  <c r="J16" i="4"/>
  <c r="D16" i="4"/>
  <c r="X15" i="4"/>
  <c r="M15" i="4"/>
  <c r="K15" i="4"/>
  <c r="J15" i="4"/>
  <c r="D15" i="4"/>
  <c r="X14" i="4"/>
  <c r="M14" i="4"/>
  <c r="K14" i="4"/>
  <c r="J14" i="4"/>
  <c r="D14" i="4"/>
  <c r="X13" i="4"/>
  <c r="M13" i="4"/>
  <c r="K13" i="4"/>
  <c r="J13" i="4"/>
  <c r="D13" i="4"/>
  <c r="X12" i="4"/>
  <c r="M12" i="4"/>
  <c r="K12" i="4"/>
  <c r="J12" i="4"/>
  <c r="X11" i="4"/>
  <c r="M11" i="4"/>
  <c r="K11" i="4"/>
  <c r="J11" i="4"/>
  <c r="X10" i="4"/>
  <c r="M10" i="4"/>
  <c r="K10" i="4"/>
  <c r="J10" i="4"/>
  <c r="X9" i="4"/>
  <c r="M9" i="4"/>
  <c r="K9" i="4"/>
  <c r="J9" i="4"/>
  <c r="X8" i="4"/>
  <c r="M8" i="4"/>
  <c r="K8" i="4"/>
  <c r="J8" i="4"/>
  <c r="X7" i="4"/>
  <c r="M7" i="4"/>
  <c r="K7" i="4"/>
  <c r="J7" i="4"/>
  <c r="Q6" i="4"/>
  <c r="I15" i="4" s="1"/>
  <c r="O18" i="4" l="1"/>
  <c r="R18" i="4" s="1"/>
  <c r="I8" i="4"/>
  <c r="O10" i="4"/>
  <c r="R10" i="4" s="1"/>
  <c r="P12" i="4"/>
  <c r="S12" i="4" s="1"/>
  <c r="I11" i="4"/>
  <c r="N11" i="4" s="1"/>
  <c r="Q11" i="4" s="1"/>
  <c r="P10" i="4"/>
  <c r="S10" i="4" s="1"/>
  <c r="P13" i="4"/>
  <c r="S13" i="4" s="1"/>
  <c r="P15" i="4"/>
  <c r="S15" i="4" s="1"/>
  <c r="O12" i="4"/>
  <c r="R12" i="4" s="1"/>
  <c r="U21" i="4"/>
  <c r="O7" i="4"/>
  <c r="R7" i="4" s="1"/>
  <c r="P7" i="4"/>
  <c r="S7" i="4" s="1"/>
  <c r="O9" i="4"/>
  <c r="R9" i="4" s="1"/>
  <c r="O14" i="4"/>
  <c r="R14" i="4" s="1"/>
  <c r="O13" i="4"/>
  <c r="R13" i="4" s="1"/>
  <c r="I16" i="4"/>
  <c r="N16" i="4" s="1"/>
  <c r="Q16" i="4" s="1"/>
  <c r="P18" i="4"/>
  <c r="S18" i="4" s="1"/>
  <c r="P9" i="4"/>
  <c r="S9" i="4" s="1"/>
  <c r="O11" i="4"/>
  <c r="R11" i="4" s="1"/>
  <c r="O16" i="4"/>
  <c r="R16" i="4" s="1"/>
  <c r="P11" i="4"/>
  <c r="S11" i="4" s="1"/>
  <c r="I13" i="4"/>
  <c r="N13" i="4" s="1"/>
  <c r="Q13" i="4" s="1"/>
  <c r="O15" i="4"/>
  <c r="R15" i="4" s="1"/>
  <c r="P16" i="4"/>
  <c r="S16" i="4" s="1"/>
  <c r="I9" i="4"/>
  <c r="N9" i="4" s="1"/>
  <c r="Q9" i="4" s="1"/>
  <c r="N15" i="4"/>
  <c r="Q15" i="4" s="1"/>
  <c r="P17" i="4"/>
  <c r="S17" i="4" s="1"/>
  <c r="O8" i="4"/>
  <c r="R8" i="4" s="1"/>
  <c r="I12" i="4"/>
  <c r="N12" i="4" s="1"/>
  <c r="Q12" i="4" s="1"/>
  <c r="P14" i="4"/>
  <c r="S14" i="4" s="1"/>
  <c r="O17" i="4"/>
  <c r="R17" i="4" s="1"/>
  <c r="P8" i="4"/>
  <c r="S8" i="4" s="1"/>
  <c r="I10" i="4"/>
  <c r="N10" i="4" s="1"/>
  <c r="Q10" i="4" s="1"/>
  <c r="I17" i="4"/>
  <c r="N17" i="4" s="1"/>
  <c r="Q17" i="4" s="1"/>
  <c r="I14" i="4"/>
  <c r="N14" i="4" s="1"/>
  <c r="Q14" i="4" s="1"/>
  <c r="N8" i="4"/>
  <c r="Q8" i="4" s="1"/>
  <c r="I18" i="4"/>
  <c r="N18" i="4" s="1"/>
  <c r="Q18" i="4" s="1"/>
  <c r="I7" i="4"/>
  <c r="N7" i="4" s="1"/>
  <c r="Q7" i="4" s="1"/>
  <c r="N13" i="14"/>
  <c r="Q13" i="14" s="1"/>
  <c r="U13" i="14" s="1"/>
  <c r="N11" i="14"/>
  <c r="Q11" i="14" s="1"/>
  <c r="U11" i="14" s="1"/>
  <c r="N12" i="14"/>
  <c r="Q12" i="14" s="1"/>
  <c r="U12" i="14" s="1"/>
  <c r="O11" i="14"/>
  <c r="R11" i="14" s="1"/>
  <c r="V11" i="14" s="1"/>
  <c r="O10" i="14"/>
  <c r="R10" i="14" s="1"/>
  <c r="V10" i="14" s="1"/>
  <c r="O12" i="14"/>
  <c r="R12" i="14" s="1"/>
  <c r="V12" i="14" s="1"/>
  <c r="O13" i="14" l="1"/>
  <c r="R13" i="14" s="1"/>
  <c r="V13" i="14" s="1"/>
  <c r="P11" i="14"/>
  <c r="S11" i="14" s="1"/>
  <c r="W11" i="14" s="1"/>
  <c r="P12" i="14"/>
  <c r="S12" i="14" s="1"/>
  <c r="W12" i="14" s="1"/>
  <c r="P13" i="14"/>
  <c r="S13" i="14" s="1"/>
  <c r="W13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Steiner</author>
  </authors>
  <commentList>
    <comment ref="L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Steiner:</t>
        </r>
        <r>
          <rPr>
            <sz val="9"/>
            <color indexed="81"/>
            <rFont val="Tahoma"/>
            <family val="2"/>
          </rPr>
          <t xml:space="preserve">
gilt für 25LL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Steiner</author>
  </authors>
  <commentList>
    <comment ref="L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Steiner:</t>
        </r>
        <r>
          <rPr>
            <sz val="9"/>
            <color indexed="81"/>
            <rFont val="Tahoma"/>
            <family val="2"/>
          </rPr>
          <t xml:space="preserve">
gilt für 25LL</t>
        </r>
      </text>
    </comment>
  </commentList>
</comments>
</file>

<file path=xl/sharedStrings.xml><?xml version="1.0" encoding="utf-8"?>
<sst xmlns="http://schemas.openxmlformats.org/spreadsheetml/2006/main" count="1899" uniqueCount="165">
  <si>
    <t>Prismen mit 40x40x160mm</t>
  </si>
  <si>
    <t>Versuchsprogramm</t>
  </si>
  <si>
    <t>3 x Prismen pro konz</t>
  </si>
  <si>
    <t>Mischung</t>
  </si>
  <si>
    <t>w/z
[-]</t>
  </si>
  <si>
    <t>w/k
[-]</t>
  </si>
  <si>
    <t>K
[%]</t>
  </si>
  <si>
    <t>LL
[%]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</si>
  <si>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erf</t>
    </r>
    <r>
      <rPr>
        <b/>
        <sz val="11"/>
        <color theme="1"/>
        <rFont val="Calibri"/>
        <family val="2"/>
        <scheme val="minor"/>
      </rPr>
      <t>=d</t>
    </r>
    <r>
      <rPr>
        <b/>
        <vertAlign val="subscript"/>
        <sz val="11"/>
        <color theme="1"/>
        <rFont val="Calibri"/>
        <family val="2"/>
        <scheme val="minor"/>
      </rPr>
      <t>Probe</t>
    </r>
    <r>
      <rPr>
        <b/>
        <sz val="11"/>
        <color theme="1"/>
        <rFont val="Calibri"/>
        <family val="2"/>
        <scheme val="minor"/>
      </rPr>
      <t>/2
[mm]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</si>
  <si>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-Steig. Β 400ppm
[-]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</si>
  <si>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-Steig. Β 2%
[-]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</si>
  <si>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-Steig. Β 20%
[-]</t>
    </r>
  </si>
  <si>
    <t>ACC 28d [mm]</t>
  </si>
  <si>
    <t>k=x/√t [mm/√a]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</si>
  <si>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erf</t>
    </r>
    <r>
      <rPr>
        <b/>
        <sz val="11"/>
        <color theme="1"/>
        <rFont val="Calibri"/>
        <family val="2"/>
        <scheme val="minor"/>
      </rPr>
      <t>=x</t>
    </r>
    <r>
      <rPr>
        <b/>
        <vertAlign val="subscript"/>
        <sz val="11"/>
        <color theme="1"/>
        <rFont val="Calibri"/>
        <family val="2"/>
        <scheme val="minor"/>
      </rPr>
      <t>erf</t>
    </r>
    <r>
      <rPr>
        <b/>
        <sz val="11"/>
        <color theme="1"/>
        <rFont val="Calibri"/>
        <family val="2"/>
        <scheme val="minor"/>
      </rPr>
      <t>²/k²/√β
[a] 400ppm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</si>
  <si>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erf</t>
    </r>
    <r>
      <rPr>
        <b/>
        <sz val="11"/>
        <color theme="1"/>
        <rFont val="Calibri"/>
        <family val="2"/>
        <scheme val="minor"/>
      </rPr>
      <t>=x</t>
    </r>
    <r>
      <rPr>
        <b/>
        <vertAlign val="subscript"/>
        <sz val="11"/>
        <color theme="1"/>
        <rFont val="Calibri"/>
        <family val="2"/>
        <scheme val="minor"/>
      </rPr>
      <t>erf</t>
    </r>
    <r>
      <rPr>
        <b/>
        <sz val="11"/>
        <color theme="1"/>
        <rFont val="Calibri"/>
        <family val="2"/>
        <scheme val="minor"/>
      </rPr>
      <t>²/k²/√β
[a] 2%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</si>
  <si>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erf</t>
    </r>
    <r>
      <rPr>
        <b/>
        <sz val="11"/>
        <color theme="1"/>
        <rFont val="Calibri"/>
        <family val="2"/>
        <scheme val="minor"/>
      </rPr>
      <t>=x</t>
    </r>
    <r>
      <rPr>
        <b/>
        <vertAlign val="subscript"/>
        <sz val="11"/>
        <color theme="1"/>
        <rFont val="Calibri"/>
        <family val="2"/>
        <scheme val="minor"/>
      </rPr>
      <t>erf</t>
    </r>
    <r>
      <rPr>
        <b/>
        <sz val="11"/>
        <color theme="1"/>
        <rFont val="Calibri"/>
        <family val="2"/>
        <scheme val="minor"/>
      </rPr>
      <t>²/k²/√β
[a] 20 %</t>
    </r>
  </si>
  <si>
    <r>
      <t>Karbonatisierungsdauer errechnet [in Wochen bei %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</si>
  <si>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geplantes Material pro Versuch [l]</t>
  </si>
  <si>
    <t xml:space="preserve">Ref </t>
  </si>
  <si>
    <t xml:space="preserve">Diffusion </t>
  </si>
  <si>
    <t>Kinetik</t>
  </si>
  <si>
    <t>Druckfestigkeit</t>
  </si>
  <si>
    <t>Schnelltest karbo</t>
  </si>
  <si>
    <t>A1-0,75</t>
  </si>
  <si>
    <t>A2-0,5</t>
  </si>
  <si>
    <t>A3-0,5-LL20</t>
  </si>
  <si>
    <t>A4-0,5-LL40</t>
  </si>
  <si>
    <t>A5-0,3-LL40</t>
  </si>
  <si>
    <t>A6-0,3-LL60</t>
  </si>
  <si>
    <t>D1-0,6</t>
  </si>
  <si>
    <t>D2-0,6-LL20</t>
  </si>
  <si>
    <t>D3-0,5-LL60</t>
  </si>
  <si>
    <t>D4-0,4-LL40</t>
  </si>
  <si>
    <t>D5-0,4-LL50</t>
  </si>
  <si>
    <t>D6-0,4-LL60</t>
  </si>
  <si>
    <t>je Mischung 9 Prismen = 3 Formen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</si>
  <si>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erf</t>
    </r>
    <r>
      <rPr>
        <b/>
        <sz val="11"/>
        <color theme="1"/>
        <rFont val="Calibri"/>
        <family val="2"/>
        <scheme val="minor"/>
      </rPr>
      <t xml:space="preserve">
[d]</t>
    </r>
  </si>
  <si>
    <t xml:space="preserve">Eingabemaske: nur die roten Zahlen ändern! 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</si>
  <si>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erf</t>
    </r>
    <r>
      <rPr>
        <b/>
        <sz val="11"/>
        <color theme="1"/>
        <rFont val="Calibri"/>
        <family val="2"/>
        <scheme val="minor"/>
      </rPr>
      <t xml:space="preserve"> (Karbonatisierungstiefe) [in mm bei % CO2]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</si>
  <si>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erf</t>
    </r>
    <r>
      <rPr>
        <b/>
        <sz val="11"/>
        <color theme="1"/>
        <rFont val="Calibri"/>
        <family val="2"/>
        <scheme val="minor"/>
      </rPr>
      <t xml:space="preserve"> (Karbonatisierungsdauer errechnet) [in Tage bei %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</si>
  <si>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erf (</t>
    </r>
    <r>
      <rPr>
        <b/>
        <sz val="11"/>
        <color theme="1"/>
        <rFont val="Calibri"/>
        <family val="2"/>
        <scheme val="minor"/>
      </rPr>
      <t>Karbonatisierungsdauer errechnet) [in Wochen bei %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</si>
  <si>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1. Charge</t>
  </si>
  <si>
    <t>2. Charge</t>
  </si>
  <si>
    <t>3. Charge</t>
  </si>
  <si>
    <t>ldn. Nr</t>
  </si>
  <si>
    <t>Probenart</t>
  </si>
  <si>
    <t>Datum</t>
  </si>
  <si>
    <t>Vorlagerung 
CO2-Konzentration [%]</t>
  </si>
  <si>
    <t>Maßstab 
Bildstrecke für 1 cm [px]</t>
  </si>
  <si>
    <t>Karbonatisierungstiefe
Einzelmessung [px]</t>
  </si>
  <si>
    <t>Karbonatisierungstiefe
Einzelmessung [mm]</t>
  </si>
  <si>
    <t>mittlere
Karbonatisierungstiefe [mm]</t>
  </si>
  <si>
    <t>Voreinstellung Auswertungsfile:</t>
  </si>
  <si>
    <t xml:space="preserve">GIMP: </t>
  </si>
  <si>
    <t>CO2-Lagerung
Dauer [d]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</si>
  <si>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</si>
  <si>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</si>
  <si>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</si>
  <si>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</si>
  <si>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</si>
  <si>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</si>
  <si>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</si>
  <si>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</si>
  <si>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</si>
  <si>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</si>
  <si>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</si>
  <si>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</si>
  <si>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</si>
  <si>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</si>
  <si>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</si>
  <si>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4.1</t>
  </si>
  <si>
    <t>4.2</t>
  </si>
  <si>
    <t>4.3</t>
  </si>
  <si>
    <t>4.4</t>
  </si>
  <si>
    <t>4.5</t>
  </si>
  <si>
    <t>Standard-
abweichung</t>
  </si>
  <si>
    <t>Bestimmung Karbonatisierungstiefen nach DIN EN 12390-10:2007</t>
  </si>
  <si>
    <t>Karbonatisierungs-tiefe
Einzelmessung [px]</t>
  </si>
  <si>
    <t>Karbonatisierungs-tiefe
Einzelmessung [mm]</t>
  </si>
  <si>
    <t>mittlere
Karbonatisierungs-tiefe [mm]</t>
  </si>
  <si>
    <r>
      <t>20%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</si>
  <si>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t xml:space="preserve">Feinbeton-Prisma
A1-0,75_W28d_0d-20%CO2
28d Wasserbad;
56d Klimaraum
(CO2-frei)
</t>
  </si>
  <si>
    <t xml:space="preserve">Feinbeton-Prisma
A1-0,75_W28d_4d-20%CO2
28d Wasserbad;
52d Klimaraum
(CO2-frei)
</t>
  </si>
  <si>
    <t xml:space="preserve">Feinbeton-Prisma
A1-0,75_W28d_7d-20%CO2
28d Wasserbad;
52d Klimaraum
(CO2-frei)
</t>
  </si>
  <si>
    <t xml:space="preserve">Feinbeton-Prisma
A1-0,75_W28d_14d-20%CO2
28d Wasserbad;
52d Klimaraum
(CO2-frei)
</t>
  </si>
  <si>
    <t xml:space="preserve">Feinbeton-Prisma
A1-0,75_W28d_21d-20%CO2
28d Wasserbad;
52d Klimaraum
(CO2-frei)
</t>
  </si>
  <si>
    <t xml:space="preserve">Feinbeton-Prisma
A1-0,75_W28d_28d-21%CO2
28d Wasserbad;
52d Klimaraum
(CO2-frei)
</t>
  </si>
  <si>
    <t>Feinbeton-Prisma
A2-0,5_W28d_0d-20%CO2
28d Wasserbad;
49d Klimaraum
(NICHT CO2-frei)</t>
  </si>
  <si>
    <t>Feinbeton-Prisma
A2-0,5_W28d_4d-20%CO2
28d Wasserbad;
49d Klimaraum
(NICHT CO2-frei)</t>
  </si>
  <si>
    <t>Feinbeton-Prisma
A2-0,5_W28d_7d-20%CO2
28d Wasserbad;
49d Klimaraum
(NICHT CO2-frei)</t>
  </si>
  <si>
    <t>Feinbeton-Prisma
A2-0,5_W28d_14d-20%CO2
28d Wasserbad;
49d Klimaraum
(NICHT CO2-frei)</t>
  </si>
  <si>
    <t>Feinbeton-Prisma
A2-0,5_W28d_21d-20%CO2
28d Wasserbad;
49d Klimaraum
(NICHT CO2-frei)</t>
  </si>
  <si>
    <t>Feinbeton-Prisma
A2-0,5_W28d_28d-21%CO2
28d Wasserbad;
49d Klimaraum
(NICHT CO2-frei)</t>
  </si>
  <si>
    <t>Feinbeton-Prisma
A2-0,5-LL20_W28d_0d-20%CO2
28d Wasserbad;
49d Klimaraum
(NICHT CO2-frei)</t>
  </si>
  <si>
    <t>Feinbeton-Prisma
A2-0,5-LL20_W28d_4d-20%CO2
28d Wasserbad;
49d Klimaraum
(NICHT CO2-frei)</t>
  </si>
  <si>
    <t>Feinbeton-Prisma
A2-0,5-LL20_W28d_7d-20%CO2
28d Wasserbad;
49d Klimaraum
(NICHT CO2-frei)</t>
  </si>
  <si>
    <t>Feinbeton-Prisma
A2-0,5-LL20_W28d_14d-20%CO2
28d Wasserbad;
49d Klimaraum
(NICHT CO2-frei)</t>
  </si>
  <si>
    <t>Feinbeton-Prisma
A2-0,5-LL20_W28d_21d-20%CO2
28d Wasserbad;
49d Klimaraum
(NICHT CO2-frei)</t>
  </si>
  <si>
    <t>Feinbeton-Prisma
A2-0,5-LL20_W28d_28d-21%CO2
28d Wasserbad;
49d Klimaraum
(NICHT CO2-frei)</t>
  </si>
  <si>
    <t xml:space="preserve">Feinbeton-Prisma
A4-0,5-LL40_W28d_0d-20%CO2
28d Wasserbad;
56d Klimaraum
(CO2-frei)
</t>
  </si>
  <si>
    <t xml:space="preserve">Feinbeton-Prisma
A4-0,5-LL40_W28d_4d-20%CO2
28d Wasserbad;
52d Klimaraum
(CO2-frei)
</t>
  </si>
  <si>
    <t xml:space="preserve">Feinbeton-Prisma
A4-0,5-LL40_W28d_7d-20%CO2
28d Wasserbad;
52d Klimaraum
(CO2-frei)
</t>
  </si>
  <si>
    <t xml:space="preserve">Feinbeton-Prisma
A4-0,5-LL40_W28d_14d-20%CO2
28d Wasserbad;
52d Klimaraum
(CO2-frei)
</t>
  </si>
  <si>
    <t xml:space="preserve">Feinbeton-Prisma
A4-0,5-LL40_W28d_21d-20%CO2
28d Wasserbad;
52d Klimaraum
(CO2-frei)
</t>
  </si>
  <si>
    <t xml:space="preserve">Feinbeton-Prisma
A4-0,5-LL40_W28d_28d-21%CO2
28d Wasserbad;
52d Klimaraum
(CO2-frei)
</t>
  </si>
  <si>
    <t xml:space="preserve">Feinbeton-Prisma
A5-0,3-LL40_W28d_0d-20%CO2
28d Wasserbad;
56d Klimaraum
(CO2-frei)
</t>
  </si>
  <si>
    <t xml:space="preserve">Feinbeton-Prisma
A5-0,3-LL40_W28d_4d-20%CO2
28d Wasserbad;
52d Klimaraum
(CO2-frei)
</t>
  </si>
  <si>
    <t xml:space="preserve">Feinbeton-Prisma
A5-0,3-LL40_W28d_7d-20%CO2
28d Wasserbad;
52d Klimaraum
(CO2-frei)
</t>
  </si>
  <si>
    <t xml:space="preserve">Feinbeton-Prisma
A5-0,3-LL40_W28d_14d-20%CO2
28d Wasserbad;
52d Klimaraum
(CO2-frei)
</t>
  </si>
  <si>
    <t xml:space="preserve">Feinbeton-Prisma
A5-0,3-LL40_W28d_21d-20%CO2
28d Wasserbad;
52d Klimaraum
(CO2-frei)
</t>
  </si>
  <si>
    <t xml:space="preserve">Feinbeton-Prisma
A5-0,3-LL40_W28d_28d-21%CO2
28d Wasserbad;
52d Klimaraum
(CO2-frei)
</t>
  </si>
  <si>
    <t xml:space="preserve">Feinbeton-Prisma
A6-0,3-LL60_W28d_0d-20%CO2
28d Wasserbad;
56d Klimaraum
(CO2-frei)
</t>
  </si>
  <si>
    <t xml:space="preserve">Feinbeton-Prisma
A6-0,3-LL60_W28d_4d-20%CO2
28d Wasserbad;
52d Klimaraum
(CO2-frei)
</t>
  </si>
  <si>
    <t xml:space="preserve">Feinbeton-Prisma
A6-0,3-LL60_W28d_7d-20%CO2
28d Wasserbad;
52d Klimaraum
(CO2-frei)
</t>
  </si>
  <si>
    <t xml:space="preserve">Feinbeton-Prisma
A6-0,3-LL60_W28d_14d-20%CO2
28d Wasserbad;
52d Klimaraum
(CO2-frei)
</t>
  </si>
  <si>
    <t xml:space="preserve">Feinbeton-Prisma
A6-0,3-LL60_W28d_21d-20%CO2
28d Wasserbad;
52d Klimaraum
(CO2-frei)
</t>
  </si>
  <si>
    <t xml:space="preserve">Feinbeton-Prisma
A6-0,3-LL60_W28d_28d-20%CO2
28d Wasserbad;
52d Klimaraum
(CO2-frei)
</t>
  </si>
  <si>
    <t xml:space="preserve">Feinbeton-Prisma
D1-0,6_W28d_0d-20%CO2
28d Wasserbad;
56d Klimaraum
(CO2-frei)
</t>
  </si>
  <si>
    <t xml:space="preserve">Feinbeton-Prisma
D1-0,6_W28d_4d-20%CO2
28d Wasserbad;
52d Klimaraum
(CO2-frei)
</t>
  </si>
  <si>
    <t xml:space="preserve">Feinbeton-Prisma
D1-0,6_W28d_7d-20%CO2
28d Wasserbad;
52d Klimaraum
(CO2-frei)
</t>
  </si>
  <si>
    <t xml:space="preserve">Feinbeton-Prisma
D1-0,6_W28d_14d-20%CO2
28d Wasserbad;
52d Klimaraum
(CO2-frei)
</t>
  </si>
  <si>
    <t xml:space="preserve">Feinbeton-Prisma
D1-0,6_W28d_21d-20%CO2
28d Wasserbad;
52d Klimaraum
(CO2-frei)
</t>
  </si>
  <si>
    <t xml:space="preserve">Feinbeton-Prisma
D1-0,6_W28d_28d-20%CO2
28d Wasserbad;
52d Klimaraum
(CO2-frei)
</t>
  </si>
  <si>
    <t>Feinbeton-Prisma
D2-0,6-LL20_W28d_0d-20%CO2
28d Wasserbad;
49d Klimaraum
(NICHT CO2-frei)</t>
  </si>
  <si>
    <t>Feinbeton-Prisma
D2-0,6-LL20_W28d_4d-20%CO2
28d Wasserbad;
49d Klimaraum
(NICHT CO2-frei)</t>
  </si>
  <si>
    <t>Feinbeton-Prisma
D2-0,6-LL20_W28d_7d-20%CO2
28d Wasserbad;
49d Klimaraum
(NICHT CO2-frei)</t>
  </si>
  <si>
    <t>Feinbeton-Prisma
D2-0,6-LL20_W28d_14d-20%CO2
28d Wasserbad;
49d Klimaraum
(NICHT CO2-frei)</t>
  </si>
  <si>
    <t>Feinbeton-Prisma
D2-0,6-LL20_W28d_21d-20%CO2
28d Wasserbad;
49d Klimaraum
(NICHT CO2-frei)</t>
  </si>
  <si>
    <t>Feinbeton-Prisma
D2-0,6-LL20_W28d_28d-21%CO2
28d Wasserbad;
49d Klimaraum
(NICHT CO2-frei)</t>
  </si>
  <si>
    <t xml:space="preserve">Feinbeton-Prisma
D3-0,5-LL60_W28d_0d-20%CO2
28d Wasserbad;
56d Klimaraum
(CO2-frei)
</t>
  </si>
  <si>
    <t xml:space="preserve">Feinbeton-Prisma
D3-0,5-LL60_W28d_4d-20%CO2
28d Wasserbad;
52d Klimaraum
(CO2-frei)
</t>
  </si>
  <si>
    <t xml:space="preserve">Feinbeton-Prisma
D3-0,5-LL60_W28d_7d-20%CO2
28d Wasserbad;
52d Klimaraum
(CO2-frei)
</t>
  </si>
  <si>
    <t xml:space="preserve">Feinbeton-Prisma
D3-0,5-LL60_W28d_14d-20%CO2
28d Wasserbad;
52d Klimaraum
(CO2-frei)
</t>
  </si>
  <si>
    <t xml:space="preserve">Feinbeton-Prisma
D3-0,5-LL60_W28d_21d-20%CO2
28d Wasserbad;
52d Klimaraum
(CO2-frei)
</t>
  </si>
  <si>
    <t xml:space="preserve">Feinbeton-Prisma
D3-0,5-LL60_W28d_28d-20%CO2
28d Wasserbad;
52d Klimaraum
(CO2-frei)
</t>
  </si>
  <si>
    <t xml:space="preserve">Feinbeton-Prisma
D4-0,4-LL40_W28d_0d-20%CO2
28d Wasserbad;
56d Klimaraum
(CO2-frei)
</t>
  </si>
  <si>
    <t xml:space="preserve">Feinbeton-Prisma
D4-0,4-LL40_W28d_4d-20%CO2
28d Wasserbad;
52d Klimaraum
(CO2-frei)
</t>
  </si>
  <si>
    <t xml:space="preserve">Feinbeton-Prisma
D4-0,4-LL40_W28d_7d-20%CO2
28d Wasserbad;
52d Klimaraum
(CO2-frei)
</t>
  </si>
  <si>
    <t xml:space="preserve">Feinbeton-Prisma
D4-0,4-LL40_W28d_14d-20%CO2
28d Wasserbad;
52d Klimaraum
(CO2-frei)
</t>
  </si>
  <si>
    <t xml:space="preserve">Feinbeton-Prisma
D4-0,4-LL40_W28d_21d-20%CO2
28d Wasserbad;
52d Klimaraum
(CO2-frei)
</t>
  </si>
  <si>
    <t xml:space="preserve">Feinbeton-Prisma
D4-0,4-LL40_W28d_28d-20%CO2
28d Wasserbad;
52d Klimaraum
(CO2-frei)
</t>
  </si>
  <si>
    <t>Feinbeton-Prisma
D5-0,4-LL50_W28d_0d-20%CO2
28d Wasserbad;
49d Klimaraum
(NICHT CO2-frei)</t>
  </si>
  <si>
    <t>Feinbeton-Prisma
D5-0,4-LL50_W28d_4d-20%CO2
28d Wasserbad;
49d Klimaraum
(NICHT CO2-frei)</t>
  </si>
  <si>
    <t>Feinbeton-Prisma
D5-0,4-LL50_W28d_7d-20%CO2
28d Wasserbad;
49d Klimaraum
(NICHT CO2-frei)</t>
  </si>
  <si>
    <t>Feinbeton-Prisma
D5-0,4-LL50_W28d_14d-20%CO2
28d Wasserbad;
49d Klimaraum
(NICHT CO2-frei)</t>
  </si>
  <si>
    <t>Feinbeton-Prisma
D5-0,4-LL50_W28d_21d-20%CO2
28d Wasserbad;
49d Klimaraum
(NICHT CO2-frei)</t>
  </si>
  <si>
    <t>Feinbeton-Prisma
D5-0,4-LL50_W28d_28d-21%CO2
28d Wasserbad;
49d Klimaraum
(NICHT CO2-frei)</t>
  </si>
  <si>
    <t xml:space="preserve">Feinbeton-Prisma
D6-0,4-LL60_W28d_0d-20%CO2
28d Wasserbad;
56d Klimaraum
(CO2-frei)
</t>
  </si>
  <si>
    <t xml:space="preserve">Feinbeton-Prisma
D6-0,4-LL60_W28d_4d-20%CO2
28d Wasserbad;
52d Klimaraum
(CO2-frei)
</t>
  </si>
  <si>
    <t xml:space="preserve">Feinbeton-Prisma
D6-0,4-LL60_W28d_7d-20%CO2
28d Wasserbad;
52d Klimaraum
(CO2-frei)
</t>
  </si>
  <si>
    <t xml:space="preserve">Feinbeton-Prisma
D6-0,4-LL60_W28d_14d-20%CO2
28d Wasserbad;
52d Klimaraum
(CO2-frei)
</t>
  </si>
  <si>
    <t xml:space="preserve">Feinbeton-Prisma
D6-0,4-LL60_W28d_21d-20%CO2
28d Wasserbad;
52d Klimaraum
(CO2-frei)
</t>
  </si>
  <si>
    <t xml:space="preserve">Feinbeton-Prisma
D6-0,4-LL60_W28d_28d-20%CO2
28d Wasserbad;
52d Klimaraum
(CO2-frei)
</t>
  </si>
  <si>
    <t>Gehalt Kalkstein</t>
  </si>
  <si>
    <t>x</t>
  </si>
  <si>
    <t>w/z - Wert</t>
  </si>
  <si>
    <t>[M.% v. Zement]</t>
  </si>
  <si>
    <r>
      <t>CO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-Diffusion
(Dauer bis zum ersten Anstieg)</t>
    </r>
  </si>
  <si>
    <r>
      <t>Dauer berechnet (</t>
    </r>
    <r>
      <rPr>
        <sz val="11"/>
        <color theme="1"/>
        <rFont val="Calibri"/>
        <family val="2"/>
      </rPr>
      <t>√</t>
    </r>
    <r>
      <rPr>
        <sz val="11"/>
        <color theme="1"/>
        <rFont val="Arial"/>
        <family val="2"/>
      </rPr>
      <t>t)</t>
    </r>
  </si>
  <si>
    <t>Dauer gemessen</t>
  </si>
  <si>
    <t>Dauer Karbonatisierung bei 20% CO2 [d]</t>
  </si>
  <si>
    <t>10 &amp; 31</t>
  </si>
  <si>
    <t>&gt; 48</t>
  </si>
  <si>
    <t>13 &amp;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</si>
</sst>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7]d/\ mmm/\ yy;@"/>
    <numFmt numFmtId="166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0">
    <border>
      <left/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auto="1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auto="1"/>
      </top>
      <bottom style="medium">
        <color theme="0" tint="-0.499984740745262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double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theme="0"/>
      </top>
      <bottom style="medium">
        <color auto="1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22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64" fontId="0" fillId="2" borderId="23" xfId="0" applyNumberFormat="1" applyFill="1" applyBorder="1"/>
    <xf numFmtId="0" fontId="0" fillId="0" borderId="23" xfId="0" applyBorder="1"/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164" fontId="0" fillId="3" borderId="23" xfId="0" applyNumberFormat="1" applyFill="1" applyBorder="1"/>
    <xf numFmtId="0" fontId="0" fillId="0" borderId="7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24" xfId="0" applyNumberFormat="1" applyBorder="1" applyAlignment="1">
      <alignment horizontal="center"/>
    </xf>
    <xf numFmtId="0" fontId="0" fillId="0" borderId="26" xfId="0" applyBorder="1" applyAlignment="1">
      <alignment horizontal="center" vertical="center"/>
    </xf>
    <xf numFmtId="2" fontId="0" fillId="0" borderId="29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64" fontId="8" fillId="0" borderId="22" xfId="0" applyNumberFormat="1" applyFont="1" applyBorder="1"/>
    <xf numFmtId="2" fontId="1" fillId="4" borderId="22" xfId="0" applyNumberFormat="1" applyFont="1" applyFill="1" applyBorder="1"/>
    <xf numFmtId="2" fontId="1" fillId="3" borderId="22" xfId="0" applyNumberFormat="1" applyFont="1" applyFill="1" applyBorder="1"/>
    <xf numFmtId="2" fontId="1" fillId="2" borderId="22" xfId="0" applyNumberFormat="1" applyFont="1" applyFill="1" applyBorder="1"/>
    <xf numFmtId="2" fontId="1" fillId="3" borderId="23" xfId="0" applyNumberFormat="1" applyFont="1" applyFill="1" applyBorder="1"/>
    <xf numFmtId="2" fontId="1" fillId="4" borderId="23" xfId="0" applyNumberFormat="1" applyFont="1" applyFill="1" applyBorder="1"/>
    <xf numFmtId="2" fontId="1" fillId="2" borderId="23" xfId="0" applyNumberFormat="1" applyFont="1" applyFill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0" borderId="42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164" fontId="0" fillId="5" borderId="23" xfId="0" applyNumberFormat="1" applyFill="1" applyBorder="1"/>
    <xf numFmtId="0" fontId="0" fillId="5" borderId="0" xfId="0" applyFill="1"/>
    <xf numFmtId="0" fontId="0" fillId="3" borderId="0" xfId="0" applyFill="1"/>
    <xf numFmtId="0" fontId="0" fillId="2" borderId="0" xfId="0" applyFill="1"/>
    <xf numFmtId="0" fontId="0" fillId="2" borderId="15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/>
    <xf numFmtId="2" fontId="1" fillId="2" borderId="21" xfId="0" applyNumberFormat="1" applyFont="1" applyFill="1" applyBorder="1"/>
    <xf numFmtId="2" fontId="1" fillId="2" borderId="46" xfId="0" applyNumberFormat="1" applyFont="1" applyFill="1" applyBorder="1"/>
    <xf numFmtId="2" fontId="1" fillId="5" borderId="22" xfId="0" applyNumberFormat="1" applyFont="1" applyFill="1" applyBorder="1"/>
    <xf numFmtId="2" fontId="1" fillId="5" borderId="23" xfId="0" applyNumberFormat="1" applyFont="1" applyFill="1" applyBorder="1"/>
    <xf numFmtId="0" fontId="9" fillId="0" borderId="1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7" borderId="23" xfId="0" applyNumberForma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164" fontId="0" fillId="7" borderId="23" xfId="0" applyNumberFormat="1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9" fontId="0" fillId="7" borderId="21" xfId="0" applyNumberForma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49" fontId="0" fillId="0" borderId="57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6" fontId="8" fillId="0" borderId="22" xfId="0" applyNumberFormat="1" applyFont="1" applyBorder="1"/>
    <xf numFmtId="164" fontId="0" fillId="0" borderId="58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49" fontId="0" fillId="7" borderId="63" xfId="0" applyNumberForma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164" fontId="0" fillId="7" borderId="63" xfId="0" applyNumberFormat="1" applyFill="1" applyBorder="1" applyAlignment="1">
      <alignment horizontal="center" vertical="center"/>
    </xf>
    <xf numFmtId="164" fontId="0" fillId="7" borderId="58" xfId="0" applyNumberFormat="1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164" fontId="0" fillId="0" borderId="67" xfId="0" applyNumberFormat="1" applyBorder="1" applyAlignment="1">
      <alignment horizontal="center" vertical="center"/>
    </xf>
    <xf numFmtId="164" fontId="0" fillId="7" borderId="67" xfId="0" applyNumberFormat="1" applyFill="1" applyBorder="1" applyAlignment="1">
      <alignment horizontal="center" vertical="center"/>
    </xf>
    <xf numFmtId="164" fontId="0" fillId="7" borderId="65" xfId="0" applyNumberFormat="1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164" fontId="0" fillId="0" borderId="69" xfId="0" applyNumberFormat="1" applyBorder="1" applyAlignment="1">
      <alignment horizontal="center" vertical="center"/>
    </xf>
    <xf numFmtId="164" fontId="0" fillId="0" borderId="66" xfId="0" applyNumberFormat="1" applyBorder="1" applyAlignment="1">
      <alignment horizontal="center" vertical="center"/>
    </xf>
    <xf numFmtId="164" fontId="0" fillId="7" borderId="66" xfId="0" applyNumberFormat="1" applyFill="1" applyBorder="1" applyAlignment="1">
      <alignment horizontal="center" vertical="center"/>
    </xf>
    <xf numFmtId="164" fontId="0" fillId="0" borderId="68" xfId="0" applyNumberFormat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5" borderId="53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7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7" borderId="72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70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7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3" fillId="10" borderId="38" xfId="0" applyFont="1" applyFill="1" applyBorder="1" applyAlignment="1">
      <alignment horizontal="center" vertical="center"/>
    </xf>
    <xf numFmtId="0" fontId="13" fillId="11" borderId="39" xfId="0" applyFont="1" applyFill="1" applyBorder="1" applyAlignment="1">
      <alignment horizontal="center" vertical="center"/>
    </xf>
    <xf numFmtId="0" fontId="13" fillId="9" borderId="77" xfId="0" applyFont="1" applyFill="1" applyBorder="1" applyAlignment="1">
      <alignment horizontal="center" vertical="center"/>
    </xf>
    <xf numFmtId="0" fontId="12" fillId="0" borderId="78" xfId="0" applyFont="1" applyBorder="1" applyAlignment="1">
      <alignment horizontal="center" vertical="center"/>
    </xf>
    <xf numFmtId="0" fontId="12" fillId="0" borderId="79" xfId="0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5" xfId="0" applyFont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wrapText="1"/>
    </xf>
    <xf numFmtId="2" fontId="1" fillId="0" borderId="13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2" fontId="1" fillId="0" borderId="41" xfId="0" applyNumberFormat="1" applyFont="1" applyBorder="1" applyAlignment="1">
      <alignment horizontal="center" wrapText="1"/>
    </xf>
    <xf numFmtId="2" fontId="1" fillId="0" borderId="37" xfId="0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13" fillId="8" borderId="46" xfId="0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center" vertical="center"/>
    </xf>
    <xf numFmtId="0" fontId="13" fillId="8" borderId="75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75" xfId="0" applyFont="1" applyBorder="1" applyAlignment="1">
      <alignment horizontal="center" vertical="center"/>
    </xf>
    <xf numFmtId="164" fontId="0" fillId="0" borderId="62" xfId="0" applyNumberFormat="1" applyBorder="1" applyAlignment="1">
      <alignment horizontal="center" vertical="center"/>
    </xf>
    <xf numFmtId="164" fontId="0" fillId="0" borderId="48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65" fontId="0" fillId="0" borderId="62" xfId="0" applyNumberFormat="1" applyBorder="1" applyAlignment="1">
      <alignment horizontal="center" vertical="center"/>
    </xf>
    <xf numFmtId="165" fontId="0" fillId="0" borderId="48" xfId="0" applyNumberFormat="1" applyBorder="1" applyAlignment="1">
      <alignment horizontal="center" vertical="center"/>
    </xf>
    <xf numFmtId="165" fontId="0" fillId="0" borderId="58" xfId="0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165" fontId="0" fillId="0" borderId="47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</cellXfs>
  <cellStyles count="3">
    <cellStyle name="Standard" xfId="0" builtinId="0"/>
    <cellStyle name="Standard 2" xfId="1" xr:uid="{00000000-0005-0000-0000-000001000000}"/>
    <cellStyle name="Standard 3" xfId="2" xr:uid="{00000000-0005-0000-0000-000002000000}"/>
  </cellStyles>
  <dxfs count="0"/>
  <tableStyles count="0" defaultTableStyle="TableStyleMedium2" defaultPivotStyle="PivotStyleLight16"/>
  <colors>
    <mruColors>
      <color rgb="FF0033CC"/>
      <color rgb="FFFF7171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2270689227794"/>
          <c:y val="3.576400873450275E-2"/>
          <c:w val="0.71726633542658069"/>
          <c:h val="0.769856102692520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'Übersicht 20% CO2'!$C$2</c:f>
              <c:strCache>
                <c:ptCount val="1"/>
                <c:pt idx="0">
                  <c:v>A1-0,75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CO2'!$C$3:$C$9</c:f>
              <c:numCache>
                <c:formatCode>General</c:formatCode>
                <c:ptCount val="7"/>
                <c:pt idx="0">
                  <c:v>0.4</c:v>
                </c:pt>
                <c:pt idx="1">
                  <c:v>3.7</c:v>
                </c:pt>
                <c:pt idx="2">
                  <c:v>7.5</c:v>
                </c:pt>
                <c:pt idx="3">
                  <c:v>9.5</c:v>
                </c:pt>
                <c:pt idx="4">
                  <c:v>12</c:v>
                </c:pt>
                <c:pt idx="5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8-4878-AC7D-F4607F67C679}"/>
            </c:ext>
          </c:extLst>
        </c:ser>
        <c:ser>
          <c:idx val="1"/>
          <c:order val="1"/>
          <c:tx>
            <c:strRef>
              <c:f>'Übersicht 20% CO2'!$D$2</c:f>
              <c:strCache>
                <c:ptCount val="1"/>
                <c:pt idx="0">
                  <c:v>A2-0,5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CO2'!$D$3:$D$9</c:f>
              <c:numCache>
                <c:formatCode>General</c:formatCode>
                <c:ptCount val="7"/>
                <c:pt idx="0">
                  <c:v>0.2</c:v>
                </c:pt>
                <c:pt idx="1">
                  <c:v>0.6</c:v>
                </c:pt>
                <c:pt idx="2">
                  <c:v>0.6</c:v>
                </c:pt>
                <c:pt idx="3">
                  <c:v>0.5</c:v>
                </c:pt>
                <c:pt idx="4">
                  <c:v>2</c:v>
                </c:pt>
                <c:pt idx="5">
                  <c:v>2.6</c:v>
                </c:pt>
                <c:pt idx="6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8-4878-AC7D-F4607F67C679}"/>
            </c:ext>
          </c:extLst>
        </c:ser>
        <c:ser>
          <c:idx val="2"/>
          <c:order val="2"/>
          <c:tx>
            <c:strRef>
              <c:f>'Übersicht 20% CO2'!$E$2</c:f>
              <c:strCache>
                <c:ptCount val="1"/>
                <c:pt idx="0">
                  <c:v>A3-0,5-LL20</c:v>
                </c:pt>
              </c:strCache>
            </c:strRef>
          </c:tx>
          <c:spPr>
            <a:ln w="25400" cap="rnd">
              <a:solidFill>
                <a:srgbClr val="0033CC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33CC"/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CO2'!$E$3:$E$9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4.3</c:v>
                </c:pt>
                <c:pt idx="3">
                  <c:v>5.9</c:v>
                </c:pt>
                <c:pt idx="4">
                  <c:v>7.3</c:v>
                </c:pt>
                <c:pt idx="5">
                  <c:v>8.5</c:v>
                </c:pt>
                <c:pt idx="6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8-4878-AC7D-F4607F67C679}"/>
            </c:ext>
          </c:extLst>
        </c:ser>
        <c:ser>
          <c:idx val="3"/>
          <c:order val="3"/>
          <c:tx>
            <c:strRef>
              <c:f>'Übersicht 20% CO2'!$F$2</c:f>
              <c:strCache>
                <c:ptCount val="1"/>
                <c:pt idx="0">
                  <c:v>A4-0,5-LL40</c:v>
                </c:pt>
              </c:strCache>
            </c:strRef>
          </c:tx>
          <c:spPr>
            <a:ln w="254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CO2'!$F$3:$F$9</c:f>
              <c:numCache>
                <c:formatCode>General</c:formatCode>
                <c:ptCount val="7"/>
                <c:pt idx="0">
                  <c:v>0.6</c:v>
                </c:pt>
                <c:pt idx="1">
                  <c:v>6.2</c:v>
                </c:pt>
                <c:pt idx="2">
                  <c:v>9.4</c:v>
                </c:pt>
                <c:pt idx="3">
                  <c:v>12.8</c:v>
                </c:pt>
                <c:pt idx="4">
                  <c:v>14.8</c:v>
                </c:pt>
                <c:pt idx="5">
                  <c:v>17.399999999999999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68-4878-AC7D-F4607F67C679}"/>
            </c:ext>
          </c:extLst>
        </c:ser>
        <c:ser>
          <c:idx val="4"/>
          <c:order val="4"/>
          <c:tx>
            <c:strRef>
              <c:f>'Übersicht 20% CO2'!$G$2</c:f>
              <c:strCache>
                <c:ptCount val="1"/>
                <c:pt idx="0">
                  <c:v>A5-0,3-LL40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CO2'!$G$3:$G$9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68-4878-AC7D-F4607F67C679}"/>
            </c:ext>
          </c:extLst>
        </c:ser>
        <c:ser>
          <c:idx val="5"/>
          <c:order val="5"/>
          <c:tx>
            <c:strRef>
              <c:f>'Übersicht 20% CO2'!$H$2</c:f>
              <c:strCache>
                <c:ptCount val="1"/>
                <c:pt idx="0">
                  <c:v>A6-0,3-LL60</c:v>
                </c:pt>
              </c:strCache>
            </c:strRef>
          </c:tx>
          <c:spPr>
            <a:ln w="25400" cap="rnd">
              <a:solidFill>
                <a:srgbClr val="FF717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7171"/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CO2'!$H$3:$H$9</c:f>
              <c:numCache>
                <c:formatCode>General</c:formatCode>
                <c:ptCount val="7"/>
                <c:pt idx="0">
                  <c:v>0.9</c:v>
                </c:pt>
                <c:pt idx="1">
                  <c:v>5.0999999999999996</c:v>
                </c:pt>
                <c:pt idx="2">
                  <c:v>8.9</c:v>
                </c:pt>
                <c:pt idx="3">
                  <c:v>10.3</c:v>
                </c:pt>
                <c:pt idx="4">
                  <c:v>14.6</c:v>
                </c:pt>
                <c:pt idx="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68-4878-AC7D-F4607F67C679}"/>
            </c:ext>
          </c:extLst>
        </c:ser>
        <c:ser>
          <c:idx val="6"/>
          <c:order val="6"/>
          <c:tx>
            <c:strRef>
              <c:f>'Übersicht 20% CO2'!$I$2</c:f>
              <c:strCache>
                <c:ptCount val="1"/>
                <c:pt idx="0">
                  <c:v>D1-0,6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CO2'!$I$3:$I$9</c:f>
              <c:numCache>
                <c:formatCode>General</c:formatCode>
                <c:ptCount val="7"/>
                <c:pt idx="0">
                  <c:v>0.4</c:v>
                </c:pt>
                <c:pt idx="1">
                  <c:v>3.7</c:v>
                </c:pt>
                <c:pt idx="2">
                  <c:v>4.5</c:v>
                </c:pt>
                <c:pt idx="3">
                  <c:v>5.7</c:v>
                </c:pt>
                <c:pt idx="4">
                  <c:v>7</c:v>
                </c:pt>
                <c:pt idx="5">
                  <c:v>8.6</c:v>
                </c:pt>
                <c:pt idx="6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68-4878-AC7D-F4607F67C679}"/>
            </c:ext>
          </c:extLst>
        </c:ser>
        <c:ser>
          <c:idx val="7"/>
          <c:order val="7"/>
          <c:tx>
            <c:strRef>
              <c:f>'Übersicht 20% CO2'!$J$2</c:f>
              <c:strCache>
                <c:ptCount val="1"/>
                <c:pt idx="0">
                  <c:v>D2-0,6-LL20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CO2'!$J$3:$J$9</c:f>
              <c:numCache>
                <c:formatCode>General</c:formatCode>
                <c:ptCount val="7"/>
                <c:pt idx="0">
                  <c:v>0.4</c:v>
                </c:pt>
                <c:pt idx="1">
                  <c:v>5.3</c:v>
                </c:pt>
                <c:pt idx="2">
                  <c:v>8</c:v>
                </c:pt>
                <c:pt idx="3">
                  <c:v>11.5</c:v>
                </c:pt>
                <c:pt idx="4">
                  <c:v>14.3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68-4878-AC7D-F4607F67C679}"/>
            </c:ext>
          </c:extLst>
        </c:ser>
        <c:ser>
          <c:idx val="8"/>
          <c:order val="8"/>
          <c:tx>
            <c:strRef>
              <c:f>'Übersicht 20% CO2'!$K$2</c:f>
              <c:strCache>
                <c:ptCount val="1"/>
                <c:pt idx="0">
                  <c:v>D3-0,5-LL60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CO2'!$K$3:$K$9</c:f>
              <c:numCache>
                <c:formatCode>General</c:formatCode>
                <c:ptCount val="7"/>
                <c:pt idx="0">
                  <c:v>1.5</c:v>
                </c:pt>
                <c:pt idx="1">
                  <c:v>17.100000000000001</c:v>
                </c:pt>
                <c:pt idx="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68-4878-AC7D-F4607F67C679}"/>
            </c:ext>
          </c:extLst>
        </c:ser>
        <c:ser>
          <c:idx val="9"/>
          <c:order val="9"/>
          <c:tx>
            <c:strRef>
              <c:f>'Übersicht 20% CO2'!$L$2</c:f>
              <c:strCache>
                <c:ptCount val="1"/>
                <c:pt idx="0">
                  <c:v>D4-0,4-LL40</c:v>
                </c:pt>
              </c:strCache>
            </c:strRef>
          </c:tx>
          <c:spPr>
            <a:ln w="25400" cap="rnd">
              <a:solidFill>
                <a:srgbClr val="00863D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863D"/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CO2'!$L$3:$L$9</c:f>
              <c:numCache>
                <c:formatCode>General</c:formatCode>
                <c:ptCount val="7"/>
                <c:pt idx="0">
                  <c:v>0.6</c:v>
                </c:pt>
                <c:pt idx="1">
                  <c:v>4.4000000000000004</c:v>
                </c:pt>
                <c:pt idx="2">
                  <c:v>5.9</c:v>
                </c:pt>
                <c:pt idx="3">
                  <c:v>7.2</c:v>
                </c:pt>
                <c:pt idx="4">
                  <c:v>8.9</c:v>
                </c:pt>
                <c:pt idx="5">
                  <c:v>11.1</c:v>
                </c:pt>
                <c:pt idx="6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68-4878-AC7D-F4607F67C679}"/>
            </c:ext>
          </c:extLst>
        </c:ser>
        <c:ser>
          <c:idx val="10"/>
          <c:order val="10"/>
          <c:tx>
            <c:strRef>
              <c:f>'Übersicht 20% CO2'!$M$2</c:f>
              <c:strCache>
                <c:ptCount val="1"/>
                <c:pt idx="0">
                  <c:v>D5-0,4-LL50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CO2'!$M$3:$M$9</c:f>
              <c:numCache>
                <c:formatCode>General</c:formatCode>
                <c:ptCount val="7"/>
                <c:pt idx="0">
                  <c:v>0.8</c:v>
                </c:pt>
                <c:pt idx="1">
                  <c:v>6.3</c:v>
                </c:pt>
                <c:pt idx="2">
                  <c:v>9.4</c:v>
                </c:pt>
                <c:pt idx="3">
                  <c:v>12.1</c:v>
                </c:pt>
                <c:pt idx="4">
                  <c:v>14.3</c:v>
                </c:pt>
                <c:pt idx="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68-4878-AC7D-F4607F67C679}"/>
            </c:ext>
          </c:extLst>
        </c:ser>
        <c:ser>
          <c:idx val="11"/>
          <c:order val="11"/>
          <c:tx>
            <c:strRef>
              <c:f>'Übersicht 20% CO2'!$N$2</c:f>
              <c:strCache>
                <c:ptCount val="1"/>
                <c:pt idx="0">
                  <c:v>D6-0,4-LL60</c:v>
                </c:pt>
              </c:strCache>
            </c:strRef>
          </c:tx>
          <c:spPr>
            <a:ln w="254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CO2'!$N$3:$N$9</c:f>
              <c:numCache>
                <c:formatCode>General</c:formatCode>
                <c:ptCount val="7"/>
                <c:pt idx="0">
                  <c:v>1.3</c:v>
                </c:pt>
                <c:pt idx="1">
                  <c:v>12.8</c:v>
                </c:pt>
                <c:pt idx="2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368-4878-AC7D-F4607F67C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02240"/>
        <c:axId val="335602816"/>
      </c:scatterChart>
      <c:valAx>
        <c:axId val="335602240"/>
        <c:scaling>
          <c:orientation val="minMax"/>
          <c:max val="48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20% CO</a:t>
                </a:r>
                <a:r>
                  <a:rPr lang="en-US" sz="1400" b="1" baseline="-25000"/>
                  <a:t>2</a:t>
                </a:r>
                <a:r>
                  <a:rPr lang="en-US" sz="1400" b="1"/>
                  <a:t> Exposure [d]</a:t>
                </a:r>
              </a:p>
            </c:rich>
          </c:tx>
          <c:layout>
            <c:manualLayout>
              <c:xMode val="edge"/>
              <c:yMode val="edge"/>
              <c:x val="0.39743045642518249"/>
              <c:y val="0.89032321686252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5602816"/>
        <c:crosses val="autoZero"/>
        <c:crossBetween val="midCat"/>
        <c:majorUnit val="4"/>
      </c:valAx>
      <c:valAx>
        <c:axId val="335602816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/>
                  <a:t>Carbonation depth [mm]</a:t>
                </a:r>
              </a:p>
            </c:rich>
          </c:tx>
          <c:layout>
            <c:manualLayout>
              <c:xMode val="edge"/>
              <c:yMode val="edge"/>
              <c:x val="5.1332868635998667E-2"/>
              <c:y val="8.02400718830861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560224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90398199753081"/>
          <c:y val="0.10947221218309204"/>
          <c:w val="0.1349918965991832"/>
          <c:h val="0.699571815310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2270689227794"/>
          <c:y val="3.576400873450275E-2"/>
          <c:w val="0.71726633542658069"/>
          <c:h val="0.81315698909298928"/>
        </c:manualLayout>
      </c:layout>
      <c:scatterChart>
        <c:scatterStyle val="lineMarker"/>
        <c:varyColors val="0"/>
        <c:ser>
          <c:idx val="1"/>
          <c:order val="0"/>
          <c:tx>
            <c:strRef>
              <c:f>'Übersicht 20% CO2'!$D$2</c:f>
              <c:strCache>
                <c:ptCount val="1"/>
                <c:pt idx="0">
                  <c:v>A2-0,5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CO2'!$D$3:$D$9</c:f>
              <c:numCache>
                <c:formatCode>General</c:formatCode>
                <c:ptCount val="7"/>
                <c:pt idx="0">
                  <c:v>0.2</c:v>
                </c:pt>
                <c:pt idx="1">
                  <c:v>0.6</c:v>
                </c:pt>
                <c:pt idx="2">
                  <c:v>0.6</c:v>
                </c:pt>
                <c:pt idx="3">
                  <c:v>0.5</c:v>
                </c:pt>
                <c:pt idx="4">
                  <c:v>2</c:v>
                </c:pt>
                <c:pt idx="5">
                  <c:v>2.6</c:v>
                </c:pt>
                <c:pt idx="6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C-46E3-A3D8-679B7D205A39}"/>
            </c:ext>
          </c:extLst>
        </c:ser>
        <c:ser>
          <c:idx val="2"/>
          <c:order val="1"/>
          <c:tx>
            <c:strRef>
              <c:f>'Übersicht 20% CO2'!$E$2</c:f>
              <c:strCache>
                <c:ptCount val="1"/>
                <c:pt idx="0">
                  <c:v>A3-0,5-LL20</c:v>
                </c:pt>
              </c:strCache>
            </c:strRef>
          </c:tx>
          <c:spPr>
            <a:ln w="25400" cap="rnd">
              <a:solidFill>
                <a:srgbClr val="0033CC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33CC"/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CO2'!$E$3:$E$9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4.3</c:v>
                </c:pt>
                <c:pt idx="3">
                  <c:v>5.9</c:v>
                </c:pt>
                <c:pt idx="4">
                  <c:v>7.3</c:v>
                </c:pt>
                <c:pt idx="5">
                  <c:v>8.5</c:v>
                </c:pt>
                <c:pt idx="6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C-46E3-A3D8-679B7D205A39}"/>
            </c:ext>
          </c:extLst>
        </c:ser>
        <c:ser>
          <c:idx val="3"/>
          <c:order val="2"/>
          <c:tx>
            <c:strRef>
              <c:f>'Übersicht 20% CO2'!$F$2</c:f>
              <c:strCache>
                <c:ptCount val="1"/>
                <c:pt idx="0">
                  <c:v>A4-0,5-LL40</c:v>
                </c:pt>
              </c:strCache>
            </c:strRef>
          </c:tx>
          <c:spPr>
            <a:ln w="254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CO2'!$F$3:$F$9</c:f>
              <c:numCache>
                <c:formatCode>General</c:formatCode>
                <c:ptCount val="7"/>
                <c:pt idx="0">
                  <c:v>0.6</c:v>
                </c:pt>
                <c:pt idx="1">
                  <c:v>6.2</c:v>
                </c:pt>
                <c:pt idx="2">
                  <c:v>9.4</c:v>
                </c:pt>
                <c:pt idx="3">
                  <c:v>12.8</c:v>
                </c:pt>
                <c:pt idx="4">
                  <c:v>14.8</c:v>
                </c:pt>
                <c:pt idx="5">
                  <c:v>17.399999999999999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C-46E3-A3D8-679B7D205A39}"/>
            </c:ext>
          </c:extLst>
        </c:ser>
        <c:ser>
          <c:idx val="8"/>
          <c:order val="3"/>
          <c:tx>
            <c:strRef>
              <c:f>'Übersicht 20% CO2'!$K$2</c:f>
              <c:strCache>
                <c:ptCount val="1"/>
                <c:pt idx="0">
                  <c:v>D3-0,5-LL60</c:v>
                </c:pt>
              </c:strCache>
            </c:strRef>
          </c:tx>
          <c:spPr>
            <a:ln w="2540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CO2'!$K$3:$K$9</c:f>
              <c:numCache>
                <c:formatCode>General</c:formatCode>
                <c:ptCount val="7"/>
                <c:pt idx="0">
                  <c:v>1.5</c:v>
                </c:pt>
                <c:pt idx="1">
                  <c:v>17.100000000000001</c:v>
                </c:pt>
                <c:pt idx="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C-46E3-A3D8-679B7D205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3744"/>
        <c:axId val="214664320"/>
      </c:scatterChart>
      <c:valAx>
        <c:axId val="214663744"/>
        <c:scaling>
          <c:orientation val="minMax"/>
          <c:max val="48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20% CO</a:t>
                </a:r>
                <a:r>
                  <a:rPr lang="en-US" sz="1200" b="1" baseline="-25000"/>
                  <a:t>2</a:t>
                </a:r>
                <a:r>
                  <a:rPr lang="en-US" sz="1200" b="1"/>
                  <a:t> Exposure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664320"/>
        <c:crosses val="autoZero"/>
        <c:crossBetween val="midCat"/>
        <c:majorUnit val="4"/>
      </c:valAx>
      <c:valAx>
        <c:axId val="214664320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Carbonation depth [mm]</a:t>
                </a:r>
              </a:p>
            </c:rich>
          </c:tx>
          <c:layout>
            <c:manualLayout>
              <c:xMode val="edge"/>
              <c:yMode val="edge"/>
              <c:x val="2.8848318889771313E-2"/>
              <c:y val="0.240120243438131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66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91426845603311"/>
          <c:y val="0.4390227201174034"/>
          <c:w val="0.1349918965991832"/>
          <c:h val="0.34337450772405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2270689227794"/>
          <c:y val="3.576400873450275E-2"/>
          <c:w val="0.71726633542658069"/>
          <c:h val="0.81315698909298928"/>
        </c:manualLayout>
      </c:layout>
      <c:scatterChart>
        <c:scatterStyle val="lineMarker"/>
        <c:varyColors val="0"/>
        <c:ser>
          <c:idx val="6"/>
          <c:order val="0"/>
          <c:tx>
            <c:strRef>
              <c:f>'Übersicht 20% CO2'!$I$2</c:f>
              <c:strCache>
                <c:ptCount val="1"/>
                <c:pt idx="0">
                  <c:v>D1-0,6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CO2'!$I$3:$I$9</c:f>
              <c:numCache>
                <c:formatCode>General</c:formatCode>
                <c:ptCount val="7"/>
                <c:pt idx="0">
                  <c:v>0.4</c:v>
                </c:pt>
                <c:pt idx="1">
                  <c:v>3.7</c:v>
                </c:pt>
                <c:pt idx="2">
                  <c:v>4.5</c:v>
                </c:pt>
                <c:pt idx="3">
                  <c:v>5.7</c:v>
                </c:pt>
                <c:pt idx="4">
                  <c:v>7</c:v>
                </c:pt>
                <c:pt idx="5">
                  <c:v>8.6</c:v>
                </c:pt>
                <c:pt idx="6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9-4F50-991E-6855F5509EBB}"/>
            </c:ext>
          </c:extLst>
        </c:ser>
        <c:ser>
          <c:idx val="7"/>
          <c:order val="1"/>
          <c:tx>
            <c:strRef>
              <c:f>'Übersicht 20% CO2'!$J$2</c:f>
              <c:strCache>
                <c:ptCount val="1"/>
                <c:pt idx="0">
                  <c:v>D2-0,6-LL20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CO2'!$J$3:$J$9</c:f>
              <c:numCache>
                <c:formatCode>General</c:formatCode>
                <c:ptCount val="7"/>
                <c:pt idx="0">
                  <c:v>0.4</c:v>
                </c:pt>
                <c:pt idx="1">
                  <c:v>5.3</c:v>
                </c:pt>
                <c:pt idx="2">
                  <c:v>8</c:v>
                </c:pt>
                <c:pt idx="3">
                  <c:v>11.5</c:v>
                </c:pt>
                <c:pt idx="4">
                  <c:v>14.3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9-4F50-991E-6855F550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6624"/>
        <c:axId val="214667200"/>
      </c:scatterChart>
      <c:valAx>
        <c:axId val="214666624"/>
        <c:scaling>
          <c:orientation val="minMax"/>
          <c:max val="48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20% CO</a:t>
                </a:r>
                <a:r>
                  <a:rPr lang="en-US" sz="1200" b="1" baseline="-25000"/>
                  <a:t>2</a:t>
                </a:r>
                <a:r>
                  <a:rPr lang="en-US" sz="1200" b="1"/>
                  <a:t> Exposure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667200"/>
        <c:crosses val="autoZero"/>
        <c:crossBetween val="midCat"/>
        <c:majorUnit val="4"/>
      </c:valAx>
      <c:valAx>
        <c:axId val="214667200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Carbonation depth [mm]</a:t>
                </a:r>
              </a:p>
            </c:rich>
          </c:tx>
          <c:layout>
            <c:manualLayout>
              <c:xMode val="edge"/>
              <c:yMode val="edge"/>
              <c:x val="2.8848318889771313E-2"/>
              <c:y val="0.240120243438131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6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91426845603311"/>
          <c:y val="0.56738211023848062"/>
          <c:w val="0.1349918965991832"/>
          <c:h val="0.21501511760297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2270689227794"/>
          <c:y val="3.576400873450275E-2"/>
          <c:w val="0.71726633542658069"/>
          <c:h val="0.81315698909298928"/>
        </c:manualLayout>
      </c:layout>
      <c:scatterChart>
        <c:scatterStyle val="lineMarker"/>
        <c:varyColors val="0"/>
        <c:ser>
          <c:idx val="9"/>
          <c:order val="0"/>
          <c:tx>
            <c:strRef>
              <c:f>'Übersicht 20% CO2'!$L$2</c:f>
              <c:strCache>
                <c:ptCount val="1"/>
                <c:pt idx="0">
                  <c:v>D4-0,4-LL40</c:v>
                </c:pt>
              </c:strCache>
            </c:strRef>
          </c:tx>
          <c:spPr>
            <a:ln w="25400" cap="rnd">
              <a:solidFill>
                <a:srgbClr val="00863D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863D"/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CO2'!$L$3:$L$9</c:f>
              <c:numCache>
                <c:formatCode>General</c:formatCode>
                <c:ptCount val="7"/>
                <c:pt idx="0">
                  <c:v>0.6</c:v>
                </c:pt>
                <c:pt idx="1">
                  <c:v>4.4000000000000004</c:v>
                </c:pt>
                <c:pt idx="2">
                  <c:v>5.9</c:v>
                </c:pt>
                <c:pt idx="3">
                  <c:v>7.2</c:v>
                </c:pt>
                <c:pt idx="4">
                  <c:v>8.9</c:v>
                </c:pt>
                <c:pt idx="5">
                  <c:v>11.1</c:v>
                </c:pt>
                <c:pt idx="6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8-473C-826A-B26FFF063CE3}"/>
            </c:ext>
          </c:extLst>
        </c:ser>
        <c:ser>
          <c:idx val="10"/>
          <c:order val="1"/>
          <c:tx>
            <c:strRef>
              <c:f>'Übersicht 20% CO2'!$M$2</c:f>
              <c:strCache>
                <c:ptCount val="1"/>
                <c:pt idx="0">
                  <c:v>D5-0,4-LL50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CO2'!$M$3:$M$9</c:f>
              <c:numCache>
                <c:formatCode>General</c:formatCode>
                <c:ptCount val="7"/>
                <c:pt idx="0">
                  <c:v>0.8</c:v>
                </c:pt>
                <c:pt idx="1">
                  <c:v>6.3</c:v>
                </c:pt>
                <c:pt idx="2">
                  <c:v>9.4</c:v>
                </c:pt>
                <c:pt idx="3">
                  <c:v>12.1</c:v>
                </c:pt>
                <c:pt idx="4">
                  <c:v>14.3</c:v>
                </c:pt>
                <c:pt idx="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8-473C-826A-B26FFF063CE3}"/>
            </c:ext>
          </c:extLst>
        </c:ser>
        <c:ser>
          <c:idx val="11"/>
          <c:order val="2"/>
          <c:tx>
            <c:strRef>
              <c:f>'Übersicht 20% CO2'!$N$2</c:f>
              <c:strCache>
                <c:ptCount val="1"/>
                <c:pt idx="0">
                  <c:v>D6-0,4-LL60</c:v>
                </c:pt>
              </c:strCache>
            </c:strRef>
          </c:tx>
          <c:spPr>
            <a:ln w="254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CO2'!$N$3:$N$9</c:f>
              <c:numCache>
                <c:formatCode>General</c:formatCode>
                <c:ptCount val="7"/>
                <c:pt idx="0">
                  <c:v>1.3</c:v>
                </c:pt>
                <c:pt idx="1">
                  <c:v>12.8</c:v>
                </c:pt>
                <c:pt idx="2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8-473C-826A-B26FFF06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9504"/>
        <c:axId val="214670080"/>
      </c:scatterChart>
      <c:valAx>
        <c:axId val="214669504"/>
        <c:scaling>
          <c:orientation val="minMax"/>
          <c:max val="48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20% CO</a:t>
                </a:r>
                <a:r>
                  <a:rPr lang="en-US" sz="1200" b="1" baseline="-25000"/>
                  <a:t>2</a:t>
                </a:r>
                <a:r>
                  <a:rPr lang="en-US" sz="1200" b="1"/>
                  <a:t> Exposure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670080"/>
        <c:crosses val="autoZero"/>
        <c:crossBetween val="midCat"/>
        <c:majorUnit val="4"/>
      </c:valAx>
      <c:valAx>
        <c:axId val="214670080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Carbonation depth [mm]</a:t>
                </a:r>
              </a:p>
            </c:rich>
          </c:tx>
          <c:layout>
            <c:manualLayout>
              <c:xMode val="edge"/>
              <c:yMode val="edge"/>
              <c:x val="2.8848318889771313E-2"/>
              <c:y val="0.240120243438131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66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91426845603311"/>
          <c:y val="0.49678444567188818"/>
          <c:w val="0.1349918965991832"/>
          <c:h val="0.2888217669225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2270689227794"/>
          <c:y val="3.576400873450275E-2"/>
          <c:w val="0.71726633542658069"/>
          <c:h val="0.81315698909298928"/>
        </c:manualLayout>
      </c:layout>
      <c:scatterChart>
        <c:scatterStyle val="lineMarker"/>
        <c:varyColors val="0"/>
        <c:ser>
          <c:idx val="4"/>
          <c:order val="0"/>
          <c:tx>
            <c:strRef>
              <c:f>'Übersicht 20% CO2'!$G$2</c:f>
              <c:strCache>
                <c:ptCount val="1"/>
                <c:pt idx="0">
                  <c:v>A5-0,3-LL40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CO2'!$G$3:$G$9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4-496B-B030-9D632E5DD73E}"/>
            </c:ext>
          </c:extLst>
        </c:ser>
        <c:ser>
          <c:idx val="5"/>
          <c:order val="1"/>
          <c:tx>
            <c:strRef>
              <c:f>'Übersicht 20% CO2'!$H$2</c:f>
              <c:strCache>
                <c:ptCount val="1"/>
                <c:pt idx="0">
                  <c:v>A6-0,3-LL60</c:v>
                </c:pt>
              </c:strCache>
            </c:strRef>
          </c:tx>
          <c:spPr>
            <a:ln w="25400" cap="rnd">
              <a:solidFill>
                <a:srgbClr val="FF717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7171"/>
              </a:solidFill>
              <a:ln w="9525">
                <a:noFill/>
              </a:ln>
              <a:effectLst/>
            </c:spPr>
          </c:marker>
          <c:xVal>
            <c:numRef>
              <c:f>'Übersicht 20% CO2'!$B$3:$B$9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48</c:v>
                </c:pt>
              </c:numCache>
            </c:numRef>
          </c:xVal>
          <c:yVal>
            <c:numRef>
              <c:f>'Übersicht 20% CO2'!$H$3:$H$9</c:f>
              <c:numCache>
                <c:formatCode>General</c:formatCode>
                <c:ptCount val="7"/>
                <c:pt idx="0">
                  <c:v>0.9</c:v>
                </c:pt>
                <c:pt idx="1">
                  <c:v>5.0999999999999996</c:v>
                </c:pt>
                <c:pt idx="2">
                  <c:v>8.9</c:v>
                </c:pt>
                <c:pt idx="3">
                  <c:v>10.3</c:v>
                </c:pt>
                <c:pt idx="4">
                  <c:v>14.6</c:v>
                </c:pt>
                <c:pt idx="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4-496B-B030-9D632E5DD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08480"/>
        <c:axId val="231909056"/>
      </c:scatterChart>
      <c:valAx>
        <c:axId val="231908480"/>
        <c:scaling>
          <c:orientation val="minMax"/>
          <c:max val="48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20% CO</a:t>
                </a:r>
                <a:r>
                  <a:rPr lang="en-US" sz="1200" b="1" baseline="-25000"/>
                  <a:t>2</a:t>
                </a:r>
                <a:r>
                  <a:rPr lang="en-US" sz="1200" b="1"/>
                  <a:t> Exposure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1909056"/>
        <c:crosses val="autoZero"/>
        <c:crossBetween val="midCat"/>
        <c:majorUnit val="4"/>
      </c:valAx>
      <c:valAx>
        <c:axId val="231909056"/>
        <c:scaling>
          <c:orientation val="minMax"/>
          <c:max val="2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Carbonation depth [mm]</a:t>
                </a:r>
              </a:p>
            </c:rich>
          </c:tx>
          <c:layout>
            <c:manualLayout>
              <c:xMode val="edge"/>
              <c:yMode val="edge"/>
              <c:x val="2.8848318889771313E-2"/>
              <c:y val="0.240120243438131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190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91426845603311"/>
          <c:y val="0.57380007974453451"/>
          <c:w val="0.1349918965991832"/>
          <c:h val="0.20859714809692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833436</xdr:colOff>
      <xdr:row>10</xdr:row>
      <xdr:rowOff>4762</xdr:rowOff>
    </xdr:from>
    <xdr:to>
      <xdr:col>16</xdr:col>
      <xdr:colOff>701040</xdr:colOff>
      <xdr:row>30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13</xdr:col>
      <xdr:colOff>100013</xdr:colOff>
      <xdr:row>52</xdr:row>
      <xdr:rowOff>147638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10</xdr:row>
      <xdr:rowOff>108585</xdr:rowOff>
    </xdr:from>
    <xdr:to>
      <xdr:col>11</xdr:col>
      <xdr:colOff>773430</xdr:colOff>
      <xdr:row>14</xdr:row>
      <xdr:rowOff>167640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8410575" y="2661285"/>
          <a:ext cx="1499235" cy="798195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10</xdr:row>
      <xdr:rowOff>118110</xdr:rowOff>
    </xdr:from>
    <xdr:to>
      <xdr:col>11</xdr:col>
      <xdr:colOff>152400</xdr:colOff>
      <xdr:row>13</xdr:row>
      <xdr:rowOff>51436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8372475" y="2670810"/>
          <a:ext cx="916305" cy="489586"/>
        </a:xfrm>
        <a:prstGeom prst="line">
          <a:avLst/>
        </a:prstGeom>
        <a:ln w="19050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10</xdr:row>
      <xdr:rowOff>118110</xdr:rowOff>
    </xdr:from>
    <xdr:to>
      <xdr:col>11</xdr:col>
      <xdr:colOff>47625</xdr:colOff>
      <xdr:row>12</xdr:row>
      <xdr:rowOff>167641</xdr:rowOff>
    </xdr:to>
    <xdr:cxnSp macro="">
      <xdr:nvCxnSpPr>
        <xdr:cNvPr id="11" name="Gerade Verbindung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V="1">
          <a:off x="8343900" y="2670810"/>
          <a:ext cx="840105" cy="422911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32</xdr:row>
      <xdr:rowOff>133350</xdr:rowOff>
    </xdr:from>
    <xdr:to>
      <xdr:col>9</xdr:col>
      <xdr:colOff>228600</xdr:colOff>
      <xdr:row>35</xdr:row>
      <xdr:rowOff>1</xdr:rowOff>
    </xdr:to>
    <xdr:cxnSp macro="">
      <xdr:nvCxnSpPr>
        <xdr:cNvPr id="13" name="Gerade Verbindung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V="1">
          <a:off x="6619875" y="6448425"/>
          <a:ext cx="819150" cy="438151"/>
        </a:xfrm>
        <a:prstGeom prst="line">
          <a:avLst/>
        </a:prstGeom>
        <a:ln w="19050">
          <a:solidFill>
            <a:schemeClr val="tx2">
              <a:lumMod val="60000"/>
              <a:lumOff val="4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54</xdr:row>
      <xdr:rowOff>0</xdr:rowOff>
    </xdr:from>
    <xdr:to>
      <xdr:col>13</xdr:col>
      <xdr:colOff>100013</xdr:colOff>
      <xdr:row>74</xdr:row>
      <xdr:rowOff>147638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76</xdr:row>
      <xdr:rowOff>0</xdr:rowOff>
    </xdr:from>
    <xdr:to>
      <xdr:col>13</xdr:col>
      <xdr:colOff>100013</xdr:colOff>
      <xdr:row>96</xdr:row>
      <xdr:rowOff>147638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26</xdr:col>
      <xdr:colOff>0</xdr:colOff>
      <xdr:row>52</xdr:row>
      <xdr:rowOff>147638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285750</xdr:colOff>
      <xdr:row>54</xdr:row>
      <xdr:rowOff>104775</xdr:rowOff>
    </xdr:from>
    <xdr:to>
      <xdr:col>9</xdr:col>
      <xdr:colOff>333375</xdr:colOff>
      <xdr:row>57</xdr:row>
      <xdr:rowOff>38101</xdr:rowOff>
    </xdr:to>
    <xdr:cxnSp macro="">
      <xdr:nvCxnSpPr>
        <xdr:cNvPr id="17" name="Gerade Verbindung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 flipV="1">
          <a:off x="6648450" y="10610850"/>
          <a:ext cx="895350" cy="504826"/>
        </a:xfrm>
        <a:prstGeom prst="line">
          <a:avLst/>
        </a:prstGeom>
        <a:ln w="19050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76201</xdr:colOff>
      <xdr:row>13</xdr:row>
      <xdr:rowOff>106680</xdr:rowOff>
    </xdr:from>
    <xdr:to>
      <xdr:col>17</xdr:col>
      <xdr:colOff>2752</xdr:colOff>
      <xdr:row>27</xdr:row>
      <xdr:rowOff>108436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29461" y="2834640"/>
          <a:ext cx="2293620" cy="2577317"/>
        </a:xfrm>
        <a:prstGeom prst="rect">
          <a:avLst/>
        </a:prstGeom>
      </xdr:spPr>
    </xdr:pic>
    <xdr:clientData/>
  </xdr:twoCellAnchor>
  <xdr:twoCellAnchor editAs="oneCell">
    <xdr:from>
      <xdr:col>10</xdr:col>
      <xdr:colOff>281940</xdr:colOff>
      <xdr:row>5</xdr:row>
      <xdr:rowOff>152400</xdr:rowOff>
    </xdr:from>
    <xdr:to>
      <xdr:col>13</xdr:col>
      <xdr:colOff>353439</xdr:colOff>
      <xdr:row>17</xdr:row>
      <xdr:rowOff>121920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 contrast="-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65280" y="1417320"/>
          <a:ext cx="2448940" cy="2164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26"/>
  <sheetViews>
    <sheetView zoomScale="80" zoomScaleNormal="80" workbookViewId="0">
      <pane xSplit="6" ySplit="6" topLeftCell="J7" activePane="bottomRight" state="frozen"/>
      <selection pane="topRight" activeCell="G1" sqref="G1"/>
      <selection pane="bottomLeft" activeCell="A7" sqref="A7"/>
      <selection pane="bottomRight" activeCell="N22" sqref="N22"/>
    </sheetView>
  </sheetViews>
  <sheetFormatPr baseColWidth="10" defaultColWidth="11.5546875" defaultRowHeight="14.4" outlineLevelCol="1" x14ac:dyDescent="0.3"/>
  <cols>
    <col min="1" max="1" width="3.88671875" customWidth="1"/>
    <col min="3" max="3" width="8.33203125" customWidth="1"/>
    <col min="4" max="4" width="8.44140625" customWidth="1"/>
    <col min="5" max="5" width="8.6640625" customWidth="1"/>
    <col min="6" max="6" width="8" customWidth="1"/>
    <col min="7" max="7" width="2" customWidth="1"/>
    <col min="8" max="8" width="11.33203125" customWidth="1" outlineLevel="1"/>
    <col min="9" max="9" width="22.109375" customWidth="1" outlineLevel="1"/>
    <col min="10" max="10" width="13.88671875" customWidth="1" outlineLevel="1"/>
    <col min="11" max="11" width="14.88671875" customWidth="1" outlineLevel="1"/>
    <col min="12" max="12" width="9.6640625" customWidth="1" outlineLevel="1"/>
    <col min="13" max="13" width="9.33203125" customWidth="1" outlineLevel="1"/>
    <col min="14" max="16" width="15" customWidth="1" outlineLevel="1"/>
    <col min="17" max="17" width="15.44140625" customWidth="1"/>
    <col min="18" max="18" width="18" customWidth="1"/>
    <col min="19" max="19" width="16.33203125" customWidth="1"/>
    <col min="20" max="20" width="1.5546875" customWidth="1"/>
    <col min="21" max="23" width="11.5546875" customWidth="1"/>
    <col min="24" max="24" width="23.5546875" customWidth="1"/>
    <col min="25" max="25" width="14.88671875" customWidth="1"/>
    <col min="26" max="26" width="1.33203125" customWidth="1"/>
    <col min="27" max="27" width="2.33203125" customWidth="1"/>
    <col min="28" max="28" width="19.44140625" customWidth="1"/>
    <col min="29" max="32" width="11.5546875" customWidth="1"/>
  </cols>
  <sheetData>
    <row r="2" spans="1:31" x14ac:dyDescent="0.3">
      <c r="X2" t="s">
        <v>0</v>
      </c>
    </row>
    <row r="3" spans="1:31" s="58" customFormat="1" ht="22.35" customHeight="1" x14ac:dyDescent="0.3">
      <c r="B3" s="59" t="s">
        <v>1</v>
      </c>
      <c r="X3" s="58" t="s">
        <v>2</v>
      </c>
    </row>
    <row r="4" spans="1:31" ht="15" thickBot="1" x14ac:dyDescent="0.35">
      <c r="B4" s="1"/>
    </row>
    <row r="5" spans="1:31" ht="25.35" customHeight="1" x14ac:dyDescent="0.35">
      <c r="A5" s="2"/>
      <c r="B5" s="181" t="s">
        <v>3</v>
      </c>
      <c r="C5" s="183" t="s">
        <v>4</v>
      </c>
      <c r="D5" s="185" t="s">
        <v>5</v>
      </c>
      <c r="E5" s="187" t="s">
        <v>6</v>
      </c>
      <c r="F5" s="187" t="s">
        <v>7</v>
      </c>
      <c r="H5" s="189" t="s">
        <v>8</v>
      </c>
      <c r="I5" s="189" t="s">
        <v>9</v>
      </c>
      <c r="J5" s="189" t="s">
        <v>10</v>
      </c>
      <c r="K5" s="189" t="s">
        <v>11</v>
      </c>
      <c r="L5" s="189" t="s">
        <v>12</v>
      </c>
      <c r="M5" s="179" t="s">
        <v>13</v>
      </c>
      <c r="N5" s="179" t="s">
        <v>14</v>
      </c>
      <c r="O5" s="179" t="s">
        <v>15</v>
      </c>
      <c r="P5" s="193" t="s">
        <v>16</v>
      </c>
      <c r="Q5" s="195" t="s">
        <v>17</v>
      </c>
      <c r="R5" s="195"/>
      <c r="S5" s="195"/>
      <c r="U5" s="196" t="s">
        <v>18</v>
      </c>
      <c r="V5" s="196"/>
      <c r="W5" s="196"/>
      <c r="X5" s="196"/>
      <c r="Y5" s="196"/>
      <c r="Z5" s="3"/>
      <c r="AB5" s="192"/>
      <c r="AC5" s="192"/>
      <c r="AD5" s="192"/>
      <c r="AE5" s="192"/>
    </row>
    <row r="6" spans="1:31" ht="15" thickBot="1" x14ac:dyDescent="0.35">
      <c r="A6" s="2"/>
      <c r="B6" s="182"/>
      <c r="C6" s="184"/>
      <c r="D6" s="186"/>
      <c r="E6" s="188"/>
      <c r="F6" s="188"/>
      <c r="H6" s="190"/>
      <c r="I6" s="190"/>
      <c r="J6" s="190"/>
      <c r="K6" s="190"/>
      <c r="L6" s="191"/>
      <c r="M6" s="180"/>
      <c r="N6" s="180"/>
      <c r="O6" s="180"/>
      <c r="P6" s="194"/>
      <c r="Q6" s="4">
        <f>400*10^-6*100</f>
        <v>3.9999999999999994E-2</v>
      </c>
      <c r="R6" s="5">
        <v>2</v>
      </c>
      <c r="S6" s="5">
        <v>20</v>
      </c>
      <c r="U6" s="6" t="s">
        <v>19</v>
      </c>
      <c r="V6" s="6" t="s">
        <v>20</v>
      </c>
      <c r="W6" s="6" t="s">
        <v>21</v>
      </c>
      <c r="X6" s="6" t="s">
        <v>22</v>
      </c>
      <c r="Y6" s="6" t="s">
        <v>23</v>
      </c>
      <c r="Z6" s="7"/>
      <c r="AB6" s="7"/>
      <c r="AC6" s="7"/>
      <c r="AD6" s="7"/>
      <c r="AE6" s="7"/>
    </row>
    <row r="7" spans="1:31" x14ac:dyDescent="0.3">
      <c r="A7" s="2"/>
      <c r="B7" s="68" t="s">
        <v>24</v>
      </c>
      <c r="C7" s="8">
        <v>0.75</v>
      </c>
      <c r="D7" s="9">
        <v>0.75</v>
      </c>
      <c r="E7" s="10">
        <v>100</v>
      </c>
      <c r="F7" s="10">
        <v>0</v>
      </c>
      <c r="H7" s="11">
        <v>7.5</v>
      </c>
      <c r="I7" s="12">
        <f>$Q$6/2</f>
        <v>1.9999999999999997E-2</v>
      </c>
      <c r="J7" s="12">
        <f>$R$6/2</f>
        <v>1</v>
      </c>
      <c r="K7" s="13">
        <f t="shared" ref="K7:K18" si="0">$S$6/2</f>
        <v>10</v>
      </c>
      <c r="L7" s="14">
        <v>4</v>
      </c>
      <c r="M7" s="15">
        <f t="shared" ref="M7:M18" si="1">L7/SQRT(1/13)</f>
        <v>14.422205101855956</v>
      </c>
      <c r="N7" s="15">
        <f t="shared" ref="N7:N18" si="2">H7^2/M7^2/SQRT(I7)</f>
        <v>1.9122479058530435</v>
      </c>
      <c r="O7" s="15">
        <f>H7^2/M7^2/SQRT(J7)</f>
        <v>0.27043269230769235</v>
      </c>
      <c r="P7" s="60">
        <f>H7^2/M7^2/SQRT(K7)</f>
        <v>8.5518326146380455E-2</v>
      </c>
      <c r="Q7" s="16">
        <f>N7*52</f>
        <v>99.436891104358267</v>
      </c>
      <c r="R7" s="16">
        <f>O7*52</f>
        <v>14.062500000000002</v>
      </c>
      <c r="S7" s="16">
        <f>P7*52</f>
        <v>4.4469529596117834</v>
      </c>
      <c r="U7" s="17">
        <v>2</v>
      </c>
      <c r="V7" s="17">
        <v>2</v>
      </c>
      <c r="W7" s="17">
        <v>2</v>
      </c>
      <c r="X7" s="17">
        <f>9*((40*40*160)/1000000000*1000)</f>
        <v>2.3040000000000003</v>
      </c>
      <c r="Y7" s="17"/>
    </row>
    <row r="8" spans="1:31" x14ac:dyDescent="0.3">
      <c r="A8" s="2"/>
      <c r="B8" s="71" t="s">
        <v>25</v>
      </c>
      <c r="C8" s="18">
        <v>0.5</v>
      </c>
      <c r="D8" s="19">
        <v>0.5</v>
      </c>
      <c r="E8" s="20">
        <v>100</v>
      </c>
      <c r="F8" s="20">
        <v>0</v>
      </c>
      <c r="H8" s="12">
        <v>7.5</v>
      </c>
      <c r="I8" s="12">
        <f>$Q$6/2</f>
        <v>1.9999999999999997E-2</v>
      </c>
      <c r="J8" s="12">
        <f t="shared" ref="J8:J18" si="3">$R$6/2</f>
        <v>1</v>
      </c>
      <c r="K8" s="13">
        <f t="shared" si="0"/>
        <v>10</v>
      </c>
      <c r="L8" s="21">
        <v>1.6</v>
      </c>
      <c r="M8" s="22">
        <f t="shared" si="1"/>
        <v>5.7688820407423833</v>
      </c>
      <c r="N8" s="22">
        <f t="shared" si="2"/>
        <v>11.951549411581517</v>
      </c>
      <c r="O8" s="22">
        <f t="shared" ref="O8:O18" si="4">H8^2/M8^2/SQRT(J8)</f>
        <v>1.6902043269230764</v>
      </c>
      <c r="P8" s="61">
        <f t="shared" ref="P8:P18" si="5">H8^2/M8^2/SQRT(K8)</f>
        <v>0.53448953841487767</v>
      </c>
      <c r="Q8" s="24">
        <f t="shared" ref="Q8:R18" si="6">N8*52</f>
        <v>621.48056940223887</v>
      </c>
      <c r="R8" s="24">
        <f t="shared" si="6"/>
        <v>87.890624999999972</v>
      </c>
      <c r="S8" s="24">
        <f t="shared" ref="S8:S18" si="7">P8*52</f>
        <v>27.793455997573638</v>
      </c>
      <c r="U8" s="25">
        <v>2</v>
      </c>
      <c r="V8" s="25">
        <v>2</v>
      </c>
      <c r="W8" s="25">
        <v>2</v>
      </c>
      <c r="X8" s="17">
        <f>9*((40*40*160)/1000000000*1000)</f>
        <v>2.3040000000000003</v>
      </c>
      <c r="Y8" s="25"/>
    </row>
    <row r="9" spans="1:31" x14ac:dyDescent="0.3">
      <c r="A9" s="2"/>
      <c r="B9" s="72" t="s">
        <v>26</v>
      </c>
      <c r="C9" s="26">
        <v>0.5</v>
      </c>
      <c r="D9" s="27">
        <v>0.63</v>
      </c>
      <c r="E9" s="28">
        <v>80</v>
      </c>
      <c r="F9" s="28">
        <v>20</v>
      </c>
      <c r="H9" s="11">
        <v>7.5</v>
      </c>
      <c r="I9" s="12">
        <f t="shared" ref="I9:I18" si="8">$Q$6/2</f>
        <v>1.9999999999999997E-2</v>
      </c>
      <c r="J9" s="12">
        <f t="shared" si="3"/>
        <v>1</v>
      </c>
      <c r="K9" s="13">
        <f t="shared" si="0"/>
        <v>10</v>
      </c>
      <c r="L9" s="21">
        <v>3.6</v>
      </c>
      <c r="M9" s="22">
        <f t="shared" si="1"/>
        <v>12.979984591670361</v>
      </c>
      <c r="N9" s="22">
        <f t="shared" si="2"/>
        <v>2.3607998837691895</v>
      </c>
      <c r="O9" s="22">
        <f t="shared" si="4"/>
        <v>0.3338675213675214</v>
      </c>
      <c r="P9" s="61">
        <f t="shared" si="5"/>
        <v>0.10557818042763019</v>
      </c>
      <c r="Q9" s="24">
        <f t="shared" si="6"/>
        <v>122.76159395599785</v>
      </c>
      <c r="R9" s="24">
        <f t="shared" si="6"/>
        <v>17.361111111111114</v>
      </c>
      <c r="S9" s="24">
        <f t="shared" si="7"/>
        <v>5.4900653822367698</v>
      </c>
      <c r="U9" s="25">
        <v>2</v>
      </c>
      <c r="V9" s="25">
        <v>2</v>
      </c>
      <c r="W9" s="25">
        <v>2</v>
      </c>
      <c r="X9" s="17">
        <f t="shared" ref="X9:X18" si="9">9*((40*40*160)/1000000000*1000)</f>
        <v>2.3040000000000003</v>
      </c>
      <c r="Y9" s="25"/>
    </row>
    <row r="10" spans="1:31" x14ac:dyDescent="0.3">
      <c r="A10" s="2"/>
      <c r="B10" s="73" t="s">
        <v>27</v>
      </c>
      <c r="C10" s="29">
        <v>0.5</v>
      </c>
      <c r="D10" s="30">
        <v>0.83</v>
      </c>
      <c r="E10" s="31">
        <v>60</v>
      </c>
      <c r="F10" s="31">
        <v>40</v>
      </c>
      <c r="H10" s="12">
        <v>7.5</v>
      </c>
      <c r="I10" s="12">
        <f t="shared" si="8"/>
        <v>1.9999999999999997E-2</v>
      </c>
      <c r="J10" s="12">
        <f t="shared" si="3"/>
        <v>1</v>
      </c>
      <c r="K10" s="13">
        <f t="shared" si="0"/>
        <v>10</v>
      </c>
      <c r="L10" s="21">
        <v>8.1</v>
      </c>
      <c r="M10" s="22">
        <f t="shared" si="1"/>
        <v>29.204965331258311</v>
      </c>
      <c r="N10" s="22">
        <f t="shared" si="2"/>
        <v>0.4663308412383585</v>
      </c>
      <c r="O10" s="22">
        <f t="shared" si="4"/>
        <v>6.5949140023214115E-2</v>
      </c>
      <c r="P10" s="61">
        <f t="shared" si="5"/>
        <v>2.0854949220272635E-2</v>
      </c>
      <c r="Q10" s="64">
        <f t="shared" si="6"/>
        <v>24.249203744394642</v>
      </c>
      <c r="R10" s="64">
        <f t="shared" si="6"/>
        <v>3.4293552812071342</v>
      </c>
      <c r="S10" s="64">
        <f t="shared" si="7"/>
        <v>1.0844573594541771</v>
      </c>
      <c r="U10" s="25">
        <v>2</v>
      </c>
      <c r="V10" s="25">
        <v>2</v>
      </c>
      <c r="W10" s="25">
        <v>2</v>
      </c>
      <c r="X10" s="17">
        <f t="shared" si="9"/>
        <v>2.3040000000000003</v>
      </c>
      <c r="Y10" s="25"/>
    </row>
    <row r="11" spans="1:31" x14ac:dyDescent="0.3">
      <c r="A11" s="2"/>
      <c r="B11" s="69" t="s">
        <v>28</v>
      </c>
      <c r="C11" s="26">
        <v>0.3</v>
      </c>
      <c r="D11" s="27">
        <v>0.5</v>
      </c>
      <c r="E11" s="28">
        <v>60</v>
      </c>
      <c r="F11" s="28">
        <v>40</v>
      </c>
      <c r="H11" s="11">
        <v>7.5</v>
      </c>
      <c r="I11" s="12">
        <f t="shared" si="8"/>
        <v>1.9999999999999997E-2</v>
      </c>
      <c r="J11" s="12">
        <f t="shared" si="3"/>
        <v>1</v>
      </c>
      <c r="K11" s="13">
        <f t="shared" si="0"/>
        <v>10</v>
      </c>
      <c r="L11" s="21">
        <v>0.2</v>
      </c>
      <c r="M11" s="22">
        <f t="shared" si="1"/>
        <v>0.72111025509279791</v>
      </c>
      <c r="N11" s="22">
        <f t="shared" si="2"/>
        <v>764.89916234121711</v>
      </c>
      <c r="O11" s="22">
        <f>H11^2/M11^2/SQRT(J11)</f>
        <v>108.17307692307689</v>
      </c>
      <c r="P11" s="61">
        <f t="shared" si="5"/>
        <v>34.207330458552171</v>
      </c>
      <c r="Q11" s="16">
        <f t="shared" si="6"/>
        <v>39774.756441743288</v>
      </c>
      <c r="R11" s="16">
        <f t="shared" si="6"/>
        <v>5624.9999999999982</v>
      </c>
      <c r="S11" s="16">
        <f t="shared" si="7"/>
        <v>1778.7811838447128</v>
      </c>
      <c r="U11" s="25">
        <v>2</v>
      </c>
      <c r="V11" s="25">
        <v>2</v>
      </c>
      <c r="W11" s="25">
        <v>2</v>
      </c>
      <c r="X11" s="17">
        <f t="shared" si="9"/>
        <v>2.3040000000000003</v>
      </c>
      <c r="Y11" s="25"/>
    </row>
    <row r="12" spans="1:31" ht="15" thickBot="1" x14ac:dyDescent="0.35">
      <c r="A12" s="2"/>
      <c r="B12" s="70" t="s">
        <v>29</v>
      </c>
      <c r="C12" s="32">
        <v>0.3</v>
      </c>
      <c r="D12" s="33">
        <v>0.75</v>
      </c>
      <c r="E12" s="34">
        <v>40</v>
      </c>
      <c r="F12" s="34">
        <v>60</v>
      </c>
      <c r="H12" s="12">
        <v>7.5</v>
      </c>
      <c r="I12" s="35">
        <f t="shared" si="8"/>
        <v>1.9999999999999997E-2</v>
      </c>
      <c r="J12" s="35">
        <f t="shared" si="3"/>
        <v>1</v>
      </c>
      <c r="K12" s="36">
        <f t="shared" si="0"/>
        <v>10</v>
      </c>
      <c r="L12" s="37">
        <v>3.1</v>
      </c>
      <c r="M12" s="38">
        <f t="shared" si="1"/>
        <v>11.177208953938367</v>
      </c>
      <c r="N12" s="38">
        <f t="shared" si="2"/>
        <v>3.1837634228562637</v>
      </c>
      <c r="O12" s="38">
        <f t="shared" si="4"/>
        <v>0.45025214119907153</v>
      </c>
      <c r="P12" s="62">
        <f t="shared" si="5"/>
        <v>0.14238222875568027</v>
      </c>
      <c r="Q12" s="16">
        <f t="shared" si="6"/>
        <v>165.55569798852571</v>
      </c>
      <c r="R12" s="16">
        <f t="shared" si="6"/>
        <v>23.413111342351719</v>
      </c>
      <c r="S12" s="16">
        <f t="shared" si="7"/>
        <v>7.403875895295374</v>
      </c>
      <c r="U12" s="25">
        <v>2</v>
      </c>
      <c r="V12" s="25">
        <v>2</v>
      </c>
      <c r="W12" s="25">
        <v>2</v>
      </c>
      <c r="X12" s="17">
        <f t="shared" si="9"/>
        <v>2.3040000000000003</v>
      </c>
      <c r="Y12" s="25"/>
    </row>
    <row r="13" spans="1:31" x14ac:dyDescent="0.3">
      <c r="B13" s="68" t="s">
        <v>30</v>
      </c>
      <c r="C13" s="8">
        <v>0.6</v>
      </c>
      <c r="D13" s="39">
        <f t="shared" ref="D13:D18" si="10">1/((1/C13)*(E13/100))</f>
        <v>0.6</v>
      </c>
      <c r="E13" s="10">
        <v>100</v>
      </c>
      <c r="F13" s="10">
        <v>0</v>
      </c>
      <c r="H13" s="11">
        <v>7.5</v>
      </c>
      <c r="I13" s="40">
        <f t="shared" si="8"/>
        <v>1.9999999999999997E-2</v>
      </c>
      <c r="J13" s="40">
        <f t="shared" si="3"/>
        <v>1</v>
      </c>
      <c r="K13" s="40">
        <f t="shared" si="0"/>
        <v>10</v>
      </c>
      <c r="L13" s="41">
        <v>3.6</v>
      </c>
      <c r="M13" s="15">
        <f t="shared" si="1"/>
        <v>12.979984591670361</v>
      </c>
      <c r="N13" s="15">
        <f t="shared" si="2"/>
        <v>2.3607998837691895</v>
      </c>
      <c r="O13" s="15">
        <f t="shared" si="4"/>
        <v>0.3338675213675214</v>
      </c>
      <c r="P13" s="60">
        <f t="shared" si="5"/>
        <v>0.10557818042763019</v>
      </c>
      <c r="Q13" s="16">
        <f t="shared" si="6"/>
        <v>122.76159395599785</v>
      </c>
      <c r="R13" s="16">
        <f t="shared" si="6"/>
        <v>17.361111111111114</v>
      </c>
      <c r="S13" s="16">
        <f t="shared" si="7"/>
        <v>5.4900653822367698</v>
      </c>
      <c r="U13" s="25">
        <v>2</v>
      </c>
      <c r="V13" s="25">
        <v>2</v>
      </c>
      <c r="W13" s="25">
        <v>2</v>
      </c>
      <c r="X13" s="17">
        <f t="shared" si="9"/>
        <v>2.3040000000000003</v>
      </c>
      <c r="Y13" s="25"/>
    </row>
    <row r="14" spans="1:31" x14ac:dyDescent="0.3">
      <c r="B14" s="71" t="s">
        <v>31</v>
      </c>
      <c r="C14" s="18">
        <v>0.6</v>
      </c>
      <c r="D14" s="42">
        <f t="shared" si="10"/>
        <v>0.74999999999999989</v>
      </c>
      <c r="E14" s="20">
        <v>80</v>
      </c>
      <c r="F14" s="20">
        <v>20</v>
      </c>
      <c r="H14" s="12">
        <v>7.5</v>
      </c>
      <c r="I14" s="12">
        <f t="shared" si="8"/>
        <v>1.9999999999999997E-2</v>
      </c>
      <c r="J14" s="12">
        <f t="shared" si="3"/>
        <v>1</v>
      </c>
      <c r="K14" s="12">
        <f t="shared" si="0"/>
        <v>10</v>
      </c>
      <c r="L14" s="43">
        <v>6.2</v>
      </c>
      <c r="M14" s="22">
        <f t="shared" si="1"/>
        <v>22.354417907876734</v>
      </c>
      <c r="N14" s="22">
        <f t="shared" si="2"/>
        <v>0.79594085571406592</v>
      </c>
      <c r="O14" s="22">
        <f t="shared" si="4"/>
        <v>0.11256303529976788</v>
      </c>
      <c r="P14" s="61">
        <f t="shared" si="5"/>
        <v>3.5595557188920067E-2</v>
      </c>
      <c r="Q14" s="24">
        <f t="shared" si="6"/>
        <v>41.388924497131427</v>
      </c>
      <c r="R14" s="24">
        <f t="shared" si="6"/>
        <v>5.8532778355879298</v>
      </c>
      <c r="S14" s="24">
        <f t="shared" si="7"/>
        <v>1.8509689738238435</v>
      </c>
      <c r="U14" s="25">
        <v>2</v>
      </c>
      <c r="V14" s="25">
        <v>2</v>
      </c>
      <c r="W14" s="25">
        <v>2</v>
      </c>
      <c r="X14" s="17">
        <f t="shared" si="9"/>
        <v>2.3040000000000003</v>
      </c>
      <c r="Y14" s="25"/>
    </row>
    <row r="15" spans="1:31" x14ac:dyDescent="0.3">
      <c r="B15" s="74" t="s">
        <v>32</v>
      </c>
      <c r="C15" s="26">
        <v>0.5</v>
      </c>
      <c r="D15" s="44">
        <f t="shared" si="10"/>
        <v>1.25</v>
      </c>
      <c r="E15" s="28">
        <v>40</v>
      </c>
      <c r="F15" s="28">
        <v>60</v>
      </c>
      <c r="H15" s="11">
        <v>7.5</v>
      </c>
      <c r="I15" s="12">
        <f t="shared" si="8"/>
        <v>1.9999999999999997E-2</v>
      </c>
      <c r="J15" s="12">
        <f t="shared" si="3"/>
        <v>1</v>
      </c>
      <c r="K15" s="12">
        <f t="shared" si="0"/>
        <v>10</v>
      </c>
      <c r="L15" s="43">
        <v>19.600000000000001</v>
      </c>
      <c r="M15" s="22">
        <f t="shared" si="1"/>
        <v>70.668804999094192</v>
      </c>
      <c r="N15" s="22">
        <f t="shared" si="2"/>
        <v>7.9643811155895181E-2</v>
      </c>
      <c r="O15" s="22">
        <f t="shared" si="4"/>
        <v>1.1263335789574856E-2</v>
      </c>
      <c r="P15" s="61">
        <f t="shared" si="5"/>
        <v>3.5617795146347538E-3</v>
      </c>
      <c r="Q15" s="64">
        <f t="shared" si="6"/>
        <v>4.1414781801065494</v>
      </c>
      <c r="R15" s="64">
        <f t="shared" si="6"/>
        <v>0.58569346105789255</v>
      </c>
      <c r="S15" s="64">
        <f t="shared" si="7"/>
        <v>0.18521253476100719</v>
      </c>
      <c r="U15" s="25">
        <v>2</v>
      </c>
      <c r="V15" s="25">
        <v>2</v>
      </c>
      <c r="W15" s="25">
        <v>2</v>
      </c>
      <c r="X15" s="17">
        <f t="shared" si="9"/>
        <v>2.3040000000000003</v>
      </c>
      <c r="Y15" s="25"/>
    </row>
    <row r="16" spans="1:31" x14ac:dyDescent="0.3">
      <c r="B16" s="73" t="s">
        <v>33</v>
      </c>
      <c r="C16" s="29">
        <v>0.4</v>
      </c>
      <c r="D16" s="45">
        <f t="shared" si="10"/>
        <v>0.66666666666666663</v>
      </c>
      <c r="E16" s="31">
        <v>60</v>
      </c>
      <c r="F16" s="31">
        <v>40</v>
      </c>
      <c r="H16" s="12">
        <v>7.5</v>
      </c>
      <c r="I16" s="12">
        <f t="shared" si="8"/>
        <v>1.9999999999999997E-2</v>
      </c>
      <c r="J16" s="12">
        <f t="shared" si="3"/>
        <v>1</v>
      </c>
      <c r="K16" s="12">
        <f t="shared" si="0"/>
        <v>10</v>
      </c>
      <c r="L16" s="43">
        <v>3.5</v>
      </c>
      <c r="M16" s="22">
        <f t="shared" si="1"/>
        <v>12.619429464123963</v>
      </c>
      <c r="N16" s="22">
        <f t="shared" si="2"/>
        <v>2.4976299178488728</v>
      </c>
      <c r="O16" s="22">
        <f t="shared" si="4"/>
        <v>0.35321821036106749</v>
      </c>
      <c r="P16" s="61">
        <f t="shared" si="5"/>
        <v>0.11169740557894588</v>
      </c>
      <c r="Q16" s="64">
        <f t="shared" si="6"/>
        <v>129.87675572814138</v>
      </c>
      <c r="R16" s="64">
        <f t="shared" si="6"/>
        <v>18.367346938775508</v>
      </c>
      <c r="S16" s="64">
        <f t="shared" si="7"/>
        <v>5.808265090105186</v>
      </c>
      <c r="U16" s="25">
        <v>2</v>
      </c>
      <c r="V16" s="25">
        <v>2</v>
      </c>
      <c r="W16" s="25">
        <v>2</v>
      </c>
      <c r="X16" s="17">
        <f t="shared" si="9"/>
        <v>2.3040000000000003</v>
      </c>
      <c r="Y16" s="25"/>
    </row>
    <row r="17" spans="2:25" x14ac:dyDescent="0.3">
      <c r="B17" s="72" t="s">
        <v>34</v>
      </c>
      <c r="C17" s="26">
        <v>0.4</v>
      </c>
      <c r="D17" s="44">
        <f t="shared" si="10"/>
        <v>0.8</v>
      </c>
      <c r="E17" s="28">
        <v>50</v>
      </c>
      <c r="F17" s="28">
        <v>50</v>
      </c>
      <c r="H17" s="11">
        <v>7.5</v>
      </c>
      <c r="I17" s="12">
        <f t="shared" si="8"/>
        <v>1.9999999999999997E-2</v>
      </c>
      <c r="J17" s="12">
        <f t="shared" si="3"/>
        <v>1</v>
      </c>
      <c r="K17" s="12">
        <f t="shared" si="0"/>
        <v>10</v>
      </c>
      <c r="L17" s="46">
        <v>4.9000000000000004</v>
      </c>
      <c r="M17" s="22">
        <f t="shared" si="1"/>
        <v>17.667201249773548</v>
      </c>
      <c r="N17" s="22">
        <f t="shared" si="2"/>
        <v>1.2743009784943229</v>
      </c>
      <c r="O17" s="22">
        <f t="shared" si="4"/>
        <v>0.1802133726331977</v>
      </c>
      <c r="P17" s="61">
        <f t="shared" si="5"/>
        <v>5.6988472234156061E-2</v>
      </c>
      <c r="Q17" s="24">
        <f t="shared" si="6"/>
        <v>66.263650881704791</v>
      </c>
      <c r="R17" s="24">
        <f t="shared" si="6"/>
        <v>9.3710953769262808</v>
      </c>
      <c r="S17" s="24">
        <f t="shared" si="7"/>
        <v>2.963400556176115</v>
      </c>
      <c r="U17" s="25">
        <v>2</v>
      </c>
      <c r="V17" s="25">
        <v>2</v>
      </c>
      <c r="W17" s="25">
        <v>2</v>
      </c>
      <c r="X17" s="17">
        <f t="shared" si="9"/>
        <v>2.3040000000000003</v>
      </c>
      <c r="Y17" s="25"/>
    </row>
    <row r="18" spans="2:25" ht="15" thickBot="1" x14ac:dyDescent="0.35">
      <c r="B18" s="73" t="s">
        <v>35</v>
      </c>
      <c r="C18" s="29">
        <v>0.4</v>
      </c>
      <c r="D18" s="45">
        <f t="shared" si="10"/>
        <v>1</v>
      </c>
      <c r="E18" s="31">
        <v>40</v>
      </c>
      <c r="F18" s="31">
        <v>60</v>
      </c>
      <c r="H18" s="12">
        <v>7.5</v>
      </c>
      <c r="I18" s="47">
        <f t="shared" si="8"/>
        <v>1.9999999999999997E-2</v>
      </c>
      <c r="J18" s="47">
        <f t="shared" si="3"/>
        <v>1</v>
      </c>
      <c r="K18" s="47">
        <f t="shared" si="0"/>
        <v>10</v>
      </c>
      <c r="L18" s="48">
        <v>9</v>
      </c>
      <c r="M18" s="49">
        <f t="shared" si="1"/>
        <v>32.449961479175904</v>
      </c>
      <c r="N18" s="49">
        <f t="shared" si="2"/>
        <v>0.37772798140307023</v>
      </c>
      <c r="O18" s="49">
        <f t="shared" si="4"/>
        <v>5.3418803418803416E-2</v>
      </c>
      <c r="P18" s="63">
        <f t="shared" si="5"/>
        <v>1.6892508868420829E-2</v>
      </c>
      <c r="Q18" s="64">
        <f t="shared" si="6"/>
        <v>19.641855032959651</v>
      </c>
      <c r="R18" s="64">
        <f t="shared" si="6"/>
        <v>2.7777777777777777</v>
      </c>
      <c r="S18" s="64">
        <f t="shared" si="7"/>
        <v>0.87841046115788313</v>
      </c>
      <c r="U18" s="25">
        <v>2</v>
      </c>
      <c r="V18" s="25">
        <v>2</v>
      </c>
      <c r="W18" s="25">
        <v>2</v>
      </c>
      <c r="X18" s="17">
        <f t="shared" si="9"/>
        <v>2.3040000000000003</v>
      </c>
      <c r="Y18" s="25"/>
    </row>
    <row r="19" spans="2:25" x14ac:dyDescent="0.3">
      <c r="U19">
        <f>SUM(U7:U18)</f>
        <v>24</v>
      </c>
      <c r="V19">
        <f>SUM(V7:V18)</f>
        <v>24</v>
      </c>
      <c r="W19">
        <f>SUM(W7:W18)</f>
        <v>24</v>
      </c>
    </row>
    <row r="20" spans="2:25" x14ac:dyDescent="0.3">
      <c r="X20" t="s">
        <v>36</v>
      </c>
    </row>
    <row r="21" spans="2:25" x14ac:dyDescent="0.3">
      <c r="U21">
        <f>SUM(U19:W19)</f>
        <v>72</v>
      </c>
    </row>
    <row r="22" spans="2:25" x14ac:dyDescent="0.3">
      <c r="Q22" s="66"/>
      <c r="R22" t="s">
        <v>42</v>
      </c>
    </row>
    <row r="23" spans="2:25" x14ac:dyDescent="0.3">
      <c r="Q23" s="65"/>
      <c r="R23" t="s">
        <v>43</v>
      </c>
    </row>
    <row r="24" spans="2:25" x14ac:dyDescent="0.3">
      <c r="Q24" s="67"/>
      <c r="R24" t="s">
        <v>44</v>
      </c>
    </row>
    <row r="26" spans="2:25" x14ac:dyDescent="0.3">
      <c r="O26">
        <v>12</v>
      </c>
    </row>
  </sheetData>
  <mergeCells count="17">
    <mergeCell ref="AB5:AE5"/>
    <mergeCell ref="O5:O6"/>
    <mergeCell ref="P5:P6"/>
    <mergeCell ref="Q5:S5"/>
    <mergeCell ref="U5:Y5"/>
    <mergeCell ref="N5:N6"/>
    <mergeCell ref="B5:B6"/>
    <mergeCell ref="C5:C6"/>
    <mergeCell ref="D5:D6"/>
    <mergeCell ref="E5:E6"/>
    <mergeCell ref="F5:F6"/>
    <mergeCell ref="H5:H6"/>
    <mergeCell ref="I5:I6"/>
    <mergeCell ref="J5:J6"/>
    <mergeCell ref="K5:K6"/>
    <mergeCell ref="L5:L6"/>
    <mergeCell ref="M5:M6"/>
  </mergeCells>
  <pageMargins left="0.7" right="0.7" top="0.78740157499999996" bottom="0.78740157499999996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2:J144"/>
  <sheetViews>
    <sheetView topLeftCell="A35" zoomScale="80" zoomScaleNormal="80" workbookViewId="0">
      <selection activeCell="H143" sqref="H143"/>
    </sheetView>
  </sheetViews>
  <sheetFormatPr baseColWidth="10" defaultRowHeight="14.4" x14ac:dyDescent="0.3"/>
  <cols>
    <col min="1" max="1" width="21.33203125" customWidth="1"/>
    <col min="3" max="3" width="15" customWidth="1"/>
    <col min="6" max="6" width="14.33203125" customWidth="1"/>
    <col min="7" max="7" width="19.33203125" customWidth="1"/>
    <col min="8" max="8" width="19" customWidth="1"/>
    <col min="9" max="9" width="19.109375" customWidth="1"/>
    <col min="10" max="10" width="14.109375" customWidth="1"/>
  </cols>
  <sheetData>
    <row r="2" spans="1:10" ht="21" thickBot="1" x14ac:dyDescent="0.35">
      <c r="A2" s="220" t="s">
        <v>81</v>
      </c>
      <c r="B2" s="220"/>
      <c r="C2" s="220"/>
      <c r="D2" s="220"/>
      <c r="E2" s="220"/>
      <c r="F2" s="220"/>
      <c r="G2" s="220"/>
      <c r="H2" s="220"/>
      <c r="I2" s="220"/>
      <c r="J2" s="220"/>
    </row>
    <row r="3" spans="1:10" ht="58.2" thickBot="1" x14ac:dyDescent="0.35">
      <c r="A3" s="92" t="s">
        <v>46</v>
      </c>
      <c r="B3" s="93" t="s">
        <v>47</v>
      </c>
      <c r="C3" s="94" t="s">
        <v>48</v>
      </c>
      <c r="D3" s="94" t="s">
        <v>55</v>
      </c>
      <c r="E3" s="93" t="s">
        <v>45</v>
      </c>
      <c r="F3" s="94" t="s">
        <v>49</v>
      </c>
      <c r="G3" s="94" t="s">
        <v>50</v>
      </c>
      <c r="H3" s="94" t="s">
        <v>51</v>
      </c>
      <c r="I3" s="94" t="s">
        <v>52</v>
      </c>
      <c r="J3" s="95" t="s">
        <v>76</v>
      </c>
    </row>
    <row r="4" spans="1:10" x14ac:dyDescent="0.3">
      <c r="A4" s="221" t="s">
        <v>118</v>
      </c>
      <c r="B4" s="222">
        <v>42503</v>
      </c>
      <c r="C4" s="219">
        <v>20</v>
      </c>
      <c r="D4" s="219">
        <v>0</v>
      </c>
      <c r="E4" s="99" t="s">
        <v>56</v>
      </c>
      <c r="F4" s="219">
        <v>183</v>
      </c>
      <c r="G4" s="100">
        <v>7</v>
      </c>
      <c r="H4" s="101">
        <f>(G4*10/$F$4)</f>
        <v>0.38251366120218577</v>
      </c>
      <c r="I4" s="223">
        <f>ROUND(AVERAGE(H4:H23),1)</f>
        <v>0.4</v>
      </c>
      <c r="J4" s="224">
        <f>ROUND(_xlfn.STDEV.P(H4:H23),1)</f>
        <v>0.3</v>
      </c>
    </row>
    <row r="5" spans="1:10" x14ac:dyDescent="0.3">
      <c r="A5" s="211"/>
      <c r="B5" s="214"/>
      <c r="C5" s="217"/>
      <c r="D5" s="217"/>
      <c r="E5" s="88" t="s">
        <v>57</v>
      </c>
      <c r="F5" s="217"/>
      <c r="G5" s="89">
        <v>8</v>
      </c>
      <c r="H5" s="97">
        <f>(G5*10/$F$4)</f>
        <v>0.43715846994535518</v>
      </c>
      <c r="I5" s="205"/>
      <c r="J5" s="208"/>
    </row>
    <row r="6" spans="1:10" x14ac:dyDescent="0.3">
      <c r="A6" s="211"/>
      <c r="B6" s="214"/>
      <c r="C6" s="217"/>
      <c r="D6" s="217"/>
      <c r="E6" s="88" t="s">
        <v>58</v>
      </c>
      <c r="F6" s="217"/>
      <c r="G6" s="89">
        <v>19</v>
      </c>
      <c r="H6" s="97">
        <f t="shared" ref="H6:H23" si="0">(G6*10/$F$4)</f>
        <v>1.0382513661202186</v>
      </c>
      <c r="I6" s="205"/>
      <c r="J6" s="208"/>
    </row>
    <row r="7" spans="1:10" x14ac:dyDescent="0.3">
      <c r="A7" s="211"/>
      <c r="B7" s="214"/>
      <c r="C7" s="217"/>
      <c r="D7" s="217"/>
      <c r="E7" s="88" t="s">
        <v>59</v>
      </c>
      <c r="F7" s="217"/>
      <c r="G7" s="89">
        <v>0</v>
      </c>
      <c r="H7" s="97">
        <f t="shared" si="0"/>
        <v>0</v>
      </c>
      <c r="I7" s="205"/>
      <c r="J7" s="208"/>
    </row>
    <row r="8" spans="1:10" x14ac:dyDescent="0.3">
      <c r="A8" s="211"/>
      <c r="B8" s="214"/>
      <c r="C8" s="217"/>
      <c r="D8" s="217"/>
      <c r="E8" s="88" t="s">
        <v>60</v>
      </c>
      <c r="F8" s="217"/>
      <c r="G8" s="89">
        <v>5</v>
      </c>
      <c r="H8" s="97">
        <f t="shared" si="0"/>
        <v>0.27322404371584702</v>
      </c>
      <c r="I8" s="205"/>
      <c r="J8" s="208"/>
    </row>
    <row r="9" spans="1:10" x14ac:dyDescent="0.3">
      <c r="A9" s="211"/>
      <c r="B9" s="214"/>
      <c r="C9" s="217"/>
      <c r="D9" s="217"/>
      <c r="E9" s="90" t="s">
        <v>61</v>
      </c>
      <c r="F9" s="217"/>
      <c r="G9" s="91">
        <v>3</v>
      </c>
      <c r="H9" s="98">
        <f t="shared" si="0"/>
        <v>0.16393442622950818</v>
      </c>
      <c r="I9" s="205"/>
      <c r="J9" s="208"/>
    </row>
    <row r="10" spans="1:10" x14ac:dyDescent="0.3">
      <c r="A10" s="211"/>
      <c r="B10" s="214"/>
      <c r="C10" s="217"/>
      <c r="D10" s="217"/>
      <c r="E10" s="90" t="s">
        <v>62</v>
      </c>
      <c r="F10" s="217"/>
      <c r="G10" s="91">
        <v>0</v>
      </c>
      <c r="H10" s="98">
        <f t="shared" si="0"/>
        <v>0</v>
      </c>
      <c r="I10" s="205"/>
      <c r="J10" s="208"/>
    </row>
    <row r="11" spans="1:10" x14ac:dyDescent="0.3">
      <c r="A11" s="211"/>
      <c r="B11" s="214"/>
      <c r="C11" s="217"/>
      <c r="D11" s="217"/>
      <c r="E11" s="90" t="s">
        <v>63</v>
      </c>
      <c r="F11" s="217"/>
      <c r="G11" s="91">
        <v>0</v>
      </c>
      <c r="H11" s="98">
        <f t="shared" si="0"/>
        <v>0</v>
      </c>
      <c r="I11" s="205"/>
      <c r="J11" s="208"/>
    </row>
    <row r="12" spans="1:10" x14ac:dyDescent="0.3">
      <c r="A12" s="211"/>
      <c r="B12" s="214"/>
      <c r="C12" s="217"/>
      <c r="D12" s="217"/>
      <c r="E12" s="90" t="s">
        <v>64</v>
      </c>
      <c r="F12" s="217"/>
      <c r="G12" s="91">
        <v>0</v>
      </c>
      <c r="H12" s="98">
        <f>(G12*10/$F$4)</f>
        <v>0</v>
      </c>
      <c r="I12" s="205"/>
      <c r="J12" s="208"/>
    </row>
    <row r="13" spans="1:10" x14ac:dyDescent="0.3">
      <c r="A13" s="211"/>
      <c r="B13" s="214"/>
      <c r="C13" s="217"/>
      <c r="D13" s="217"/>
      <c r="E13" s="90" t="s">
        <v>65</v>
      </c>
      <c r="F13" s="217"/>
      <c r="G13" s="91">
        <v>0</v>
      </c>
      <c r="H13" s="98">
        <f t="shared" si="0"/>
        <v>0</v>
      </c>
      <c r="I13" s="205"/>
      <c r="J13" s="208"/>
    </row>
    <row r="14" spans="1:10" x14ac:dyDescent="0.3">
      <c r="A14" s="211"/>
      <c r="B14" s="214"/>
      <c r="C14" s="217"/>
      <c r="D14" s="217"/>
      <c r="E14" s="88" t="s">
        <v>66</v>
      </c>
      <c r="F14" s="217"/>
      <c r="G14" s="89">
        <v>14</v>
      </c>
      <c r="H14" s="97">
        <f t="shared" si="0"/>
        <v>0.76502732240437155</v>
      </c>
      <c r="I14" s="205"/>
      <c r="J14" s="208"/>
    </row>
    <row r="15" spans="1:10" x14ac:dyDescent="0.3">
      <c r="A15" s="211"/>
      <c r="B15" s="214"/>
      <c r="C15" s="217"/>
      <c r="D15" s="217"/>
      <c r="E15" s="88" t="s">
        <v>67</v>
      </c>
      <c r="F15" s="217"/>
      <c r="G15" s="89">
        <v>15</v>
      </c>
      <c r="H15" s="97">
        <f t="shared" si="0"/>
        <v>0.81967213114754101</v>
      </c>
      <c r="I15" s="205"/>
      <c r="J15" s="208"/>
    </row>
    <row r="16" spans="1:10" x14ac:dyDescent="0.3">
      <c r="A16" s="211"/>
      <c r="B16" s="214"/>
      <c r="C16" s="217"/>
      <c r="D16" s="217"/>
      <c r="E16" s="88" t="s">
        <v>68</v>
      </c>
      <c r="F16" s="217"/>
      <c r="G16" s="89">
        <v>12</v>
      </c>
      <c r="H16" s="97">
        <f t="shared" si="0"/>
        <v>0.65573770491803274</v>
      </c>
      <c r="I16" s="205"/>
      <c r="J16" s="208"/>
    </row>
    <row r="17" spans="1:10" x14ac:dyDescent="0.3">
      <c r="A17" s="211"/>
      <c r="B17" s="214"/>
      <c r="C17" s="217"/>
      <c r="D17" s="217"/>
      <c r="E17" s="88" t="s">
        <v>69</v>
      </c>
      <c r="F17" s="217"/>
      <c r="G17" s="89">
        <v>8</v>
      </c>
      <c r="H17" s="97">
        <f t="shared" si="0"/>
        <v>0.43715846994535518</v>
      </c>
      <c r="I17" s="205"/>
      <c r="J17" s="208"/>
    </row>
    <row r="18" spans="1:10" x14ac:dyDescent="0.3">
      <c r="A18" s="211"/>
      <c r="B18" s="214"/>
      <c r="C18" s="217"/>
      <c r="D18" s="217"/>
      <c r="E18" s="88" t="s">
        <v>70</v>
      </c>
      <c r="F18" s="217"/>
      <c r="G18" s="89">
        <v>4</v>
      </c>
      <c r="H18" s="97">
        <f t="shared" si="0"/>
        <v>0.21857923497267759</v>
      </c>
      <c r="I18" s="205"/>
      <c r="J18" s="208"/>
    </row>
    <row r="19" spans="1:10" x14ac:dyDescent="0.3">
      <c r="A19" s="211"/>
      <c r="B19" s="214"/>
      <c r="C19" s="217"/>
      <c r="D19" s="217"/>
      <c r="E19" s="90" t="s">
        <v>71</v>
      </c>
      <c r="F19" s="217"/>
      <c r="G19" s="91">
        <v>13</v>
      </c>
      <c r="H19" s="98">
        <f t="shared" si="0"/>
        <v>0.7103825136612022</v>
      </c>
      <c r="I19" s="205"/>
      <c r="J19" s="208"/>
    </row>
    <row r="20" spans="1:10" x14ac:dyDescent="0.3">
      <c r="A20" s="211"/>
      <c r="B20" s="214"/>
      <c r="C20" s="217"/>
      <c r="D20" s="217"/>
      <c r="E20" s="90" t="s">
        <v>72</v>
      </c>
      <c r="F20" s="217"/>
      <c r="G20" s="91">
        <v>0</v>
      </c>
      <c r="H20" s="98">
        <f t="shared" si="0"/>
        <v>0</v>
      </c>
      <c r="I20" s="205"/>
      <c r="J20" s="208"/>
    </row>
    <row r="21" spans="1:10" x14ac:dyDescent="0.3">
      <c r="A21" s="211"/>
      <c r="B21" s="214"/>
      <c r="C21" s="217"/>
      <c r="D21" s="217"/>
      <c r="E21" s="90" t="s">
        <v>73</v>
      </c>
      <c r="F21" s="217"/>
      <c r="G21" s="91">
        <v>5</v>
      </c>
      <c r="H21" s="98">
        <f t="shared" si="0"/>
        <v>0.27322404371584702</v>
      </c>
      <c r="I21" s="205"/>
      <c r="J21" s="208"/>
    </row>
    <row r="22" spans="1:10" x14ac:dyDescent="0.3">
      <c r="A22" s="211"/>
      <c r="B22" s="214"/>
      <c r="C22" s="217"/>
      <c r="D22" s="217"/>
      <c r="E22" s="90" t="s">
        <v>74</v>
      </c>
      <c r="F22" s="217"/>
      <c r="G22" s="91">
        <v>9</v>
      </c>
      <c r="H22" s="98">
        <f t="shared" si="0"/>
        <v>0.49180327868852458</v>
      </c>
      <c r="I22" s="205"/>
      <c r="J22" s="208"/>
    </row>
    <row r="23" spans="1:10" ht="15" thickBot="1" x14ac:dyDescent="0.35">
      <c r="A23" s="212"/>
      <c r="B23" s="215"/>
      <c r="C23" s="218"/>
      <c r="D23" s="218"/>
      <c r="E23" s="102" t="s">
        <v>75</v>
      </c>
      <c r="F23" s="218"/>
      <c r="G23" s="103">
        <v>9</v>
      </c>
      <c r="H23" s="104">
        <f t="shared" si="0"/>
        <v>0.49180327868852458</v>
      </c>
      <c r="I23" s="206"/>
      <c r="J23" s="209"/>
    </row>
    <row r="24" spans="1:10" ht="15" thickTop="1" x14ac:dyDescent="0.3">
      <c r="A24" s="210" t="s">
        <v>119</v>
      </c>
      <c r="B24" s="213">
        <v>42507</v>
      </c>
      <c r="C24" s="216">
        <v>20</v>
      </c>
      <c r="D24" s="216">
        <v>4</v>
      </c>
      <c r="E24" s="109" t="s">
        <v>56</v>
      </c>
      <c r="F24" s="216">
        <v>181</v>
      </c>
      <c r="G24" s="110">
        <v>59</v>
      </c>
      <c r="H24" s="111">
        <f>(G24*10/$F$24)</f>
        <v>3.2596685082872927</v>
      </c>
      <c r="I24" s="204">
        <f>ROUND(AVERAGE(H24:H43),1)</f>
        <v>3.7</v>
      </c>
      <c r="J24" s="207">
        <f>ROUND(_xlfn.STDEV.P(H24:H43),1)</f>
        <v>1.4</v>
      </c>
    </row>
    <row r="25" spans="1:10" x14ac:dyDescent="0.3">
      <c r="A25" s="211"/>
      <c r="B25" s="214"/>
      <c r="C25" s="217"/>
      <c r="D25" s="217"/>
      <c r="E25" s="88" t="s">
        <v>57</v>
      </c>
      <c r="F25" s="217"/>
      <c r="G25" s="89">
        <v>66</v>
      </c>
      <c r="H25" s="96">
        <f t="shared" ref="H25:H43" si="1">(G25*10/$F$24)</f>
        <v>3.6464088397790055</v>
      </c>
      <c r="I25" s="205"/>
      <c r="J25" s="208"/>
    </row>
    <row r="26" spans="1:10" x14ac:dyDescent="0.3">
      <c r="A26" s="211"/>
      <c r="B26" s="214"/>
      <c r="C26" s="217"/>
      <c r="D26" s="217"/>
      <c r="E26" s="88" t="s">
        <v>58</v>
      </c>
      <c r="F26" s="217"/>
      <c r="G26" s="89">
        <v>48</v>
      </c>
      <c r="H26" s="96">
        <f t="shared" si="1"/>
        <v>2.6519337016574585</v>
      </c>
      <c r="I26" s="205"/>
      <c r="J26" s="208"/>
    </row>
    <row r="27" spans="1:10" x14ac:dyDescent="0.3">
      <c r="A27" s="211"/>
      <c r="B27" s="214"/>
      <c r="C27" s="217"/>
      <c r="D27" s="217"/>
      <c r="E27" s="88" t="s">
        <v>59</v>
      </c>
      <c r="F27" s="217"/>
      <c r="G27" s="89">
        <v>38</v>
      </c>
      <c r="H27" s="96">
        <f t="shared" si="1"/>
        <v>2.0994475138121547</v>
      </c>
      <c r="I27" s="205"/>
      <c r="J27" s="208"/>
    </row>
    <row r="28" spans="1:10" x14ac:dyDescent="0.3">
      <c r="A28" s="211"/>
      <c r="B28" s="214"/>
      <c r="C28" s="217"/>
      <c r="D28" s="217"/>
      <c r="E28" s="88" t="s">
        <v>60</v>
      </c>
      <c r="F28" s="217"/>
      <c r="G28" s="89">
        <v>65</v>
      </c>
      <c r="H28" s="96">
        <f t="shared" si="1"/>
        <v>3.5911602209944751</v>
      </c>
      <c r="I28" s="205"/>
      <c r="J28" s="208"/>
    </row>
    <row r="29" spans="1:10" x14ac:dyDescent="0.3">
      <c r="A29" s="211"/>
      <c r="B29" s="214"/>
      <c r="C29" s="217"/>
      <c r="D29" s="217"/>
      <c r="E29" s="90" t="s">
        <v>61</v>
      </c>
      <c r="F29" s="217"/>
      <c r="G29" s="91">
        <v>59</v>
      </c>
      <c r="H29" s="96">
        <f t="shared" si="1"/>
        <v>3.2596685082872927</v>
      </c>
      <c r="I29" s="205"/>
      <c r="J29" s="208"/>
    </row>
    <row r="30" spans="1:10" x14ac:dyDescent="0.3">
      <c r="A30" s="211"/>
      <c r="B30" s="214"/>
      <c r="C30" s="217"/>
      <c r="D30" s="217"/>
      <c r="E30" s="90" t="s">
        <v>62</v>
      </c>
      <c r="F30" s="217"/>
      <c r="G30" s="91">
        <v>52</v>
      </c>
      <c r="H30" s="96">
        <f t="shared" si="1"/>
        <v>2.8729281767955803</v>
      </c>
      <c r="I30" s="205"/>
      <c r="J30" s="208"/>
    </row>
    <row r="31" spans="1:10" x14ac:dyDescent="0.3">
      <c r="A31" s="211"/>
      <c r="B31" s="214"/>
      <c r="C31" s="217"/>
      <c r="D31" s="217"/>
      <c r="E31" s="90" t="s">
        <v>63</v>
      </c>
      <c r="F31" s="217"/>
      <c r="G31" s="91">
        <v>71</v>
      </c>
      <c r="H31" s="96">
        <f t="shared" si="1"/>
        <v>3.9226519337016574</v>
      </c>
      <c r="I31" s="205"/>
      <c r="J31" s="208"/>
    </row>
    <row r="32" spans="1:10" x14ac:dyDescent="0.3">
      <c r="A32" s="211"/>
      <c r="B32" s="214"/>
      <c r="C32" s="217"/>
      <c r="D32" s="217"/>
      <c r="E32" s="90" t="s">
        <v>64</v>
      </c>
      <c r="F32" s="217"/>
      <c r="G32" s="91">
        <v>71</v>
      </c>
      <c r="H32" s="96">
        <f t="shared" si="1"/>
        <v>3.9226519337016574</v>
      </c>
      <c r="I32" s="205"/>
      <c r="J32" s="208"/>
    </row>
    <row r="33" spans="1:10" x14ac:dyDescent="0.3">
      <c r="A33" s="211"/>
      <c r="B33" s="214"/>
      <c r="C33" s="217"/>
      <c r="D33" s="217"/>
      <c r="E33" s="90" t="s">
        <v>65</v>
      </c>
      <c r="F33" s="217"/>
      <c r="G33" s="91">
        <v>39</v>
      </c>
      <c r="H33" s="96">
        <f t="shared" si="1"/>
        <v>2.1546961325966851</v>
      </c>
      <c r="I33" s="205"/>
      <c r="J33" s="208"/>
    </row>
    <row r="34" spans="1:10" x14ac:dyDescent="0.3">
      <c r="A34" s="211"/>
      <c r="B34" s="214"/>
      <c r="C34" s="217"/>
      <c r="D34" s="217"/>
      <c r="E34" s="88" t="s">
        <v>66</v>
      </c>
      <c r="F34" s="217"/>
      <c r="G34" s="89">
        <v>74</v>
      </c>
      <c r="H34" s="96">
        <f>(G34*10/$F$24)</f>
        <v>4.0883977900552484</v>
      </c>
      <c r="I34" s="205"/>
      <c r="J34" s="208"/>
    </row>
    <row r="35" spans="1:10" x14ac:dyDescent="0.3">
      <c r="A35" s="211"/>
      <c r="B35" s="214"/>
      <c r="C35" s="217"/>
      <c r="D35" s="217"/>
      <c r="E35" s="88" t="s">
        <v>67</v>
      </c>
      <c r="F35" s="217"/>
      <c r="G35" s="89">
        <v>109</v>
      </c>
      <c r="H35" s="96">
        <f t="shared" si="1"/>
        <v>6.0220994475138125</v>
      </c>
      <c r="I35" s="205"/>
      <c r="J35" s="208"/>
    </row>
    <row r="36" spans="1:10" x14ac:dyDescent="0.3">
      <c r="A36" s="211"/>
      <c r="B36" s="214"/>
      <c r="C36" s="217"/>
      <c r="D36" s="217"/>
      <c r="E36" s="88" t="s">
        <v>68</v>
      </c>
      <c r="F36" s="217"/>
      <c r="G36" s="89">
        <v>135</v>
      </c>
      <c r="H36" s="96">
        <f t="shared" si="1"/>
        <v>7.458563535911602</v>
      </c>
      <c r="I36" s="205"/>
      <c r="J36" s="208"/>
    </row>
    <row r="37" spans="1:10" x14ac:dyDescent="0.3">
      <c r="A37" s="211"/>
      <c r="B37" s="214"/>
      <c r="C37" s="217"/>
      <c r="D37" s="217"/>
      <c r="E37" s="88" t="s">
        <v>69</v>
      </c>
      <c r="F37" s="217"/>
      <c r="G37" s="89">
        <v>100</v>
      </c>
      <c r="H37" s="96">
        <f t="shared" si="1"/>
        <v>5.5248618784530388</v>
      </c>
      <c r="I37" s="205"/>
      <c r="J37" s="208"/>
    </row>
    <row r="38" spans="1:10" x14ac:dyDescent="0.3">
      <c r="A38" s="211"/>
      <c r="B38" s="214"/>
      <c r="C38" s="217"/>
      <c r="D38" s="217"/>
      <c r="E38" s="88" t="s">
        <v>70</v>
      </c>
      <c r="F38" s="217"/>
      <c r="G38" s="89">
        <v>77</v>
      </c>
      <c r="H38" s="96">
        <f t="shared" si="1"/>
        <v>4.2541436464088394</v>
      </c>
      <c r="I38" s="205"/>
      <c r="J38" s="208"/>
    </row>
    <row r="39" spans="1:10" x14ac:dyDescent="0.3">
      <c r="A39" s="211"/>
      <c r="B39" s="214"/>
      <c r="C39" s="217"/>
      <c r="D39" s="217"/>
      <c r="E39" s="90" t="s">
        <v>71</v>
      </c>
      <c r="F39" s="217"/>
      <c r="G39" s="91">
        <v>66</v>
      </c>
      <c r="H39" s="96">
        <f>(G39*10/$F$24)</f>
        <v>3.6464088397790055</v>
      </c>
      <c r="I39" s="205"/>
      <c r="J39" s="208"/>
    </row>
    <row r="40" spans="1:10" x14ac:dyDescent="0.3">
      <c r="A40" s="211"/>
      <c r="B40" s="214"/>
      <c r="C40" s="217"/>
      <c r="D40" s="217"/>
      <c r="E40" s="90" t="s">
        <v>72</v>
      </c>
      <c r="F40" s="217"/>
      <c r="G40" s="91">
        <v>51</v>
      </c>
      <c r="H40" s="96">
        <f t="shared" si="1"/>
        <v>2.8176795580110499</v>
      </c>
      <c r="I40" s="205"/>
      <c r="J40" s="208"/>
    </row>
    <row r="41" spans="1:10" x14ac:dyDescent="0.3">
      <c r="A41" s="211"/>
      <c r="B41" s="214"/>
      <c r="C41" s="217"/>
      <c r="D41" s="217"/>
      <c r="E41" s="90" t="s">
        <v>73</v>
      </c>
      <c r="F41" s="217"/>
      <c r="G41" s="91">
        <v>51</v>
      </c>
      <c r="H41" s="96">
        <f t="shared" si="1"/>
        <v>2.8176795580110499</v>
      </c>
      <c r="I41" s="205"/>
      <c r="J41" s="208"/>
    </row>
    <row r="42" spans="1:10" x14ac:dyDescent="0.3">
      <c r="A42" s="211"/>
      <c r="B42" s="214"/>
      <c r="C42" s="217"/>
      <c r="D42" s="217"/>
      <c r="E42" s="90" t="s">
        <v>74</v>
      </c>
      <c r="F42" s="217"/>
      <c r="G42" s="91">
        <v>75</v>
      </c>
      <c r="H42" s="96">
        <f t="shared" si="1"/>
        <v>4.1436464088397793</v>
      </c>
      <c r="I42" s="205"/>
      <c r="J42" s="208"/>
    </row>
    <row r="43" spans="1:10" ht="15" thickBot="1" x14ac:dyDescent="0.35">
      <c r="A43" s="212"/>
      <c r="B43" s="215"/>
      <c r="C43" s="218"/>
      <c r="D43" s="218"/>
      <c r="E43" s="102" t="s">
        <v>75</v>
      </c>
      <c r="F43" s="218"/>
      <c r="G43" s="103">
        <v>26</v>
      </c>
      <c r="H43" s="112">
        <f t="shared" si="1"/>
        <v>1.4364640883977902</v>
      </c>
      <c r="I43" s="206"/>
      <c r="J43" s="209"/>
    </row>
    <row r="44" spans="1:10" ht="15" thickTop="1" x14ac:dyDescent="0.3">
      <c r="A44" s="210" t="s">
        <v>120</v>
      </c>
      <c r="B44" s="213">
        <v>42510</v>
      </c>
      <c r="C44" s="216">
        <v>20</v>
      </c>
      <c r="D44" s="216">
        <v>7</v>
      </c>
      <c r="E44" s="109" t="s">
        <v>56</v>
      </c>
      <c r="F44" s="216">
        <v>173</v>
      </c>
      <c r="G44" s="110">
        <v>32</v>
      </c>
      <c r="H44" s="111">
        <f>(G44*10/$F$44)</f>
        <v>1.8497109826589595</v>
      </c>
      <c r="I44" s="204">
        <f>ROUND(AVERAGE(H44:H63),1)</f>
        <v>4.5</v>
      </c>
      <c r="J44" s="207">
        <f>ROUND(_xlfn.STDEV.P(H44:H63),1)</f>
        <v>1.7</v>
      </c>
    </row>
    <row r="45" spans="1:10" x14ac:dyDescent="0.3">
      <c r="A45" s="211"/>
      <c r="B45" s="214"/>
      <c r="C45" s="217"/>
      <c r="D45" s="217"/>
      <c r="E45" s="88" t="s">
        <v>57</v>
      </c>
      <c r="F45" s="217"/>
      <c r="G45" s="89">
        <v>85</v>
      </c>
      <c r="H45" s="96">
        <f t="shared" ref="H45:H63" si="2">(G45*10/$F$44)</f>
        <v>4.9132947976878611</v>
      </c>
      <c r="I45" s="205"/>
      <c r="J45" s="208"/>
    </row>
    <row r="46" spans="1:10" x14ac:dyDescent="0.3">
      <c r="A46" s="211"/>
      <c r="B46" s="214"/>
      <c r="C46" s="217"/>
      <c r="D46" s="217"/>
      <c r="E46" s="88" t="s">
        <v>58</v>
      </c>
      <c r="F46" s="217"/>
      <c r="G46" s="89">
        <v>76</v>
      </c>
      <c r="H46" s="96">
        <f t="shared" si="2"/>
        <v>4.3930635838150289</v>
      </c>
      <c r="I46" s="205"/>
      <c r="J46" s="208"/>
    </row>
    <row r="47" spans="1:10" x14ac:dyDescent="0.3">
      <c r="A47" s="211"/>
      <c r="B47" s="214"/>
      <c r="C47" s="217"/>
      <c r="D47" s="217"/>
      <c r="E47" s="88" t="s">
        <v>59</v>
      </c>
      <c r="F47" s="217"/>
      <c r="G47" s="89">
        <v>56</v>
      </c>
      <c r="H47" s="96">
        <f t="shared" si="2"/>
        <v>3.2369942196531793</v>
      </c>
      <c r="I47" s="205"/>
      <c r="J47" s="208"/>
    </row>
    <row r="48" spans="1:10" x14ac:dyDescent="0.3">
      <c r="A48" s="211"/>
      <c r="B48" s="214"/>
      <c r="C48" s="217"/>
      <c r="D48" s="217"/>
      <c r="E48" s="88" t="s">
        <v>60</v>
      </c>
      <c r="F48" s="217"/>
      <c r="G48" s="89">
        <v>135</v>
      </c>
      <c r="H48" s="96">
        <f t="shared" si="2"/>
        <v>7.803468208092486</v>
      </c>
      <c r="I48" s="205"/>
      <c r="J48" s="208"/>
    </row>
    <row r="49" spans="1:10" x14ac:dyDescent="0.3">
      <c r="A49" s="211"/>
      <c r="B49" s="214"/>
      <c r="C49" s="217"/>
      <c r="D49" s="217"/>
      <c r="E49" s="90" t="s">
        <v>61</v>
      </c>
      <c r="F49" s="217"/>
      <c r="G49" s="91">
        <v>76</v>
      </c>
      <c r="H49" s="108">
        <f t="shared" si="2"/>
        <v>4.3930635838150289</v>
      </c>
      <c r="I49" s="205"/>
      <c r="J49" s="208"/>
    </row>
    <row r="50" spans="1:10" x14ac:dyDescent="0.3">
      <c r="A50" s="211"/>
      <c r="B50" s="214"/>
      <c r="C50" s="217"/>
      <c r="D50" s="217"/>
      <c r="E50" s="90" t="s">
        <v>62</v>
      </c>
      <c r="F50" s="217"/>
      <c r="G50" s="91">
        <v>142</v>
      </c>
      <c r="H50" s="108">
        <f t="shared" si="2"/>
        <v>8.2080924855491322</v>
      </c>
      <c r="I50" s="205"/>
      <c r="J50" s="208"/>
    </row>
    <row r="51" spans="1:10" x14ac:dyDescent="0.3">
      <c r="A51" s="211"/>
      <c r="B51" s="214"/>
      <c r="C51" s="217"/>
      <c r="D51" s="217"/>
      <c r="E51" s="90" t="s">
        <v>63</v>
      </c>
      <c r="F51" s="217"/>
      <c r="G51" s="91">
        <v>113</v>
      </c>
      <c r="H51" s="108">
        <f t="shared" si="2"/>
        <v>6.5317919075144513</v>
      </c>
      <c r="I51" s="205"/>
      <c r="J51" s="208"/>
    </row>
    <row r="52" spans="1:10" x14ac:dyDescent="0.3">
      <c r="A52" s="211"/>
      <c r="B52" s="214"/>
      <c r="C52" s="217"/>
      <c r="D52" s="217"/>
      <c r="E52" s="90" t="s">
        <v>64</v>
      </c>
      <c r="F52" s="217"/>
      <c r="G52" s="91">
        <v>90</v>
      </c>
      <c r="H52" s="108">
        <f t="shared" si="2"/>
        <v>5.202312138728324</v>
      </c>
      <c r="I52" s="205"/>
      <c r="J52" s="208"/>
    </row>
    <row r="53" spans="1:10" x14ac:dyDescent="0.3">
      <c r="A53" s="211"/>
      <c r="B53" s="214"/>
      <c r="C53" s="217"/>
      <c r="D53" s="217"/>
      <c r="E53" s="90" t="s">
        <v>65</v>
      </c>
      <c r="F53" s="217"/>
      <c r="G53" s="91">
        <v>74</v>
      </c>
      <c r="H53" s="108">
        <f t="shared" si="2"/>
        <v>4.2774566473988438</v>
      </c>
      <c r="I53" s="205"/>
      <c r="J53" s="208"/>
    </row>
    <row r="54" spans="1:10" x14ac:dyDescent="0.3">
      <c r="A54" s="211"/>
      <c r="B54" s="214"/>
      <c r="C54" s="217"/>
      <c r="D54" s="217"/>
      <c r="E54" s="88" t="s">
        <v>66</v>
      </c>
      <c r="F54" s="217"/>
      <c r="G54" s="89">
        <v>79</v>
      </c>
      <c r="H54" s="96">
        <f t="shared" si="2"/>
        <v>4.5664739884393066</v>
      </c>
      <c r="I54" s="205"/>
      <c r="J54" s="208"/>
    </row>
    <row r="55" spans="1:10" x14ac:dyDescent="0.3">
      <c r="A55" s="211"/>
      <c r="B55" s="214"/>
      <c r="C55" s="217"/>
      <c r="D55" s="217"/>
      <c r="E55" s="88" t="s">
        <v>67</v>
      </c>
      <c r="F55" s="217"/>
      <c r="G55" s="89">
        <v>89</v>
      </c>
      <c r="H55" s="96">
        <f t="shared" si="2"/>
        <v>5.1445086705202314</v>
      </c>
      <c r="I55" s="205"/>
      <c r="J55" s="208"/>
    </row>
    <row r="56" spans="1:10" x14ac:dyDescent="0.3">
      <c r="A56" s="211"/>
      <c r="B56" s="214"/>
      <c r="C56" s="217"/>
      <c r="D56" s="217"/>
      <c r="E56" s="88" t="s">
        <v>68</v>
      </c>
      <c r="F56" s="217"/>
      <c r="G56" s="89">
        <v>64</v>
      </c>
      <c r="H56" s="96">
        <f t="shared" si="2"/>
        <v>3.699421965317919</v>
      </c>
      <c r="I56" s="205"/>
      <c r="J56" s="208"/>
    </row>
    <row r="57" spans="1:10" x14ac:dyDescent="0.3">
      <c r="A57" s="211"/>
      <c r="B57" s="214"/>
      <c r="C57" s="217"/>
      <c r="D57" s="217"/>
      <c r="E57" s="88" t="s">
        <v>69</v>
      </c>
      <c r="F57" s="217"/>
      <c r="G57" s="89">
        <v>85</v>
      </c>
      <c r="H57" s="96">
        <f>(G57*10/$F$44)</f>
        <v>4.9132947976878611</v>
      </c>
      <c r="I57" s="205"/>
      <c r="J57" s="208"/>
    </row>
    <row r="58" spans="1:10" x14ac:dyDescent="0.3">
      <c r="A58" s="211"/>
      <c r="B58" s="214"/>
      <c r="C58" s="217"/>
      <c r="D58" s="217"/>
      <c r="E58" s="88" t="s">
        <v>70</v>
      </c>
      <c r="F58" s="217"/>
      <c r="G58" s="89">
        <v>89</v>
      </c>
      <c r="H58" s="96">
        <f t="shared" si="2"/>
        <v>5.1445086705202314</v>
      </c>
      <c r="I58" s="205"/>
      <c r="J58" s="208"/>
    </row>
    <row r="59" spans="1:10" x14ac:dyDescent="0.3">
      <c r="A59" s="211"/>
      <c r="B59" s="214"/>
      <c r="C59" s="217"/>
      <c r="D59" s="217"/>
      <c r="E59" s="90" t="s">
        <v>71</v>
      </c>
      <c r="F59" s="217"/>
      <c r="G59" s="91">
        <v>68</v>
      </c>
      <c r="H59" s="108">
        <f t="shared" si="2"/>
        <v>3.9306358381502888</v>
      </c>
      <c r="I59" s="205"/>
      <c r="J59" s="208"/>
    </row>
    <row r="60" spans="1:10" x14ac:dyDescent="0.3">
      <c r="A60" s="211"/>
      <c r="B60" s="214"/>
      <c r="C60" s="217"/>
      <c r="D60" s="217"/>
      <c r="E60" s="90" t="s">
        <v>72</v>
      </c>
      <c r="F60" s="217"/>
      <c r="G60" s="91">
        <v>57</v>
      </c>
      <c r="H60" s="108">
        <f t="shared" si="2"/>
        <v>3.2947976878612715</v>
      </c>
      <c r="I60" s="205"/>
      <c r="J60" s="208"/>
    </row>
    <row r="61" spans="1:10" x14ac:dyDescent="0.3">
      <c r="A61" s="211"/>
      <c r="B61" s="214"/>
      <c r="C61" s="217"/>
      <c r="D61" s="217"/>
      <c r="E61" s="90" t="s">
        <v>73</v>
      </c>
      <c r="F61" s="217"/>
      <c r="G61" s="91">
        <v>54</v>
      </c>
      <c r="H61" s="108">
        <f t="shared" si="2"/>
        <v>3.1213872832369942</v>
      </c>
      <c r="I61" s="205"/>
      <c r="J61" s="208"/>
    </row>
    <row r="62" spans="1:10" x14ac:dyDescent="0.3">
      <c r="A62" s="211"/>
      <c r="B62" s="214"/>
      <c r="C62" s="217"/>
      <c r="D62" s="217"/>
      <c r="E62" s="90" t="s">
        <v>74</v>
      </c>
      <c r="F62" s="217"/>
      <c r="G62" s="91">
        <v>55</v>
      </c>
      <c r="H62" s="108">
        <f>(G62*10/$F$44)</f>
        <v>3.1791907514450868</v>
      </c>
      <c r="I62" s="205"/>
      <c r="J62" s="208"/>
    </row>
    <row r="63" spans="1:10" ht="15" thickBot="1" x14ac:dyDescent="0.35">
      <c r="A63" s="212"/>
      <c r="B63" s="215"/>
      <c r="C63" s="218"/>
      <c r="D63" s="218"/>
      <c r="E63" s="102" t="s">
        <v>75</v>
      </c>
      <c r="F63" s="218"/>
      <c r="G63" s="103">
        <v>25</v>
      </c>
      <c r="H63" s="107">
        <f t="shared" si="2"/>
        <v>1.4450867052023122</v>
      </c>
      <c r="I63" s="206"/>
      <c r="J63" s="209"/>
    </row>
    <row r="64" spans="1:10" ht="15" thickTop="1" x14ac:dyDescent="0.3">
      <c r="A64" s="210" t="s">
        <v>121</v>
      </c>
      <c r="B64" s="213">
        <v>42517</v>
      </c>
      <c r="C64" s="216">
        <v>20</v>
      </c>
      <c r="D64" s="216">
        <v>14</v>
      </c>
      <c r="E64" s="109" t="s">
        <v>56</v>
      </c>
      <c r="F64" s="216">
        <v>171</v>
      </c>
      <c r="G64" s="110">
        <v>113</v>
      </c>
      <c r="H64" s="111">
        <f>(G64*10/$F$64)</f>
        <v>6.6081871345029244</v>
      </c>
      <c r="I64" s="204">
        <f>ROUND(AVERAGE(H64:H83),1)</f>
        <v>5.7</v>
      </c>
      <c r="J64" s="207">
        <f>ROUND(_xlfn.STDEV.P(H64:H83),1)</f>
        <v>1.8</v>
      </c>
    </row>
    <row r="65" spans="1:10" x14ac:dyDescent="0.3">
      <c r="A65" s="211"/>
      <c r="B65" s="214"/>
      <c r="C65" s="217"/>
      <c r="D65" s="217"/>
      <c r="E65" s="88" t="s">
        <v>57</v>
      </c>
      <c r="F65" s="217"/>
      <c r="G65" s="89">
        <v>112</v>
      </c>
      <c r="H65" s="96">
        <f t="shared" ref="H65:H83" si="3">(G65*10/$F$64)</f>
        <v>6.5497076023391809</v>
      </c>
      <c r="I65" s="205"/>
      <c r="J65" s="208"/>
    </row>
    <row r="66" spans="1:10" x14ac:dyDescent="0.3">
      <c r="A66" s="211"/>
      <c r="B66" s="214"/>
      <c r="C66" s="217"/>
      <c r="D66" s="217"/>
      <c r="E66" s="88" t="s">
        <v>58</v>
      </c>
      <c r="F66" s="217"/>
      <c r="G66" s="89">
        <v>150</v>
      </c>
      <c r="H66" s="96">
        <f t="shared" si="3"/>
        <v>8.7719298245614041</v>
      </c>
      <c r="I66" s="205"/>
      <c r="J66" s="208"/>
    </row>
    <row r="67" spans="1:10" x14ac:dyDescent="0.3">
      <c r="A67" s="211"/>
      <c r="B67" s="214"/>
      <c r="C67" s="217"/>
      <c r="D67" s="217"/>
      <c r="E67" s="88" t="s">
        <v>59</v>
      </c>
      <c r="F67" s="217"/>
      <c r="G67" s="89">
        <v>118</v>
      </c>
      <c r="H67" s="96">
        <f t="shared" si="3"/>
        <v>6.9005847953216373</v>
      </c>
      <c r="I67" s="205"/>
      <c r="J67" s="208"/>
    </row>
    <row r="68" spans="1:10" x14ac:dyDescent="0.3">
      <c r="A68" s="211"/>
      <c r="B68" s="214"/>
      <c r="C68" s="217"/>
      <c r="D68" s="217"/>
      <c r="E68" s="88" t="s">
        <v>60</v>
      </c>
      <c r="F68" s="217"/>
      <c r="G68" s="89">
        <v>110</v>
      </c>
      <c r="H68" s="96">
        <f>(G68*10/$F$64)</f>
        <v>6.4327485380116958</v>
      </c>
      <c r="I68" s="205"/>
      <c r="J68" s="208"/>
    </row>
    <row r="69" spans="1:10" x14ac:dyDescent="0.3">
      <c r="A69" s="211"/>
      <c r="B69" s="214"/>
      <c r="C69" s="217"/>
      <c r="D69" s="217"/>
      <c r="E69" s="90" t="s">
        <v>61</v>
      </c>
      <c r="F69" s="217"/>
      <c r="G69" s="91">
        <v>94</v>
      </c>
      <c r="H69" s="108">
        <f t="shared" si="3"/>
        <v>5.4970760233918128</v>
      </c>
      <c r="I69" s="205"/>
      <c r="J69" s="208"/>
    </row>
    <row r="70" spans="1:10" x14ac:dyDescent="0.3">
      <c r="A70" s="211"/>
      <c r="B70" s="214"/>
      <c r="C70" s="217"/>
      <c r="D70" s="217"/>
      <c r="E70" s="90" t="s">
        <v>62</v>
      </c>
      <c r="F70" s="217"/>
      <c r="G70" s="91">
        <v>111</v>
      </c>
      <c r="H70" s="108">
        <f t="shared" si="3"/>
        <v>6.4912280701754383</v>
      </c>
      <c r="I70" s="205"/>
      <c r="J70" s="208"/>
    </row>
    <row r="71" spans="1:10" x14ac:dyDescent="0.3">
      <c r="A71" s="211"/>
      <c r="B71" s="214"/>
      <c r="C71" s="217"/>
      <c r="D71" s="217"/>
      <c r="E71" s="90" t="s">
        <v>63</v>
      </c>
      <c r="F71" s="217"/>
      <c r="G71" s="91">
        <v>72</v>
      </c>
      <c r="H71" s="108">
        <f t="shared" si="3"/>
        <v>4.2105263157894735</v>
      </c>
      <c r="I71" s="205"/>
      <c r="J71" s="208"/>
    </row>
    <row r="72" spans="1:10" x14ac:dyDescent="0.3">
      <c r="A72" s="211"/>
      <c r="B72" s="214"/>
      <c r="C72" s="217"/>
      <c r="D72" s="217"/>
      <c r="E72" s="90" t="s">
        <v>64</v>
      </c>
      <c r="F72" s="217"/>
      <c r="G72" s="91">
        <v>135</v>
      </c>
      <c r="H72" s="108">
        <f t="shared" si="3"/>
        <v>7.8947368421052628</v>
      </c>
      <c r="I72" s="205"/>
      <c r="J72" s="208"/>
    </row>
    <row r="73" spans="1:10" x14ac:dyDescent="0.3">
      <c r="A73" s="211"/>
      <c r="B73" s="214"/>
      <c r="C73" s="217"/>
      <c r="D73" s="217"/>
      <c r="E73" s="90" t="s">
        <v>65</v>
      </c>
      <c r="F73" s="217"/>
      <c r="G73" s="91">
        <v>114</v>
      </c>
      <c r="H73" s="108">
        <f t="shared" si="3"/>
        <v>6.666666666666667</v>
      </c>
      <c r="I73" s="205"/>
      <c r="J73" s="208"/>
    </row>
    <row r="74" spans="1:10" x14ac:dyDescent="0.3">
      <c r="A74" s="211"/>
      <c r="B74" s="214"/>
      <c r="C74" s="217"/>
      <c r="D74" s="217"/>
      <c r="E74" s="88" t="s">
        <v>66</v>
      </c>
      <c r="F74" s="217"/>
      <c r="G74" s="89">
        <v>114</v>
      </c>
      <c r="H74" s="96">
        <f t="shared" si="3"/>
        <v>6.666666666666667</v>
      </c>
      <c r="I74" s="205"/>
      <c r="J74" s="208"/>
    </row>
    <row r="75" spans="1:10" x14ac:dyDescent="0.3">
      <c r="A75" s="211"/>
      <c r="B75" s="214"/>
      <c r="C75" s="217"/>
      <c r="D75" s="217"/>
      <c r="E75" s="88" t="s">
        <v>67</v>
      </c>
      <c r="F75" s="217"/>
      <c r="G75" s="89">
        <v>110</v>
      </c>
      <c r="H75" s="96">
        <f t="shared" si="3"/>
        <v>6.4327485380116958</v>
      </c>
      <c r="I75" s="205"/>
      <c r="J75" s="208"/>
    </row>
    <row r="76" spans="1:10" x14ac:dyDescent="0.3">
      <c r="A76" s="211"/>
      <c r="B76" s="214"/>
      <c r="C76" s="217"/>
      <c r="D76" s="217"/>
      <c r="E76" s="88" t="s">
        <v>68</v>
      </c>
      <c r="F76" s="217"/>
      <c r="G76" s="89">
        <v>94</v>
      </c>
      <c r="H76" s="96">
        <f t="shared" si="3"/>
        <v>5.4970760233918128</v>
      </c>
      <c r="I76" s="205"/>
      <c r="J76" s="208"/>
    </row>
    <row r="77" spans="1:10" x14ac:dyDescent="0.3">
      <c r="A77" s="211"/>
      <c r="B77" s="214"/>
      <c r="C77" s="217"/>
      <c r="D77" s="217"/>
      <c r="E77" s="88" t="s">
        <v>69</v>
      </c>
      <c r="F77" s="217"/>
      <c r="G77" s="89">
        <v>66</v>
      </c>
      <c r="H77" s="96">
        <f t="shared" si="3"/>
        <v>3.8596491228070176</v>
      </c>
      <c r="I77" s="205"/>
      <c r="J77" s="208"/>
    </row>
    <row r="78" spans="1:10" x14ac:dyDescent="0.3">
      <c r="A78" s="211"/>
      <c r="B78" s="214"/>
      <c r="C78" s="217"/>
      <c r="D78" s="217"/>
      <c r="E78" s="88" t="s">
        <v>70</v>
      </c>
      <c r="F78" s="217"/>
      <c r="G78" s="89">
        <v>55</v>
      </c>
      <c r="H78" s="96">
        <f t="shared" si="3"/>
        <v>3.2163742690058479</v>
      </c>
      <c r="I78" s="205"/>
      <c r="J78" s="208"/>
    </row>
    <row r="79" spans="1:10" x14ac:dyDescent="0.3">
      <c r="A79" s="211"/>
      <c r="B79" s="214"/>
      <c r="C79" s="217"/>
      <c r="D79" s="217"/>
      <c r="E79" s="90" t="s">
        <v>71</v>
      </c>
      <c r="F79" s="217"/>
      <c r="G79" s="91">
        <v>25</v>
      </c>
      <c r="H79" s="108">
        <f t="shared" si="3"/>
        <v>1.4619883040935673</v>
      </c>
      <c r="I79" s="205"/>
      <c r="J79" s="208"/>
    </row>
    <row r="80" spans="1:10" x14ac:dyDescent="0.3">
      <c r="A80" s="211"/>
      <c r="B80" s="214"/>
      <c r="C80" s="217"/>
      <c r="D80" s="217"/>
      <c r="E80" s="90" t="s">
        <v>72</v>
      </c>
      <c r="F80" s="217"/>
      <c r="G80" s="91">
        <v>70</v>
      </c>
      <c r="H80" s="108">
        <f>(G80*10/$F$64)</f>
        <v>4.0935672514619883</v>
      </c>
      <c r="I80" s="205"/>
      <c r="J80" s="208"/>
    </row>
    <row r="81" spans="1:10" x14ac:dyDescent="0.3">
      <c r="A81" s="211"/>
      <c r="B81" s="214"/>
      <c r="C81" s="217"/>
      <c r="D81" s="217"/>
      <c r="E81" s="90" t="s">
        <v>73</v>
      </c>
      <c r="F81" s="217"/>
      <c r="G81" s="91">
        <v>70</v>
      </c>
      <c r="H81" s="108">
        <f t="shared" si="3"/>
        <v>4.0935672514619883</v>
      </c>
      <c r="I81" s="205"/>
      <c r="J81" s="208"/>
    </row>
    <row r="82" spans="1:10" x14ac:dyDescent="0.3">
      <c r="A82" s="211"/>
      <c r="B82" s="214"/>
      <c r="C82" s="217"/>
      <c r="D82" s="217"/>
      <c r="E82" s="90" t="s">
        <v>74</v>
      </c>
      <c r="F82" s="217"/>
      <c r="G82" s="91">
        <v>87</v>
      </c>
      <c r="H82" s="108">
        <f t="shared" si="3"/>
        <v>5.0877192982456139</v>
      </c>
      <c r="I82" s="205"/>
      <c r="J82" s="208"/>
    </row>
    <row r="83" spans="1:10" ht="15" thickBot="1" x14ac:dyDescent="0.35">
      <c r="A83" s="212"/>
      <c r="B83" s="215"/>
      <c r="C83" s="218"/>
      <c r="D83" s="218"/>
      <c r="E83" s="102" t="s">
        <v>75</v>
      </c>
      <c r="F83" s="218"/>
      <c r="G83" s="103">
        <v>138</v>
      </c>
      <c r="H83" s="107">
        <f t="shared" si="3"/>
        <v>8.0701754385964914</v>
      </c>
      <c r="I83" s="206"/>
      <c r="J83" s="209"/>
    </row>
    <row r="84" spans="1:10" ht="15" thickTop="1" x14ac:dyDescent="0.3">
      <c r="A84" s="210" t="s">
        <v>122</v>
      </c>
      <c r="B84" s="213">
        <v>42524</v>
      </c>
      <c r="C84" s="216">
        <v>20</v>
      </c>
      <c r="D84" s="216">
        <v>21</v>
      </c>
      <c r="E84" s="109" t="s">
        <v>56</v>
      </c>
      <c r="F84" s="216">
        <v>173</v>
      </c>
      <c r="G84" s="110">
        <v>145</v>
      </c>
      <c r="H84" s="111">
        <f>(G84*10/$F$84)</f>
        <v>8.3815028901734099</v>
      </c>
      <c r="I84" s="204">
        <f>ROUND(AVERAGE(H84:H103),1)</f>
        <v>7</v>
      </c>
      <c r="J84" s="207">
        <f>ROUND(_xlfn.STDEV.P(H84:H103),1)</f>
        <v>2.2000000000000002</v>
      </c>
    </row>
    <row r="85" spans="1:10" x14ac:dyDescent="0.3">
      <c r="A85" s="211"/>
      <c r="B85" s="214"/>
      <c r="C85" s="217"/>
      <c r="D85" s="217"/>
      <c r="E85" s="88" t="s">
        <v>57</v>
      </c>
      <c r="F85" s="217"/>
      <c r="G85" s="89">
        <v>102</v>
      </c>
      <c r="H85" s="96">
        <f>(G85*10/$F$84)</f>
        <v>5.8959537572254339</v>
      </c>
      <c r="I85" s="205"/>
      <c r="J85" s="208"/>
    </row>
    <row r="86" spans="1:10" x14ac:dyDescent="0.3">
      <c r="A86" s="211"/>
      <c r="B86" s="214"/>
      <c r="C86" s="217"/>
      <c r="D86" s="217"/>
      <c r="E86" s="88" t="s">
        <v>58</v>
      </c>
      <c r="F86" s="217"/>
      <c r="G86" s="89">
        <v>128</v>
      </c>
      <c r="H86" s="96">
        <f t="shared" ref="H86:H103" si="4">(G86*10/$F$84)</f>
        <v>7.398843930635838</v>
      </c>
      <c r="I86" s="205"/>
      <c r="J86" s="208"/>
    </row>
    <row r="87" spans="1:10" x14ac:dyDescent="0.3">
      <c r="A87" s="211"/>
      <c r="B87" s="214"/>
      <c r="C87" s="217"/>
      <c r="D87" s="217"/>
      <c r="E87" s="88" t="s">
        <v>59</v>
      </c>
      <c r="F87" s="217"/>
      <c r="G87" s="89">
        <v>147</v>
      </c>
      <c r="H87" s="96">
        <f t="shared" si="4"/>
        <v>8.497109826589595</v>
      </c>
      <c r="I87" s="205"/>
      <c r="J87" s="208"/>
    </row>
    <row r="88" spans="1:10" x14ac:dyDescent="0.3">
      <c r="A88" s="211"/>
      <c r="B88" s="214"/>
      <c r="C88" s="217"/>
      <c r="D88" s="217"/>
      <c r="E88" s="88" t="s">
        <v>60</v>
      </c>
      <c r="F88" s="217"/>
      <c r="G88" s="89">
        <v>143</v>
      </c>
      <c r="H88" s="96">
        <f t="shared" si="4"/>
        <v>8.2658959537572247</v>
      </c>
      <c r="I88" s="205"/>
      <c r="J88" s="208"/>
    </row>
    <row r="89" spans="1:10" x14ac:dyDescent="0.3">
      <c r="A89" s="211"/>
      <c r="B89" s="214"/>
      <c r="C89" s="217"/>
      <c r="D89" s="217"/>
      <c r="E89" s="90" t="s">
        <v>61</v>
      </c>
      <c r="F89" s="217"/>
      <c r="G89" s="91">
        <v>151</v>
      </c>
      <c r="H89" s="96">
        <f t="shared" si="4"/>
        <v>8.7283236994219653</v>
      </c>
      <c r="I89" s="205"/>
      <c r="J89" s="208"/>
    </row>
    <row r="90" spans="1:10" x14ac:dyDescent="0.3">
      <c r="A90" s="211"/>
      <c r="B90" s="214"/>
      <c r="C90" s="217"/>
      <c r="D90" s="217"/>
      <c r="E90" s="90" t="s">
        <v>62</v>
      </c>
      <c r="F90" s="217"/>
      <c r="G90" s="91">
        <v>157</v>
      </c>
      <c r="H90" s="96">
        <f t="shared" si="4"/>
        <v>9.0751445086705207</v>
      </c>
      <c r="I90" s="205"/>
      <c r="J90" s="208"/>
    </row>
    <row r="91" spans="1:10" x14ac:dyDescent="0.3">
      <c r="A91" s="211"/>
      <c r="B91" s="214"/>
      <c r="C91" s="217"/>
      <c r="D91" s="217"/>
      <c r="E91" s="90" t="s">
        <v>63</v>
      </c>
      <c r="F91" s="217"/>
      <c r="G91" s="91">
        <v>177</v>
      </c>
      <c r="H91" s="96">
        <f t="shared" si="4"/>
        <v>10.23121387283237</v>
      </c>
      <c r="I91" s="205"/>
      <c r="J91" s="208"/>
    </row>
    <row r="92" spans="1:10" x14ac:dyDescent="0.3">
      <c r="A92" s="211"/>
      <c r="B92" s="214"/>
      <c r="C92" s="217"/>
      <c r="D92" s="217"/>
      <c r="E92" s="90" t="s">
        <v>64</v>
      </c>
      <c r="F92" s="217"/>
      <c r="G92" s="91">
        <v>173</v>
      </c>
      <c r="H92" s="96">
        <f t="shared" si="4"/>
        <v>10</v>
      </c>
      <c r="I92" s="205"/>
      <c r="J92" s="208"/>
    </row>
    <row r="93" spans="1:10" x14ac:dyDescent="0.3">
      <c r="A93" s="211"/>
      <c r="B93" s="214"/>
      <c r="C93" s="217"/>
      <c r="D93" s="217"/>
      <c r="E93" s="90" t="s">
        <v>65</v>
      </c>
      <c r="F93" s="217"/>
      <c r="G93" s="91">
        <v>163</v>
      </c>
      <c r="H93" s="96">
        <f t="shared" si="4"/>
        <v>9.4219653179190743</v>
      </c>
      <c r="I93" s="205"/>
      <c r="J93" s="208"/>
    </row>
    <row r="94" spans="1:10" x14ac:dyDescent="0.3">
      <c r="A94" s="211"/>
      <c r="B94" s="214"/>
      <c r="C94" s="217"/>
      <c r="D94" s="217"/>
      <c r="E94" s="88" t="s">
        <v>66</v>
      </c>
      <c r="F94" s="217"/>
      <c r="G94" s="89">
        <v>125</v>
      </c>
      <c r="H94" s="96">
        <f t="shared" si="4"/>
        <v>7.2254335260115603</v>
      </c>
      <c r="I94" s="205"/>
      <c r="J94" s="208"/>
    </row>
    <row r="95" spans="1:10" x14ac:dyDescent="0.3">
      <c r="A95" s="211"/>
      <c r="B95" s="214"/>
      <c r="C95" s="217"/>
      <c r="D95" s="217"/>
      <c r="E95" s="88" t="s">
        <v>67</v>
      </c>
      <c r="F95" s="217"/>
      <c r="G95" s="89">
        <v>132</v>
      </c>
      <c r="H95" s="96">
        <f t="shared" si="4"/>
        <v>7.6300578034682083</v>
      </c>
      <c r="I95" s="205"/>
      <c r="J95" s="208"/>
    </row>
    <row r="96" spans="1:10" x14ac:dyDescent="0.3">
      <c r="A96" s="211"/>
      <c r="B96" s="214"/>
      <c r="C96" s="217"/>
      <c r="D96" s="217"/>
      <c r="E96" s="88" t="s">
        <v>68</v>
      </c>
      <c r="F96" s="217"/>
      <c r="G96" s="89">
        <v>105</v>
      </c>
      <c r="H96" s="96">
        <f t="shared" si="4"/>
        <v>6.0693641618497107</v>
      </c>
      <c r="I96" s="205"/>
      <c r="J96" s="208"/>
    </row>
    <row r="97" spans="1:10" x14ac:dyDescent="0.3">
      <c r="A97" s="211"/>
      <c r="B97" s="214"/>
      <c r="C97" s="217"/>
      <c r="D97" s="217"/>
      <c r="E97" s="88" t="s">
        <v>69</v>
      </c>
      <c r="F97" s="217"/>
      <c r="G97" s="89">
        <v>98</v>
      </c>
      <c r="H97" s="96">
        <f t="shared" si="4"/>
        <v>5.6647398843930636</v>
      </c>
      <c r="I97" s="205"/>
      <c r="J97" s="208"/>
    </row>
    <row r="98" spans="1:10" x14ac:dyDescent="0.3">
      <c r="A98" s="211"/>
      <c r="B98" s="214"/>
      <c r="C98" s="217"/>
      <c r="D98" s="217"/>
      <c r="E98" s="88" t="s">
        <v>70</v>
      </c>
      <c r="F98" s="217"/>
      <c r="G98" s="89">
        <v>138</v>
      </c>
      <c r="H98" s="96">
        <f t="shared" si="4"/>
        <v>7.9768786127167628</v>
      </c>
      <c r="I98" s="205"/>
      <c r="J98" s="208"/>
    </row>
    <row r="99" spans="1:10" x14ac:dyDescent="0.3">
      <c r="A99" s="211"/>
      <c r="B99" s="214"/>
      <c r="C99" s="217"/>
      <c r="D99" s="217"/>
      <c r="E99" s="90" t="s">
        <v>71</v>
      </c>
      <c r="F99" s="217"/>
      <c r="G99" s="91">
        <v>52</v>
      </c>
      <c r="H99" s="96">
        <f t="shared" si="4"/>
        <v>3.0057803468208091</v>
      </c>
      <c r="I99" s="205"/>
      <c r="J99" s="208"/>
    </row>
    <row r="100" spans="1:10" x14ac:dyDescent="0.3">
      <c r="A100" s="211"/>
      <c r="B100" s="214"/>
      <c r="C100" s="217"/>
      <c r="D100" s="217"/>
      <c r="E100" s="90" t="s">
        <v>72</v>
      </c>
      <c r="F100" s="217"/>
      <c r="G100" s="91">
        <v>70</v>
      </c>
      <c r="H100" s="96">
        <f t="shared" si="4"/>
        <v>4.0462427745664744</v>
      </c>
      <c r="I100" s="205"/>
      <c r="J100" s="208"/>
    </row>
    <row r="101" spans="1:10" x14ac:dyDescent="0.3">
      <c r="A101" s="211"/>
      <c r="B101" s="214"/>
      <c r="C101" s="217"/>
      <c r="D101" s="217"/>
      <c r="E101" s="90" t="s">
        <v>73</v>
      </c>
      <c r="F101" s="217"/>
      <c r="G101" s="91">
        <v>80</v>
      </c>
      <c r="H101" s="96">
        <f t="shared" si="4"/>
        <v>4.6242774566473992</v>
      </c>
      <c r="I101" s="205"/>
      <c r="J101" s="208"/>
    </row>
    <row r="102" spans="1:10" x14ac:dyDescent="0.3">
      <c r="A102" s="211"/>
      <c r="B102" s="214"/>
      <c r="C102" s="217"/>
      <c r="D102" s="217"/>
      <c r="E102" s="90" t="s">
        <v>74</v>
      </c>
      <c r="F102" s="217"/>
      <c r="G102" s="91">
        <v>77</v>
      </c>
      <c r="H102" s="96">
        <f t="shared" si="4"/>
        <v>4.4508670520231215</v>
      </c>
      <c r="I102" s="205"/>
      <c r="J102" s="208"/>
    </row>
    <row r="103" spans="1:10" ht="15" thickBot="1" x14ac:dyDescent="0.35">
      <c r="A103" s="212"/>
      <c r="B103" s="215"/>
      <c r="C103" s="218"/>
      <c r="D103" s="218"/>
      <c r="E103" s="102" t="s">
        <v>75</v>
      </c>
      <c r="F103" s="218"/>
      <c r="G103" s="103">
        <v>61</v>
      </c>
      <c r="H103" s="96">
        <f t="shared" si="4"/>
        <v>3.5260115606936417</v>
      </c>
      <c r="I103" s="206"/>
      <c r="J103" s="209"/>
    </row>
    <row r="104" spans="1:10" ht="15" thickTop="1" x14ac:dyDescent="0.3">
      <c r="A104" s="210" t="s">
        <v>123</v>
      </c>
      <c r="B104" s="213">
        <v>42531</v>
      </c>
      <c r="C104" s="216">
        <v>20</v>
      </c>
      <c r="D104" s="216">
        <v>28</v>
      </c>
      <c r="E104" s="109" t="s">
        <v>56</v>
      </c>
      <c r="F104" s="216">
        <v>172</v>
      </c>
      <c r="G104" s="110">
        <v>235</v>
      </c>
      <c r="H104" s="111">
        <f>(G104*10/$F$104)</f>
        <v>13.662790697674419</v>
      </c>
      <c r="I104" s="204">
        <f>ROUND(AVERAGE(H104:H123),1)</f>
        <v>8.6</v>
      </c>
      <c r="J104" s="207">
        <f>ROUND(_xlfn.STDEV.P(H104:H123),1)</f>
        <v>2.5</v>
      </c>
    </row>
    <row r="105" spans="1:10" x14ac:dyDescent="0.3">
      <c r="A105" s="211"/>
      <c r="B105" s="214"/>
      <c r="C105" s="217"/>
      <c r="D105" s="217"/>
      <c r="E105" s="88" t="s">
        <v>57</v>
      </c>
      <c r="F105" s="217"/>
      <c r="G105" s="89">
        <v>171</v>
      </c>
      <c r="H105" s="96">
        <f t="shared" ref="H105:H123" si="5">(G105*10/$F$104)</f>
        <v>9.9418604651162799</v>
      </c>
      <c r="I105" s="205"/>
      <c r="J105" s="208"/>
    </row>
    <row r="106" spans="1:10" x14ac:dyDescent="0.3">
      <c r="A106" s="211"/>
      <c r="B106" s="214"/>
      <c r="C106" s="217"/>
      <c r="D106" s="217"/>
      <c r="E106" s="88" t="s">
        <v>58</v>
      </c>
      <c r="F106" s="217"/>
      <c r="G106" s="89">
        <v>134</v>
      </c>
      <c r="H106" s="96">
        <f t="shared" si="5"/>
        <v>7.7906976744186043</v>
      </c>
      <c r="I106" s="205"/>
      <c r="J106" s="208"/>
    </row>
    <row r="107" spans="1:10" x14ac:dyDescent="0.3">
      <c r="A107" s="211"/>
      <c r="B107" s="214"/>
      <c r="C107" s="217"/>
      <c r="D107" s="217"/>
      <c r="E107" s="88" t="s">
        <v>59</v>
      </c>
      <c r="F107" s="217"/>
      <c r="G107" s="89">
        <v>123</v>
      </c>
      <c r="H107" s="96">
        <f t="shared" si="5"/>
        <v>7.1511627906976747</v>
      </c>
      <c r="I107" s="205"/>
      <c r="J107" s="208"/>
    </row>
    <row r="108" spans="1:10" x14ac:dyDescent="0.3">
      <c r="A108" s="211"/>
      <c r="B108" s="214"/>
      <c r="C108" s="217"/>
      <c r="D108" s="217"/>
      <c r="E108" s="88" t="s">
        <v>60</v>
      </c>
      <c r="F108" s="217"/>
      <c r="G108" s="89">
        <v>153</v>
      </c>
      <c r="H108" s="96">
        <f t="shared" si="5"/>
        <v>8.895348837209303</v>
      </c>
      <c r="I108" s="205"/>
      <c r="J108" s="208"/>
    </row>
    <row r="109" spans="1:10" x14ac:dyDescent="0.3">
      <c r="A109" s="211"/>
      <c r="B109" s="214"/>
      <c r="C109" s="217"/>
      <c r="D109" s="217"/>
      <c r="E109" s="90" t="s">
        <v>61</v>
      </c>
      <c r="F109" s="217"/>
      <c r="G109" s="91">
        <v>125</v>
      </c>
      <c r="H109" s="108">
        <f t="shared" si="5"/>
        <v>7.2674418604651159</v>
      </c>
      <c r="I109" s="205"/>
      <c r="J109" s="208"/>
    </row>
    <row r="110" spans="1:10" x14ac:dyDescent="0.3">
      <c r="A110" s="211"/>
      <c r="B110" s="214"/>
      <c r="C110" s="217"/>
      <c r="D110" s="217"/>
      <c r="E110" s="90" t="s">
        <v>62</v>
      </c>
      <c r="F110" s="217"/>
      <c r="G110" s="91">
        <v>194</v>
      </c>
      <c r="H110" s="108">
        <f t="shared" si="5"/>
        <v>11.279069767441861</v>
      </c>
      <c r="I110" s="205"/>
      <c r="J110" s="208"/>
    </row>
    <row r="111" spans="1:10" x14ac:dyDescent="0.3">
      <c r="A111" s="211"/>
      <c r="B111" s="214"/>
      <c r="C111" s="217"/>
      <c r="D111" s="217"/>
      <c r="E111" s="90" t="s">
        <v>63</v>
      </c>
      <c r="F111" s="217"/>
      <c r="G111" s="91">
        <v>138</v>
      </c>
      <c r="H111" s="108">
        <f t="shared" si="5"/>
        <v>8.0232558139534884</v>
      </c>
      <c r="I111" s="205"/>
      <c r="J111" s="208"/>
    </row>
    <row r="112" spans="1:10" x14ac:dyDescent="0.3">
      <c r="A112" s="211"/>
      <c r="B112" s="214"/>
      <c r="C112" s="217"/>
      <c r="D112" s="217"/>
      <c r="E112" s="90" t="s">
        <v>64</v>
      </c>
      <c r="F112" s="217"/>
      <c r="G112" s="91">
        <v>130</v>
      </c>
      <c r="H112" s="108">
        <f t="shared" si="5"/>
        <v>7.558139534883721</v>
      </c>
      <c r="I112" s="205"/>
      <c r="J112" s="208"/>
    </row>
    <row r="113" spans="1:10" x14ac:dyDescent="0.3">
      <c r="A113" s="211"/>
      <c r="B113" s="214"/>
      <c r="C113" s="217"/>
      <c r="D113" s="217"/>
      <c r="E113" s="90" t="s">
        <v>65</v>
      </c>
      <c r="F113" s="217"/>
      <c r="G113" s="91">
        <v>165</v>
      </c>
      <c r="H113" s="108">
        <f t="shared" si="5"/>
        <v>9.5930232558139537</v>
      </c>
      <c r="I113" s="205"/>
      <c r="J113" s="208"/>
    </row>
    <row r="114" spans="1:10" x14ac:dyDescent="0.3">
      <c r="A114" s="211"/>
      <c r="B114" s="214"/>
      <c r="C114" s="217"/>
      <c r="D114" s="217"/>
      <c r="E114" s="88" t="s">
        <v>66</v>
      </c>
      <c r="F114" s="217"/>
      <c r="G114" s="89">
        <v>199</v>
      </c>
      <c r="H114" s="96">
        <f t="shared" si="5"/>
        <v>11.569767441860465</v>
      </c>
      <c r="I114" s="205"/>
      <c r="J114" s="208"/>
    </row>
    <row r="115" spans="1:10" x14ac:dyDescent="0.3">
      <c r="A115" s="211"/>
      <c r="B115" s="214"/>
      <c r="C115" s="217"/>
      <c r="D115" s="217"/>
      <c r="E115" s="88" t="s">
        <v>67</v>
      </c>
      <c r="F115" s="217"/>
      <c r="G115" s="89">
        <v>177</v>
      </c>
      <c r="H115" s="96">
        <f t="shared" si="5"/>
        <v>10.290697674418604</v>
      </c>
      <c r="I115" s="205"/>
      <c r="J115" s="208"/>
    </row>
    <row r="116" spans="1:10" x14ac:dyDescent="0.3">
      <c r="A116" s="211"/>
      <c r="B116" s="214"/>
      <c r="C116" s="217"/>
      <c r="D116" s="217"/>
      <c r="E116" s="88" t="s">
        <v>68</v>
      </c>
      <c r="F116" s="217"/>
      <c r="G116" s="89">
        <v>154</v>
      </c>
      <c r="H116" s="96">
        <f t="shared" si="5"/>
        <v>8.9534883720930232</v>
      </c>
      <c r="I116" s="205"/>
      <c r="J116" s="208"/>
    </row>
    <row r="117" spans="1:10" x14ac:dyDescent="0.3">
      <c r="A117" s="211"/>
      <c r="B117" s="214"/>
      <c r="C117" s="217"/>
      <c r="D117" s="217"/>
      <c r="E117" s="88" t="s">
        <v>69</v>
      </c>
      <c r="F117" s="217"/>
      <c r="G117" s="89">
        <v>183</v>
      </c>
      <c r="H117" s="96">
        <f t="shared" si="5"/>
        <v>10.63953488372093</v>
      </c>
      <c r="I117" s="205"/>
      <c r="J117" s="208"/>
    </row>
    <row r="118" spans="1:10" x14ac:dyDescent="0.3">
      <c r="A118" s="211"/>
      <c r="B118" s="214"/>
      <c r="C118" s="217"/>
      <c r="D118" s="217"/>
      <c r="E118" s="88" t="s">
        <v>70</v>
      </c>
      <c r="F118" s="217"/>
      <c r="G118" s="89">
        <v>172</v>
      </c>
      <c r="H118" s="96">
        <f t="shared" si="5"/>
        <v>10</v>
      </c>
      <c r="I118" s="205"/>
      <c r="J118" s="208"/>
    </row>
    <row r="119" spans="1:10" x14ac:dyDescent="0.3">
      <c r="A119" s="211"/>
      <c r="B119" s="214"/>
      <c r="C119" s="217"/>
      <c r="D119" s="217"/>
      <c r="E119" s="90" t="s">
        <v>71</v>
      </c>
      <c r="F119" s="217"/>
      <c r="G119" s="91">
        <v>44</v>
      </c>
      <c r="H119" s="108">
        <f t="shared" si="5"/>
        <v>2.558139534883721</v>
      </c>
      <c r="I119" s="205"/>
      <c r="J119" s="208"/>
    </row>
    <row r="120" spans="1:10" x14ac:dyDescent="0.3">
      <c r="A120" s="211"/>
      <c r="B120" s="214"/>
      <c r="C120" s="217"/>
      <c r="D120" s="217"/>
      <c r="E120" s="90" t="s">
        <v>72</v>
      </c>
      <c r="F120" s="217"/>
      <c r="G120" s="91">
        <v>76</v>
      </c>
      <c r="H120" s="108">
        <f t="shared" si="5"/>
        <v>4.4186046511627906</v>
      </c>
      <c r="I120" s="205"/>
      <c r="J120" s="208"/>
    </row>
    <row r="121" spans="1:10" x14ac:dyDescent="0.3">
      <c r="A121" s="211"/>
      <c r="B121" s="214"/>
      <c r="C121" s="217"/>
      <c r="D121" s="217"/>
      <c r="E121" s="90" t="s">
        <v>73</v>
      </c>
      <c r="F121" s="217"/>
      <c r="G121" s="91">
        <v>86</v>
      </c>
      <c r="H121" s="108">
        <f t="shared" si="5"/>
        <v>5</v>
      </c>
      <c r="I121" s="205"/>
      <c r="J121" s="208"/>
    </row>
    <row r="122" spans="1:10" x14ac:dyDescent="0.3">
      <c r="A122" s="211"/>
      <c r="B122" s="214"/>
      <c r="C122" s="217"/>
      <c r="D122" s="217"/>
      <c r="E122" s="90" t="s">
        <v>74</v>
      </c>
      <c r="F122" s="217"/>
      <c r="G122" s="91">
        <v>140</v>
      </c>
      <c r="H122" s="108">
        <f t="shared" si="5"/>
        <v>8.1395348837209305</v>
      </c>
      <c r="I122" s="205"/>
      <c r="J122" s="208"/>
    </row>
    <row r="123" spans="1:10" ht="15" thickBot="1" x14ac:dyDescent="0.35">
      <c r="A123" s="212"/>
      <c r="B123" s="215"/>
      <c r="C123" s="218"/>
      <c r="D123" s="218"/>
      <c r="E123" s="102" t="s">
        <v>75</v>
      </c>
      <c r="F123" s="218"/>
      <c r="G123" s="103">
        <v>164</v>
      </c>
      <c r="H123" s="107">
        <f t="shared" si="5"/>
        <v>9.5348837209302317</v>
      </c>
      <c r="I123" s="206"/>
      <c r="J123" s="209"/>
    </row>
    <row r="124" spans="1:10" ht="15" thickTop="1" x14ac:dyDescent="0.3">
      <c r="A124" s="210" t="s">
        <v>123</v>
      </c>
      <c r="B124" s="213">
        <v>42565</v>
      </c>
      <c r="C124" s="216">
        <v>20</v>
      </c>
      <c r="D124" s="216">
        <v>48</v>
      </c>
      <c r="E124" s="109" t="s">
        <v>56</v>
      </c>
      <c r="F124" s="216"/>
      <c r="G124" s="110"/>
      <c r="H124" s="111"/>
      <c r="I124" s="204">
        <f>ROUND(AVERAGE(H124:H143),1)</f>
        <v>11.5</v>
      </c>
      <c r="J124" s="207">
        <f>ROUND(_xlfn.STDEV.P(H124:H143),1)</f>
        <v>1.8</v>
      </c>
    </row>
    <row r="125" spans="1:10" x14ac:dyDescent="0.3">
      <c r="A125" s="211"/>
      <c r="B125" s="214"/>
      <c r="C125" s="217"/>
      <c r="D125" s="217"/>
      <c r="E125" s="88" t="s">
        <v>57</v>
      </c>
      <c r="F125" s="217"/>
      <c r="G125" s="89"/>
      <c r="H125" s="96">
        <v>12</v>
      </c>
      <c r="I125" s="205"/>
      <c r="J125" s="208"/>
    </row>
    <row r="126" spans="1:10" x14ac:dyDescent="0.3">
      <c r="A126" s="211"/>
      <c r="B126" s="214"/>
      <c r="C126" s="217"/>
      <c r="D126" s="217"/>
      <c r="E126" s="88" t="s">
        <v>58</v>
      </c>
      <c r="F126" s="217"/>
      <c r="G126" s="89"/>
      <c r="H126" s="96">
        <v>11</v>
      </c>
      <c r="I126" s="205"/>
      <c r="J126" s="208"/>
    </row>
    <row r="127" spans="1:10" x14ac:dyDescent="0.3">
      <c r="A127" s="211"/>
      <c r="B127" s="214"/>
      <c r="C127" s="217"/>
      <c r="D127" s="217"/>
      <c r="E127" s="88" t="s">
        <v>59</v>
      </c>
      <c r="F127" s="217"/>
      <c r="G127" s="89"/>
      <c r="H127" s="96">
        <v>13</v>
      </c>
      <c r="I127" s="205"/>
      <c r="J127" s="208"/>
    </row>
    <row r="128" spans="1:10" x14ac:dyDescent="0.3">
      <c r="A128" s="211"/>
      <c r="B128" s="214"/>
      <c r="C128" s="217"/>
      <c r="D128" s="217"/>
      <c r="E128" s="88" t="s">
        <v>60</v>
      </c>
      <c r="F128" s="217"/>
      <c r="G128" s="89"/>
      <c r="H128" s="96"/>
      <c r="I128" s="205"/>
      <c r="J128" s="208"/>
    </row>
    <row r="129" spans="1:10" x14ac:dyDescent="0.3">
      <c r="A129" s="211"/>
      <c r="B129" s="214"/>
      <c r="C129" s="217"/>
      <c r="D129" s="217"/>
      <c r="E129" s="90" t="s">
        <v>61</v>
      </c>
      <c r="F129" s="217"/>
      <c r="G129" s="91"/>
      <c r="H129" s="108"/>
      <c r="I129" s="205"/>
      <c r="J129" s="208"/>
    </row>
    <row r="130" spans="1:10" x14ac:dyDescent="0.3">
      <c r="A130" s="211"/>
      <c r="B130" s="214"/>
      <c r="C130" s="217"/>
      <c r="D130" s="217"/>
      <c r="E130" s="90" t="s">
        <v>62</v>
      </c>
      <c r="F130" s="217"/>
      <c r="G130" s="91"/>
      <c r="H130" s="108">
        <v>10</v>
      </c>
      <c r="I130" s="205"/>
      <c r="J130" s="208"/>
    </row>
    <row r="131" spans="1:10" x14ac:dyDescent="0.3">
      <c r="A131" s="211"/>
      <c r="B131" s="214"/>
      <c r="C131" s="217"/>
      <c r="D131" s="217"/>
      <c r="E131" s="90" t="s">
        <v>63</v>
      </c>
      <c r="F131" s="217"/>
      <c r="G131" s="91"/>
      <c r="H131" s="108">
        <v>10</v>
      </c>
      <c r="I131" s="205"/>
      <c r="J131" s="208"/>
    </row>
    <row r="132" spans="1:10" x14ac:dyDescent="0.3">
      <c r="A132" s="211"/>
      <c r="B132" s="214"/>
      <c r="C132" s="217"/>
      <c r="D132" s="217"/>
      <c r="E132" s="90" t="s">
        <v>64</v>
      </c>
      <c r="F132" s="217"/>
      <c r="G132" s="91"/>
      <c r="H132" s="108">
        <v>10</v>
      </c>
      <c r="I132" s="205"/>
      <c r="J132" s="208"/>
    </row>
    <row r="133" spans="1:10" x14ac:dyDescent="0.3">
      <c r="A133" s="211"/>
      <c r="B133" s="214"/>
      <c r="C133" s="217"/>
      <c r="D133" s="217"/>
      <c r="E133" s="90" t="s">
        <v>65</v>
      </c>
      <c r="F133" s="217"/>
      <c r="G133" s="91"/>
      <c r="H133" s="108"/>
      <c r="I133" s="205"/>
      <c r="J133" s="208"/>
    </row>
    <row r="134" spans="1:10" x14ac:dyDescent="0.3">
      <c r="A134" s="211"/>
      <c r="B134" s="214"/>
      <c r="C134" s="217"/>
      <c r="D134" s="217"/>
      <c r="E134" s="88" t="s">
        <v>66</v>
      </c>
      <c r="F134" s="217"/>
      <c r="G134" s="89"/>
      <c r="H134" s="96"/>
      <c r="I134" s="205"/>
      <c r="J134" s="208"/>
    </row>
    <row r="135" spans="1:10" x14ac:dyDescent="0.3">
      <c r="A135" s="211"/>
      <c r="B135" s="214"/>
      <c r="C135" s="217"/>
      <c r="D135" s="217"/>
      <c r="E135" s="88" t="s">
        <v>67</v>
      </c>
      <c r="F135" s="217"/>
      <c r="G135" s="89"/>
      <c r="H135" s="96">
        <v>8</v>
      </c>
      <c r="I135" s="205"/>
      <c r="J135" s="208"/>
    </row>
    <row r="136" spans="1:10" x14ac:dyDescent="0.3">
      <c r="A136" s="211"/>
      <c r="B136" s="214"/>
      <c r="C136" s="217"/>
      <c r="D136" s="217"/>
      <c r="E136" s="88" t="s">
        <v>68</v>
      </c>
      <c r="F136" s="217"/>
      <c r="G136" s="89"/>
      <c r="H136" s="96">
        <v>13</v>
      </c>
      <c r="I136" s="205"/>
      <c r="J136" s="208"/>
    </row>
    <row r="137" spans="1:10" x14ac:dyDescent="0.3">
      <c r="A137" s="211"/>
      <c r="B137" s="214"/>
      <c r="C137" s="217"/>
      <c r="D137" s="217"/>
      <c r="E137" s="88" t="s">
        <v>69</v>
      </c>
      <c r="F137" s="217"/>
      <c r="G137" s="89"/>
      <c r="H137" s="96">
        <v>14</v>
      </c>
      <c r="I137" s="205"/>
      <c r="J137" s="208"/>
    </row>
    <row r="138" spans="1:10" x14ac:dyDescent="0.3">
      <c r="A138" s="211"/>
      <c r="B138" s="214"/>
      <c r="C138" s="217"/>
      <c r="D138" s="217"/>
      <c r="E138" s="88" t="s">
        <v>70</v>
      </c>
      <c r="F138" s="217"/>
      <c r="G138" s="89"/>
      <c r="H138" s="96"/>
      <c r="I138" s="205"/>
      <c r="J138" s="208"/>
    </row>
    <row r="139" spans="1:10" x14ac:dyDescent="0.3">
      <c r="A139" s="211"/>
      <c r="B139" s="214"/>
      <c r="C139" s="217"/>
      <c r="D139" s="217"/>
      <c r="E139" s="90" t="s">
        <v>71</v>
      </c>
      <c r="F139" s="217"/>
      <c r="G139" s="91"/>
      <c r="H139" s="108"/>
      <c r="I139" s="205"/>
      <c r="J139" s="208"/>
    </row>
    <row r="140" spans="1:10" x14ac:dyDescent="0.3">
      <c r="A140" s="211"/>
      <c r="B140" s="214"/>
      <c r="C140" s="217"/>
      <c r="D140" s="217"/>
      <c r="E140" s="90" t="s">
        <v>72</v>
      </c>
      <c r="F140" s="217"/>
      <c r="G140" s="91"/>
      <c r="H140" s="108">
        <v>14</v>
      </c>
      <c r="I140" s="205"/>
      <c r="J140" s="208"/>
    </row>
    <row r="141" spans="1:10" x14ac:dyDescent="0.3">
      <c r="A141" s="211"/>
      <c r="B141" s="214"/>
      <c r="C141" s="217"/>
      <c r="D141" s="217"/>
      <c r="E141" s="90" t="s">
        <v>73</v>
      </c>
      <c r="F141" s="217"/>
      <c r="G141" s="91"/>
      <c r="H141" s="108">
        <v>11</v>
      </c>
      <c r="I141" s="205"/>
      <c r="J141" s="208"/>
    </row>
    <row r="142" spans="1:10" x14ac:dyDescent="0.3">
      <c r="A142" s="211"/>
      <c r="B142" s="214"/>
      <c r="C142" s="217"/>
      <c r="D142" s="217"/>
      <c r="E142" s="90" t="s">
        <v>74</v>
      </c>
      <c r="F142" s="217"/>
      <c r="G142" s="91"/>
      <c r="H142" s="108">
        <v>12</v>
      </c>
      <c r="I142" s="205"/>
      <c r="J142" s="208"/>
    </row>
    <row r="143" spans="1:10" ht="15" thickBot="1" x14ac:dyDescent="0.35">
      <c r="A143" s="212"/>
      <c r="B143" s="215"/>
      <c r="C143" s="218"/>
      <c r="D143" s="218"/>
      <c r="E143" s="102" t="s">
        <v>75</v>
      </c>
      <c r="F143" s="218"/>
      <c r="G143" s="103"/>
      <c r="H143" s="107"/>
      <c r="I143" s="206"/>
      <c r="J143" s="209"/>
    </row>
    <row r="144" spans="1:10" ht="15" thickTop="1" x14ac:dyDescent="0.3"/>
  </sheetData>
  <mergeCells count="50">
    <mergeCell ref="I124:I143"/>
    <mergeCell ref="J124:J143"/>
    <mergeCell ref="A124:A143"/>
    <mergeCell ref="B124:B143"/>
    <mergeCell ref="C124:C143"/>
    <mergeCell ref="D124:D143"/>
    <mergeCell ref="F124:F143"/>
    <mergeCell ref="A2:J2"/>
    <mergeCell ref="F24:F43"/>
    <mergeCell ref="A4:A23"/>
    <mergeCell ref="F4:F23"/>
    <mergeCell ref="B4:B23"/>
    <mergeCell ref="C4:C23"/>
    <mergeCell ref="D4:D23"/>
    <mergeCell ref="I4:I23"/>
    <mergeCell ref="J4:J23"/>
    <mergeCell ref="B24:B43"/>
    <mergeCell ref="C24:C43"/>
    <mergeCell ref="D24:D43"/>
    <mergeCell ref="I24:I43"/>
    <mergeCell ref="J24:J43"/>
    <mergeCell ref="I44:I63"/>
    <mergeCell ref="J44:J63"/>
    <mergeCell ref="A24:A43"/>
    <mergeCell ref="I64:I83"/>
    <mergeCell ref="J64:J83"/>
    <mergeCell ref="A44:A63"/>
    <mergeCell ref="B44:B63"/>
    <mergeCell ref="C44:C63"/>
    <mergeCell ref="D44:D63"/>
    <mergeCell ref="F44:F63"/>
    <mergeCell ref="I84:I103"/>
    <mergeCell ref="J84:J103"/>
    <mergeCell ref="A64:A83"/>
    <mergeCell ref="B64:B83"/>
    <mergeCell ref="C64:C83"/>
    <mergeCell ref="D64:D83"/>
    <mergeCell ref="F64:F83"/>
    <mergeCell ref="A84:A103"/>
    <mergeCell ref="B84:B103"/>
    <mergeCell ref="C84:C103"/>
    <mergeCell ref="D84:D103"/>
    <mergeCell ref="F84:F103"/>
    <mergeCell ref="I104:I123"/>
    <mergeCell ref="J104:J123"/>
    <mergeCell ref="A104:A123"/>
    <mergeCell ref="B104:B123"/>
    <mergeCell ref="C104:C123"/>
    <mergeCell ref="D104:D123"/>
    <mergeCell ref="F104:F12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2:J124"/>
  <sheetViews>
    <sheetView topLeftCell="A28" zoomScale="80" zoomScaleNormal="80" workbookViewId="0">
      <selection activeCell="I104" sqref="I24:I123"/>
    </sheetView>
  </sheetViews>
  <sheetFormatPr baseColWidth="10" defaultRowHeight="14.4" x14ac:dyDescent="0.3"/>
  <cols>
    <col min="1" max="1" width="21.5546875" customWidth="1"/>
    <col min="3" max="3" width="14.44140625" customWidth="1"/>
    <col min="6" max="6" width="13.6640625" customWidth="1"/>
    <col min="7" max="7" width="18.6640625" customWidth="1"/>
    <col min="8" max="8" width="19.109375" customWidth="1"/>
    <col min="9" max="9" width="18.6640625" customWidth="1"/>
    <col min="10" max="10" width="13.33203125" customWidth="1"/>
  </cols>
  <sheetData>
    <row r="2" spans="1:10" ht="21" thickBot="1" x14ac:dyDescent="0.35">
      <c r="A2" s="220" t="s">
        <v>81</v>
      </c>
      <c r="B2" s="220"/>
      <c r="C2" s="220"/>
      <c r="D2" s="220"/>
      <c r="E2" s="220"/>
      <c r="F2" s="220"/>
      <c r="G2" s="220"/>
      <c r="H2" s="220"/>
      <c r="I2" s="220"/>
      <c r="J2" s="220"/>
    </row>
    <row r="3" spans="1:10" ht="58.2" thickBot="1" x14ac:dyDescent="0.35">
      <c r="A3" s="92" t="s">
        <v>46</v>
      </c>
      <c r="B3" s="93" t="s">
        <v>47</v>
      </c>
      <c r="C3" s="94" t="s">
        <v>48</v>
      </c>
      <c r="D3" s="94" t="s">
        <v>55</v>
      </c>
      <c r="E3" s="93" t="s">
        <v>45</v>
      </c>
      <c r="F3" s="94" t="s">
        <v>49</v>
      </c>
      <c r="G3" s="94" t="s">
        <v>78</v>
      </c>
      <c r="H3" s="94" t="s">
        <v>79</v>
      </c>
      <c r="I3" s="94" t="s">
        <v>80</v>
      </c>
      <c r="J3" s="95" t="s">
        <v>76</v>
      </c>
    </row>
    <row r="4" spans="1:10" x14ac:dyDescent="0.3">
      <c r="A4" s="221" t="s">
        <v>124</v>
      </c>
      <c r="B4" s="222">
        <v>42503</v>
      </c>
      <c r="C4" s="219">
        <v>20</v>
      </c>
      <c r="D4" s="219">
        <v>0</v>
      </c>
      <c r="E4" s="99" t="s">
        <v>56</v>
      </c>
      <c r="F4" s="219">
        <v>185</v>
      </c>
      <c r="G4" s="100">
        <v>5</v>
      </c>
      <c r="H4" s="101">
        <f>(G4*10/$F$4)</f>
        <v>0.27027027027027029</v>
      </c>
      <c r="I4" s="223">
        <f>ROUND(AVERAGE(H4:H23),1)</f>
        <v>0.4</v>
      </c>
      <c r="J4" s="224">
        <f>ROUND(_xlfn.STDEV.P(H4:H23),1)</f>
        <v>0.3</v>
      </c>
    </row>
    <row r="5" spans="1:10" x14ac:dyDescent="0.3">
      <c r="A5" s="211"/>
      <c r="B5" s="214"/>
      <c r="C5" s="217"/>
      <c r="D5" s="217"/>
      <c r="E5" s="88" t="s">
        <v>57</v>
      </c>
      <c r="F5" s="217"/>
      <c r="G5" s="89">
        <v>5</v>
      </c>
      <c r="H5" s="97">
        <f>(G5*10/$F$4)</f>
        <v>0.27027027027027029</v>
      </c>
      <c r="I5" s="205"/>
      <c r="J5" s="208"/>
    </row>
    <row r="6" spans="1:10" x14ac:dyDescent="0.3">
      <c r="A6" s="211"/>
      <c r="B6" s="214"/>
      <c r="C6" s="217"/>
      <c r="D6" s="217"/>
      <c r="E6" s="88" t="s">
        <v>58</v>
      </c>
      <c r="F6" s="217"/>
      <c r="G6" s="89">
        <v>2</v>
      </c>
      <c r="H6" s="97">
        <f t="shared" ref="H6:H23" si="0">(G6*10/$F$4)</f>
        <v>0.10810810810810811</v>
      </c>
      <c r="I6" s="205"/>
      <c r="J6" s="208"/>
    </row>
    <row r="7" spans="1:10" x14ac:dyDescent="0.3">
      <c r="A7" s="211"/>
      <c r="B7" s="214"/>
      <c r="C7" s="217"/>
      <c r="D7" s="217"/>
      <c r="E7" s="88" t="s">
        <v>59</v>
      </c>
      <c r="F7" s="217"/>
      <c r="G7" s="89">
        <v>0</v>
      </c>
      <c r="H7" s="97">
        <f t="shared" si="0"/>
        <v>0</v>
      </c>
      <c r="I7" s="205"/>
      <c r="J7" s="208"/>
    </row>
    <row r="8" spans="1:10" x14ac:dyDescent="0.3">
      <c r="A8" s="211"/>
      <c r="B8" s="214"/>
      <c r="C8" s="217"/>
      <c r="D8" s="217"/>
      <c r="E8" s="88" t="s">
        <v>60</v>
      </c>
      <c r="F8" s="217"/>
      <c r="G8" s="89">
        <v>12</v>
      </c>
      <c r="H8" s="97">
        <f t="shared" si="0"/>
        <v>0.64864864864864868</v>
      </c>
      <c r="I8" s="205"/>
      <c r="J8" s="208"/>
    </row>
    <row r="9" spans="1:10" x14ac:dyDescent="0.3">
      <c r="A9" s="211"/>
      <c r="B9" s="214"/>
      <c r="C9" s="217"/>
      <c r="D9" s="217"/>
      <c r="E9" s="90" t="s">
        <v>61</v>
      </c>
      <c r="F9" s="217"/>
      <c r="G9" s="91">
        <v>22</v>
      </c>
      <c r="H9" s="98">
        <f t="shared" si="0"/>
        <v>1.1891891891891893</v>
      </c>
      <c r="I9" s="205"/>
      <c r="J9" s="208"/>
    </row>
    <row r="10" spans="1:10" x14ac:dyDescent="0.3">
      <c r="A10" s="211"/>
      <c r="B10" s="214"/>
      <c r="C10" s="217"/>
      <c r="D10" s="217"/>
      <c r="E10" s="90" t="s">
        <v>62</v>
      </c>
      <c r="F10" s="217"/>
      <c r="G10" s="91">
        <v>10</v>
      </c>
      <c r="H10" s="98">
        <f t="shared" si="0"/>
        <v>0.54054054054054057</v>
      </c>
      <c r="I10" s="205"/>
      <c r="J10" s="208"/>
    </row>
    <row r="11" spans="1:10" x14ac:dyDescent="0.3">
      <c r="A11" s="211"/>
      <c r="B11" s="214"/>
      <c r="C11" s="217"/>
      <c r="D11" s="217"/>
      <c r="E11" s="90" t="s">
        <v>63</v>
      </c>
      <c r="F11" s="217"/>
      <c r="G11" s="91">
        <v>12</v>
      </c>
      <c r="H11" s="98">
        <f t="shared" si="0"/>
        <v>0.64864864864864868</v>
      </c>
      <c r="I11" s="205"/>
      <c r="J11" s="208"/>
    </row>
    <row r="12" spans="1:10" x14ac:dyDescent="0.3">
      <c r="A12" s="211"/>
      <c r="B12" s="214"/>
      <c r="C12" s="217"/>
      <c r="D12" s="217"/>
      <c r="E12" s="90" t="s">
        <v>64</v>
      </c>
      <c r="F12" s="217"/>
      <c r="G12" s="91">
        <v>0</v>
      </c>
      <c r="H12" s="98">
        <f t="shared" si="0"/>
        <v>0</v>
      </c>
      <c r="I12" s="205"/>
      <c r="J12" s="208"/>
    </row>
    <row r="13" spans="1:10" x14ac:dyDescent="0.3">
      <c r="A13" s="211"/>
      <c r="B13" s="214"/>
      <c r="C13" s="217"/>
      <c r="D13" s="217"/>
      <c r="E13" s="90" t="s">
        <v>65</v>
      </c>
      <c r="F13" s="217"/>
      <c r="G13" s="91">
        <v>11</v>
      </c>
      <c r="H13" s="98">
        <f t="shared" si="0"/>
        <v>0.59459459459459463</v>
      </c>
      <c r="I13" s="205"/>
      <c r="J13" s="208"/>
    </row>
    <row r="14" spans="1:10" x14ac:dyDescent="0.3">
      <c r="A14" s="211"/>
      <c r="B14" s="214"/>
      <c r="C14" s="217"/>
      <c r="D14" s="217"/>
      <c r="E14" s="88" t="s">
        <v>66</v>
      </c>
      <c r="F14" s="217"/>
      <c r="G14" s="89">
        <v>6</v>
      </c>
      <c r="H14" s="97">
        <f t="shared" si="0"/>
        <v>0.32432432432432434</v>
      </c>
      <c r="I14" s="205"/>
      <c r="J14" s="208"/>
    </row>
    <row r="15" spans="1:10" x14ac:dyDescent="0.3">
      <c r="A15" s="211"/>
      <c r="B15" s="214"/>
      <c r="C15" s="217"/>
      <c r="D15" s="217"/>
      <c r="E15" s="88" t="s">
        <v>67</v>
      </c>
      <c r="F15" s="217"/>
      <c r="G15" s="89">
        <v>0</v>
      </c>
      <c r="H15" s="97">
        <f t="shared" si="0"/>
        <v>0</v>
      </c>
      <c r="I15" s="205"/>
      <c r="J15" s="208"/>
    </row>
    <row r="16" spans="1:10" x14ac:dyDescent="0.3">
      <c r="A16" s="211"/>
      <c r="B16" s="214"/>
      <c r="C16" s="217"/>
      <c r="D16" s="217"/>
      <c r="E16" s="88" t="s">
        <v>68</v>
      </c>
      <c r="F16" s="217"/>
      <c r="G16" s="89">
        <v>11</v>
      </c>
      <c r="H16" s="97">
        <f t="shared" si="0"/>
        <v>0.59459459459459463</v>
      </c>
      <c r="I16" s="205"/>
      <c r="J16" s="208"/>
    </row>
    <row r="17" spans="1:10" x14ac:dyDescent="0.3">
      <c r="A17" s="211"/>
      <c r="B17" s="214"/>
      <c r="C17" s="217"/>
      <c r="D17" s="217"/>
      <c r="E17" s="88" t="s">
        <v>69</v>
      </c>
      <c r="F17" s="217"/>
      <c r="G17" s="89">
        <v>13</v>
      </c>
      <c r="H17" s="97">
        <f t="shared" si="0"/>
        <v>0.70270270270270274</v>
      </c>
      <c r="I17" s="205"/>
      <c r="J17" s="208"/>
    </row>
    <row r="18" spans="1:10" x14ac:dyDescent="0.3">
      <c r="A18" s="211"/>
      <c r="B18" s="214"/>
      <c r="C18" s="217"/>
      <c r="D18" s="217"/>
      <c r="E18" s="88" t="s">
        <v>70</v>
      </c>
      <c r="F18" s="217"/>
      <c r="G18" s="89">
        <v>9</v>
      </c>
      <c r="H18" s="97">
        <f>(G18*10/$F$4)</f>
        <v>0.48648648648648651</v>
      </c>
      <c r="I18" s="205"/>
      <c r="J18" s="208"/>
    </row>
    <row r="19" spans="1:10" x14ac:dyDescent="0.3">
      <c r="A19" s="211"/>
      <c r="B19" s="214"/>
      <c r="C19" s="217"/>
      <c r="D19" s="217"/>
      <c r="E19" s="90" t="s">
        <v>71</v>
      </c>
      <c r="F19" s="217"/>
      <c r="G19" s="91">
        <v>15</v>
      </c>
      <c r="H19" s="98">
        <f t="shared" si="0"/>
        <v>0.81081081081081086</v>
      </c>
      <c r="I19" s="205"/>
      <c r="J19" s="208"/>
    </row>
    <row r="20" spans="1:10" x14ac:dyDescent="0.3">
      <c r="A20" s="211"/>
      <c r="B20" s="214"/>
      <c r="C20" s="217"/>
      <c r="D20" s="217"/>
      <c r="E20" s="90" t="s">
        <v>72</v>
      </c>
      <c r="F20" s="217"/>
      <c r="G20" s="91">
        <v>0</v>
      </c>
      <c r="H20" s="98">
        <f t="shared" si="0"/>
        <v>0</v>
      </c>
      <c r="I20" s="205"/>
      <c r="J20" s="208"/>
    </row>
    <row r="21" spans="1:10" x14ac:dyDescent="0.3">
      <c r="A21" s="211"/>
      <c r="B21" s="214"/>
      <c r="C21" s="217"/>
      <c r="D21" s="217"/>
      <c r="E21" s="90" t="s">
        <v>73</v>
      </c>
      <c r="F21" s="217"/>
      <c r="G21" s="91">
        <v>0</v>
      </c>
      <c r="H21" s="98">
        <f t="shared" si="0"/>
        <v>0</v>
      </c>
      <c r="I21" s="205"/>
      <c r="J21" s="208"/>
    </row>
    <row r="22" spans="1:10" x14ac:dyDescent="0.3">
      <c r="A22" s="211"/>
      <c r="B22" s="214"/>
      <c r="C22" s="217"/>
      <c r="D22" s="217"/>
      <c r="E22" s="90" t="s">
        <v>74</v>
      </c>
      <c r="F22" s="217"/>
      <c r="G22" s="91">
        <v>10</v>
      </c>
      <c r="H22" s="98">
        <f t="shared" si="0"/>
        <v>0.54054054054054057</v>
      </c>
      <c r="I22" s="205"/>
      <c r="J22" s="208"/>
    </row>
    <row r="23" spans="1:10" ht="15" thickBot="1" x14ac:dyDescent="0.35">
      <c r="A23" s="212"/>
      <c r="B23" s="215"/>
      <c r="C23" s="218"/>
      <c r="D23" s="218"/>
      <c r="E23" s="102" t="s">
        <v>75</v>
      </c>
      <c r="F23" s="218"/>
      <c r="G23" s="103">
        <v>10</v>
      </c>
      <c r="H23" s="98">
        <f t="shared" si="0"/>
        <v>0.54054054054054057</v>
      </c>
      <c r="I23" s="206"/>
      <c r="J23" s="209"/>
    </row>
    <row r="24" spans="1:10" ht="15" thickTop="1" x14ac:dyDescent="0.3">
      <c r="A24" s="210" t="s">
        <v>125</v>
      </c>
      <c r="B24" s="213">
        <v>42507</v>
      </c>
      <c r="C24" s="216">
        <v>20</v>
      </c>
      <c r="D24" s="216">
        <v>4</v>
      </c>
      <c r="E24" s="109" t="s">
        <v>56</v>
      </c>
      <c r="F24" s="216">
        <v>193</v>
      </c>
      <c r="G24" s="110">
        <v>116</v>
      </c>
      <c r="H24" s="111">
        <f>(G24*10/$F$24)</f>
        <v>6.0103626943005182</v>
      </c>
      <c r="I24" s="204">
        <f>ROUND(AVERAGE(H24:H43),1)</f>
        <v>5.3</v>
      </c>
      <c r="J24" s="207">
        <f>ROUND(_xlfn.STDEV.P(H24:H43),1)</f>
        <v>1.3</v>
      </c>
    </row>
    <row r="25" spans="1:10" x14ac:dyDescent="0.3">
      <c r="A25" s="211"/>
      <c r="B25" s="214"/>
      <c r="C25" s="217"/>
      <c r="D25" s="217"/>
      <c r="E25" s="88" t="s">
        <v>57</v>
      </c>
      <c r="F25" s="217"/>
      <c r="G25" s="89">
        <v>83</v>
      </c>
      <c r="H25" s="96">
        <f>(G25*10/$F$24)</f>
        <v>4.3005181347150261</v>
      </c>
      <c r="I25" s="205"/>
      <c r="J25" s="208"/>
    </row>
    <row r="26" spans="1:10" x14ac:dyDescent="0.3">
      <c r="A26" s="211"/>
      <c r="B26" s="214"/>
      <c r="C26" s="217"/>
      <c r="D26" s="217"/>
      <c r="E26" s="88" t="s">
        <v>58</v>
      </c>
      <c r="F26" s="217"/>
      <c r="G26" s="89">
        <v>92</v>
      </c>
      <c r="H26" s="96">
        <f t="shared" ref="H26:H43" si="1">(G26*10/$F$24)</f>
        <v>4.766839378238342</v>
      </c>
      <c r="I26" s="205"/>
      <c r="J26" s="208"/>
    </row>
    <row r="27" spans="1:10" x14ac:dyDescent="0.3">
      <c r="A27" s="211"/>
      <c r="B27" s="214"/>
      <c r="C27" s="217"/>
      <c r="D27" s="217"/>
      <c r="E27" s="88" t="s">
        <v>59</v>
      </c>
      <c r="F27" s="217"/>
      <c r="G27" s="89">
        <v>105</v>
      </c>
      <c r="H27" s="96">
        <f t="shared" si="1"/>
        <v>5.4404145077720205</v>
      </c>
      <c r="I27" s="205"/>
      <c r="J27" s="208"/>
    </row>
    <row r="28" spans="1:10" x14ac:dyDescent="0.3">
      <c r="A28" s="211"/>
      <c r="B28" s="214"/>
      <c r="C28" s="217"/>
      <c r="D28" s="217"/>
      <c r="E28" s="88" t="s">
        <v>60</v>
      </c>
      <c r="F28" s="217"/>
      <c r="G28" s="89">
        <v>97</v>
      </c>
      <c r="H28" s="96">
        <f t="shared" si="1"/>
        <v>5.0259067357512954</v>
      </c>
      <c r="I28" s="205"/>
      <c r="J28" s="208"/>
    </row>
    <row r="29" spans="1:10" x14ac:dyDescent="0.3">
      <c r="A29" s="211"/>
      <c r="B29" s="214"/>
      <c r="C29" s="217"/>
      <c r="D29" s="217"/>
      <c r="E29" s="90" t="s">
        <v>61</v>
      </c>
      <c r="F29" s="217"/>
      <c r="G29" s="91">
        <v>76</v>
      </c>
      <c r="H29" s="108">
        <f t="shared" si="1"/>
        <v>3.937823834196891</v>
      </c>
      <c r="I29" s="205"/>
      <c r="J29" s="208"/>
    </row>
    <row r="30" spans="1:10" x14ac:dyDescent="0.3">
      <c r="A30" s="211"/>
      <c r="B30" s="214"/>
      <c r="C30" s="217"/>
      <c r="D30" s="217"/>
      <c r="E30" s="90" t="s">
        <v>62</v>
      </c>
      <c r="F30" s="217"/>
      <c r="G30" s="91">
        <v>80</v>
      </c>
      <c r="H30" s="108">
        <f t="shared" si="1"/>
        <v>4.1450777202072535</v>
      </c>
      <c r="I30" s="205"/>
      <c r="J30" s="208"/>
    </row>
    <row r="31" spans="1:10" x14ac:dyDescent="0.3">
      <c r="A31" s="211"/>
      <c r="B31" s="214"/>
      <c r="C31" s="217"/>
      <c r="D31" s="217"/>
      <c r="E31" s="90" t="s">
        <v>63</v>
      </c>
      <c r="F31" s="217"/>
      <c r="G31" s="91">
        <v>52</v>
      </c>
      <c r="H31" s="108">
        <f>(G31*10/$F$24)</f>
        <v>2.6943005181347148</v>
      </c>
      <c r="I31" s="205"/>
      <c r="J31" s="208"/>
    </row>
    <row r="32" spans="1:10" x14ac:dyDescent="0.3">
      <c r="A32" s="211"/>
      <c r="B32" s="214"/>
      <c r="C32" s="217"/>
      <c r="D32" s="217"/>
      <c r="E32" s="90" t="s">
        <v>64</v>
      </c>
      <c r="F32" s="217"/>
      <c r="G32" s="91">
        <v>81</v>
      </c>
      <c r="H32" s="108">
        <f t="shared" si="1"/>
        <v>4.1968911917098444</v>
      </c>
      <c r="I32" s="205"/>
      <c r="J32" s="208"/>
    </row>
    <row r="33" spans="1:10" x14ac:dyDescent="0.3">
      <c r="A33" s="211"/>
      <c r="B33" s="214"/>
      <c r="C33" s="217"/>
      <c r="D33" s="217"/>
      <c r="E33" s="90" t="s">
        <v>65</v>
      </c>
      <c r="F33" s="217"/>
      <c r="G33" s="91">
        <v>55</v>
      </c>
      <c r="H33" s="108">
        <f t="shared" si="1"/>
        <v>2.849740932642487</v>
      </c>
      <c r="I33" s="205"/>
      <c r="J33" s="208"/>
    </row>
    <row r="34" spans="1:10" x14ac:dyDescent="0.3">
      <c r="A34" s="211"/>
      <c r="B34" s="214"/>
      <c r="C34" s="217"/>
      <c r="D34" s="217"/>
      <c r="E34" s="88" t="s">
        <v>66</v>
      </c>
      <c r="F34" s="217"/>
      <c r="G34" s="89">
        <v>116</v>
      </c>
      <c r="H34" s="96">
        <f t="shared" si="1"/>
        <v>6.0103626943005182</v>
      </c>
      <c r="I34" s="205"/>
      <c r="J34" s="208"/>
    </row>
    <row r="35" spans="1:10" x14ac:dyDescent="0.3">
      <c r="A35" s="211"/>
      <c r="B35" s="214"/>
      <c r="C35" s="217"/>
      <c r="D35" s="217"/>
      <c r="E35" s="88" t="s">
        <v>67</v>
      </c>
      <c r="F35" s="217"/>
      <c r="G35" s="89">
        <v>120</v>
      </c>
      <c r="H35" s="96">
        <f t="shared" si="1"/>
        <v>6.2176165803108807</v>
      </c>
      <c r="I35" s="205"/>
      <c r="J35" s="208"/>
    </row>
    <row r="36" spans="1:10" x14ac:dyDescent="0.3">
      <c r="A36" s="211"/>
      <c r="B36" s="214"/>
      <c r="C36" s="217"/>
      <c r="D36" s="217"/>
      <c r="E36" s="88" t="s">
        <v>68</v>
      </c>
      <c r="F36" s="217"/>
      <c r="G36" s="89">
        <v>118</v>
      </c>
      <c r="H36" s="96">
        <f t="shared" si="1"/>
        <v>6.1139896373056999</v>
      </c>
      <c r="I36" s="205"/>
      <c r="J36" s="208"/>
    </row>
    <row r="37" spans="1:10" x14ac:dyDescent="0.3">
      <c r="A37" s="211"/>
      <c r="B37" s="214"/>
      <c r="C37" s="217"/>
      <c r="D37" s="217"/>
      <c r="E37" s="88" t="s">
        <v>69</v>
      </c>
      <c r="F37" s="217"/>
      <c r="G37" s="89">
        <v>111</v>
      </c>
      <c r="H37" s="96">
        <f t="shared" si="1"/>
        <v>5.7512953367875648</v>
      </c>
      <c r="I37" s="205"/>
      <c r="J37" s="208"/>
    </row>
    <row r="38" spans="1:10" x14ac:dyDescent="0.3">
      <c r="A38" s="211"/>
      <c r="B38" s="214"/>
      <c r="C38" s="217"/>
      <c r="D38" s="217"/>
      <c r="E38" s="88" t="s">
        <v>70</v>
      </c>
      <c r="F38" s="217"/>
      <c r="G38" s="89">
        <v>131</v>
      </c>
      <c r="H38" s="96">
        <f t="shared" si="1"/>
        <v>6.7875647668393784</v>
      </c>
      <c r="I38" s="205"/>
      <c r="J38" s="208"/>
    </row>
    <row r="39" spans="1:10" x14ac:dyDescent="0.3">
      <c r="A39" s="211"/>
      <c r="B39" s="214"/>
      <c r="C39" s="217"/>
      <c r="D39" s="217"/>
      <c r="E39" s="90" t="s">
        <v>71</v>
      </c>
      <c r="F39" s="217"/>
      <c r="G39" s="91">
        <v>151</v>
      </c>
      <c r="H39" s="108">
        <f t="shared" si="1"/>
        <v>7.823834196891192</v>
      </c>
      <c r="I39" s="205"/>
      <c r="J39" s="208"/>
    </row>
    <row r="40" spans="1:10" x14ac:dyDescent="0.3">
      <c r="A40" s="211"/>
      <c r="B40" s="214"/>
      <c r="C40" s="217"/>
      <c r="D40" s="217"/>
      <c r="E40" s="90" t="s">
        <v>72</v>
      </c>
      <c r="F40" s="217"/>
      <c r="G40" s="91">
        <v>117</v>
      </c>
      <c r="H40" s="108">
        <f t="shared" si="1"/>
        <v>6.062176165803109</v>
      </c>
      <c r="I40" s="205"/>
      <c r="J40" s="208"/>
    </row>
    <row r="41" spans="1:10" x14ac:dyDescent="0.3">
      <c r="A41" s="211"/>
      <c r="B41" s="214"/>
      <c r="C41" s="217"/>
      <c r="D41" s="217"/>
      <c r="E41" s="90" t="s">
        <v>73</v>
      </c>
      <c r="F41" s="217"/>
      <c r="G41" s="91">
        <v>124</v>
      </c>
      <c r="H41" s="108">
        <f t="shared" si="1"/>
        <v>6.4248704663212433</v>
      </c>
      <c r="I41" s="205"/>
      <c r="J41" s="208"/>
    </row>
    <row r="42" spans="1:10" x14ac:dyDescent="0.3">
      <c r="A42" s="211"/>
      <c r="B42" s="214"/>
      <c r="C42" s="217"/>
      <c r="D42" s="217"/>
      <c r="E42" s="90" t="s">
        <v>74</v>
      </c>
      <c r="F42" s="217"/>
      <c r="G42" s="91">
        <v>103</v>
      </c>
      <c r="H42" s="108">
        <f t="shared" si="1"/>
        <v>5.3367875647668397</v>
      </c>
      <c r="I42" s="205"/>
      <c r="J42" s="208"/>
    </row>
    <row r="43" spans="1:10" ht="15" thickBot="1" x14ac:dyDescent="0.35">
      <c r="A43" s="212"/>
      <c r="B43" s="215"/>
      <c r="C43" s="218"/>
      <c r="D43" s="218"/>
      <c r="E43" s="102" t="s">
        <v>75</v>
      </c>
      <c r="F43" s="218"/>
      <c r="G43" s="103">
        <v>111</v>
      </c>
      <c r="H43" s="107">
        <f t="shared" si="1"/>
        <v>5.7512953367875648</v>
      </c>
      <c r="I43" s="206"/>
      <c r="J43" s="209"/>
    </row>
    <row r="44" spans="1:10" ht="15" thickTop="1" x14ac:dyDescent="0.3">
      <c r="A44" s="210" t="s">
        <v>126</v>
      </c>
      <c r="B44" s="213">
        <v>42510</v>
      </c>
      <c r="C44" s="216">
        <v>20</v>
      </c>
      <c r="D44" s="217">
        <v>7</v>
      </c>
      <c r="E44" s="86" t="s">
        <v>56</v>
      </c>
      <c r="F44" s="217">
        <v>175</v>
      </c>
      <c r="G44" s="87">
        <v>127</v>
      </c>
      <c r="H44" s="96">
        <f>(G44*10/$F$44)</f>
        <v>7.2571428571428571</v>
      </c>
      <c r="I44" s="205">
        <f>ROUND(AVERAGE(H44:H63),1)</f>
        <v>8</v>
      </c>
      <c r="J44" s="207">
        <f>ROUND(_xlfn.STDEV.P(H44:H63),1)</f>
        <v>1.6</v>
      </c>
    </row>
    <row r="45" spans="1:10" x14ac:dyDescent="0.3">
      <c r="A45" s="211"/>
      <c r="B45" s="214"/>
      <c r="C45" s="217"/>
      <c r="D45" s="217"/>
      <c r="E45" s="88" t="s">
        <v>57</v>
      </c>
      <c r="F45" s="217"/>
      <c r="G45" s="89">
        <v>144</v>
      </c>
      <c r="H45" s="96">
        <f>(G45*10/$F$44)</f>
        <v>8.2285714285714278</v>
      </c>
      <c r="I45" s="205"/>
      <c r="J45" s="208"/>
    </row>
    <row r="46" spans="1:10" x14ac:dyDescent="0.3">
      <c r="A46" s="211"/>
      <c r="B46" s="214"/>
      <c r="C46" s="217"/>
      <c r="D46" s="217"/>
      <c r="E46" s="88" t="s">
        <v>58</v>
      </c>
      <c r="F46" s="217"/>
      <c r="G46" s="114"/>
      <c r="H46" s="122"/>
      <c r="I46" s="205"/>
      <c r="J46" s="208"/>
    </row>
    <row r="47" spans="1:10" x14ac:dyDescent="0.3">
      <c r="A47" s="211"/>
      <c r="B47" s="214"/>
      <c r="C47" s="217"/>
      <c r="D47" s="217"/>
      <c r="E47" s="88" t="s">
        <v>59</v>
      </c>
      <c r="F47" s="217"/>
      <c r="G47" s="114"/>
      <c r="H47" s="117"/>
      <c r="I47" s="205"/>
      <c r="J47" s="208"/>
    </row>
    <row r="48" spans="1:10" x14ac:dyDescent="0.3">
      <c r="A48" s="211"/>
      <c r="B48" s="214"/>
      <c r="C48" s="217"/>
      <c r="D48" s="217"/>
      <c r="E48" s="88" t="s">
        <v>60</v>
      </c>
      <c r="F48" s="217"/>
      <c r="G48" s="114"/>
      <c r="H48" s="117"/>
      <c r="I48" s="205"/>
      <c r="J48" s="208"/>
    </row>
    <row r="49" spans="1:10" x14ac:dyDescent="0.3">
      <c r="A49" s="211"/>
      <c r="B49" s="214"/>
      <c r="C49" s="217"/>
      <c r="D49" s="217"/>
      <c r="E49" s="90" t="s">
        <v>61</v>
      </c>
      <c r="F49" s="217"/>
      <c r="G49" s="91">
        <v>190</v>
      </c>
      <c r="H49" s="108">
        <f t="shared" ref="H49:H63" si="2">(G49*10/$F$44)</f>
        <v>10.857142857142858</v>
      </c>
      <c r="I49" s="205"/>
      <c r="J49" s="208"/>
    </row>
    <row r="50" spans="1:10" x14ac:dyDescent="0.3">
      <c r="A50" s="211"/>
      <c r="B50" s="214"/>
      <c r="C50" s="217"/>
      <c r="D50" s="217"/>
      <c r="E50" s="90" t="s">
        <v>62</v>
      </c>
      <c r="F50" s="217"/>
      <c r="G50" s="91">
        <v>154</v>
      </c>
      <c r="H50" s="108">
        <f t="shared" si="2"/>
        <v>8.8000000000000007</v>
      </c>
      <c r="I50" s="205"/>
      <c r="J50" s="208"/>
    </row>
    <row r="51" spans="1:10" x14ac:dyDescent="0.3">
      <c r="A51" s="211"/>
      <c r="B51" s="214"/>
      <c r="C51" s="217"/>
      <c r="D51" s="217"/>
      <c r="E51" s="90" t="s">
        <v>63</v>
      </c>
      <c r="F51" s="217"/>
      <c r="G51" s="91">
        <v>157</v>
      </c>
      <c r="H51" s="108">
        <f t="shared" si="2"/>
        <v>8.9714285714285715</v>
      </c>
      <c r="I51" s="205"/>
      <c r="J51" s="208"/>
    </row>
    <row r="52" spans="1:10" x14ac:dyDescent="0.3">
      <c r="A52" s="211"/>
      <c r="B52" s="214"/>
      <c r="C52" s="217"/>
      <c r="D52" s="217"/>
      <c r="E52" s="90" t="s">
        <v>64</v>
      </c>
      <c r="F52" s="217"/>
      <c r="G52" s="91">
        <v>155</v>
      </c>
      <c r="H52" s="108">
        <f t="shared" si="2"/>
        <v>8.8571428571428577</v>
      </c>
      <c r="I52" s="205"/>
      <c r="J52" s="208"/>
    </row>
    <row r="53" spans="1:10" x14ac:dyDescent="0.3">
      <c r="A53" s="211"/>
      <c r="B53" s="214"/>
      <c r="C53" s="217"/>
      <c r="D53" s="217"/>
      <c r="E53" s="90" t="s">
        <v>65</v>
      </c>
      <c r="F53" s="217"/>
      <c r="G53" s="91">
        <v>165</v>
      </c>
      <c r="H53" s="108">
        <f t="shared" si="2"/>
        <v>9.4285714285714288</v>
      </c>
      <c r="I53" s="205"/>
      <c r="J53" s="208"/>
    </row>
    <row r="54" spans="1:10" x14ac:dyDescent="0.3">
      <c r="A54" s="211"/>
      <c r="B54" s="214"/>
      <c r="C54" s="217"/>
      <c r="D54" s="217"/>
      <c r="E54" s="88" t="s">
        <v>66</v>
      </c>
      <c r="F54" s="217"/>
      <c r="G54" s="89">
        <v>181</v>
      </c>
      <c r="H54" s="96">
        <f t="shared" si="2"/>
        <v>10.342857142857143</v>
      </c>
      <c r="I54" s="205"/>
      <c r="J54" s="208"/>
    </row>
    <row r="55" spans="1:10" x14ac:dyDescent="0.3">
      <c r="A55" s="211"/>
      <c r="B55" s="214"/>
      <c r="C55" s="217"/>
      <c r="D55" s="217"/>
      <c r="E55" s="88" t="s">
        <v>67</v>
      </c>
      <c r="F55" s="217"/>
      <c r="G55" s="89">
        <v>157</v>
      </c>
      <c r="H55" s="96">
        <f t="shared" si="2"/>
        <v>8.9714285714285715</v>
      </c>
      <c r="I55" s="205"/>
      <c r="J55" s="208"/>
    </row>
    <row r="56" spans="1:10" x14ac:dyDescent="0.3">
      <c r="A56" s="211"/>
      <c r="B56" s="214"/>
      <c r="C56" s="217"/>
      <c r="D56" s="217"/>
      <c r="E56" s="88" t="s">
        <v>68</v>
      </c>
      <c r="F56" s="217"/>
      <c r="G56" s="89">
        <v>150</v>
      </c>
      <c r="H56" s="96">
        <f t="shared" si="2"/>
        <v>8.5714285714285712</v>
      </c>
      <c r="I56" s="205"/>
      <c r="J56" s="208"/>
    </row>
    <row r="57" spans="1:10" x14ac:dyDescent="0.3">
      <c r="A57" s="211"/>
      <c r="B57" s="214"/>
      <c r="C57" s="217"/>
      <c r="D57" s="217"/>
      <c r="E57" s="88" t="s">
        <v>69</v>
      </c>
      <c r="F57" s="217"/>
      <c r="G57" s="89">
        <v>116</v>
      </c>
      <c r="H57" s="96">
        <f t="shared" si="2"/>
        <v>6.628571428571429</v>
      </c>
      <c r="I57" s="205"/>
      <c r="J57" s="208"/>
    </row>
    <row r="58" spans="1:10" x14ac:dyDescent="0.3">
      <c r="A58" s="211"/>
      <c r="B58" s="214"/>
      <c r="C58" s="217"/>
      <c r="D58" s="217"/>
      <c r="E58" s="88" t="s">
        <v>70</v>
      </c>
      <c r="F58" s="217"/>
      <c r="G58" s="89">
        <v>144</v>
      </c>
      <c r="H58" s="96">
        <f t="shared" si="2"/>
        <v>8.2285714285714278</v>
      </c>
      <c r="I58" s="205"/>
      <c r="J58" s="208"/>
    </row>
    <row r="59" spans="1:10" x14ac:dyDescent="0.3">
      <c r="A59" s="211"/>
      <c r="B59" s="214"/>
      <c r="C59" s="217"/>
      <c r="D59" s="217"/>
      <c r="E59" s="90" t="s">
        <v>71</v>
      </c>
      <c r="F59" s="217"/>
      <c r="G59" s="91">
        <v>81</v>
      </c>
      <c r="H59" s="108">
        <f t="shared" si="2"/>
        <v>4.628571428571429</v>
      </c>
      <c r="I59" s="205"/>
      <c r="J59" s="208"/>
    </row>
    <row r="60" spans="1:10" x14ac:dyDescent="0.3">
      <c r="A60" s="211"/>
      <c r="B60" s="214"/>
      <c r="C60" s="217"/>
      <c r="D60" s="217"/>
      <c r="E60" s="90" t="s">
        <v>72</v>
      </c>
      <c r="F60" s="217"/>
      <c r="G60" s="91">
        <v>125</v>
      </c>
      <c r="H60" s="108">
        <f t="shared" si="2"/>
        <v>7.1428571428571432</v>
      </c>
      <c r="I60" s="205"/>
      <c r="J60" s="208"/>
    </row>
    <row r="61" spans="1:10" x14ac:dyDescent="0.3">
      <c r="A61" s="211"/>
      <c r="B61" s="214"/>
      <c r="C61" s="217"/>
      <c r="D61" s="217"/>
      <c r="E61" s="90" t="s">
        <v>73</v>
      </c>
      <c r="F61" s="217"/>
      <c r="G61" s="91">
        <v>104</v>
      </c>
      <c r="H61" s="108">
        <f t="shared" si="2"/>
        <v>5.9428571428571431</v>
      </c>
      <c r="I61" s="205"/>
      <c r="J61" s="208"/>
    </row>
    <row r="62" spans="1:10" x14ac:dyDescent="0.3">
      <c r="A62" s="211"/>
      <c r="B62" s="214"/>
      <c r="C62" s="217"/>
      <c r="D62" s="217"/>
      <c r="E62" s="90" t="s">
        <v>74</v>
      </c>
      <c r="F62" s="217"/>
      <c r="G62" s="91">
        <v>127</v>
      </c>
      <c r="H62" s="108">
        <f t="shared" si="2"/>
        <v>7.2571428571428571</v>
      </c>
      <c r="I62" s="205"/>
      <c r="J62" s="208"/>
    </row>
    <row r="63" spans="1:10" ht="15" thickBot="1" x14ac:dyDescent="0.35">
      <c r="A63" s="212"/>
      <c r="B63" s="215"/>
      <c r="C63" s="218"/>
      <c r="D63" s="218"/>
      <c r="E63" s="102" t="s">
        <v>75</v>
      </c>
      <c r="F63" s="218"/>
      <c r="G63" s="103">
        <v>110</v>
      </c>
      <c r="H63" s="107">
        <f t="shared" si="2"/>
        <v>6.2857142857142856</v>
      </c>
      <c r="I63" s="206"/>
      <c r="J63" s="209"/>
    </row>
    <row r="64" spans="1:10" ht="15" thickTop="1" x14ac:dyDescent="0.3">
      <c r="A64" s="225" t="s">
        <v>127</v>
      </c>
      <c r="B64" s="214">
        <v>42517</v>
      </c>
      <c r="C64" s="217">
        <v>20</v>
      </c>
      <c r="D64" s="217">
        <v>14</v>
      </c>
      <c r="E64" s="86" t="s">
        <v>56</v>
      </c>
      <c r="F64" s="217">
        <v>178</v>
      </c>
      <c r="G64" s="87"/>
      <c r="H64" s="96"/>
      <c r="I64" s="205">
        <f>ROUND(AVERAGE(H64:H83),1)</f>
        <v>11.5</v>
      </c>
      <c r="J64" s="208">
        <f>ROUND(_xlfn.STDEV.P(H64:H83),1)</f>
        <v>2.2000000000000002</v>
      </c>
    </row>
    <row r="65" spans="1:10" x14ac:dyDescent="0.3">
      <c r="A65" s="211"/>
      <c r="B65" s="214"/>
      <c r="C65" s="217"/>
      <c r="D65" s="217"/>
      <c r="E65" s="88" t="s">
        <v>57</v>
      </c>
      <c r="F65" s="217"/>
      <c r="G65" s="89">
        <v>264</v>
      </c>
      <c r="H65" s="96">
        <f>(G65*10/$F$64)</f>
        <v>14.831460674157304</v>
      </c>
      <c r="I65" s="205"/>
      <c r="J65" s="208"/>
    </row>
    <row r="66" spans="1:10" x14ac:dyDescent="0.3">
      <c r="A66" s="211"/>
      <c r="B66" s="214"/>
      <c r="C66" s="217"/>
      <c r="D66" s="217"/>
      <c r="E66" s="88" t="s">
        <v>58</v>
      </c>
      <c r="F66" s="217"/>
      <c r="G66" s="89">
        <v>222</v>
      </c>
      <c r="H66" s="96">
        <f t="shared" ref="H66:H82" si="3">(G66*10/$F$64)</f>
        <v>12.47191011235955</v>
      </c>
      <c r="I66" s="205"/>
      <c r="J66" s="208"/>
    </row>
    <row r="67" spans="1:10" x14ac:dyDescent="0.3">
      <c r="A67" s="211"/>
      <c r="B67" s="214"/>
      <c r="C67" s="217"/>
      <c r="D67" s="217"/>
      <c r="E67" s="88" t="s">
        <v>59</v>
      </c>
      <c r="F67" s="217"/>
      <c r="G67" s="89">
        <v>225</v>
      </c>
      <c r="H67" s="96">
        <f t="shared" si="3"/>
        <v>12.640449438202246</v>
      </c>
      <c r="I67" s="205"/>
      <c r="J67" s="208"/>
    </row>
    <row r="68" spans="1:10" x14ac:dyDescent="0.3">
      <c r="A68" s="211"/>
      <c r="B68" s="214"/>
      <c r="C68" s="217"/>
      <c r="D68" s="217"/>
      <c r="E68" s="88" t="s">
        <v>60</v>
      </c>
      <c r="F68" s="217"/>
      <c r="G68" s="114"/>
      <c r="H68" s="122"/>
      <c r="I68" s="205"/>
      <c r="J68" s="208"/>
    </row>
    <row r="69" spans="1:10" x14ac:dyDescent="0.3">
      <c r="A69" s="211"/>
      <c r="B69" s="214"/>
      <c r="C69" s="217"/>
      <c r="D69" s="217"/>
      <c r="E69" s="90" t="s">
        <v>61</v>
      </c>
      <c r="F69" s="217"/>
      <c r="G69" s="115"/>
      <c r="H69" s="116"/>
      <c r="I69" s="205"/>
      <c r="J69" s="208"/>
    </row>
    <row r="70" spans="1:10" x14ac:dyDescent="0.3">
      <c r="A70" s="211"/>
      <c r="B70" s="214"/>
      <c r="C70" s="217"/>
      <c r="D70" s="217"/>
      <c r="E70" s="90" t="s">
        <v>62</v>
      </c>
      <c r="F70" s="217"/>
      <c r="G70" s="91">
        <v>205</v>
      </c>
      <c r="H70" s="108">
        <f t="shared" si="3"/>
        <v>11.51685393258427</v>
      </c>
      <c r="I70" s="205"/>
      <c r="J70" s="208"/>
    </row>
    <row r="71" spans="1:10" x14ac:dyDescent="0.3">
      <c r="A71" s="211"/>
      <c r="B71" s="214"/>
      <c r="C71" s="217"/>
      <c r="D71" s="217"/>
      <c r="E71" s="90" t="s">
        <v>63</v>
      </c>
      <c r="F71" s="217"/>
      <c r="G71" s="91">
        <v>185</v>
      </c>
      <c r="H71" s="108">
        <f t="shared" si="3"/>
        <v>10.393258426966293</v>
      </c>
      <c r="I71" s="205"/>
      <c r="J71" s="208"/>
    </row>
    <row r="72" spans="1:10" x14ac:dyDescent="0.3">
      <c r="A72" s="211"/>
      <c r="B72" s="214"/>
      <c r="C72" s="217"/>
      <c r="D72" s="217"/>
      <c r="E72" s="90" t="s">
        <v>64</v>
      </c>
      <c r="F72" s="217"/>
      <c r="G72" s="91">
        <v>178</v>
      </c>
      <c r="H72" s="108">
        <f t="shared" si="3"/>
        <v>10</v>
      </c>
      <c r="I72" s="205"/>
      <c r="J72" s="208"/>
    </row>
    <row r="73" spans="1:10" x14ac:dyDescent="0.3">
      <c r="A73" s="211"/>
      <c r="B73" s="214"/>
      <c r="C73" s="217"/>
      <c r="D73" s="217"/>
      <c r="E73" s="90" t="s">
        <v>65</v>
      </c>
      <c r="F73" s="217"/>
      <c r="G73" s="91">
        <v>194</v>
      </c>
      <c r="H73" s="108">
        <f t="shared" si="3"/>
        <v>10.898876404494382</v>
      </c>
      <c r="I73" s="205"/>
      <c r="J73" s="208"/>
    </row>
    <row r="74" spans="1:10" x14ac:dyDescent="0.3">
      <c r="A74" s="211"/>
      <c r="B74" s="214"/>
      <c r="C74" s="217"/>
      <c r="D74" s="217"/>
      <c r="E74" s="88" t="s">
        <v>66</v>
      </c>
      <c r="F74" s="217"/>
      <c r="G74" s="89">
        <v>193</v>
      </c>
      <c r="H74" s="96">
        <f t="shared" si="3"/>
        <v>10.842696629213483</v>
      </c>
      <c r="I74" s="205"/>
      <c r="J74" s="208"/>
    </row>
    <row r="75" spans="1:10" x14ac:dyDescent="0.3">
      <c r="A75" s="211"/>
      <c r="B75" s="214"/>
      <c r="C75" s="217"/>
      <c r="D75" s="217"/>
      <c r="E75" s="88" t="s">
        <v>67</v>
      </c>
      <c r="F75" s="217"/>
      <c r="G75" s="89">
        <v>156</v>
      </c>
      <c r="H75" s="96">
        <f t="shared" si="3"/>
        <v>8.7640449438202239</v>
      </c>
      <c r="I75" s="205"/>
      <c r="J75" s="208"/>
    </row>
    <row r="76" spans="1:10" x14ac:dyDescent="0.3">
      <c r="A76" s="211"/>
      <c r="B76" s="214"/>
      <c r="C76" s="217"/>
      <c r="D76" s="217"/>
      <c r="E76" s="88" t="s">
        <v>68</v>
      </c>
      <c r="F76" s="217"/>
      <c r="G76" s="89">
        <v>155</v>
      </c>
      <c r="H76" s="96">
        <f>(G76*10/$F$64)</f>
        <v>8.7078651685393265</v>
      </c>
      <c r="I76" s="205"/>
      <c r="J76" s="208"/>
    </row>
    <row r="77" spans="1:10" x14ac:dyDescent="0.3">
      <c r="A77" s="211"/>
      <c r="B77" s="214"/>
      <c r="C77" s="217"/>
      <c r="D77" s="217"/>
      <c r="E77" s="88" t="s">
        <v>69</v>
      </c>
      <c r="F77" s="217"/>
      <c r="G77" s="89">
        <v>177</v>
      </c>
      <c r="H77" s="96">
        <f t="shared" si="3"/>
        <v>9.9438202247191008</v>
      </c>
      <c r="I77" s="205"/>
      <c r="J77" s="208"/>
    </row>
    <row r="78" spans="1:10" x14ac:dyDescent="0.3">
      <c r="A78" s="211"/>
      <c r="B78" s="214"/>
      <c r="C78" s="217"/>
      <c r="D78" s="217"/>
      <c r="E78" s="88" t="s">
        <v>70</v>
      </c>
      <c r="F78" s="217"/>
      <c r="G78" s="89">
        <v>202</v>
      </c>
      <c r="H78" s="96">
        <f t="shared" si="3"/>
        <v>11.348314606741573</v>
      </c>
      <c r="I78" s="205"/>
      <c r="J78" s="208"/>
    </row>
    <row r="79" spans="1:10" x14ac:dyDescent="0.3">
      <c r="A79" s="211"/>
      <c r="B79" s="214"/>
      <c r="C79" s="217"/>
      <c r="D79" s="217"/>
      <c r="E79" s="90" t="s">
        <v>71</v>
      </c>
      <c r="F79" s="217"/>
      <c r="G79" s="91">
        <v>194</v>
      </c>
      <c r="H79" s="108">
        <f t="shared" si="3"/>
        <v>10.898876404494382</v>
      </c>
      <c r="I79" s="205"/>
      <c r="J79" s="208"/>
    </row>
    <row r="80" spans="1:10" x14ac:dyDescent="0.3">
      <c r="A80" s="211"/>
      <c r="B80" s="214"/>
      <c r="C80" s="217"/>
      <c r="D80" s="217"/>
      <c r="E80" s="90" t="s">
        <v>72</v>
      </c>
      <c r="F80" s="217"/>
      <c r="G80" s="91">
        <v>206</v>
      </c>
      <c r="H80" s="108">
        <f t="shared" si="3"/>
        <v>11.573033707865168</v>
      </c>
      <c r="I80" s="205"/>
      <c r="J80" s="208"/>
    </row>
    <row r="81" spans="1:10" x14ac:dyDescent="0.3">
      <c r="A81" s="211"/>
      <c r="B81" s="214"/>
      <c r="C81" s="217"/>
      <c r="D81" s="217"/>
      <c r="E81" s="90" t="s">
        <v>73</v>
      </c>
      <c r="F81" s="217"/>
      <c r="G81" s="91">
        <v>199</v>
      </c>
      <c r="H81" s="108">
        <f t="shared" si="3"/>
        <v>11.179775280898877</v>
      </c>
      <c r="I81" s="205"/>
      <c r="J81" s="208"/>
    </row>
    <row r="82" spans="1:10" x14ac:dyDescent="0.3">
      <c r="A82" s="211"/>
      <c r="B82" s="214"/>
      <c r="C82" s="217"/>
      <c r="D82" s="217"/>
      <c r="E82" s="90" t="s">
        <v>74</v>
      </c>
      <c r="F82" s="217"/>
      <c r="G82" s="91">
        <v>319</v>
      </c>
      <c r="H82" s="108">
        <f t="shared" si="3"/>
        <v>17.921348314606742</v>
      </c>
      <c r="I82" s="205"/>
      <c r="J82" s="208"/>
    </row>
    <row r="83" spans="1:10" ht="15" thickBot="1" x14ac:dyDescent="0.35">
      <c r="A83" s="212"/>
      <c r="B83" s="215"/>
      <c r="C83" s="218"/>
      <c r="D83" s="218"/>
      <c r="E83" s="102" t="s">
        <v>75</v>
      </c>
      <c r="F83" s="218"/>
      <c r="G83" s="119"/>
      <c r="H83" s="123"/>
      <c r="I83" s="206"/>
      <c r="J83" s="209"/>
    </row>
    <row r="84" spans="1:10" ht="15" thickTop="1" x14ac:dyDescent="0.3">
      <c r="A84" s="225" t="s">
        <v>128</v>
      </c>
      <c r="B84" s="214">
        <v>42524</v>
      </c>
      <c r="C84" s="217">
        <v>20</v>
      </c>
      <c r="D84" s="217">
        <v>21</v>
      </c>
      <c r="E84" s="86" t="s">
        <v>56</v>
      </c>
      <c r="F84" s="217">
        <v>174</v>
      </c>
      <c r="G84" s="124"/>
      <c r="H84" s="117"/>
      <c r="I84" s="205">
        <f>ROUND(AVERAGE(H84:H103),1)</f>
        <v>14.3</v>
      </c>
      <c r="J84" s="207">
        <f>ROUND(_xlfn.STDEV.P(H84:H103),1)</f>
        <v>1</v>
      </c>
    </row>
    <row r="85" spans="1:10" x14ac:dyDescent="0.3">
      <c r="A85" s="211"/>
      <c r="B85" s="214"/>
      <c r="C85" s="217"/>
      <c r="D85" s="217"/>
      <c r="E85" s="88" t="s">
        <v>57</v>
      </c>
      <c r="F85" s="217"/>
      <c r="G85" s="89">
        <v>248</v>
      </c>
      <c r="H85" s="96">
        <f t="shared" ref="H85:H102" si="4">(G85*10/$F$84)</f>
        <v>14.25287356321839</v>
      </c>
      <c r="I85" s="205"/>
      <c r="J85" s="208"/>
    </row>
    <row r="86" spans="1:10" x14ac:dyDescent="0.3">
      <c r="A86" s="211"/>
      <c r="B86" s="214"/>
      <c r="C86" s="217"/>
      <c r="D86" s="217"/>
      <c r="E86" s="88" t="s">
        <v>58</v>
      </c>
      <c r="F86" s="217"/>
      <c r="G86" s="89">
        <v>215</v>
      </c>
      <c r="H86" s="96">
        <f t="shared" si="4"/>
        <v>12.35632183908046</v>
      </c>
      <c r="I86" s="205"/>
      <c r="J86" s="208"/>
    </row>
    <row r="87" spans="1:10" x14ac:dyDescent="0.3">
      <c r="A87" s="211"/>
      <c r="B87" s="214"/>
      <c r="C87" s="217"/>
      <c r="D87" s="217"/>
      <c r="E87" s="88" t="s">
        <v>59</v>
      </c>
      <c r="F87" s="217"/>
      <c r="G87" s="89">
        <v>234</v>
      </c>
      <c r="H87" s="96">
        <f t="shared" si="4"/>
        <v>13.448275862068966</v>
      </c>
      <c r="I87" s="205"/>
      <c r="J87" s="208"/>
    </row>
    <row r="88" spans="1:10" x14ac:dyDescent="0.3">
      <c r="A88" s="211"/>
      <c r="B88" s="214"/>
      <c r="C88" s="217"/>
      <c r="D88" s="217"/>
      <c r="E88" s="88" t="s">
        <v>60</v>
      </c>
      <c r="F88" s="217"/>
      <c r="G88" s="114"/>
      <c r="H88" s="122"/>
      <c r="I88" s="205"/>
      <c r="J88" s="208"/>
    </row>
    <row r="89" spans="1:10" x14ac:dyDescent="0.3">
      <c r="A89" s="211"/>
      <c r="B89" s="214"/>
      <c r="C89" s="217"/>
      <c r="D89" s="217"/>
      <c r="E89" s="90" t="s">
        <v>61</v>
      </c>
      <c r="F89" s="217"/>
      <c r="G89" s="115"/>
      <c r="H89" s="116"/>
      <c r="I89" s="205"/>
      <c r="J89" s="208"/>
    </row>
    <row r="90" spans="1:10" x14ac:dyDescent="0.3">
      <c r="A90" s="211"/>
      <c r="B90" s="214"/>
      <c r="C90" s="217"/>
      <c r="D90" s="217"/>
      <c r="E90" s="90" t="s">
        <v>62</v>
      </c>
      <c r="F90" s="217"/>
      <c r="G90" s="91">
        <v>234</v>
      </c>
      <c r="H90" s="108">
        <f t="shared" si="4"/>
        <v>13.448275862068966</v>
      </c>
      <c r="I90" s="205"/>
      <c r="J90" s="208"/>
    </row>
    <row r="91" spans="1:10" x14ac:dyDescent="0.3">
      <c r="A91" s="211"/>
      <c r="B91" s="214"/>
      <c r="C91" s="217"/>
      <c r="D91" s="217"/>
      <c r="E91" s="90" t="s">
        <v>63</v>
      </c>
      <c r="F91" s="217"/>
      <c r="G91" s="91">
        <v>245</v>
      </c>
      <c r="H91" s="108">
        <f t="shared" si="4"/>
        <v>14.080459770114942</v>
      </c>
      <c r="I91" s="205"/>
      <c r="J91" s="208"/>
    </row>
    <row r="92" spans="1:10" x14ac:dyDescent="0.3">
      <c r="A92" s="211"/>
      <c r="B92" s="214"/>
      <c r="C92" s="217"/>
      <c r="D92" s="217"/>
      <c r="E92" s="90" t="s">
        <v>64</v>
      </c>
      <c r="F92" s="217"/>
      <c r="G92" s="115"/>
      <c r="H92" s="121"/>
      <c r="I92" s="205"/>
      <c r="J92" s="208"/>
    </row>
    <row r="93" spans="1:10" x14ac:dyDescent="0.3">
      <c r="A93" s="211"/>
      <c r="B93" s="214"/>
      <c r="C93" s="217"/>
      <c r="D93" s="217"/>
      <c r="E93" s="90" t="s">
        <v>65</v>
      </c>
      <c r="F93" s="217"/>
      <c r="G93" s="115"/>
      <c r="H93" s="116"/>
      <c r="I93" s="205"/>
      <c r="J93" s="208"/>
    </row>
    <row r="94" spans="1:10" x14ac:dyDescent="0.3">
      <c r="A94" s="211"/>
      <c r="B94" s="214"/>
      <c r="C94" s="217"/>
      <c r="D94" s="217"/>
      <c r="E94" s="88" t="s">
        <v>66</v>
      </c>
      <c r="F94" s="217"/>
      <c r="G94" s="114"/>
      <c r="H94" s="117"/>
      <c r="I94" s="205"/>
      <c r="J94" s="208"/>
    </row>
    <row r="95" spans="1:10" x14ac:dyDescent="0.3">
      <c r="A95" s="211"/>
      <c r="B95" s="214"/>
      <c r="C95" s="217"/>
      <c r="D95" s="217"/>
      <c r="E95" s="88" t="s">
        <v>67</v>
      </c>
      <c r="F95" s="217"/>
      <c r="G95" s="89">
        <v>280</v>
      </c>
      <c r="H95" s="96">
        <f t="shared" si="4"/>
        <v>16.091954022988507</v>
      </c>
      <c r="I95" s="205"/>
      <c r="J95" s="208"/>
    </row>
    <row r="96" spans="1:10" x14ac:dyDescent="0.3">
      <c r="A96" s="211"/>
      <c r="B96" s="214"/>
      <c r="C96" s="217"/>
      <c r="D96" s="217"/>
      <c r="E96" s="88" t="s">
        <v>68</v>
      </c>
      <c r="F96" s="217"/>
      <c r="G96" s="89">
        <v>267</v>
      </c>
      <c r="H96" s="96">
        <f t="shared" si="4"/>
        <v>15.344827586206897</v>
      </c>
      <c r="I96" s="205"/>
      <c r="J96" s="208"/>
    </row>
    <row r="97" spans="1:10" x14ac:dyDescent="0.3">
      <c r="A97" s="211"/>
      <c r="B97" s="214"/>
      <c r="C97" s="217"/>
      <c r="D97" s="217"/>
      <c r="E97" s="88" t="s">
        <v>69</v>
      </c>
      <c r="F97" s="217"/>
      <c r="G97" s="89">
        <v>264</v>
      </c>
      <c r="H97" s="96">
        <f t="shared" si="4"/>
        <v>15.172413793103448</v>
      </c>
      <c r="I97" s="205"/>
      <c r="J97" s="208"/>
    </row>
    <row r="98" spans="1:10" x14ac:dyDescent="0.3">
      <c r="A98" s="211"/>
      <c r="B98" s="214"/>
      <c r="C98" s="217"/>
      <c r="D98" s="217"/>
      <c r="E98" s="88" t="s">
        <v>70</v>
      </c>
      <c r="F98" s="217"/>
      <c r="G98" s="114"/>
      <c r="H98" s="122"/>
      <c r="I98" s="205"/>
      <c r="J98" s="208"/>
    </row>
    <row r="99" spans="1:10" x14ac:dyDescent="0.3">
      <c r="A99" s="211"/>
      <c r="B99" s="214"/>
      <c r="C99" s="217"/>
      <c r="D99" s="217"/>
      <c r="E99" s="90" t="s">
        <v>71</v>
      </c>
      <c r="F99" s="217"/>
      <c r="G99" s="115"/>
      <c r="H99" s="116"/>
      <c r="I99" s="205"/>
      <c r="J99" s="208"/>
    </row>
    <row r="100" spans="1:10" x14ac:dyDescent="0.3">
      <c r="A100" s="211"/>
      <c r="B100" s="214"/>
      <c r="C100" s="217"/>
      <c r="D100" s="217"/>
      <c r="E100" s="90" t="s">
        <v>72</v>
      </c>
      <c r="F100" s="217"/>
      <c r="G100" s="115"/>
      <c r="H100" s="116"/>
      <c r="I100" s="205"/>
      <c r="J100" s="208"/>
    </row>
    <row r="101" spans="1:10" x14ac:dyDescent="0.3">
      <c r="A101" s="211"/>
      <c r="B101" s="214"/>
      <c r="C101" s="217"/>
      <c r="D101" s="217"/>
      <c r="E101" s="90" t="s">
        <v>73</v>
      </c>
      <c r="F101" s="217"/>
      <c r="G101" s="91">
        <v>249</v>
      </c>
      <c r="H101" s="108">
        <f t="shared" si="4"/>
        <v>14.310344827586206</v>
      </c>
      <c r="I101" s="205"/>
      <c r="J101" s="208"/>
    </row>
    <row r="102" spans="1:10" x14ac:dyDescent="0.3">
      <c r="A102" s="211"/>
      <c r="B102" s="214"/>
      <c r="C102" s="217"/>
      <c r="D102" s="217"/>
      <c r="E102" s="90" t="s">
        <v>74</v>
      </c>
      <c r="F102" s="217"/>
      <c r="G102" s="91">
        <v>249</v>
      </c>
      <c r="H102" s="108">
        <f t="shared" si="4"/>
        <v>14.310344827586206</v>
      </c>
      <c r="I102" s="205"/>
      <c r="J102" s="208"/>
    </row>
    <row r="103" spans="1:10" ht="15" thickBot="1" x14ac:dyDescent="0.35">
      <c r="A103" s="212"/>
      <c r="B103" s="215"/>
      <c r="C103" s="218"/>
      <c r="D103" s="218"/>
      <c r="E103" s="102" t="s">
        <v>75</v>
      </c>
      <c r="F103" s="218"/>
      <c r="G103" s="119"/>
      <c r="H103" s="123"/>
      <c r="I103" s="206"/>
      <c r="J103" s="209"/>
    </row>
    <row r="104" spans="1:10" ht="15" thickTop="1" x14ac:dyDescent="0.3">
      <c r="A104" s="225" t="s">
        <v>129</v>
      </c>
      <c r="B104" s="214">
        <v>42531</v>
      </c>
      <c r="C104" s="217">
        <v>20</v>
      </c>
      <c r="D104" s="217">
        <v>28</v>
      </c>
      <c r="E104" s="86" t="s">
        <v>56</v>
      </c>
      <c r="F104" s="217">
        <v>166</v>
      </c>
      <c r="G104" s="124"/>
      <c r="H104" s="117"/>
      <c r="I104" s="205">
        <f>ROUND(AVERAGE(H104:H123),1)</f>
        <v>17</v>
      </c>
      <c r="J104" s="208">
        <f>ROUND(_xlfn.STDEV.P(H104:H123),1)</f>
        <v>0.8</v>
      </c>
    </row>
    <row r="105" spans="1:10" x14ac:dyDescent="0.3">
      <c r="A105" s="211"/>
      <c r="B105" s="214"/>
      <c r="C105" s="217"/>
      <c r="D105" s="217"/>
      <c r="E105" s="88" t="s">
        <v>57</v>
      </c>
      <c r="F105" s="217"/>
      <c r="G105" s="114"/>
      <c r="H105" s="117"/>
      <c r="I105" s="205"/>
      <c r="J105" s="208"/>
    </row>
    <row r="106" spans="1:10" x14ac:dyDescent="0.3">
      <c r="A106" s="211"/>
      <c r="B106" s="214"/>
      <c r="C106" s="217"/>
      <c r="D106" s="217"/>
      <c r="E106" s="88" t="s">
        <v>58</v>
      </c>
      <c r="F106" s="217"/>
      <c r="G106" s="89">
        <v>290</v>
      </c>
      <c r="H106" s="96">
        <f t="shared" ref="H106:H121" si="5">(G106*10/$F$104)</f>
        <v>17.46987951807229</v>
      </c>
      <c r="I106" s="205"/>
      <c r="J106" s="208"/>
    </row>
    <row r="107" spans="1:10" x14ac:dyDescent="0.3">
      <c r="A107" s="211"/>
      <c r="B107" s="214"/>
      <c r="C107" s="217"/>
      <c r="D107" s="217"/>
      <c r="E107" s="88" t="s">
        <v>59</v>
      </c>
      <c r="F107" s="217"/>
      <c r="G107" s="114"/>
      <c r="H107" s="122"/>
      <c r="I107" s="205"/>
      <c r="J107" s="208"/>
    </row>
    <row r="108" spans="1:10" x14ac:dyDescent="0.3">
      <c r="A108" s="211"/>
      <c r="B108" s="214"/>
      <c r="C108" s="217"/>
      <c r="D108" s="217"/>
      <c r="E108" s="88" t="s">
        <v>60</v>
      </c>
      <c r="F108" s="217"/>
      <c r="G108" s="114"/>
      <c r="H108" s="117"/>
      <c r="I108" s="205"/>
      <c r="J108" s="208"/>
    </row>
    <row r="109" spans="1:10" x14ac:dyDescent="0.3">
      <c r="A109" s="211"/>
      <c r="B109" s="214"/>
      <c r="C109" s="217"/>
      <c r="D109" s="217"/>
      <c r="E109" s="90" t="s">
        <v>61</v>
      </c>
      <c r="F109" s="217"/>
      <c r="G109" s="115"/>
      <c r="H109" s="116"/>
      <c r="I109" s="205"/>
      <c r="J109" s="208"/>
    </row>
    <row r="110" spans="1:10" x14ac:dyDescent="0.3">
      <c r="A110" s="211"/>
      <c r="B110" s="214"/>
      <c r="C110" s="217"/>
      <c r="D110" s="217"/>
      <c r="E110" s="90" t="s">
        <v>62</v>
      </c>
      <c r="F110" s="217"/>
      <c r="G110" s="115"/>
      <c r="H110" s="116"/>
      <c r="I110" s="205"/>
      <c r="J110" s="208"/>
    </row>
    <row r="111" spans="1:10" x14ac:dyDescent="0.3">
      <c r="A111" s="211"/>
      <c r="B111" s="214"/>
      <c r="C111" s="217"/>
      <c r="D111" s="217"/>
      <c r="E111" s="90" t="s">
        <v>63</v>
      </c>
      <c r="F111" s="217"/>
      <c r="G111" s="91">
        <v>296</v>
      </c>
      <c r="H111" s="108">
        <f t="shared" si="5"/>
        <v>17.831325301204821</v>
      </c>
      <c r="I111" s="205"/>
      <c r="J111" s="208"/>
    </row>
    <row r="112" spans="1:10" x14ac:dyDescent="0.3">
      <c r="A112" s="211"/>
      <c r="B112" s="214"/>
      <c r="C112" s="217"/>
      <c r="D112" s="217"/>
      <c r="E112" s="90" t="s">
        <v>64</v>
      </c>
      <c r="F112" s="217"/>
      <c r="G112" s="115"/>
      <c r="H112" s="121"/>
      <c r="I112" s="205"/>
      <c r="J112" s="208"/>
    </row>
    <row r="113" spans="1:10" x14ac:dyDescent="0.3">
      <c r="A113" s="211"/>
      <c r="B113" s="214"/>
      <c r="C113" s="217"/>
      <c r="D113" s="217"/>
      <c r="E113" s="90" t="s">
        <v>65</v>
      </c>
      <c r="F113" s="217"/>
      <c r="G113" s="115"/>
      <c r="H113" s="116"/>
      <c r="I113" s="205"/>
      <c r="J113" s="208"/>
    </row>
    <row r="114" spans="1:10" x14ac:dyDescent="0.3">
      <c r="A114" s="211"/>
      <c r="B114" s="214"/>
      <c r="C114" s="217"/>
      <c r="D114" s="217"/>
      <c r="E114" s="88" t="s">
        <v>66</v>
      </c>
      <c r="F114" s="217"/>
      <c r="G114" s="114"/>
      <c r="H114" s="117"/>
      <c r="I114" s="205"/>
      <c r="J114" s="208"/>
    </row>
    <row r="115" spans="1:10" x14ac:dyDescent="0.3">
      <c r="A115" s="211"/>
      <c r="B115" s="214"/>
      <c r="C115" s="217"/>
      <c r="D115" s="217"/>
      <c r="E115" s="88" t="s">
        <v>67</v>
      </c>
      <c r="F115" s="217"/>
      <c r="G115" s="114"/>
      <c r="H115" s="117"/>
      <c r="I115" s="205"/>
      <c r="J115" s="208"/>
    </row>
    <row r="116" spans="1:10" x14ac:dyDescent="0.3">
      <c r="A116" s="211"/>
      <c r="B116" s="214"/>
      <c r="C116" s="217"/>
      <c r="D116" s="217"/>
      <c r="E116" s="88" t="s">
        <v>68</v>
      </c>
      <c r="F116" s="217"/>
      <c r="G116" s="89">
        <v>285</v>
      </c>
      <c r="H116" s="96">
        <f t="shared" si="5"/>
        <v>17.168674698795179</v>
      </c>
      <c r="I116" s="205"/>
      <c r="J116" s="208"/>
    </row>
    <row r="117" spans="1:10" x14ac:dyDescent="0.3">
      <c r="A117" s="211"/>
      <c r="B117" s="214"/>
      <c r="C117" s="217"/>
      <c r="D117" s="217"/>
      <c r="E117" s="88" t="s">
        <v>69</v>
      </c>
      <c r="F117" s="217"/>
      <c r="G117" s="114"/>
      <c r="H117" s="122"/>
      <c r="I117" s="205"/>
      <c r="J117" s="208"/>
    </row>
    <row r="118" spans="1:10" x14ac:dyDescent="0.3">
      <c r="A118" s="211"/>
      <c r="B118" s="214"/>
      <c r="C118" s="217"/>
      <c r="D118" s="217"/>
      <c r="E118" s="88" t="s">
        <v>70</v>
      </c>
      <c r="F118" s="217"/>
      <c r="G118" s="114"/>
      <c r="H118" s="117"/>
      <c r="I118" s="205"/>
      <c r="J118" s="208"/>
    </row>
    <row r="119" spans="1:10" x14ac:dyDescent="0.3">
      <c r="A119" s="211"/>
      <c r="B119" s="214"/>
      <c r="C119" s="217"/>
      <c r="D119" s="217"/>
      <c r="E119" s="90" t="s">
        <v>71</v>
      </c>
      <c r="F119" s="217"/>
      <c r="G119" s="115"/>
      <c r="H119" s="116"/>
      <c r="I119" s="205"/>
      <c r="J119" s="208"/>
    </row>
    <row r="120" spans="1:10" x14ac:dyDescent="0.3">
      <c r="A120" s="211"/>
      <c r="B120" s="214"/>
      <c r="C120" s="217"/>
      <c r="D120" s="217"/>
      <c r="E120" s="90" t="s">
        <v>72</v>
      </c>
      <c r="F120" s="217"/>
      <c r="G120" s="115"/>
      <c r="H120" s="116"/>
      <c r="I120" s="205"/>
      <c r="J120" s="208"/>
    </row>
    <row r="121" spans="1:10" x14ac:dyDescent="0.3">
      <c r="A121" s="211"/>
      <c r="B121" s="214"/>
      <c r="C121" s="217"/>
      <c r="D121" s="217"/>
      <c r="E121" s="90" t="s">
        <v>73</v>
      </c>
      <c r="F121" s="217"/>
      <c r="G121" s="91">
        <v>260</v>
      </c>
      <c r="H121" s="108">
        <f t="shared" si="5"/>
        <v>15.662650602409638</v>
      </c>
      <c r="I121" s="205"/>
      <c r="J121" s="208"/>
    </row>
    <row r="122" spans="1:10" x14ac:dyDescent="0.3">
      <c r="A122" s="211"/>
      <c r="B122" s="214"/>
      <c r="C122" s="217"/>
      <c r="D122" s="217"/>
      <c r="E122" s="90" t="s">
        <v>74</v>
      </c>
      <c r="F122" s="217"/>
      <c r="G122" s="115"/>
      <c r="H122" s="121"/>
      <c r="I122" s="205"/>
      <c r="J122" s="208"/>
    </row>
    <row r="123" spans="1:10" ht="15" thickBot="1" x14ac:dyDescent="0.35">
      <c r="A123" s="212"/>
      <c r="B123" s="215"/>
      <c r="C123" s="218"/>
      <c r="D123" s="218"/>
      <c r="E123" s="102" t="s">
        <v>75</v>
      </c>
      <c r="F123" s="218"/>
      <c r="G123" s="119"/>
      <c r="H123" s="120"/>
      <c r="I123" s="206"/>
      <c r="J123" s="209"/>
    </row>
    <row r="124" spans="1:10" ht="15" thickTop="1" x14ac:dyDescent="0.3"/>
  </sheetData>
  <mergeCells count="43">
    <mergeCell ref="A2:J2"/>
    <mergeCell ref="F24:F43"/>
    <mergeCell ref="A4:A23"/>
    <mergeCell ref="F4:F23"/>
    <mergeCell ref="B4:B23"/>
    <mergeCell ref="C4:C23"/>
    <mergeCell ref="D4:D23"/>
    <mergeCell ref="I4:I23"/>
    <mergeCell ref="J4:J23"/>
    <mergeCell ref="B24:B43"/>
    <mergeCell ref="C24:C43"/>
    <mergeCell ref="D24:D43"/>
    <mergeCell ref="I24:I43"/>
    <mergeCell ref="J24:J43"/>
    <mergeCell ref="I44:I63"/>
    <mergeCell ref="J44:J63"/>
    <mergeCell ref="A24:A43"/>
    <mergeCell ref="I64:I83"/>
    <mergeCell ref="J64:J83"/>
    <mergeCell ref="A44:A63"/>
    <mergeCell ref="B44:B63"/>
    <mergeCell ref="C44:C63"/>
    <mergeCell ref="D44:D63"/>
    <mergeCell ref="F44:F63"/>
    <mergeCell ref="I84:I103"/>
    <mergeCell ref="J84:J103"/>
    <mergeCell ref="A64:A83"/>
    <mergeCell ref="B64:B83"/>
    <mergeCell ref="C64:C83"/>
    <mergeCell ref="D64:D83"/>
    <mergeCell ref="F64:F83"/>
    <mergeCell ref="A84:A103"/>
    <mergeCell ref="B84:B103"/>
    <mergeCell ref="C84:C103"/>
    <mergeCell ref="D84:D103"/>
    <mergeCell ref="F84:F103"/>
    <mergeCell ref="I104:I123"/>
    <mergeCell ref="J104:J123"/>
    <mergeCell ref="A104:A123"/>
    <mergeCell ref="B104:B123"/>
    <mergeCell ref="C104:C123"/>
    <mergeCell ref="D104:D123"/>
    <mergeCell ref="F104:F123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39997558519241921"/>
  </sheetPr>
  <dimension ref="A2:J124"/>
  <sheetViews>
    <sheetView topLeftCell="A20" zoomScale="80" zoomScaleNormal="80" workbookViewId="0">
      <selection activeCell="I44" sqref="I24:I63"/>
    </sheetView>
  </sheetViews>
  <sheetFormatPr baseColWidth="10" defaultRowHeight="14.4" x14ac:dyDescent="0.3"/>
  <cols>
    <col min="1" max="1" width="23.44140625" customWidth="1"/>
    <col min="3" max="3" width="15" customWidth="1"/>
    <col min="7" max="7" width="18.88671875" customWidth="1"/>
    <col min="8" max="8" width="19.33203125" customWidth="1"/>
    <col min="9" max="9" width="18.88671875" customWidth="1"/>
    <col min="10" max="10" width="15" customWidth="1"/>
  </cols>
  <sheetData>
    <row r="2" spans="1:10" ht="21" thickBot="1" x14ac:dyDescent="0.35">
      <c r="A2" s="220" t="s">
        <v>81</v>
      </c>
      <c r="B2" s="220"/>
      <c r="C2" s="220"/>
      <c r="D2" s="220"/>
      <c r="E2" s="220"/>
      <c r="F2" s="220"/>
      <c r="G2" s="220"/>
      <c r="H2" s="220"/>
      <c r="I2" s="220"/>
      <c r="J2" s="220"/>
    </row>
    <row r="3" spans="1:10" ht="58.2" thickBot="1" x14ac:dyDescent="0.35">
      <c r="A3" s="92" t="s">
        <v>46</v>
      </c>
      <c r="B3" s="93" t="s">
        <v>47</v>
      </c>
      <c r="C3" s="94" t="s">
        <v>48</v>
      </c>
      <c r="D3" s="94" t="s">
        <v>55</v>
      </c>
      <c r="E3" s="93" t="s">
        <v>45</v>
      </c>
      <c r="F3" s="94" t="s">
        <v>49</v>
      </c>
      <c r="G3" s="94" t="s">
        <v>50</v>
      </c>
      <c r="H3" s="94" t="s">
        <v>51</v>
      </c>
      <c r="I3" s="94" t="s">
        <v>52</v>
      </c>
      <c r="J3" s="95" t="s">
        <v>76</v>
      </c>
    </row>
    <row r="4" spans="1:10" x14ac:dyDescent="0.3">
      <c r="A4" s="221" t="s">
        <v>130</v>
      </c>
      <c r="B4" s="222">
        <v>42503</v>
      </c>
      <c r="C4" s="219">
        <v>20</v>
      </c>
      <c r="D4" s="219">
        <v>0</v>
      </c>
      <c r="E4" s="99" t="s">
        <v>56</v>
      </c>
      <c r="F4" s="219">
        <v>183</v>
      </c>
      <c r="G4" s="100">
        <v>10</v>
      </c>
      <c r="H4" s="101">
        <f>(G4*10/$F$4)</f>
        <v>0.54644808743169404</v>
      </c>
      <c r="I4" s="223">
        <f>ROUND(AVERAGE(H4:H23),1)</f>
        <v>1.5</v>
      </c>
      <c r="J4" s="224">
        <f>ROUND(_xlfn.STDEV.P(H4:H23),1)</f>
        <v>0.9</v>
      </c>
    </row>
    <row r="5" spans="1:10" x14ac:dyDescent="0.3">
      <c r="A5" s="211"/>
      <c r="B5" s="214"/>
      <c r="C5" s="217"/>
      <c r="D5" s="217"/>
      <c r="E5" s="88" t="s">
        <v>57</v>
      </c>
      <c r="F5" s="217"/>
      <c r="G5" s="89">
        <v>8</v>
      </c>
      <c r="H5" s="97">
        <f>(G5*10/$F$4)</f>
        <v>0.43715846994535518</v>
      </c>
      <c r="I5" s="205"/>
      <c r="J5" s="208"/>
    </row>
    <row r="6" spans="1:10" x14ac:dyDescent="0.3">
      <c r="A6" s="211"/>
      <c r="B6" s="214"/>
      <c r="C6" s="217"/>
      <c r="D6" s="217"/>
      <c r="E6" s="88" t="s">
        <v>58</v>
      </c>
      <c r="F6" s="217"/>
      <c r="G6" s="89">
        <v>10</v>
      </c>
      <c r="H6" s="97">
        <f t="shared" ref="H6:H23" si="0">(G6*10/$F$4)</f>
        <v>0.54644808743169404</v>
      </c>
      <c r="I6" s="205"/>
      <c r="J6" s="208"/>
    </row>
    <row r="7" spans="1:10" x14ac:dyDescent="0.3">
      <c r="A7" s="211"/>
      <c r="B7" s="214"/>
      <c r="C7" s="217"/>
      <c r="D7" s="217"/>
      <c r="E7" s="88" t="s">
        <v>59</v>
      </c>
      <c r="F7" s="217"/>
      <c r="G7" s="89">
        <v>16</v>
      </c>
      <c r="H7" s="97">
        <f t="shared" si="0"/>
        <v>0.87431693989071035</v>
      </c>
      <c r="I7" s="205"/>
      <c r="J7" s="208"/>
    </row>
    <row r="8" spans="1:10" x14ac:dyDescent="0.3">
      <c r="A8" s="211"/>
      <c r="B8" s="214"/>
      <c r="C8" s="217"/>
      <c r="D8" s="217"/>
      <c r="E8" s="88" t="s">
        <v>60</v>
      </c>
      <c r="F8" s="217"/>
      <c r="G8" s="89">
        <v>11</v>
      </c>
      <c r="H8" s="97">
        <f t="shared" si="0"/>
        <v>0.60109289617486339</v>
      </c>
      <c r="I8" s="205"/>
      <c r="J8" s="208"/>
    </row>
    <row r="9" spans="1:10" x14ac:dyDescent="0.3">
      <c r="A9" s="211"/>
      <c r="B9" s="214"/>
      <c r="C9" s="217"/>
      <c r="D9" s="217"/>
      <c r="E9" s="90" t="s">
        <v>61</v>
      </c>
      <c r="F9" s="217"/>
      <c r="G9" s="91">
        <v>22</v>
      </c>
      <c r="H9" s="98">
        <f t="shared" si="0"/>
        <v>1.2021857923497268</v>
      </c>
      <c r="I9" s="205"/>
      <c r="J9" s="208"/>
    </row>
    <row r="10" spans="1:10" x14ac:dyDescent="0.3">
      <c r="A10" s="211"/>
      <c r="B10" s="214"/>
      <c r="C10" s="217"/>
      <c r="D10" s="217"/>
      <c r="E10" s="90" t="s">
        <v>62</v>
      </c>
      <c r="F10" s="217"/>
      <c r="G10" s="91">
        <v>52</v>
      </c>
      <c r="H10" s="98">
        <f t="shared" si="0"/>
        <v>2.8415300546448088</v>
      </c>
      <c r="I10" s="205"/>
      <c r="J10" s="208"/>
    </row>
    <row r="11" spans="1:10" x14ac:dyDescent="0.3">
      <c r="A11" s="211"/>
      <c r="B11" s="214"/>
      <c r="C11" s="217"/>
      <c r="D11" s="217"/>
      <c r="E11" s="90" t="s">
        <v>63</v>
      </c>
      <c r="F11" s="217"/>
      <c r="G11" s="91">
        <v>7</v>
      </c>
      <c r="H11" s="98">
        <f t="shared" si="0"/>
        <v>0.38251366120218577</v>
      </c>
      <c r="I11" s="205"/>
      <c r="J11" s="208"/>
    </row>
    <row r="12" spans="1:10" x14ac:dyDescent="0.3">
      <c r="A12" s="211"/>
      <c r="B12" s="214"/>
      <c r="C12" s="217"/>
      <c r="D12" s="217"/>
      <c r="E12" s="90" t="s">
        <v>64</v>
      </c>
      <c r="F12" s="217"/>
      <c r="G12" s="91">
        <v>10</v>
      </c>
      <c r="H12" s="98">
        <f>(G12*10/$F$4)</f>
        <v>0.54644808743169404</v>
      </c>
      <c r="I12" s="205"/>
      <c r="J12" s="208"/>
    </row>
    <row r="13" spans="1:10" x14ac:dyDescent="0.3">
      <c r="A13" s="211"/>
      <c r="B13" s="214"/>
      <c r="C13" s="217"/>
      <c r="D13" s="217"/>
      <c r="E13" s="90" t="s">
        <v>65</v>
      </c>
      <c r="F13" s="217"/>
      <c r="G13" s="91">
        <v>43</v>
      </c>
      <c r="H13" s="98">
        <f t="shared" si="0"/>
        <v>2.3497267759562841</v>
      </c>
      <c r="I13" s="205"/>
      <c r="J13" s="208"/>
    </row>
    <row r="14" spans="1:10" x14ac:dyDescent="0.3">
      <c r="A14" s="211"/>
      <c r="B14" s="214"/>
      <c r="C14" s="217"/>
      <c r="D14" s="217"/>
      <c r="E14" s="88" t="s">
        <v>66</v>
      </c>
      <c r="F14" s="217"/>
      <c r="G14" s="89">
        <v>34</v>
      </c>
      <c r="H14" s="97">
        <f t="shared" si="0"/>
        <v>1.8579234972677596</v>
      </c>
      <c r="I14" s="205"/>
      <c r="J14" s="208"/>
    </row>
    <row r="15" spans="1:10" x14ac:dyDescent="0.3">
      <c r="A15" s="211"/>
      <c r="B15" s="214"/>
      <c r="C15" s="217"/>
      <c r="D15" s="217"/>
      <c r="E15" s="88" t="s">
        <v>67</v>
      </c>
      <c r="F15" s="217"/>
      <c r="G15" s="89">
        <v>14</v>
      </c>
      <c r="H15" s="97">
        <f t="shared" si="0"/>
        <v>0.76502732240437155</v>
      </c>
      <c r="I15" s="205"/>
      <c r="J15" s="208"/>
    </row>
    <row r="16" spans="1:10" x14ac:dyDescent="0.3">
      <c r="A16" s="211"/>
      <c r="B16" s="214"/>
      <c r="C16" s="217"/>
      <c r="D16" s="217"/>
      <c r="E16" s="88" t="s">
        <v>68</v>
      </c>
      <c r="F16" s="217"/>
      <c r="G16" s="89">
        <v>25</v>
      </c>
      <c r="H16" s="97">
        <f t="shared" si="0"/>
        <v>1.3661202185792349</v>
      </c>
      <c r="I16" s="205"/>
      <c r="J16" s="208"/>
    </row>
    <row r="17" spans="1:10" x14ac:dyDescent="0.3">
      <c r="A17" s="211"/>
      <c r="B17" s="214"/>
      <c r="C17" s="217"/>
      <c r="D17" s="217"/>
      <c r="E17" s="88" t="s">
        <v>69</v>
      </c>
      <c r="F17" s="217"/>
      <c r="G17" s="89">
        <v>13</v>
      </c>
      <c r="H17" s="97">
        <f t="shared" si="0"/>
        <v>0.7103825136612022</v>
      </c>
      <c r="I17" s="205"/>
      <c r="J17" s="208"/>
    </row>
    <row r="18" spans="1:10" x14ac:dyDescent="0.3">
      <c r="A18" s="211"/>
      <c r="B18" s="214"/>
      <c r="C18" s="217"/>
      <c r="D18" s="217"/>
      <c r="E18" s="88" t="s">
        <v>70</v>
      </c>
      <c r="F18" s="217"/>
      <c r="G18" s="89">
        <v>47</v>
      </c>
      <c r="H18" s="97">
        <f t="shared" si="0"/>
        <v>2.5683060109289619</v>
      </c>
      <c r="I18" s="205"/>
      <c r="J18" s="208"/>
    </row>
    <row r="19" spans="1:10" x14ac:dyDescent="0.3">
      <c r="A19" s="211"/>
      <c r="B19" s="214"/>
      <c r="C19" s="217"/>
      <c r="D19" s="217"/>
      <c r="E19" s="90" t="s">
        <v>71</v>
      </c>
      <c r="F19" s="217"/>
      <c r="G19" s="91">
        <v>42</v>
      </c>
      <c r="H19" s="98">
        <f t="shared" si="0"/>
        <v>2.2950819672131146</v>
      </c>
      <c r="I19" s="205"/>
      <c r="J19" s="208"/>
    </row>
    <row r="20" spans="1:10" x14ac:dyDescent="0.3">
      <c r="A20" s="211"/>
      <c r="B20" s="214"/>
      <c r="C20" s="217"/>
      <c r="D20" s="217"/>
      <c r="E20" s="90" t="s">
        <v>72</v>
      </c>
      <c r="F20" s="217"/>
      <c r="G20" s="91">
        <v>36</v>
      </c>
      <c r="H20" s="98">
        <f t="shared" si="0"/>
        <v>1.9672131147540983</v>
      </c>
      <c r="I20" s="205"/>
      <c r="J20" s="208"/>
    </row>
    <row r="21" spans="1:10" x14ac:dyDescent="0.3">
      <c r="A21" s="211"/>
      <c r="B21" s="214"/>
      <c r="C21" s="217"/>
      <c r="D21" s="217"/>
      <c r="E21" s="90" t="s">
        <v>73</v>
      </c>
      <c r="F21" s="217"/>
      <c r="G21" s="91">
        <v>48</v>
      </c>
      <c r="H21" s="98">
        <f t="shared" si="0"/>
        <v>2.622950819672131</v>
      </c>
      <c r="I21" s="205"/>
      <c r="J21" s="208"/>
    </row>
    <row r="22" spans="1:10" x14ac:dyDescent="0.3">
      <c r="A22" s="211"/>
      <c r="B22" s="214"/>
      <c r="C22" s="217"/>
      <c r="D22" s="217"/>
      <c r="E22" s="90" t="s">
        <v>74</v>
      </c>
      <c r="F22" s="217"/>
      <c r="G22" s="91">
        <v>48</v>
      </c>
      <c r="H22" s="98">
        <f t="shared" si="0"/>
        <v>2.622950819672131</v>
      </c>
      <c r="I22" s="205"/>
      <c r="J22" s="208"/>
    </row>
    <row r="23" spans="1:10" ht="15" thickBot="1" x14ac:dyDescent="0.35">
      <c r="A23" s="212"/>
      <c r="B23" s="215"/>
      <c r="C23" s="218"/>
      <c r="D23" s="218"/>
      <c r="E23" s="102" t="s">
        <v>75</v>
      </c>
      <c r="F23" s="218"/>
      <c r="G23" s="103">
        <v>48</v>
      </c>
      <c r="H23" s="104">
        <f t="shared" si="0"/>
        <v>2.622950819672131</v>
      </c>
      <c r="I23" s="206"/>
      <c r="J23" s="209"/>
    </row>
    <row r="24" spans="1:10" ht="15" thickTop="1" x14ac:dyDescent="0.3">
      <c r="A24" s="210" t="s">
        <v>131</v>
      </c>
      <c r="B24" s="213">
        <v>42507</v>
      </c>
      <c r="C24" s="216">
        <v>20</v>
      </c>
      <c r="D24" s="216">
        <v>4</v>
      </c>
      <c r="E24" s="109" t="s">
        <v>56</v>
      </c>
      <c r="F24" s="216">
        <v>181</v>
      </c>
      <c r="G24" s="113"/>
      <c r="H24" s="118"/>
      <c r="I24" s="204">
        <f>ROUND(AVERAGE(H24:H43),1)</f>
        <v>17.100000000000001</v>
      </c>
      <c r="J24" s="207">
        <f>ROUND(_xlfn.STDEV.P(H24:H43),1)</f>
        <v>1.1000000000000001</v>
      </c>
    </row>
    <row r="25" spans="1:10" x14ac:dyDescent="0.3">
      <c r="A25" s="211"/>
      <c r="B25" s="214"/>
      <c r="C25" s="217"/>
      <c r="D25" s="217"/>
      <c r="E25" s="88" t="s">
        <v>57</v>
      </c>
      <c r="F25" s="217"/>
      <c r="G25" s="114"/>
      <c r="H25" s="117"/>
      <c r="I25" s="205"/>
      <c r="J25" s="208"/>
    </row>
    <row r="26" spans="1:10" x14ac:dyDescent="0.3">
      <c r="A26" s="211"/>
      <c r="B26" s="214"/>
      <c r="C26" s="217"/>
      <c r="D26" s="217"/>
      <c r="E26" s="88" t="s">
        <v>58</v>
      </c>
      <c r="F26" s="217"/>
      <c r="G26" s="89">
        <v>279</v>
      </c>
      <c r="H26" s="96">
        <f t="shared" ref="H26:H41" si="1">(G26*10/$F$24)</f>
        <v>15.414364640883978</v>
      </c>
      <c r="I26" s="205"/>
      <c r="J26" s="208"/>
    </row>
    <row r="27" spans="1:10" x14ac:dyDescent="0.3">
      <c r="A27" s="211"/>
      <c r="B27" s="214"/>
      <c r="C27" s="217"/>
      <c r="D27" s="217"/>
      <c r="E27" s="88" t="s">
        <v>59</v>
      </c>
      <c r="F27" s="217"/>
      <c r="G27" s="114"/>
      <c r="H27" s="117"/>
      <c r="I27" s="205"/>
      <c r="J27" s="208"/>
    </row>
    <row r="28" spans="1:10" x14ac:dyDescent="0.3">
      <c r="A28" s="211"/>
      <c r="B28" s="214"/>
      <c r="C28" s="217"/>
      <c r="D28" s="217"/>
      <c r="E28" s="88" t="s">
        <v>60</v>
      </c>
      <c r="F28" s="217"/>
      <c r="G28" s="114"/>
      <c r="H28" s="117"/>
      <c r="I28" s="205"/>
      <c r="J28" s="208"/>
    </row>
    <row r="29" spans="1:10" x14ac:dyDescent="0.3">
      <c r="A29" s="211"/>
      <c r="B29" s="214"/>
      <c r="C29" s="217"/>
      <c r="D29" s="217"/>
      <c r="E29" s="90" t="s">
        <v>61</v>
      </c>
      <c r="F29" s="217"/>
      <c r="G29" s="115"/>
      <c r="H29" s="116"/>
      <c r="I29" s="205"/>
      <c r="J29" s="208"/>
    </row>
    <row r="30" spans="1:10" x14ac:dyDescent="0.3">
      <c r="A30" s="211"/>
      <c r="B30" s="214"/>
      <c r="C30" s="217"/>
      <c r="D30" s="217"/>
      <c r="E30" s="90" t="s">
        <v>62</v>
      </c>
      <c r="F30" s="217"/>
      <c r="G30" s="115"/>
      <c r="H30" s="116"/>
      <c r="I30" s="205"/>
      <c r="J30" s="208"/>
    </row>
    <row r="31" spans="1:10" x14ac:dyDescent="0.3">
      <c r="A31" s="211"/>
      <c r="B31" s="214"/>
      <c r="C31" s="217"/>
      <c r="D31" s="217"/>
      <c r="E31" s="90" t="s">
        <v>63</v>
      </c>
      <c r="F31" s="217"/>
      <c r="G31" s="91">
        <v>335</v>
      </c>
      <c r="H31" s="108">
        <f t="shared" si="1"/>
        <v>18.50828729281768</v>
      </c>
      <c r="I31" s="205"/>
      <c r="J31" s="208"/>
    </row>
    <row r="32" spans="1:10" x14ac:dyDescent="0.3">
      <c r="A32" s="211"/>
      <c r="B32" s="214"/>
      <c r="C32" s="217"/>
      <c r="D32" s="217"/>
      <c r="E32" s="90" t="s">
        <v>64</v>
      </c>
      <c r="F32" s="217"/>
      <c r="G32" s="115"/>
      <c r="H32" s="116"/>
      <c r="I32" s="205"/>
      <c r="J32" s="208"/>
    </row>
    <row r="33" spans="1:10" x14ac:dyDescent="0.3">
      <c r="A33" s="211"/>
      <c r="B33" s="214"/>
      <c r="C33" s="217"/>
      <c r="D33" s="217"/>
      <c r="E33" s="90" t="s">
        <v>65</v>
      </c>
      <c r="F33" s="217"/>
      <c r="G33" s="115"/>
      <c r="H33" s="116"/>
      <c r="I33" s="205"/>
      <c r="J33" s="208"/>
    </row>
    <row r="34" spans="1:10" x14ac:dyDescent="0.3">
      <c r="A34" s="211"/>
      <c r="B34" s="214"/>
      <c r="C34" s="217"/>
      <c r="D34" s="217"/>
      <c r="E34" s="88" t="s">
        <v>66</v>
      </c>
      <c r="F34" s="217"/>
      <c r="G34" s="114"/>
      <c r="H34" s="117"/>
      <c r="I34" s="205"/>
      <c r="J34" s="208"/>
    </row>
    <row r="35" spans="1:10" x14ac:dyDescent="0.3">
      <c r="A35" s="211"/>
      <c r="B35" s="214"/>
      <c r="C35" s="217"/>
      <c r="D35" s="217"/>
      <c r="E35" s="88" t="s">
        <v>67</v>
      </c>
      <c r="F35" s="217"/>
      <c r="G35" s="114"/>
      <c r="H35" s="117"/>
      <c r="I35" s="205"/>
      <c r="J35" s="208"/>
    </row>
    <row r="36" spans="1:10" x14ac:dyDescent="0.3">
      <c r="A36" s="211"/>
      <c r="B36" s="214"/>
      <c r="C36" s="217"/>
      <c r="D36" s="217"/>
      <c r="E36" s="88" t="s">
        <v>68</v>
      </c>
      <c r="F36" s="217"/>
      <c r="G36" s="89">
        <v>307</v>
      </c>
      <c r="H36" s="96">
        <f t="shared" si="1"/>
        <v>16.961325966850829</v>
      </c>
      <c r="I36" s="205"/>
      <c r="J36" s="208"/>
    </row>
    <row r="37" spans="1:10" x14ac:dyDescent="0.3">
      <c r="A37" s="211"/>
      <c r="B37" s="214"/>
      <c r="C37" s="217"/>
      <c r="D37" s="217"/>
      <c r="E37" s="88" t="s">
        <v>69</v>
      </c>
      <c r="F37" s="217"/>
      <c r="G37" s="114"/>
      <c r="H37" s="117"/>
      <c r="I37" s="205"/>
      <c r="J37" s="208"/>
    </row>
    <row r="38" spans="1:10" x14ac:dyDescent="0.3">
      <c r="A38" s="211"/>
      <c r="B38" s="214"/>
      <c r="C38" s="217"/>
      <c r="D38" s="217"/>
      <c r="E38" s="88" t="s">
        <v>70</v>
      </c>
      <c r="F38" s="217"/>
      <c r="G38" s="114"/>
      <c r="H38" s="117"/>
      <c r="I38" s="205"/>
      <c r="J38" s="208"/>
    </row>
    <row r="39" spans="1:10" x14ac:dyDescent="0.3">
      <c r="A39" s="211"/>
      <c r="B39" s="214"/>
      <c r="C39" s="217"/>
      <c r="D39" s="217"/>
      <c r="E39" s="90" t="s">
        <v>71</v>
      </c>
      <c r="F39" s="217"/>
      <c r="G39" s="115"/>
      <c r="H39" s="116"/>
      <c r="I39" s="205"/>
      <c r="J39" s="208"/>
    </row>
    <row r="40" spans="1:10" x14ac:dyDescent="0.3">
      <c r="A40" s="211"/>
      <c r="B40" s="214"/>
      <c r="C40" s="217"/>
      <c r="D40" s="217"/>
      <c r="E40" s="90" t="s">
        <v>72</v>
      </c>
      <c r="F40" s="217"/>
      <c r="G40" s="115"/>
      <c r="H40" s="116"/>
      <c r="I40" s="205"/>
      <c r="J40" s="208"/>
    </row>
    <row r="41" spans="1:10" x14ac:dyDescent="0.3">
      <c r="A41" s="211"/>
      <c r="B41" s="214"/>
      <c r="C41" s="217"/>
      <c r="D41" s="217"/>
      <c r="E41" s="90" t="s">
        <v>73</v>
      </c>
      <c r="F41" s="217"/>
      <c r="G41" s="91">
        <v>314</v>
      </c>
      <c r="H41" s="108">
        <f t="shared" si="1"/>
        <v>17.348066298342541</v>
      </c>
      <c r="I41" s="205"/>
      <c r="J41" s="208"/>
    </row>
    <row r="42" spans="1:10" x14ac:dyDescent="0.3">
      <c r="A42" s="211"/>
      <c r="B42" s="214"/>
      <c r="C42" s="217"/>
      <c r="D42" s="217"/>
      <c r="E42" s="90" t="s">
        <v>74</v>
      </c>
      <c r="F42" s="217"/>
      <c r="G42" s="115"/>
      <c r="H42" s="116"/>
      <c r="I42" s="205"/>
      <c r="J42" s="208"/>
    </row>
    <row r="43" spans="1:10" ht="15" thickBot="1" x14ac:dyDescent="0.35">
      <c r="A43" s="212"/>
      <c r="B43" s="215"/>
      <c r="C43" s="218"/>
      <c r="D43" s="218"/>
      <c r="E43" s="102" t="s">
        <v>75</v>
      </c>
      <c r="F43" s="218"/>
      <c r="G43" s="119"/>
      <c r="H43" s="120"/>
      <c r="I43" s="206"/>
      <c r="J43" s="209"/>
    </row>
    <row r="44" spans="1:10" ht="15" thickTop="1" x14ac:dyDescent="0.3">
      <c r="A44" s="210" t="s">
        <v>132</v>
      </c>
      <c r="B44" s="213">
        <v>42510</v>
      </c>
      <c r="C44" s="216">
        <v>20</v>
      </c>
      <c r="D44" s="216">
        <v>7</v>
      </c>
      <c r="E44" s="109" t="s">
        <v>56</v>
      </c>
      <c r="F44" s="216"/>
      <c r="G44" s="110"/>
      <c r="H44" s="111" t="e">
        <f>(G44*10/$F$44)</f>
        <v>#DIV/0!</v>
      </c>
      <c r="I44" s="204">
        <v>20</v>
      </c>
      <c r="J44" s="207"/>
    </row>
    <row r="45" spans="1:10" x14ac:dyDescent="0.3">
      <c r="A45" s="211"/>
      <c r="B45" s="214"/>
      <c r="C45" s="217"/>
      <c r="D45" s="217"/>
      <c r="E45" s="88" t="s">
        <v>57</v>
      </c>
      <c r="F45" s="217"/>
      <c r="G45" s="89"/>
      <c r="H45" s="96" t="e">
        <f t="shared" ref="H45:H63" si="2">(G45*10/$F$44)</f>
        <v>#DIV/0!</v>
      </c>
      <c r="I45" s="205"/>
      <c r="J45" s="208"/>
    </row>
    <row r="46" spans="1:10" x14ac:dyDescent="0.3">
      <c r="A46" s="211"/>
      <c r="B46" s="214"/>
      <c r="C46" s="217"/>
      <c r="D46" s="217"/>
      <c r="E46" s="88" t="s">
        <v>58</v>
      </c>
      <c r="F46" s="217"/>
      <c r="G46" s="89"/>
      <c r="H46" s="96" t="e">
        <f t="shared" si="2"/>
        <v>#DIV/0!</v>
      </c>
      <c r="I46" s="205"/>
      <c r="J46" s="208"/>
    </row>
    <row r="47" spans="1:10" x14ac:dyDescent="0.3">
      <c r="A47" s="211"/>
      <c r="B47" s="214"/>
      <c r="C47" s="217"/>
      <c r="D47" s="217"/>
      <c r="E47" s="88" t="s">
        <v>59</v>
      </c>
      <c r="F47" s="217"/>
      <c r="G47" s="89"/>
      <c r="H47" s="96" t="e">
        <f t="shared" si="2"/>
        <v>#DIV/0!</v>
      </c>
      <c r="I47" s="205"/>
      <c r="J47" s="208"/>
    </row>
    <row r="48" spans="1:10" x14ac:dyDescent="0.3">
      <c r="A48" s="211"/>
      <c r="B48" s="214"/>
      <c r="C48" s="217"/>
      <c r="D48" s="217"/>
      <c r="E48" s="88" t="s">
        <v>60</v>
      </c>
      <c r="F48" s="217"/>
      <c r="G48" s="89"/>
      <c r="H48" s="96" t="e">
        <f t="shared" si="2"/>
        <v>#DIV/0!</v>
      </c>
      <c r="I48" s="205"/>
      <c r="J48" s="208"/>
    </row>
    <row r="49" spans="1:10" x14ac:dyDescent="0.3">
      <c r="A49" s="211"/>
      <c r="B49" s="214"/>
      <c r="C49" s="217"/>
      <c r="D49" s="217"/>
      <c r="E49" s="90" t="s">
        <v>61</v>
      </c>
      <c r="F49" s="217"/>
      <c r="G49" s="91"/>
      <c r="H49" s="108" t="e">
        <f t="shared" si="2"/>
        <v>#DIV/0!</v>
      </c>
      <c r="I49" s="205"/>
      <c r="J49" s="208"/>
    </row>
    <row r="50" spans="1:10" x14ac:dyDescent="0.3">
      <c r="A50" s="211"/>
      <c r="B50" s="214"/>
      <c r="C50" s="217"/>
      <c r="D50" s="217"/>
      <c r="E50" s="90" t="s">
        <v>62</v>
      </c>
      <c r="F50" s="217"/>
      <c r="G50" s="91"/>
      <c r="H50" s="108" t="e">
        <f t="shared" si="2"/>
        <v>#DIV/0!</v>
      </c>
      <c r="I50" s="205"/>
      <c r="J50" s="208"/>
    </row>
    <row r="51" spans="1:10" x14ac:dyDescent="0.3">
      <c r="A51" s="211"/>
      <c r="B51" s="214"/>
      <c r="C51" s="217"/>
      <c r="D51" s="217"/>
      <c r="E51" s="90" t="s">
        <v>63</v>
      </c>
      <c r="F51" s="217"/>
      <c r="G51" s="91"/>
      <c r="H51" s="108" t="e">
        <f t="shared" si="2"/>
        <v>#DIV/0!</v>
      </c>
      <c r="I51" s="205"/>
      <c r="J51" s="208"/>
    </row>
    <row r="52" spans="1:10" x14ac:dyDescent="0.3">
      <c r="A52" s="211"/>
      <c r="B52" s="214"/>
      <c r="C52" s="217"/>
      <c r="D52" s="217"/>
      <c r="E52" s="90" t="s">
        <v>64</v>
      </c>
      <c r="F52" s="217"/>
      <c r="G52" s="91"/>
      <c r="H52" s="108" t="e">
        <f t="shared" si="2"/>
        <v>#DIV/0!</v>
      </c>
      <c r="I52" s="205"/>
      <c r="J52" s="208"/>
    </row>
    <row r="53" spans="1:10" x14ac:dyDescent="0.3">
      <c r="A53" s="211"/>
      <c r="B53" s="214"/>
      <c r="C53" s="217"/>
      <c r="D53" s="217"/>
      <c r="E53" s="90" t="s">
        <v>65</v>
      </c>
      <c r="F53" s="217"/>
      <c r="G53" s="91"/>
      <c r="H53" s="108" t="e">
        <f t="shared" si="2"/>
        <v>#DIV/0!</v>
      </c>
      <c r="I53" s="205"/>
      <c r="J53" s="208"/>
    </row>
    <row r="54" spans="1:10" x14ac:dyDescent="0.3">
      <c r="A54" s="211"/>
      <c r="B54" s="214"/>
      <c r="C54" s="217"/>
      <c r="D54" s="217"/>
      <c r="E54" s="88" t="s">
        <v>66</v>
      </c>
      <c r="F54" s="217"/>
      <c r="G54" s="89"/>
      <c r="H54" s="96" t="e">
        <f t="shared" si="2"/>
        <v>#DIV/0!</v>
      </c>
      <c r="I54" s="205"/>
      <c r="J54" s="208"/>
    </row>
    <row r="55" spans="1:10" x14ac:dyDescent="0.3">
      <c r="A55" s="211"/>
      <c r="B55" s="214"/>
      <c r="C55" s="217"/>
      <c r="D55" s="217"/>
      <c r="E55" s="88" t="s">
        <v>67</v>
      </c>
      <c r="F55" s="217"/>
      <c r="G55" s="89"/>
      <c r="H55" s="96" t="e">
        <f t="shared" si="2"/>
        <v>#DIV/0!</v>
      </c>
      <c r="I55" s="205"/>
      <c r="J55" s="208"/>
    </row>
    <row r="56" spans="1:10" x14ac:dyDescent="0.3">
      <c r="A56" s="211"/>
      <c r="B56" s="214"/>
      <c r="C56" s="217"/>
      <c r="D56" s="217"/>
      <c r="E56" s="88" t="s">
        <v>68</v>
      </c>
      <c r="F56" s="217"/>
      <c r="G56" s="89"/>
      <c r="H56" s="96" t="e">
        <f t="shared" si="2"/>
        <v>#DIV/0!</v>
      </c>
      <c r="I56" s="205"/>
      <c r="J56" s="208"/>
    </row>
    <row r="57" spans="1:10" x14ac:dyDescent="0.3">
      <c r="A57" s="211"/>
      <c r="B57" s="214"/>
      <c r="C57" s="217"/>
      <c r="D57" s="217"/>
      <c r="E57" s="88" t="s">
        <v>69</v>
      </c>
      <c r="F57" s="217"/>
      <c r="G57" s="89"/>
      <c r="H57" s="96" t="e">
        <f>(G57*10/$F$44)</f>
        <v>#DIV/0!</v>
      </c>
      <c r="I57" s="205"/>
      <c r="J57" s="208"/>
    </row>
    <row r="58" spans="1:10" x14ac:dyDescent="0.3">
      <c r="A58" s="211"/>
      <c r="B58" s="214"/>
      <c r="C58" s="217"/>
      <c r="D58" s="217"/>
      <c r="E58" s="88" t="s">
        <v>70</v>
      </c>
      <c r="F58" s="217"/>
      <c r="G58" s="89"/>
      <c r="H58" s="96" t="e">
        <f t="shared" si="2"/>
        <v>#DIV/0!</v>
      </c>
      <c r="I58" s="205"/>
      <c r="J58" s="208"/>
    </row>
    <row r="59" spans="1:10" x14ac:dyDescent="0.3">
      <c r="A59" s="211"/>
      <c r="B59" s="214"/>
      <c r="C59" s="217"/>
      <c r="D59" s="217"/>
      <c r="E59" s="90" t="s">
        <v>71</v>
      </c>
      <c r="F59" s="217"/>
      <c r="G59" s="91"/>
      <c r="H59" s="108" t="e">
        <f t="shared" si="2"/>
        <v>#DIV/0!</v>
      </c>
      <c r="I59" s="205"/>
      <c r="J59" s="208"/>
    </row>
    <row r="60" spans="1:10" x14ac:dyDescent="0.3">
      <c r="A60" s="211"/>
      <c r="B60" s="214"/>
      <c r="C60" s="217"/>
      <c r="D60" s="217"/>
      <c r="E60" s="90" t="s">
        <v>72</v>
      </c>
      <c r="F60" s="217"/>
      <c r="G60" s="91"/>
      <c r="H60" s="108" t="e">
        <f t="shared" si="2"/>
        <v>#DIV/0!</v>
      </c>
      <c r="I60" s="205"/>
      <c r="J60" s="208"/>
    </row>
    <row r="61" spans="1:10" x14ac:dyDescent="0.3">
      <c r="A61" s="211"/>
      <c r="B61" s="214"/>
      <c r="C61" s="217"/>
      <c r="D61" s="217"/>
      <c r="E61" s="90" t="s">
        <v>73</v>
      </c>
      <c r="F61" s="217"/>
      <c r="G61" s="91"/>
      <c r="H61" s="108" t="e">
        <f t="shared" si="2"/>
        <v>#DIV/0!</v>
      </c>
      <c r="I61" s="205"/>
      <c r="J61" s="208"/>
    </row>
    <row r="62" spans="1:10" x14ac:dyDescent="0.3">
      <c r="A62" s="211"/>
      <c r="B62" s="214"/>
      <c r="C62" s="217"/>
      <c r="D62" s="217"/>
      <c r="E62" s="90" t="s">
        <v>74</v>
      </c>
      <c r="F62" s="217"/>
      <c r="G62" s="91"/>
      <c r="H62" s="108" t="e">
        <f t="shared" si="2"/>
        <v>#DIV/0!</v>
      </c>
      <c r="I62" s="205"/>
      <c r="J62" s="208"/>
    </row>
    <row r="63" spans="1:10" ht="15" thickBot="1" x14ac:dyDescent="0.35">
      <c r="A63" s="212"/>
      <c r="B63" s="215"/>
      <c r="C63" s="218"/>
      <c r="D63" s="218"/>
      <c r="E63" s="102" t="s">
        <v>75</v>
      </c>
      <c r="F63" s="218"/>
      <c r="G63" s="103"/>
      <c r="H63" s="107" t="e">
        <f t="shared" si="2"/>
        <v>#DIV/0!</v>
      </c>
      <c r="I63" s="206"/>
      <c r="J63" s="209"/>
    </row>
    <row r="64" spans="1:10" ht="15" thickTop="1" x14ac:dyDescent="0.3">
      <c r="A64" s="210" t="s">
        <v>133</v>
      </c>
      <c r="B64" s="213">
        <v>42517</v>
      </c>
      <c r="C64" s="216">
        <v>20</v>
      </c>
      <c r="D64" s="216">
        <v>14</v>
      </c>
      <c r="E64" s="109" t="s">
        <v>56</v>
      </c>
      <c r="F64" s="216"/>
      <c r="G64" s="110"/>
      <c r="H64" s="111" t="e">
        <f>(G64*10/$F$64)</f>
        <v>#DIV/0!</v>
      </c>
      <c r="I64" s="204"/>
      <c r="J64" s="207"/>
    </row>
    <row r="65" spans="1:10" x14ac:dyDescent="0.3">
      <c r="A65" s="211"/>
      <c r="B65" s="214"/>
      <c r="C65" s="217"/>
      <c r="D65" s="217"/>
      <c r="E65" s="88" t="s">
        <v>57</v>
      </c>
      <c r="F65" s="217"/>
      <c r="G65" s="89"/>
      <c r="H65" s="96" t="e">
        <f t="shared" ref="H65:H103" si="3">(G65*10/$F$64)</f>
        <v>#DIV/0!</v>
      </c>
      <c r="I65" s="205"/>
      <c r="J65" s="208"/>
    </row>
    <row r="66" spans="1:10" x14ac:dyDescent="0.3">
      <c r="A66" s="211"/>
      <c r="B66" s="214"/>
      <c r="C66" s="217"/>
      <c r="D66" s="217"/>
      <c r="E66" s="88" t="s">
        <v>58</v>
      </c>
      <c r="F66" s="217"/>
      <c r="G66" s="89"/>
      <c r="H66" s="96" t="e">
        <f t="shared" si="3"/>
        <v>#DIV/0!</v>
      </c>
      <c r="I66" s="205"/>
      <c r="J66" s="208"/>
    </row>
    <row r="67" spans="1:10" x14ac:dyDescent="0.3">
      <c r="A67" s="211"/>
      <c r="B67" s="214"/>
      <c r="C67" s="217"/>
      <c r="D67" s="217"/>
      <c r="E67" s="88" t="s">
        <v>59</v>
      </c>
      <c r="F67" s="217"/>
      <c r="G67" s="89"/>
      <c r="H67" s="96" t="e">
        <f t="shared" si="3"/>
        <v>#DIV/0!</v>
      </c>
      <c r="I67" s="205"/>
      <c r="J67" s="208"/>
    </row>
    <row r="68" spans="1:10" x14ac:dyDescent="0.3">
      <c r="A68" s="211"/>
      <c r="B68" s="214"/>
      <c r="C68" s="217"/>
      <c r="D68" s="217"/>
      <c r="E68" s="88" t="s">
        <v>60</v>
      </c>
      <c r="F68" s="217"/>
      <c r="G68" s="89"/>
      <c r="H68" s="96" t="e">
        <f t="shared" si="3"/>
        <v>#DIV/0!</v>
      </c>
      <c r="I68" s="205"/>
      <c r="J68" s="208"/>
    </row>
    <row r="69" spans="1:10" x14ac:dyDescent="0.3">
      <c r="A69" s="211"/>
      <c r="B69" s="214"/>
      <c r="C69" s="217"/>
      <c r="D69" s="217"/>
      <c r="E69" s="90" t="s">
        <v>61</v>
      </c>
      <c r="F69" s="217"/>
      <c r="G69" s="91"/>
      <c r="H69" s="108" t="e">
        <f t="shared" si="3"/>
        <v>#DIV/0!</v>
      </c>
      <c r="I69" s="205"/>
      <c r="J69" s="208"/>
    </row>
    <row r="70" spans="1:10" x14ac:dyDescent="0.3">
      <c r="A70" s="211"/>
      <c r="B70" s="214"/>
      <c r="C70" s="217"/>
      <c r="D70" s="217"/>
      <c r="E70" s="90" t="s">
        <v>62</v>
      </c>
      <c r="F70" s="217"/>
      <c r="G70" s="91"/>
      <c r="H70" s="108" t="e">
        <f t="shared" si="3"/>
        <v>#DIV/0!</v>
      </c>
      <c r="I70" s="205"/>
      <c r="J70" s="208"/>
    </row>
    <row r="71" spans="1:10" x14ac:dyDescent="0.3">
      <c r="A71" s="211"/>
      <c r="B71" s="214"/>
      <c r="C71" s="217"/>
      <c r="D71" s="217"/>
      <c r="E71" s="90" t="s">
        <v>63</v>
      </c>
      <c r="F71" s="217"/>
      <c r="G71" s="91"/>
      <c r="H71" s="108" t="e">
        <f t="shared" si="3"/>
        <v>#DIV/0!</v>
      </c>
      <c r="I71" s="205"/>
      <c r="J71" s="208"/>
    </row>
    <row r="72" spans="1:10" x14ac:dyDescent="0.3">
      <c r="A72" s="211"/>
      <c r="B72" s="214"/>
      <c r="C72" s="217"/>
      <c r="D72" s="217"/>
      <c r="E72" s="90" t="s">
        <v>64</v>
      </c>
      <c r="F72" s="217"/>
      <c r="G72" s="91"/>
      <c r="H72" s="108" t="e">
        <f t="shared" si="3"/>
        <v>#DIV/0!</v>
      </c>
      <c r="I72" s="205"/>
      <c r="J72" s="208"/>
    </row>
    <row r="73" spans="1:10" x14ac:dyDescent="0.3">
      <c r="A73" s="211"/>
      <c r="B73" s="214"/>
      <c r="C73" s="217"/>
      <c r="D73" s="217"/>
      <c r="E73" s="90" t="s">
        <v>65</v>
      </c>
      <c r="F73" s="217"/>
      <c r="G73" s="91"/>
      <c r="H73" s="108" t="e">
        <f t="shared" si="3"/>
        <v>#DIV/0!</v>
      </c>
      <c r="I73" s="205"/>
      <c r="J73" s="208"/>
    </row>
    <row r="74" spans="1:10" x14ac:dyDescent="0.3">
      <c r="A74" s="211"/>
      <c r="B74" s="214"/>
      <c r="C74" s="217"/>
      <c r="D74" s="217"/>
      <c r="E74" s="88" t="s">
        <v>66</v>
      </c>
      <c r="F74" s="217"/>
      <c r="G74" s="89"/>
      <c r="H74" s="96" t="e">
        <f t="shared" si="3"/>
        <v>#DIV/0!</v>
      </c>
      <c r="I74" s="205"/>
      <c r="J74" s="208"/>
    </row>
    <row r="75" spans="1:10" x14ac:dyDescent="0.3">
      <c r="A75" s="211"/>
      <c r="B75" s="214"/>
      <c r="C75" s="217"/>
      <c r="D75" s="217"/>
      <c r="E75" s="88" t="s">
        <v>67</v>
      </c>
      <c r="F75" s="217"/>
      <c r="G75" s="89"/>
      <c r="H75" s="96" t="e">
        <f t="shared" si="3"/>
        <v>#DIV/0!</v>
      </c>
      <c r="I75" s="205"/>
      <c r="J75" s="208"/>
    </row>
    <row r="76" spans="1:10" x14ac:dyDescent="0.3">
      <c r="A76" s="211"/>
      <c r="B76" s="214"/>
      <c r="C76" s="217"/>
      <c r="D76" s="217"/>
      <c r="E76" s="88" t="s">
        <v>68</v>
      </c>
      <c r="F76" s="217"/>
      <c r="G76" s="89"/>
      <c r="H76" s="96" t="e">
        <f t="shared" si="3"/>
        <v>#DIV/0!</v>
      </c>
      <c r="I76" s="205"/>
      <c r="J76" s="208"/>
    </row>
    <row r="77" spans="1:10" x14ac:dyDescent="0.3">
      <c r="A77" s="211"/>
      <c r="B77" s="214"/>
      <c r="C77" s="217"/>
      <c r="D77" s="217"/>
      <c r="E77" s="88" t="s">
        <v>69</v>
      </c>
      <c r="F77" s="217"/>
      <c r="G77" s="89"/>
      <c r="H77" s="96" t="e">
        <f t="shared" si="3"/>
        <v>#DIV/0!</v>
      </c>
      <c r="I77" s="205"/>
      <c r="J77" s="208"/>
    </row>
    <row r="78" spans="1:10" x14ac:dyDescent="0.3">
      <c r="A78" s="211"/>
      <c r="B78" s="214"/>
      <c r="C78" s="217"/>
      <c r="D78" s="217"/>
      <c r="E78" s="88" t="s">
        <v>70</v>
      </c>
      <c r="F78" s="217"/>
      <c r="G78" s="89"/>
      <c r="H78" s="96" t="e">
        <f t="shared" si="3"/>
        <v>#DIV/0!</v>
      </c>
      <c r="I78" s="205"/>
      <c r="J78" s="208"/>
    </row>
    <row r="79" spans="1:10" x14ac:dyDescent="0.3">
      <c r="A79" s="211"/>
      <c r="B79" s="214"/>
      <c r="C79" s="217"/>
      <c r="D79" s="217"/>
      <c r="E79" s="90" t="s">
        <v>71</v>
      </c>
      <c r="F79" s="217"/>
      <c r="G79" s="91"/>
      <c r="H79" s="108" t="e">
        <f t="shared" si="3"/>
        <v>#DIV/0!</v>
      </c>
      <c r="I79" s="205"/>
      <c r="J79" s="208"/>
    </row>
    <row r="80" spans="1:10" x14ac:dyDescent="0.3">
      <c r="A80" s="211"/>
      <c r="B80" s="214"/>
      <c r="C80" s="217"/>
      <c r="D80" s="217"/>
      <c r="E80" s="90" t="s">
        <v>72</v>
      </c>
      <c r="F80" s="217"/>
      <c r="G80" s="91"/>
      <c r="H80" s="108" t="e">
        <f t="shared" si="3"/>
        <v>#DIV/0!</v>
      </c>
      <c r="I80" s="205"/>
      <c r="J80" s="208"/>
    </row>
    <row r="81" spans="1:10" x14ac:dyDescent="0.3">
      <c r="A81" s="211"/>
      <c r="B81" s="214"/>
      <c r="C81" s="217"/>
      <c r="D81" s="217"/>
      <c r="E81" s="90" t="s">
        <v>73</v>
      </c>
      <c r="F81" s="217"/>
      <c r="G81" s="91"/>
      <c r="H81" s="108" t="e">
        <f t="shared" si="3"/>
        <v>#DIV/0!</v>
      </c>
      <c r="I81" s="205"/>
      <c r="J81" s="208"/>
    </row>
    <row r="82" spans="1:10" x14ac:dyDescent="0.3">
      <c r="A82" s="211"/>
      <c r="B82" s="214"/>
      <c r="C82" s="217"/>
      <c r="D82" s="217"/>
      <c r="E82" s="90" t="s">
        <v>74</v>
      </c>
      <c r="F82" s="217"/>
      <c r="G82" s="91"/>
      <c r="H82" s="108" t="e">
        <f t="shared" si="3"/>
        <v>#DIV/0!</v>
      </c>
      <c r="I82" s="205"/>
      <c r="J82" s="208"/>
    </row>
    <row r="83" spans="1:10" ht="15" thickBot="1" x14ac:dyDescent="0.35">
      <c r="A83" s="212"/>
      <c r="B83" s="215"/>
      <c r="C83" s="218"/>
      <c r="D83" s="218"/>
      <c r="E83" s="102" t="s">
        <v>75</v>
      </c>
      <c r="F83" s="218"/>
      <c r="G83" s="103"/>
      <c r="H83" s="107" t="e">
        <f t="shared" si="3"/>
        <v>#DIV/0!</v>
      </c>
      <c r="I83" s="206"/>
      <c r="J83" s="209"/>
    </row>
    <row r="84" spans="1:10" ht="15" thickTop="1" x14ac:dyDescent="0.3">
      <c r="A84" s="210" t="s">
        <v>134</v>
      </c>
      <c r="B84" s="213">
        <v>42524</v>
      </c>
      <c r="C84" s="216">
        <v>20</v>
      </c>
      <c r="D84" s="216">
        <v>21</v>
      </c>
      <c r="E84" s="109" t="s">
        <v>56</v>
      </c>
      <c r="F84" s="216"/>
      <c r="G84" s="110"/>
      <c r="H84" s="111" t="e">
        <f>(G84*10/$F$84)</f>
        <v>#DIV/0!</v>
      </c>
      <c r="I84" s="204"/>
      <c r="J84" s="207"/>
    </row>
    <row r="85" spans="1:10" x14ac:dyDescent="0.3">
      <c r="A85" s="211"/>
      <c r="B85" s="214"/>
      <c r="C85" s="217"/>
      <c r="D85" s="217"/>
      <c r="E85" s="88" t="s">
        <v>57</v>
      </c>
      <c r="F85" s="217"/>
      <c r="G85" s="89"/>
      <c r="H85" s="96" t="e">
        <f t="shared" si="3"/>
        <v>#DIV/0!</v>
      </c>
      <c r="I85" s="205"/>
      <c r="J85" s="208"/>
    </row>
    <row r="86" spans="1:10" x14ac:dyDescent="0.3">
      <c r="A86" s="211"/>
      <c r="B86" s="214"/>
      <c r="C86" s="217"/>
      <c r="D86" s="217"/>
      <c r="E86" s="88" t="s">
        <v>58</v>
      </c>
      <c r="F86" s="217"/>
      <c r="G86" s="89"/>
      <c r="H86" s="96" t="e">
        <f t="shared" si="3"/>
        <v>#DIV/0!</v>
      </c>
      <c r="I86" s="205"/>
      <c r="J86" s="208"/>
    </row>
    <row r="87" spans="1:10" x14ac:dyDescent="0.3">
      <c r="A87" s="211"/>
      <c r="B87" s="214"/>
      <c r="C87" s="217"/>
      <c r="D87" s="217"/>
      <c r="E87" s="88" t="s">
        <v>59</v>
      </c>
      <c r="F87" s="217"/>
      <c r="G87" s="89"/>
      <c r="H87" s="96" t="e">
        <f t="shared" si="3"/>
        <v>#DIV/0!</v>
      </c>
      <c r="I87" s="205"/>
      <c r="J87" s="208"/>
    </row>
    <row r="88" spans="1:10" x14ac:dyDescent="0.3">
      <c r="A88" s="211"/>
      <c r="B88" s="214"/>
      <c r="C88" s="217"/>
      <c r="D88" s="217"/>
      <c r="E88" s="88" t="s">
        <v>60</v>
      </c>
      <c r="F88" s="217"/>
      <c r="G88" s="89"/>
      <c r="H88" s="96" t="e">
        <f t="shared" si="3"/>
        <v>#DIV/0!</v>
      </c>
      <c r="I88" s="205"/>
      <c r="J88" s="208"/>
    </row>
    <row r="89" spans="1:10" x14ac:dyDescent="0.3">
      <c r="A89" s="211"/>
      <c r="B89" s="214"/>
      <c r="C89" s="217"/>
      <c r="D89" s="217"/>
      <c r="E89" s="90" t="s">
        <v>61</v>
      </c>
      <c r="F89" s="217"/>
      <c r="G89" s="91"/>
      <c r="H89" s="108" t="e">
        <f t="shared" si="3"/>
        <v>#DIV/0!</v>
      </c>
      <c r="I89" s="205"/>
      <c r="J89" s="208"/>
    </row>
    <row r="90" spans="1:10" x14ac:dyDescent="0.3">
      <c r="A90" s="211"/>
      <c r="B90" s="214"/>
      <c r="C90" s="217"/>
      <c r="D90" s="217"/>
      <c r="E90" s="90" t="s">
        <v>62</v>
      </c>
      <c r="F90" s="217"/>
      <c r="G90" s="91"/>
      <c r="H90" s="108" t="e">
        <f t="shared" si="3"/>
        <v>#DIV/0!</v>
      </c>
      <c r="I90" s="205"/>
      <c r="J90" s="208"/>
    </row>
    <row r="91" spans="1:10" x14ac:dyDescent="0.3">
      <c r="A91" s="211"/>
      <c r="B91" s="214"/>
      <c r="C91" s="217"/>
      <c r="D91" s="217"/>
      <c r="E91" s="90" t="s">
        <v>63</v>
      </c>
      <c r="F91" s="217"/>
      <c r="G91" s="91"/>
      <c r="H91" s="108" t="e">
        <f t="shared" si="3"/>
        <v>#DIV/0!</v>
      </c>
      <c r="I91" s="205"/>
      <c r="J91" s="208"/>
    </row>
    <row r="92" spans="1:10" x14ac:dyDescent="0.3">
      <c r="A92" s="211"/>
      <c r="B92" s="214"/>
      <c r="C92" s="217"/>
      <c r="D92" s="217"/>
      <c r="E92" s="90" t="s">
        <v>64</v>
      </c>
      <c r="F92" s="217"/>
      <c r="G92" s="91"/>
      <c r="H92" s="108" t="e">
        <f t="shared" si="3"/>
        <v>#DIV/0!</v>
      </c>
      <c r="I92" s="205"/>
      <c r="J92" s="208"/>
    </row>
    <row r="93" spans="1:10" x14ac:dyDescent="0.3">
      <c r="A93" s="211"/>
      <c r="B93" s="214"/>
      <c r="C93" s="217"/>
      <c r="D93" s="217"/>
      <c r="E93" s="90" t="s">
        <v>65</v>
      </c>
      <c r="F93" s="217"/>
      <c r="G93" s="91"/>
      <c r="H93" s="108" t="e">
        <f t="shared" si="3"/>
        <v>#DIV/0!</v>
      </c>
      <c r="I93" s="205"/>
      <c r="J93" s="208"/>
    </row>
    <row r="94" spans="1:10" x14ac:dyDescent="0.3">
      <c r="A94" s="211"/>
      <c r="B94" s="214"/>
      <c r="C94" s="217"/>
      <c r="D94" s="217"/>
      <c r="E94" s="88" t="s">
        <v>66</v>
      </c>
      <c r="F94" s="217"/>
      <c r="G94" s="89"/>
      <c r="H94" s="96" t="e">
        <f t="shared" si="3"/>
        <v>#DIV/0!</v>
      </c>
      <c r="I94" s="205"/>
      <c r="J94" s="208"/>
    </row>
    <row r="95" spans="1:10" x14ac:dyDescent="0.3">
      <c r="A95" s="211"/>
      <c r="B95" s="214"/>
      <c r="C95" s="217"/>
      <c r="D95" s="217"/>
      <c r="E95" s="88" t="s">
        <v>67</v>
      </c>
      <c r="F95" s="217"/>
      <c r="G95" s="89"/>
      <c r="H95" s="96" t="e">
        <f t="shared" si="3"/>
        <v>#DIV/0!</v>
      </c>
      <c r="I95" s="205"/>
      <c r="J95" s="208"/>
    </row>
    <row r="96" spans="1:10" x14ac:dyDescent="0.3">
      <c r="A96" s="211"/>
      <c r="B96" s="214"/>
      <c r="C96" s="217"/>
      <c r="D96" s="217"/>
      <c r="E96" s="88" t="s">
        <v>68</v>
      </c>
      <c r="F96" s="217"/>
      <c r="G96" s="89"/>
      <c r="H96" s="96" t="e">
        <f t="shared" si="3"/>
        <v>#DIV/0!</v>
      </c>
      <c r="I96" s="205"/>
      <c r="J96" s="208"/>
    </row>
    <row r="97" spans="1:10" x14ac:dyDescent="0.3">
      <c r="A97" s="211"/>
      <c r="B97" s="214"/>
      <c r="C97" s="217"/>
      <c r="D97" s="217"/>
      <c r="E97" s="88" t="s">
        <v>69</v>
      </c>
      <c r="F97" s="217"/>
      <c r="G97" s="89"/>
      <c r="H97" s="96" t="e">
        <f t="shared" si="3"/>
        <v>#DIV/0!</v>
      </c>
      <c r="I97" s="205"/>
      <c r="J97" s="208"/>
    </row>
    <row r="98" spans="1:10" x14ac:dyDescent="0.3">
      <c r="A98" s="211"/>
      <c r="B98" s="214"/>
      <c r="C98" s="217"/>
      <c r="D98" s="217"/>
      <c r="E98" s="88" t="s">
        <v>70</v>
      </c>
      <c r="F98" s="217"/>
      <c r="G98" s="89"/>
      <c r="H98" s="96" t="e">
        <f t="shared" si="3"/>
        <v>#DIV/0!</v>
      </c>
      <c r="I98" s="205"/>
      <c r="J98" s="208"/>
    </row>
    <row r="99" spans="1:10" x14ac:dyDescent="0.3">
      <c r="A99" s="211"/>
      <c r="B99" s="214"/>
      <c r="C99" s="217"/>
      <c r="D99" s="217"/>
      <c r="E99" s="90" t="s">
        <v>71</v>
      </c>
      <c r="F99" s="217"/>
      <c r="G99" s="91"/>
      <c r="H99" s="108" t="e">
        <f t="shared" si="3"/>
        <v>#DIV/0!</v>
      </c>
      <c r="I99" s="205"/>
      <c r="J99" s="208"/>
    </row>
    <row r="100" spans="1:10" x14ac:dyDescent="0.3">
      <c r="A100" s="211"/>
      <c r="B100" s="214"/>
      <c r="C100" s="217"/>
      <c r="D100" s="217"/>
      <c r="E100" s="90" t="s">
        <v>72</v>
      </c>
      <c r="F100" s="217"/>
      <c r="G100" s="91"/>
      <c r="H100" s="108" t="e">
        <f t="shared" si="3"/>
        <v>#DIV/0!</v>
      </c>
      <c r="I100" s="205"/>
      <c r="J100" s="208"/>
    </row>
    <row r="101" spans="1:10" x14ac:dyDescent="0.3">
      <c r="A101" s="211"/>
      <c r="B101" s="214"/>
      <c r="C101" s="217"/>
      <c r="D101" s="217"/>
      <c r="E101" s="90" t="s">
        <v>73</v>
      </c>
      <c r="F101" s="217"/>
      <c r="G101" s="91"/>
      <c r="H101" s="108" t="e">
        <f t="shared" si="3"/>
        <v>#DIV/0!</v>
      </c>
      <c r="I101" s="205"/>
      <c r="J101" s="208"/>
    </row>
    <row r="102" spans="1:10" x14ac:dyDescent="0.3">
      <c r="A102" s="211"/>
      <c r="B102" s="214"/>
      <c r="C102" s="217"/>
      <c r="D102" s="217"/>
      <c r="E102" s="90" t="s">
        <v>74</v>
      </c>
      <c r="F102" s="217"/>
      <c r="G102" s="91"/>
      <c r="H102" s="108" t="e">
        <f t="shared" si="3"/>
        <v>#DIV/0!</v>
      </c>
      <c r="I102" s="205"/>
      <c r="J102" s="208"/>
    </row>
    <row r="103" spans="1:10" ht="15" thickBot="1" x14ac:dyDescent="0.35">
      <c r="A103" s="212"/>
      <c r="B103" s="215"/>
      <c r="C103" s="218"/>
      <c r="D103" s="218"/>
      <c r="E103" s="102" t="s">
        <v>75</v>
      </c>
      <c r="F103" s="218"/>
      <c r="G103" s="103"/>
      <c r="H103" s="107" t="e">
        <f t="shared" si="3"/>
        <v>#DIV/0!</v>
      </c>
      <c r="I103" s="206"/>
      <c r="J103" s="209"/>
    </row>
    <row r="104" spans="1:10" ht="15" thickTop="1" x14ac:dyDescent="0.3">
      <c r="A104" s="210" t="s">
        <v>135</v>
      </c>
      <c r="B104" s="213">
        <v>42531</v>
      </c>
      <c r="C104" s="216">
        <v>20</v>
      </c>
      <c r="D104" s="216">
        <v>28</v>
      </c>
      <c r="E104" s="109" t="s">
        <v>56</v>
      </c>
      <c r="F104" s="216"/>
      <c r="G104" s="110"/>
      <c r="H104" s="111" t="e">
        <f>(G104*10/$F$104)</f>
        <v>#DIV/0!</v>
      </c>
      <c r="I104" s="204"/>
      <c r="J104" s="207"/>
    </row>
    <row r="105" spans="1:10" x14ac:dyDescent="0.3">
      <c r="A105" s="211"/>
      <c r="B105" s="214"/>
      <c r="C105" s="217"/>
      <c r="D105" s="217"/>
      <c r="E105" s="88" t="s">
        <v>57</v>
      </c>
      <c r="F105" s="217"/>
      <c r="G105" s="89"/>
      <c r="H105" s="96" t="e">
        <f t="shared" ref="H105:H123" si="4">(G105*10/$F$104)</f>
        <v>#DIV/0!</v>
      </c>
      <c r="I105" s="205"/>
      <c r="J105" s="208"/>
    </row>
    <row r="106" spans="1:10" x14ac:dyDescent="0.3">
      <c r="A106" s="211"/>
      <c r="B106" s="214"/>
      <c r="C106" s="217"/>
      <c r="D106" s="217"/>
      <c r="E106" s="88" t="s">
        <v>58</v>
      </c>
      <c r="F106" s="217"/>
      <c r="G106" s="89"/>
      <c r="H106" s="96" t="e">
        <f t="shared" si="4"/>
        <v>#DIV/0!</v>
      </c>
      <c r="I106" s="205"/>
      <c r="J106" s="208"/>
    </row>
    <row r="107" spans="1:10" x14ac:dyDescent="0.3">
      <c r="A107" s="211"/>
      <c r="B107" s="214"/>
      <c r="C107" s="217"/>
      <c r="D107" s="217"/>
      <c r="E107" s="88" t="s">
        <v>59</v>
      </c>
      <c r="F107" s="217"/>
      <c r="G107" s="89"/>
      <c r="H107" s="96" t="e">
        <f t="shared" si="4"/>
        <v>#DIV/0!</v>
      </c>
      <c r="I107" s="205"/>
      <c r="J107" s="208"/>
    </row>
    <row r="108" spans="1:10" x14ac:dyDescent="0.3">
      <c r="A108" s="211"/>
      <c r="B108" s="214"/>
      <c r="C108" s="217"/>
      <c r="D108" s="217"/>
      <c r="E108" s="88" t="s">
        <v>60</v>
      </c>
      <c r="F108" s="217"/>
      <c r="G108" s="89"/>
      <c r="H108" s="96" t="e">
        <f t="shared" si="4"/>
        <v>#DIV/0!</v>
      </c>
      <c r="I108" s="205"/>
      <c r="J108" s="208"/>
    </row>
    <row r="109" spans="1:10" x14ac:dyDescent="0.3">
      <c r="A109" s="211"/>
      <c r="B109" s="214"/>
      <c r="C109" s="217"/>
      <c r="D109" s="217"/>
      <c r="E109" s="90" t="s">
        <v>61</v>
      </c>
      <c r="F109" s="217"/>
      <c r="G109" s="91"/>
      <c r="H109" s="108" t="e">
        <f t="shared" si="4"/>
        <v>#DIV/0!</v>
      </c>
      <c r="I109" s="205"/>
      <c r="J109" s="208"/>
    </row>
    <row r="110" spans="1:10" x14ac:dyDescent="0.3">
      <c r="A110" s="211"/>
      <c r="B110" s="214"/>
      <c r="C110" s="217"/>
      <c r="D110" s="217"/>
      <c r="E110" s="90" t="s">
        <v>62</v>
      </c>
      <c r="F110" s="217"/>
      <c r="G110" s="91"/>
      <c r="H110" s="108" t="e">
        <f t="shared" si="4"/>
        <v>#DIV/0!</v>
      </c>
      <c r="I110" s="205"/>
      <c r="J110" s="208"/>
    </row>
    <row r="111" spans="1:10" x14ac:dyDescent="0.3">
      <c r="A111" s="211"/>
      <c r="B111" s="214"/>
      <c r="C111" s="217"/>
      <c r="D111" s="217"/>
      <c r="E111" s="90" t="s">
        <v>63</v>
      </c>
      <c r="F111" s="217"/>
      <c r="G111" s="91"/>
      <c r="H111" s="108" t="e">
        <f t="shared" si="4"/>
        <v>#DIV/0!</v>
      </c>
      <c r="I111" s="205"/>
      <c r="J111" s="208"/>
    </row>
    <row r="112" spans="1:10" x14ac:dyDescent="0.3">
      <c r="A112" s="211"/>
      <c r="B112" s="214"/>
      <c r="C112" s="217"/>
      <c r="D112" s="217"/>
      <c r="E112" s="90" t="s">
        <v>64</v>
      </c>
      <c r="F112" s="217"/>
      <c r="G112" s="91"/>
      <c r="H112" s="108" t="e">
        <f t="shared" si="4"/>
        <v>#DIV/0!</v>
      </c>
      <c r="I112" s="205"/>
      <c r="J112" s="208"/>
    </row>
    <row r="113" spans="1:10" x14ac:dyDescent="0.3">
      <c r="A113" s="211"/>
      <c r="B113" s="214"/>
      <c r="C113" s="217"/>
      <c r="D113" s="217"/>
      <c r="E113" s="90" t="s">
        <v>65</v>
      </c>
      <c r="F113" s="217"/>
      <c r="G113" s="91"/>
      <c r="H113" s="108" t="e">
        <f t="shared" si="4"/>
        <v>#DIV/0!</v>
      </c>
      <c r="I113" s="205"/>
      <c r="J113" s="208"/>
    </row>
    <row r="114" spans="1:10" x14ac:dyDescent="0.3">
      <c r="A114" s="211"/>
      <c r="B114" s="214"/>
      <c r="C114" s="217"/>
      <c r="D114" s="217"/>
      <c r="E114" s="88" t="s">
        <v>66</v>
      </c>
      <c r="F114" s="217"/>
      <c r="G114" s="89"/>
      <c r="H114" s="96" t="e">
        <f t="shared" si="4"/>
        <v>#DIV/0!</v>
      </c>
      <c r="I114" s="205"/>
      <c r="J114" s="208"/>
    </row>
    <row r="115" spans="1:10" x14ac:dyDescent="0.3">
      <c r="A115" s="211"/>
      <c r="B115" s="214"/>
      <c r="C115" s="217"/>
      <c r="D115" s="217"/>
      <c r="E115" s="88" t="s">
        <v>67</v>
      </c>
      <c r="F115" s="217"/>
      <c r="G115" s="89"/>
      <c r="H115" s="96" t="e">
        <f t="shared" si="4"/>
        <v>#DIV/0!</v>
      </c>
      <c r="I115" s="205"/>
      <c r="J115" s="208"/>
    </row>
    <row r="116" spans="1:10" x14ac:dyDescent="0.3">
      <c r="A116" s="211"/>
      <c r="B116" s="214"/>
      <c r="C116" s="217"/>
      <c r="D116" s="217"/>
      <c r="E116" s="88" t="s">
        <v>68</v>
      </c>
      <c r="F116" s="217"/>
      <c r="G116" s="89"/>
      <c r="H116" s="96" t="e">
        <f t="shared" si="4"/>
        <v>#DIV/0!</v>
      </c>
      <c r="I116" s="205"/>
      <c r="J116" s="208"/>
    </row>
    <row r="117" spans="1:10" x14ac:dyDescent="0.3">
      <c r="A117" s="211"/>
      <c r="B117" s="214"/>
      <c r="C117" s="217"/>
      <c r="D117" s="217"/>
      <c r="E117" s="88" t="s">
        <v>69</v>
      </c>
      <c r="F117" s="217"/>
      <c r="G117" s="89"/>
      <c r="H117" s="96" t="e">
        <f t="shared" si="4"/>
        <v>#DIV/0!</v>
      </c>
      <c r="I117" s="205"/>
      <c r="J117" s="208"/>
    </row>
    <row r="118" spans="1:10" x14ac:dyDescent="0.3">
      <c r="A118" s="211"/>
      <c r="B118" s="214"/>
      <c r="C118" s="217"/>
      <c r="D118" s="217"/>
      <c r="E118" s="88" t="s">
        <v>70</v>
      </c>
      <c r="F118" s="217"/>
      <c r="G118" s="89"/>
      <c r="H118" s="96" t="e">
        <f t="shared" si="4"/>
        <v>#DIV/0!</v>
      </c>
      <c r="I118" s="205"/>
      <c r="J118" s="208"/>
    </row>
    <row r="119" spans="1:10" x14ac:dyDescent="0.3">
      <c r="A119" s="211"/>
      <c r="B119" s="214"/>
      <c r="C119" s="217"/>
      <c r="D119" s="217"/>
      <c r="E119" s="90" t="s">
        <v>71</v>
      </c>
      <c r="F119" s="217"/>
      <c r="G119" s="91"/>
      <c r="H119" s="108" t="e">
        <f t="shared" si="4"/>
        <v>#DIV/0!</v>
      </c>
      <c r="I119" s="205"/>
      <c r="J119" s="208"/>
    </row>
    <row r="120" spans="1:10" x14ac:dyDescent="0.3">
      <c r="A120" s="211"/>
      <c r="B120" s="214"/>
      <c r="C120" s="217"/>
      <c r="D120" s="217"/>
      <c r="E120" s="90" t="s">
        <v>72</v>
      </c>
      <c r="F120" s="217"/>
      <c r="G120" s="91"/>
      <c r="H120" s="108" t="e">
        <f t="shared" si="4"/>
        <v>#DIV/0!</v>
      </c>
      <c r="I120" s="205"/>
      <c r="J120" s="208"/>
    </row>
    <row r="121" spans="1:10" x14ac:dyDescent="0.3">
      <c r="A121" s="211"/>
      <c r="B121" s="214"/>
      <c r="C121" s="217"/>
      <c r="D121" s="217"/>
      <c r="E121" s="90" t="s">
        <v>73</v>
      </c>
      <c r="F121" s="217"/>
      <c r="G121" s="91"/>
      <c r="H121" s="108" t="e">
        <f t="shared" si="4"/>
        <v>#DIV/0!</v>
      </c>
      <c r="I121" s="205"/>
      <c r="J121" s="208"/>
    </row>
    <row r="122" spans="1:10" x14ac:dyDescent="0.3">
      <c r="A122" s="211"/>
      <c r="B122" s="214"/>
      <c r="C122" s="217"/>
      <c r="D122" s="217"/>
      <c r="E122" s="90" t="s">
        <v>74</v>
      </c>
      <c r="F122" s="217"/>
      <c r="G122" s="91"/>
      <c r="H122" s="108" t="e">
        <f t="shared" si="4"/>
        <v>#DIV/0!</v>
      </c>
      <c r="I122" s="205"/>
      <c r="J122" s="208"/>
    </row>
    <row r="123" spans="1:10" ht="15" thickBot="1" x14ac:dyDescent="0.35">
      <c r="A123" s="212"/>
      <c r="B123" s="215"/>
      <c r="C123" s="218"/>
      <c r="D123" s="218"/>
      <c r="E123" s="102" t="s">
        <v>75</v>
      </c>
      <c r="F123" s="218"/>
      <c r="G123" s="103"/>
      <c r="H123" s="107" t="e">
        <f t="shared" si="4"/>
        <v>#DIV/0!</v>
      </c>
      <c r="I123" s="206"/>
      <c r="J123" s="209"/>
    </row>
    <row r="124" spans="1:10" ht="15" thickTop="1" x14ac:dyDescent="0.3"/>
  </sheetData>
  <mergeCells count="43">
    <mergeCell ref="A2:J2"/>
    <mergeCell ref="F24:F43"/>
    <mergeCell ref="A4:A23"/>
    <mergeCell ref="F4:F23"/>
    <mergeCell ref="B4:B23"/>
    <mergeCell ref="C4:C23"/>
    <mergeCell ref="D4:D23"/>
    <mergeCell ref="I4:I23"/>
    <mergeCell ref="J4:J23"/>
    <mergeCell ref="B24:B43"/>
    <mergeCell ref="C24:C43"/>
    <mergeCell ref="D24:D43"/>
    <mergeCell ref="I24:I43"/>
    <mergeCell ref="J24:J43"/>
    <mergeCell ref="I44:I63"/>
    <mergeCell ref="J44:J63"/>
    <mergeCell ref="A24:A43"/>
    <mergeCell ref="I64:I83"/>
    <mergeCell ref="J64:J83"/>
    <mergeCell ref="A44:A63"/>
    <mergeCell ref="B44:B63"/>
    <mergeCell ref="C44:C63"/>
    <mergeCell ref="D44:D63"/>
    <mergeCell ref="F44:F63"/>
    <mergeCell ref="I84:I103"/>
    <mergeCell ref="J84:J103"/>
    <mergeCell ref="A64:A83"/>
    <mergeCell ref="B64:B83"/>
    <mergeCell ref="C64:C83"/>
    <mergeCell ref="D64:D83"/>
    <mergeCell ref="F64:F83"/>
    <mergeCell ref="A84:A103"/>
    <mergeCell ref="B84:B103"/>
    <mergeCell ref="C84:C103"/>
    <mergeCell ref="D84:D103"/>
    <mergeCell ref="F84:F103"/>
    <mergeCell ref="I104:I123"/>
    <mergeCell ref="J104:J123"/>
    <mergeCell ref="A104:A123"/>
    <mergeCell ref="B104:B123"/>
    <mergeCell ref="C104:C123"/>
    <mergeCell ref="D104:D123"/>
    <mergeCell ref="F104:F123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 tint="0.39997558519241921"/>
  </sheetPr>
  <dimension ref="A2:J144"/>
  <sheetViews>
    <sheetView topLeftCell="A10" zoomScale="80" zoomScaleNormal="80" workbookViewId="0">
      <selection activeCell="D24" sqref="D24:D43"/>
    </sheetView>
  </sheetViews>
  <sheetFormatPr baseColWidth="10" defaultRowHeight="14.4" x14ac:dyDescent="0.3"/>
  <cols>
    <col min="1" max="1" width="23.44140625" customWidth="1"/>
    <col min="3" max="3" width="16" customWidth="1"/>
    <col min="6" max="6" width="13.5546875" customWidth="1"/>
    <col min="7" max="7" width="19.109375" customWidth="1"/>
    <col min="8" max="8" width="18.88671875" customWidth="1"/>
    <col min="9" max="9" width="19.109375" customWidth="1"/>
    <col min="10" max="10" width="14" customWidth="1"/>
  </cols>
  <sheetData>
    <row r="2" spans="1:10" ht="21" thickBot="1" x14ac:dyDescent="0.35">
      <c r="A2" s="220" t="s">
        <v>81</v>
      </c>
      <c r="B2" s="220"/>
      <c r="C2" s="220"/>
      <c r="D2" s="220"/>
      <c r="E2" s="220"/>
      <c r="F2" s="220"/>
      <c r="G2" s="220"/>
      <c r="H2" s="220"/>
      <c r="I2" s="220"/>
      <c r="J2" s="220"/>
    </row>
    <row r="3" spans="1:10" ht="43.8" thickBot="1" x14ac:dyDescent="0.35">
      <c r="A3" s="92" t="s">
        <v>46</v>
      </c>
      <c r="B3" s="93" t="s">
        <v>47</v>
      </c>
      <c r="C3" s="94" t="s">
        <v>48</v>
      </c>
      <c r="D3" s="94" t="s">
        <v>55</v>
      </c>
      <c r="E3" s="93" t="s">
        <v>45</v>
      </c>
      <c r="F3" s="94" t="s">
        <v>49</v>
      </c>
      <c r="G3" s="94" t="s">
        <v>50</v>
      </c>
      <c r="H3" s="94" t="s">
        <v>51</v>
      </c>
      <c r="I3" s="94" t="s">
        <v>52</v>
      </c>
      <c r="J3" s="95" t="s">
        <v>76</v>
      </c>
    </row>
    <row r="4" spans="1:10" x14ac:dyDescent="0.3">
      <c r="A4" s="221" t="s">
        <v>136</v>
      </c>
      <c r="B4" s="222">
        <v>42503</v>
      </c>
      <c r="C4" s="219">
        <v>20</v>
      </c>
      <c r="D4" s="219">
        <v>0</v>
      </c>
      <c r="E4" s="99" t="s">
        <v>56</v>
      </c>
      <c r="F4" s="219">
        <v>192</v>
      </c>
      <c r="G4" s="100">
        <v>15</v>
      </c>
      <c r="H4" s="101">
        <f>(G4*10/$F$4)</f>
        <v>0.78125</v>
      </c>
      <c r="I4" s="223">
        <f>ROUND(AVERAGE(H4:H23),1)</f>
        <v>0.6</v>
      </c>
      <c r="J4" s="224">
        <f>ROUND(_xlfn.STDEV.P(H4:H23),1)</f>
        <v>0.4</v>
      </c>
    </row>
    <row r="5" spans="1:10" x14ac:dyDescent="0.3">
      <c r="A5" s="211"/>
      <c r="B5" s="214"/>
      <c r="C5" s="217"/>
      <c r="D5" s="217"/>
      <c r="E5" s="88" t="s">
        <v>57</v>
      </c>
      <c r="F5" s="217"/>
      <c r="G5" s="89">
        <v>10</v>
      </c>
      <c r="H5" s="97">
        <f>(G5*10/$F$4)</f>
        <v>0.52083333333333337</v>
      </c>
      <c r="I5" s="205"/>
      <c r="J5" s="208"/>
    </row>
    <row r="6" spans="1:10" x14ac:dyDescent="0.3">
      <c r="A6" s="211"/>
      <c r="B6" s="214"/>
      <c r="C6" s="217"/>
      <c r="D6" s="217"/>
      <c r="E6" s="88" t="s">
        <v>58</v>
      </c>
      <c r="F6" s="217"/>
      <c r="G6" s="89">
        <v>5</v>
      </c>
      <c r="H6" s="97">
        <f t="shared" ref="H6:H23" si="0">(G6*10/$F$4)</f>
        <v>0.26041666666666669</v>
      </c>
      <c r="I6" s="205"/>
      <c r="J6" s="208"/>
    </row>
    <row r="7" spans="1:10" x14ac:dyDescent="0.3">
      <c r="A7" s="211"/>
      <c r="B7" s="214"/>
      <c r="C7" s="217"/>
      <c r="D7" s="217"/>
      <c r="E7" s="88" t="s">
        <v>59</v>
      </c>
      <c r="F7" s="217"/>
      <c r="G7" s="89">
        <v>16</v>
      </c>
      <c r="H7" s="97">
        <f t="shared" si="0"/>
        <v>0.83333333333333337</v>
      </c>
      <c r="I7" s="205"/>
      <c r="J7" s="208"/>
    </row>
    <row r="8" spans="1:10" x14ac:dyDescent="0.3">
      <c r="A8" s="211"/>
      <c r="B8" s="214"/>
      <c r="C8" s="217"/>
      <c r="D8" s="217"/>
      <c r="E8" s="88" t="s">
        <v>60</v>
      </c>
      <c r="F8" s="217"/>
      <c r="G8" s="89">
        <v>15</v>
      </c>
      <c r="H8" s="97">
        <f t="shared" si="0"/>
        <v>0.78125</v>
      </c>
      <c r="I8" s="205"/>
      <c r="J8" s="208"/>
    </row>
    <row r="9" spans="1:10" x14ac:dyDescent="0.3">
      <c r="A9" s="211"/>
      <c r="B9" s="214"/>
      <c r="C9" s="217"/>
      <c r="D9" s="217"/>
      <c r="E9" s="90" t="s">
        <v>61</v>
      </c>
      <c r="F9" s="217"/>
      <c r="G9" s="91">
        <v>21</v>
      </c>
      <c r="H9" s="98">
        <f t="shared" si="0"/>
        <v>1.09375</v>
      </c>
      <c r="I9" s="205"/>
      <c r="J9" s="208"/>
    </row>
    <row r="10" spans="1:10" x14ac:dyDescent="0.3">
      <c r="A10" s="211"/>
      <c r="B10" s="214"/>
      <c r="C10" s="217"/>
      <c r="D10" s="217"/>
      <c r="E10" s="90" t="s">
        <v>62</v>
      </c>
      <c r="F10" s="217"/>
      <c r="G10" s="91">
        <v>0</v>
      </c>
      <c r="H10" s="98">
        <f t="shared" si="0"/>
        <v>0</v>
      </c>
      <c r="I10" s="205"/>
      <c r="J10" s="208"/>
    </row>
    <row r="11" spans="1:10" x14ac:dyDescent="0.3">
      <c r="A11" s="211"/>
      <c r="B11" s="214"/>
      <c r="C11" s="217"/>
      <c r="D11" s="217"/>
      <c r="E11" s="90" t="s">
        <v>63</v>
      </c>
      <c r="F11" s="217"/>
      <c r="G11" s="91">
        <v>0</v>
      </c>
      <c r="H11" s="98">
        <f t="shared" si="0"/>
        <v>0</v>
      </c>
      <c r="I11" s="205"/>
      <c r="J11" s="208"/>
    </row>
    <row r="12" spans="1:10" x14ac:dyDescent="0.3">
      <c r="A12" s="211"/>
      <c r="B12" s="214"/>
      <c r="C12" s="217"/>
      <c r="D12" s="217"/>
      <c r="E12" s="90" t="s">
        <v>64</v>
      </c>
      <c r="F12" s="217"/>
      <c r="G12" s="91">
        <v>0</v>
      </c>
      <c r="H12" s="98">
        <f>(G12*10/$F$4)</f>
        <v>0</v>
      </c>
      <c r="I12" s="205"/>
      <c r="J12" s="208"/>
    </row>
    <row r="13" spans="1:10" x14ac:dyDescent="0.3">
      <c r="A13" s="211"/>
      <c r="B13" s="214"/>
      <c r="C13" s="217"/>
      <c r="D13" s="217"/>
      <c r="E13" s="90" t="s">
        <v>65</v>
      </c>
      <c r="F13" s="217"/>
      <c r="G13" s="91">
        <v>10</v>
      </c>
      <c r="H13" s="98">
        <f t="shared" si="0"/>
        <v>0.52083333333333337</v>
      </c>
      <c r="I13" s="205"/>
      <c r="J13" s="208"/>
    </row>
    <row r="14" spans="1:10" x14ac:dyDescent="0.3">
      <c r="A14" s="211"/>
      <c r="B14" s="214"/>
      <c r="C14" s="217"/>
      <c r="D14" s="217"/>
      <c r="E14" s="88" t="s">
        <v>66</v>
      </c>
      <c r="F14" s="217"/>
      <c r="G14" s="89">
        <v>15</v>
      </c>
      <c r="H14" s="97">
        <f t="shared" si="0"/>
        <v>0.78125</v>
      </c>
      <c r="I14" s="205"/>
      <c r="J14" s="208"/>
    </row>
    <row r="15" spans="1:10" x14ac:dyDescent="0.3">
      <c r="A15" s="211"/>
      <c r="B15" s="214"/>
      <c r="C15" s="217"/>
      <c r="D15" s="217"/>
      <c r="E15" s="88" t="s">
        <v>67</v>
      </c>
      <c r="F15" s="217"/>
      <c r="G15" s="89">
        <v>12</v>
      </c>
      <c r="H15" s="97">
        <f t="shared" si="0"/>
        <v>0.625</v>
      </c>
      <c r="I15" s="205"/>
      <c r="J15" s="208"/>
    </row>
    <row r="16" spans="1:10" x14ac:dyDescent="0.3">
      <c r="A16" s="211"/>
      <c r="B16" s="214"/>
      <c r="C16" s="217"/>
      <c r="D16" s="217"/>
      <c r="E16" s="88" t="s">
        <v>68</v>
      </c>
      <c r="F16" s="217"/>
      <c r="G16" s="89">
        <v>9</v>
      </c>
      <c r="H16" s="97">
        <f t="shared" si="0"/>
        <v>0.46875</v>
      </c>
      <c r="I16" s="205"/>
      <c r="J16" s="208"/>
    </row>
    <row r="17" spans="1:10" x14ac:dyDescent="0.3">
      <c r="A17" s="211"/>
      <c r="B17" s="214"/>
      <c r="C17" s="217"/>
      <c r="D17" s="217"/>
      <c r="E17" s="88" t="s">
        <v>69</v>
      </c>
      <c r="F17" s="217"/>
      <c r="G17" s="89">
        <v>20</v>
      </c>
      <c r="H17" s="97">
        <f t="shared" si="0"/>
        <v>1.0416666666666667</v>
      </c>
      <c r="I17" s="205"/>
      <c r="J17" s="208"/>
    </row>
    <row r="18" spans="1:10" x14ac:dyDescent="0.3">
      <c r="A18" s="211"/>
      <c r="B18" s="214"/>
      <c r="C18" s="217"/>
      <c r="D18" s="217"/>
      <c r="E18" s="88" t="s">
        <v>70</v>
      </c>
      <c r="F18" s="217"/>
      <c r="G18" s="89">
        <v>12</v>
      </c>
      <c r="H18" s="97">
        <f t="shared" si="0"/>
        <v>0.625</v>
      </c>
      <c r="I18" s="205"/>
      <c r="J18" s="208"/>
    </row>
    <row r="19" spans="1:10" x14ac:dyDescent="0.3">
      <c r="A19" s="211"/>
      <c r="B19" s="214"/>
      <c r="C19" s="217"/>
      <c r="D19" s="217"/>
      <c r="E19" s="90" t="s">
        <v>71</v>
      </c>
      <c r="F19" s="217"/>
      <c r="G19" s="91">
        <v>33</v>
      </c>
      <c r="H19" s="98">
        <f t="shared" si="0"/>
        <v>1.71875</v>
      </c>
      <c r="I19" s="205"/>
      <c r="J19" s="208"/>
    </row>
    <row r="20" spans="1:10" x14ac:dyDescent="0.3">
      <c r="A20" s="211"/>
      <c r="B20" s="214"/>
      <c r="C20" s="217"/>
      <c r="D20" s="217"/>
      <c r="E20" s="90" t="s">
        <v>72</v>
      </c>
      <c r="F20" s="217"/>
      <c r="G20" s="91">
        <v>3</v>
      </c>
      <c r="H20" s="98">
        <f t="shared" si="0"/>
        <v>0.15625</v>
      </c>
      <c r="I20" s="205"/>
      <c r="J20" s="208"/>
    </row>
    <row r="21" spans="1:10" x14ac:dyDescent="0.3">
      <c r="A21" s="211"/>
      <c r="B21" s="214"/>
      <c r="C21" s="217"/>
      <c r="D21" s="217"/>
      <c r="E21" s="90" t="s">
        <v>73</v>
      </c>
      <c r="F21" s="217"/>
      <c r="G21" s="91">
        <v>10</v>
      </c>
      <c r="H21" s="98">
        <f t="shared" si="0"/>
        <v>0.52083333333333337</v>
      </c>
      <c r="I21" s="205"/>
      <c r="J21" s="208"/>
    </row>
    <row r="22" spans="1:10" x14ac:dyDescent="0.3">
      <c r="A22" s="211"/>
      <c r="B22" s="214"/>
      <c r="C22" s="217"/>
      <c r="D22" s="217"/>
      <c r="E22" s="90" t="s">
        <v>74</v>
      </c>
      <c r="F22" s="217"/>
      <c r="G22" s="91">
        <v>8</v>
      </c>
      <c r="H22" s="98">
        <f t="shared" si="0"/>
        <v>0.41666666666666669</v>
      </c>
      <c r="I22" s="205"/>
      <c r="J22" s="208"/>
    </row>
    <row r="23" spans="1:10" ht="15" thickBot="1" x14ac:dyDescent="0.35">
      <c r="A23" s="212"/>
      <c r="B23" s="215"/>
      <c r="C23" s="218"/>
      <c r="D23" s="218"/>
      <c r="E23" s="102" t="s">
        <v>75</v>
      </c>
      <c r="F23" s="218"/>
      <c r="G23" s="103">
        <v>16</v>
      </c>
      <c r="H23" s="104">
        <f t="shared" si="0"/>
        <v>0.83333333333333337</v>
      </c>
      <c r="I23" s="206"/>
      <c r="J23" s="209"/>
    </row>
    <row r="24" spans="1:10" ht="15" thickTop="1" x14ac:dyDescent="0.3">
      <c r="A24" s="210" t="s">
        <v>137</v>
      </c>
      <c r="B24" s="213">
        <v>42507</v>
      </c>
      <c r="C24" s="216">
        <v>20</v>
      </c>
      <c r="D24" s="216">
        <v>4</v>
      </c>
      <c r="E24" s="109" t="s">
        <v>56</v>
      </c>
      <c r="F24" s="216">
        <v>177</v>
      </c>
      <c r="G24" s="110">
        <v>56</v>
      </c>
      <c r="H24" s="111">
        <f>(G24*10/$F$24)</f>
        <v>3.1638418079096047</v>
      </c>
      <c r="I24" s="204">
        <f>ROUND(AVERAGE(H24:H43),1)</f>
        <v>4.4000000000000004</v>
      </c>
      <c r="J24" s="207">
        <f>ROUND(_xlfn.STDEV.P(H24:H43),1)</f>
        <v>1.7</v>
      </c>
    </row>
    <row r="25" spans="1:10" x14ac:dyDescent="0.3">
      <c r="A25" s="211"/>
      <c r="B25" s="214"/>
      <c r="C25" s="217"/>
      <c r="D25" s="217"/>
      <c r="E25" s="88" t="s">
        <v>57</v>
      </c>
      <c r="F25" s="217"/>
      <c r="G25" s="89">
        <v>56</v>
      </c>
      <c r="H25" s="96">
        <f t="shared" ref="H25:H43" si="1">(G25*10/$F$24)</f>
        <v>3.1638418079096047</v>
      </c>
      <c r="I25" s="205"/>
      <c r="J25" s="208"/>
    </row>
    <row r="26" spans="1:10" x14ac:dyDescent="0.3">
      <c r="A26" s="211"/>
      <c r="B26" s="214"/>
      <c r="C26" s="217"/>
      <c r="D26" s="217"/>
      <c r="E26" s="88" t="s">
        <v>58</v>
      </c>
      <c r="F26" s="217"/>
      <c r="G26" s="89">
        <v>51</v>
      </c>
      <c r="H26" s="96">
        <f t="shared" si="1"/>
        <v>2.8813559322033897</v>
      </c>
      <c r="I26" s="205"/>
      <c r="J26" s="208"/>
    </row>
    <row r="27" spans="1:10" x14ac:dyDescent="0.3">
      <c r="A27" s="211"/>
      <c r="B27" s="214"/>
      <c r="C27" s="217"/>
      <c r="D27" s="217"/>
      <c r="E27" s="88" t="s">
        <v>59</v>
      </c>
      <c r="F27" s="217"/>
      <c r="G27" s="89">
        <v>47</v>
      </c>
      <c r="H27" s="96">
        <f t="shared" si="1"/>
        <v>2.6553672316384183</v>
      </c>
      <c r="I27" s="205"/>
      <c r="J27" s="208"/>
    </row>
    <row r="28" spans="1:10" x14ac:dyDescent="0.3">
      <c r="A28" s="211"/>
      <c r="B28" s="214"/>
      <c r="C28" s="217"/>
      <c r="D28" s="217"/>
      <c r="E28" s="88" t="s">
        <v>60</v>
      </c>
      <c r="F28" s="217"/>
      <c r="G28" s="89">
        <v>57</v>
      </c>
      <c r="H28" s="96">
        <f t="shared" si="1"/>
        <v>3.2203389830508473</v>
      </c>
      <c r="I28" s="205"/>
      <c r="J28" s="208"/>
    </row>
    <row r="29" spans="1:10" x14ac:dyDescent="0.3">
      <c r="A29" s="211"/>
      <c r="B29" s="214"/>
      <c r="C29" s="217"/>
      <c r="D29" s="217"/>
      <c r="E29" s="90" t="s">
        <v>61</v>
      </c>
      <c r="F29" s="217"/>
      <c r="G29" s="91">
        <v>71</v>
      </c>
      <c r="H29" s="108">
        <f t="shared" si="1"/>
        <v>4.0112994350282483</v>
      </c>
      <c r="I29" s="205"/>
      <c r="J29" s="208"/>
    </row>
    <row r="30" spans="1:10" x14ac:dyDescent="0.3">
      <c r="A30" s="211"/>
      <c r="B30" s="214"/>
      <c r="C30" s="217"/>
      <c r="D30" s="217"/>
      <c r="E30" s="90" t="s">
        <v>62</v>
      </c>
      <c r="F30" s="217"/>
      <c r="G30" s="91">
        <v>60</v>
      </c>
      <c r="H30" s="108">
        <f t="shared" si="1"/>
        <v>3.3898305084745761</v>
      </c>
      <c r="I30" s="205"/>
      <c r="J30" s="208"/>
    </row>
    <row r="31" spans="1:10" x14ac:dyDescent="0.3">
      <c r="A31" s="211"/>
      <c r="B31" s="214"/>
      <c r="C31" s="217"/>
      <c r="D31" s="217"/>
      <c r="E31" s="90" t="s">
        <v>63</v>
      </c>
      <c r="F31" s="217"/>
      <c r="G31" s="91">
        <v>70</v>
      </c>
      <c r="H31" s="108">
        <f t="shared" si="1"/>
        <v>3.9548022598870056</v>
      </c>
      <c r="I31" s="205"/>
      <c r="J31" s="208"/>
    </row>
    <row r="32" spans="1:10" x14ac:dyDescent="0.3">
      <c r="A32" s="211"/>
      <c r="B32" s="214"/>
      <c r="C32" s="217"/>
      <c r="D32" s="217"/>
      <c r="E32" s="90" t="s">
        <v>64</v>
      </c>
      <c r="F32" s="217"/>
      <c r="G32" s="91">
        <v>65</v>
      </c>
      <c r="H32" s="108">
        <f t="shared" si="1"/>
        <v>3.6723163841807911</v>
      </c>
      <c r="I32" s="205"/>
      <c r="J32" s="208"/>
    </row>
    <row r="33" spans="1:10" x14ac:dyDescent="0.3">
      <c r="A33" s="211"/>
      <c r="B33" s="214"/>
      <c r="C33" s="217"/>
      <c r="D33" s="217"/>
      <c r="E33" s="90" t="s">
        <v>65</v>
      </c>
      <c r="F33" s="217"/>
      <c r="G33" s="91">
        <v>90</v>
      </c>
      <c r="H33" s="108">
        <f t="shared" si="1"/>
        <v>5.0847457627118642</v>
      </c>
      <c r="I33" s="205"/>
      <c r="J33" s="208"/>
    </row>
    <row r="34" spans="1:10" x14ac:dyDescent="0.3">
      <c r="A34" s="211"/>
      <c r="B34" s="214"/>
      <c r="C34" s="217"/>
      <c r="D34" s="217"/>
      <c r="E34" s="88" t="s">
        <v>66</v>
      </c>
      <c r="F34" s="217"/>
      <c r="G34" s="89">
        <v>66</v>
      </c>
      <c r="H34" s="96">
        <f>(G34*10/$F$24)</f>
        <v>3.7288135593220337</v>
      </c>
      <c r="I34" s="205"/>
      <c r="J34" s="208"/>
    </row>
    <row r="35" spans="1:10" x14ac:dyDescent="0.3">
      <c r="A35" s="211"/>
      <c r="B35" s="214"/>
      <c r="C35" s="217"/>
      <c r="D35" s="217"/>
      <c r="E35" s="88" t="s">
        <v>67</v>
      </c>
      <c r="F35" s="217"/>
      <c r="G35" s="89">
        <v>70</v>
      </c>
      <c r="H35" s="96">
        <f t="shared" si="1"/>
        <v>3.9548022598870056</v>
      </c>
      <c r="I35" s="205"/>
      <c r="J35" s="208"/>
    </row>
    <row r="36" spans="1:10" x14ac:dyDescent="0.3">
      <c r="A36" s="211"/>
      <c r="B36" s="214"/>
      <c r="C36" s="217"/>
      <c r="D36" s="217"/>
      <c r="E36" s="88" t="s">
        <v>68</v>
      </c>
      <c r="F36" s="217"/>
      <c r="G36" s="89">
        <v>144</v>
      </c>
      <c r="H36" s="96">
        <f>(G36*10/$F$24)</f>
        <v>8.1355932203389827</v>
      </c>
      <c r="I36" s="205"/>
      <c r="J36" s="208"/>
    </row>
    <row r="37" spans="1:10" x14ac:dyDescent="0.3">
      <c r="A37" s="211"/>
      <c r="B37" s="214"/>
      <c r="C37" s="217"/>
      <c r="D37" s="217"/>
      <c r="E37" s="88" t="s">
        <v>69</v>
      </c>
      <c r="F37" s="217"/>
      <c r="G37" s="89">
        <v>166</v>
      </c>
      <c r="H37" s="96">
        <f t="shared" si="1"/>
        <v>9.378531073446327</v>
      </c>
      <c r="I37" s="205"/>
      <c r="J37" s="208"/>
    </row>
    <row r="38" spans="1:10" x14ac:dyDescent="0.3">
      <c r="A38" s="211"/>
      <c r="B38" s="214"/>
      <c r="C38" s="217"/>
      <c r="D38" s="217"/>
      <c r="E38" s="88" t="s">
        <v>70</v>
      </c>
      <c r="F38" s="217"/>
      <c r="G38" s="89">
        <v>60</v>
      </c>
      <c r="H38" s="96">
        <f t="shared" si="1"/>
        <v>3.3898305084745761</v>
      </c>
      <c r="I38" s="205"/>
      <c r="J38" s="208"/>
    </row>
    <row r="39" spans="1:10" x14ac:dyDescent="0.3">
      <c r="A39" s="211"/>
      <c r="B39" s="214"/>
      <c r="C39" s="217"/>
      <c r="D39" s="217"/>
      <c r="E39" s="90" t="s">
        <v>71</v>
      </c>
      <c r="F39" s="217"/>
      <c r="G39" s="91">
        <v>104</v>
      </c>
      <c r="H39" s="108">
        <f>(G39*10/$F$24)</f>
        <v>5.8757062146892656</v>
      </c>
      <c r="I39" s="205"/>
      <c r="J39" s="208"/>
    </row>
    <row r="40" spans="1:10" x14ac:dyDescent="0.3">
      <c r="A40" s="211"/>
      <c r="B40" s="214"/>
      <c r="C40" s="217"/>
      <c r="D40" s="217"/>
      <c r="E40" s="90" t="s">
        <v>72</v>
      </c>
      <c r="F40" s="217"/>
      <c r="G40" s="91">
        <v>100</v>
      </c>
      <c r="H40" s="108">
        <f t="shared" si="1"/>
        <v>5.6497175141242941</v>
      </c>
      <c r="I40" s="205"/>
      <c r="J40" s="208"/>
    </row>
    <row r="41" spans="1:10" x14ac:dyDescent="0.3">
      <c r="A41" s="211"/>
      <c r="B41" s="214"/>
      <c r="C41" s="217"/>
      <c r="D41" s="217"/>
      <c r="E41" s="90" t="s">
        <v>73</v>
      </c>
      <c r="F41" s="217"/>
      <c r="G41" s="91">
        <v>70</v>
      </c>
      <c r="H41" s="108">
        <f t="shared" si="1"/>
        <v>3.9548022598870056</v>
      </c>
      <c r="I41" s="205"/>
      <c r="J41" s="208"/>
    </row>
    <row r="42" spans="1:10" x14ac:dyDescent="0.3">
      <c r="A42" s="211"/>
      <c r="B42" s="214"/>
      <c r="C42" s="217"/>
      <c r="D42" s="217"/>
      <c r="E42" s="90" t="s">
        <v>74</v>
      </c>
      <c r="F42" s="217"/>
      <c r="G42" s="91">
        <v>73</v>
      </c>
      <c r="H42" s="108">
        <f t="shared" si="1"/>
        <v>4.1242937853107344</v>
      </c>
      <c r="I42" s="205"/>
      <c r="J42" s="208"/>
    </row>
    <row r="43" spans="1:10" ht="15" thickBot="1" x14ac:dyDescent="0.35">
      <c r="A43" s="212"/>
      <c r="B43" s="215"/>
      <c r="C43" s="218"/>
      <c r="D43" s="218"/>
      <c r="E43" s="102" t="s">
        <v>75</v>
      </c>
      <c r="F43" s="218"/>
      <c r="G43" s="103">
        <v>79</v>
      </c>
      <c r="H43" s="107">
        <f t="shared" si="1"/>
        <v>4.463276836158192</v>
      </c>
      <c r="I43" s="206"/>
      <c r="J43" s="209"/>
    </row>
    <row r="44" spans="1:10" ht="15" thickTop="1" x14ac:dyDescent="0.3">
      <c r="A44" s="210" t="s">
        <v>138</v>
      </c>
      <c r="B44" s="213">
        <v>42510</v>
      </c>
      <c r="C44" s="216">
        <v>20</v>
      </c>
      <c r="D44" s="216">
        <v>7</v>
      </c>
      <c r="E44" s="109" t="s">
        <v>56</v>
      </c>
      <c r="F44" s="216">
        <v>170</v>
      </c>
      <c r="G44" s="110">
        <v>118</v>
      </c>
      <c r="H44" s="111">
        <f>(G44*10/$F$44)</f>
        <v>6.9411764705882355</v>
      </c>
      <c r="I44" s="204">
        <f>ROUND(AVERAGE(H44:H63),1)</f>
        <v>5.9</v>
      </c>
      <c r="J44" s="207">
        <f>ROUND(_xlfn.STDEV.P(H44:H63),1)</f>
        <v>1.3</v>
      </c>
    </row>
    <row r="45" spans="1:10" x14ac:dyDescent="0.3">
      <c r="A45" s="211"/>
      <c r="B45" s="214"/>
      <c r="C45" s="217"/>
      <c r="D45" s="217"/>
      <c r="E45" s="88" t="s">
        <v>57</v>
      </c>
      <c r="F45" s="217"/>
      <c r="G45" s="89">
        <v>107</v>
      </c>
      <c r="H45" s="96">
        <f t="shared" ref="H45:H63" si="2">(G45*10/$F$44)</f>
        <v>6.2941176470588234</v>
      </c>
      <c r="I45" s="205"/>
      <c r="J45" s="208"/>
    </row>
    <row r="46" spans="1:10" x14ac:dyDescent="0.3">
      <c r="A46" s="211"/>
      <c r="B46" s="214"/>
      <c r="C46" s="217"/>
      <c r="D46" s="217"/>
      <c r="E46" s="88" t="s">
        <v>58</v>
      </c>
      <c r="F46" s="217"/>
      <c r="G46" s="89">
        <v>80</v>
      </c>
      <c r="H46" s="96">
        <f t="shared" si="2"/>
        <v>4.7058823529411766</v>
      </c>
      <c r="I46" s="205"/>
      <c r="J46" s="208"/>
    </row>
    <row r="47" spans="1:10" x14ac:dyDescent="0.3">
      <c r="A47" s="211"/>
      <c r="B47" s="214"/>
      <c r="C47" s="217"/>
      <c r="D47" s="217"/>
      <c r="E47" s="88" t="s">
        <v>59</v>
      </c>
      <c r="F47" s="217"/>
      <c r="G47" s="89">
        <v>121</v>
      </c>
      <c r="H47" s="96">
        <f t="shared" si="2"/>
        <v>7.117647058823529</v>
      </c>
      <c r="I47" s="205"/>
      <c r="J47" s="208"/>
    </row>
    <row r="48" spans="1:10" x14ac:dyDescent="0.3">
      <c r="A48" s="211"/>
      <c r="B48" s="214"/>
      <c r="C48" s="217"/>
      <c r="D48" s="217"/>
      <c r="E48" s="88" t="s">
        <v>60</v>
      </c>
      <c r="F48" s="217"/>
      <c r="G48" s="89">
        <v>140</v>
      </c>
      <c r="H48" s="96">
        <f t="shared" si="2"/>
        <v>8.235294117647058</v>
      </c>
      <c r="I48" s="205"/>
      <c r="J48" s="208"/>
    </row>
    <row r="49" spans="1:10" x14ac:dyDescent="0.3">
      <c r="A49" s="211"/>
      <c r="B49" s="214"/>
      <c r="C49" s="217"/>
      <c r="D49" s="217"/>
      <c r="E49" s="90" t="s">
        <v>61</v>
      </c>
      <c r="F49" s="217"/>
      <c r="G49" s="91">
        <v>80</v>
      </c>
      <c r="H49" s="108">
        <f t="shared" si="2"/>
        <v>4.7058823529411766</v>
      </c>
      <c r="I49" s="205"/>
      <c r="J49" s="208"/>
    </row>
    <row r="50" spans="1:10" x14ac:dyDescent="0.3">
      <c r="A50" s="211"/>
      <c r="B50" s="214"/>
      <c r="C50" s="217"/>
      <c r="D50" s="217"/>
      <c r="E50" s="90" t="s">
        <v>62</v>
      </c>
      <c r="F50" s="217"/>
      <c r="G50" s="91">
        <v>74</v>
      </c>
      <c r="H50" s="108">
        <f t="shared" si="2"/>
        <v>4.3529411764705879</v>
      </c>
      <c r="I50" s="205"/>
      <c r="J50" s="208"/>
    </row>
    <row r="51" spans="1:10" x14ac:dyDescent="0.3">
      <c r="A51" s="211"/>
      <c r="B51" s="214"/>
      <c r="C51" s="217"/>
      <c r="D51" s="217"/>
      <c r="E51" s="90" t="s">
        <v>63</v>
      </c>
      <c r="F51" s="217"/>
      <c r="G51" s="91">
        <v>59</v>
      </c>
      <c r="H51" s="108">
        <f t="shared" si="2"/>
        <v>3.4705882352941178</v>
      </c>
      <c r="I51" s="205"/>
      <c r="J51" s="208"/>
    </row>
    <row r="52" spans="1:10" x14ac:dyDescent="0.3">
      <c r="A52" s="211"/>
      <c r="B52" s="214"/>
      <c r="C52" s="217"/>
      <c r="D52" s="217"/>
      <c r="E52" s="90" t="s">
        <v>64</v>
      </c>
      <c r="F52" s="217"/>
      <c r="G52" s="91">
        <v>65</v>
      </c>
      <c r="H52" s="108">
        <f>(G52*10/$F$44)</f>
        <v>3.8235294117647061</v>
      </c>
      <c r="I52" s="205"/>
      <c r="J52" s="208"/>
    </row>
    <row r="53" spans="1:10" x14ac:dyDescent="0.3">
      <c r="A53" s="211"/>
      <c r="B53" s="214"/>
      <c r="C53" s="217"/>
      <c r="D53" s="217"/>
      <c r="E53" s="90" t="s">
        <v>65</v>
      </c>
      <c r="F53" s="217"/>
      <c r="G53" s="91">
        <v>103</v>
      </c>
      <c r="H53" s="108">
        <f t="shared" si="2"/>
        <v>6.0588235294117645</v>
      </c>
      <c r="I53" s="205"/>
      <c r="J53" s="208"/>
    </row>
    <row r="54" spans="1:10" x14ac:dyDescent="0.3">
      <c r="A54" s="211"/>
      <c r="B54" s="214"/>
      <c r="C54" s="217"/>
      <c r="D54" s="217"/>
      <c r="E54" s="88" t="s">
        <v>66</v>
      </c>
      <c r="F54" s="217"/>
      <c r="G54" s="89">
        <v>114</v>
      </c>
      <c r="H54" s="96">
        <f t="shared" si="2"/>
        <v>6.7058823529411766</v>
      </c>
      <c r="I54" s="205"/>
      <c r="J54" s="208"/>
    </row>
    <row r="55" spans="1:10" x14ac:dyDescent="0.3">
      <c r="A55" s="211"/>
      <c r="B55" s="214"/>
      <c r="C55" s="217"/>
      <c r="D55" s="217"/>
      <c r="E55" s="88" t="s">
        <v>67</v>
      </c>
      <c r="F55" s="217"/>
      <c r="G55" s="89">
        <v>129</v>
      </c>
      <c r="H55" s="96">
        <f t="shared" si="2"/>
        <v>7.5882352941176467</v>
      </c>
      <c r="I55" s="205"/>
      <c r="J55" s="208"/>
    </row>
    <row r="56" spans="1:10" x14ac:dyDescent="0.3">
      <c r="A56" s="211"/>
      <c r="B56" s="214"/>
      <c r="C56" s="217"/>
      <c r="D56" s="217"/>
      <c r="E56" s="88" t="s">
        <v>68</v>
      </c>
      <c r="F56" s="217"/>
      <c r="G56" s="89">
        <v>132</v>
      </c>
      <c r="H56" s="96">
        <f t="shared" si="2"/>
        <v>7.7647058823529411</v>
      </c>
      <c r="I56" s="205"/>
      <c r="J56" s="208"/>
    </row>
    <row r="57" spans="1:10" x14ac:dyDescent="0.3">
      <c r="A57" s="211"/>
      <c r="B57" s="214"/>
      <c r="C57" s="217"/>
      <c r="D57" s="217"/>
      <c r="E57" s="88" t="s">
        <v>69</v>
      </c>
      <c r="F57" s="217"/>
      <c r="G57" s="89">
        <v>110</v>
      </c>
      <c r="H57" s="96">
        <f>(G57*10/$F$44)</f>
        <v>6.4705882352941178</v>
      </c>
      <c r="I57" s="205"/>
      <c r="J57" s="208"/>
    </row>
    <row r="58" spans="1:10" x14ac:dyDescent="0.3">
      <c r="A58" s="211"/>
      <c r="B58" s="214"/>
      <c r="C58" s="217"/>
      <c r="D58" s="217"/>
      <c r="E58" s="88" t="s">
        <v>70</v>
      </c>
      <c r="F58" s="217"/>
      <c r="G58" s="89">
        <v>86</v>
      </c>
      <c r="H58" s="96">
        <f t="shared" si="2"/>
        <v>5.0588235294117645</v>
      </c>
      <c r="I58" s="205"/>
      <c r="J58" s="208"/>
    </row>
    <row r="59" spans="1:10" x14ac:dyDescent="0.3">
      <c r="A59" s="211"/>
      <c r="B59" s="214"/>
      <c r="C59" s="217"/>
      <c r="D59" s="217"/>
      <c r="E59" s="90" t="s">
        <v>71</v>
      </c>
      <c r="F59" s="217"/>
      <c r="G59" s="91">
        <v>77</v>
      </c>
      <c r="H59" s="108">
        <f t="shared" si="2"/>
        <v>4.5294117647058822</v>
      </c>
      <c r="I59" s="205"/>
      <c r="J59" s="208"/>
    </row>
    <row r="60" spans="1:10" x14ac:dyDescent="0.3">
      <c r="A60" s="211"/>
      <c r="B60" s="214"/>
      <c r="C60" s="217"/>
      <c r="D60" s="217"/>
      <c r="E60" s="90" t="s">
        <v>72</v>
      </c>
      <c r="F60" s="217"/>
      <c r="G60" s="91">
        <v>97</v>
      </c>
      <c r="H60" s="108">
        <f t="shared" si="2"/>
        <v>5.7058823529411766</v>
      </c>
      <c r="I60" s="205"/>
      <c r="J60" s="208"/>
    </row>
    <row r="61" spans="1:10" x14ac:dyDescent="0.3">
      <c r="A61" s="211"/>
      <c r="B61" s="214"/>
      <c r="C61" s="217"/>
      <c r="D61" s="217"/>
      <c r="E61" s="90" t="s">
        <v>73</v>
      </c>
      <c r="F61" s="217"/>
      <c r="G61" s="91">
        <v>105</v>
      </c>
      <c r="H61" s="108">
        <f t="shared" si="2"/>
        <v>6.1764705882352944</v>
      </c>
      <c r="I61" s="205"/>
      <c r="J61" s="208"/>
    </row>
    <row r="62" spans="1:10" x14ac:dyDescent="0.3">
      <c r="A62" s="211"/>
      <c r="B62" s="214"/>
      <c r="C62" s="217"/>
      <c r="D62" s="217"/>
      <c r="E62" s="90" t="s">
        <v>74</v>
      </c>
      <c r="F62" s="217"/>
      <c r="G62" s="91">
        <v>100</v>
      </c>
      <c r="H62" s="108">
        <f t="shared" si="2"/>
        <v>5.882352941176471</v>
      </c>
      <c r="I62" s="205"/>
      <c r="J62" s="208"/>
    </row>
    <row r="63" spans="1:10" ht="15" thickBot="1" x14ac:dyDescent="0.35">
      <c r="A63" s="212"/>
      <c r="B63" s="215"/>
      <c r="C63" s="218"/>
      <c r="D63" s="218"/>
      <c r="E63" s="102" t="s">
        <v>75</v>
      </c>
      <c r="F63" s="218"/>
      <c r="G63" s="103">
        <v>108</v>
      </c>
      <c r="H63" s="107">
        <f t="shared" si="2"/>
        <v>6.3529411764705879</v>
      </c>
      <c r="I63" s="206"/>
      <c r="J63" s="209"/>
    </row>
    <row r="64" spans="1:10" ht="15" thickTop="1" x14ac:dyDescent="0.3">
      <c r="A64" s="210" t="s">
        <v>139</v>
      </c>
      <c r="B64" s="213">
        <v>42517</v>
      </c>
      <c r="C64" s="216">
        <v>20</v>
      </c>
      <c r="D64" s="216">
        <v>14</v>
      </c>
      <c r="E64" s="109" t="s">
        <v>56</v>
      </c>
      <c r="F64" s="216">
        <v>170</v>
      </c>
      <c r="G64" s="110">
        <v>119</v>
      </c>
      <c r="H64" s="111">
        <f>(G64*10/$F$64)</f>
        <v>7</v>
      </c>
      <c r="I64" s="204">
        <f>ROUND(AVERAGE(H64:H83),1)</f>
        <v>7.2</v>
      </c>
      <c r="J64" s="207">
        <f>ROUND(_xlfn.STDEV.P(H64:H83),1)</f>
        <v>1.2</v>
      </c>
    </row>
    <row r="65" spans="1:10" x14ac:dyDescent="0.3">
      <c r="A65" s="211"/>
      <c r="B65" s="214"/>
      <c r="C65" s="217"/>
      <c r="D65" s="217"/>
      <c r="E65" s="88" t="s">
        <v>57</v>
      </c>
      <c r="F65" s="217"/>
      <c r="G65" s="89">
        <v>110</v>
      </c>
      <c r="H65" s="96">
        <f t="shared" ref="H65:H83" si="3">(G65*10/$F$64)</f>
        <v>6.4705882352941178</v>
      </c>
      <c r="I65" s="205"/>
      <c r="J65" s="208"/>
    </row>
    <row r="66" spans="1:10" x14ac:dyDescent="0.3">
      <c r="A66" s="211"/>
      <c r="B66" s="214"/>
      <c r="C66" s="217"/>
      <c r="D66" s="217"/>
      <c r="E66" s="88" t="s">
        <v>58</v>
      </c>
      <c r="F66" s="217"/>
      <c r="G66" s="89">
        <v>117</v>
      </c>
      <c r="H66" s="96">
        <f t="shared" si="3"/>
        <v>6.882352941176471</v>
      </c>
      <c r="I66" s="205"/>
      <c r="J66" s="208"/>
    </row>
    <row r="67" spans="1:10" x14ac:dyDescent="0.3">
      <c r="A67" s="211"/>
      <c r="B67" s="214"/>
      <c r="C67" s="217"/>
      <c r="D67" s="217"/>
      <c r="E67" s="88" t="s">
        <v>59</v>
      </c>
      <c r="F67" s="217"/>
      <c r="G67" s="89">
        <v>105</v>
      </c>
      <c r="H67" s="96">
        <f t="shared" si="3"/>
        <v>6.1764705882352944</v>
      </c>
      <c r="I67" s="205"/>
      <c r="J67" s="208"/>
    </row>
    <row r="68" spans="1:10" x14ac:dyDescent="0.3">
      <c r="A68" s="211"/>
      <c r="B68" s="214"/>
      <c r="C68" s="217"/>
      <c r="D68" s="217"/>
      <c r="E68" s="88" t="s">
        <v>60</v>
      </c>
      <c r="F68" s="217"/>
      <c r="G68" s="89">
        <v>142</v>
      </c>
      <c r="H68" s="96">
        <f t="shared" si="3"/>
        <v>8.3529411764705888</v>
      </c>
      <c r="I68" s="205"/>
      <c r="J68" s="208"/>
    </row>
    <row r="69" spans="1:10" x14ac:dyDescent="0.3">
      <c r="A69" s="211"/>
      <c r="B69" s="214"/>
      <c r="C69" s="217"/>
      <c r="D69" s="217"/>
      <c r="E69" s="90" t="s">
        <v>61</v>
      </c>
      <c r="F69" s="217"/>
      <c r="G69" s="91">
        <v>134</v>
      </c>
      <c r="H69" s="108">
        <f t="shared" si="3"/>
        <v>7.882352941176471</v>
      </c>
      <c r="I69" s="205"/>
      <c r="J69" s="208"/>
    </row>
    <row r="70" spans="1:10" x14ac:dyDescent="0.3">
      <c r="A70" s="211"/>
      <c r="B70" s="214"/>
      <c r="C70" s="217"/>
      <c r="D70" s="217"/>
      <c r="E70" s="90" t="s">
        <v>62</v>
      </c>
      <c r="F70" s="217"/>
      <c r="G70" s="91">
        <v>103</v>
      </c>
      <c r="H70" s="108">
        <f t="shared" si="3"/>
        <v>6.0588235294117645</v>
      </c>
      <c r="I70" s="205"/>
      <c r="J70" s="208"/>
    </row>
    <row r="71" spans="1:10" x14ac:dyDescent="0.3">
      <c r="A71" s="211"/>
      <c r="B71" s="214"/>
      <c r="C71" s="217"/>
      <c r="D71" s="217"/>
      <c r="E71" s="90" t="s">
        <v>63</v>
      </c>
      <c r="F71" s="217"/>
      <c r="G71" s="91">
        <v>105</v>
      </c>
      <c r="H71" s="108">
        <f t="shared" si="3"/>
        <v>6.1764705882352944</v>
      </c>
      <c r="I71" s="205"/>
      <c r="J71" s="208"/>
    </row>
    <row r="72" spans="1:10" x14ac:dyDescent="0.3">
      <c r="A72" s="211"/>
      <c r="B72" s="214"/>
      <c r="C72" s="217"/>
      <c r="D72" s="217"/>
      <c r="E72" s="90" t="s">
        <v>64</v>
      </c>
      <c r="F72" s="217"/>
      <c r="G72" s="91">
        <v>71</v>
      </c>
      <c r="H72" s="108">
        <f t="shared" si="3"/>
        <v>4.1764705882352944</v>
      </c>
      <c r="I72" s="205"/>
      <c r="J72" s="208"/>
    </row>
    <row r="73" spans="1:10" x14ac:dyDescent="0.3">
      <c r="A73" s="211"/>
      <c r="B73" s="214"/>
      <c r="C73" s="217"/>
      <c r="D73" s="217"/>
      <c r="E73" s="90" t="s">
        <v>65</v>
      </c>
      <c r="F73" s="217"/>
      <c r="G73" s="91">
        <v>123</v>
      </c>
      <c r="H73" s="108">
        <f t="shared" si="3"/>
        <v>7.2352941176470589</v>
      </c>
      <c r="I73" s="205"/>
      <c r="J73" s="208"/>
    </row>
    <row r="74" spans="1:10" x14ac:dyDescent="0.3">
      <c r="A74" s="211"/>
      <c r="B74" s="214"/>
      <c r="C74" s="217"/>
      <c r="D74" s="217"/>
      <c r="E74" s="88" t="s">
        <v>66</v>
      </c>
      <c r="F74" s="217"/>
      <c r="G74" s="89">
        <v>159</v>
      </c>
      <c r="H74" s="96">
        <f t="shared" si="3"/>
        <v>9.3529411764705888</v>
      </c>
      <c r="I74" s="205"/>
      <c r="J74" s="208"/>
    </row>
    <row r="75" spans="1:10" x14ac:dyDescent="0.3">
      <c r="A75" s="211"/>
      <c r="B75" s="214"/>
      <c r="C75" s="217"/>
      <c r="D75" s="217"/>
      <c r="E75" s="88" t="s">
        <v>67</v>
      </c>
      <c r="F75" s="217"/>
      <c r="G75" s="89">
        <v>162</v>
      </c>
      <c r="H75" s="96">
        <f t="shared" si="3"/>
        <v>9.5294117647058822</v>
      </c>
      <c r="I75" s="205"/>
      <c r="J75" s="208"/>
    </row>
    <row r="76" spans="1:10" x14ac:dyDescent="0.3">
      <c r="A76" s="211"/>
      <c r="B76" s="214"/>
      <c r="C76" s="217"/>
      <c r="D76" s="217"/>
      <c r="E76" s="88" t="s">
        <v>68</v>
      </c>
      <c r="F76" s="217"/>
      <c r="G76" s="89">
        <v>124</v>
      </c>
      <c r="H76" s="96">
        <f>(G76*10/$F$64)</f>
        <v>7.2941176470588234</v>
      </c>
      <c r="I76" s="205"/>
      <c r="J76" s="208"/>
    </row>
    <row r="77" spans="1:10" x14ac:dyDescent="0.3">
      <c r="A77" s="211"/>
      <c r="B77" s="214"/>
      <c r="C77" s="217"/>
      <c r="D77" s="217"/>
      <c r="E77" s="88" t="s">
        <v>69</v>
      </c>
      <c r="F77" s="217"/>
      <c r="G77" s="89">
        <v>116</v>
      </c>
      <c r="H77" s="96">
        <f t="shared" si="3"/>
        <v>6.8235294117647056</v>
      </c>
      <c r="I77" s="205"/>
      <c r="J77" s="208"/>
    </row>
    <row r="78" spans="1:10" x14ac:dyDescent="0.3">
      <c r="A78" s="211"/>
      <c r="B78" s="214"/>
      <c r="C78" s="217"/>
      <c r="D78" s="217"/>
      <c r="E78" s="88" t="s">
        <v>70</v>
      </c>
      <c r="F78" s="217"/>
      <c r="G78" s="89">
        <v>140</v>
      </c>
      <c r="H78" s="96">
        <f t="shared" si="3"/>
        <v>8.235294117647058</v>
      </c>
      <c r="I78" s="205"/>
      <c r="J78" s="208"/>
    </row>
    <row r="79" spans="1:10" x14ac:dyDescent="0.3">
      <c r="A79" s="211"/>
      <c r="B79" s="214"/>
      <c r="C79" s="217"/>
      <c r="D79" s="217"/>
      <c r="E79" s="90" t="s">
        <v>71</v>
      </c>
      <c r="F79" s="217"/>
      <c r="G79" s="91">
        <v>125</v>
      </c>
      <c r="H79" s="108">
        <f t="shared" si="3"/>
        <v>7.3529411764705879</v>
      </c>
      <c r="I79" s="205"/>
      <c r="J79" s="208"/>
    </row>
    <row r="80" spans="1:10" x14ac:dyDescent="0.3">
      <c r="A80" s="211"/>
      <c r="B80" s="214"/>
      <c r="C80" s="217"/>
      <c r="D80" s="217"/>
      <c r="E80" s="90" t="s">
        <v>72</v>
      </c>
      <c r="F80" s="217"/>
      <c r="G80" s="91">
        <v>106</v>
      </c>
      <c r="H80" s="108">
        <f t="shared" si="3"/>
        <v>6.2352941176470589</v>
      </c>
      <c r="I80" s="205"/>
      <c r="J80" s="208"/>
    </row>
    <row r="81" spans="1:10" x14ac:dyDescent="0.3">
      <c r="A81" s="211"/>
      <c r="B81" s="214"/>
      <c r="C81" s="217"/>
      <c r="D81" s="217"/>
      <c r="E81" s="90" t="s">
        <v>73</v>
      </c>
      <c r="F81" s="217"/>
      <c r="G81" s="91">
        <v>124</v>
      </c>
      <c r="H81" s="108">
        <f t="shared" si="3"/>
        <v>7.2941176470588234</v>
      </c>
      <c r="I81" s="205"/>
      <c r="J81" s="208"/>
    </row>
    <row r="82" spans="1:10" x14ac:dyDescent="0.3">
      <c r="A82" s="211"/>
      <c r="B82" s="214"/>
      <c r="C82" s="217"/>
      <c r="D82" s="217"/>
      <c r="E82" s="90" t="s">
        <v>74</v>
      </c>
      <c r="F82" s="217"/>
      <c r="G82" s="91">
        <v>137</v>
      </c>
      <c r="H82" s="108">
        <f t="shared" si="3"/>
        <v>8.0588235294117645</v>
      </c>
      <c r="I82" s="205"/>
      <c r="J82" s="208"/>
    </row>
    <row r="83" spans="1:10" ht="15" thickBot="1" x14ac:dyDescent="0.35">
      <c r="A83" s="212"/>
      <c r="B83" s="215"/>
      <c r="C83" s="218"/>
      <c r="D83" s="218"/>
      <c r="E83" s="102" t="s">
        <v>75</v>
      </c>
      <c r="F83" s="218"/>
      <c r="G83" s="103">
        <v>118</v>
      </c>
      <c r="H83" s="107">
        <f t="shared" si="3"/>
        <v>6.9411764705882355</v>
      </c>
      <c r="I83" s="206"/>
      <c r="J83" s="209"/>
    </row>
    <row r="84" spans="1:10" ht="15" thickTop="1" x14ac:dyDescent="0.3">
      <c r="A84" s="210" t="s">
        <v>140</v>
      </c>
      <c r="B84" s="213">
        <v>42524</v>
      </c>
      <c r="C84" s="216">
        <v>20</v>
      </c>
      <c r="D84" s="216">
        <v>21</v>
      </c>
      <c r="E84" s="109" t="s">
        <v>56</v>
      </c>
      <c r="F84" s="216">
        <v>171</v>
      </c>
      <c r="G84" s="110">
        <v>152</v>
      </c>
      <c r="H84" s="111">
        <f>(G84*10/$F$84)</f>
        <v>8.8888888888888893</v>
      </c>
      <c r="I84" s="204">
        <f>ROUND(AVERAGE(H84:H103),1)</f>
        <v>8.9</v>
      </c>
      <c r="J84" s="207">
        <f>ROUND(_xlfn.STDEV.P(H84:H103),1)</f>
        <v>1.6</v>
      </c>
    </row>
    <row r="85" spans="1:10" x14ac:dyDescent="0.3">
      <c r="A85" s="211"/>
      <c r="B85" s="214"/>
      <c r="C85" s="217"/>
      <c r="D85" s="217"/>
      <c r="E85" s="88" t="s">
        <v>57</v>
      </c>
      <c r="F85" s="217"/>
      <c r="G85" s="89">
        <v>136</v>
      </c>
      <c r="H85" s="96">
        <f>(G85*10/$F$84)</f>
        <v>7.9532163742690054</v>
      </c>
      <c r="I85" s="205"/>
      <c r="J85" s="208"/>
    </row>
    <row r="86" spans="1:10" x14ac:dyDescent="0.3">
      <c r="A86" s="211"/>
      <c r="B86" s="214"/>
      <c r="C86" s="217"/>
      <c r="D86" s="217"/>
      <c r="E86" s="88" t="s">
        <v>58</v>
      </c>
      <c r="F86" s="217"/>
      <c r="G86" s="89">
        <v>159</v>
      </c>
      <c r="H86" s="96">
        <f t="shared" ref="H86:H103" si="4">(G86*10/$F$84)</f>
        <v>9.2982456140350873</v>
      </c>
      <c r="I86" s="205"/>
      <c r="J86" s="208"/>
    </row>
    <row r="87" spans="1:10" x14ac:dyDescent="0.3">
      <c r="A87" s="211"/>
      <c r="B87" s="214"/>
      <c r="C87" s="217"/>
      <c r="D87" s="217"/>
      <c r="E87" s="88" t="s">
        <v>59</v>
      </c>
      <c r="F87" s="217"/>
      <c r="G87" s="89">
        <v>136</v>
      </c>
      <c r="H87" s="96">
        <f t="shared" si="4"/>
        <v>7.9532163742690054</v>
      </c>
      <c r="I87" s="205"/>
      <c r="J87" s="208"/>
    </row>
    <row r="88" spans="1:10" x14ac:dyDescent="0.3">
      <c r="A88" s="211"/>
      <c r="B88" s="214"/>
      <c r="C88" s="217"/>
      <c r="D88" s="217"/>
      <c r="E88" s="88" t="s">
        <v>60</v>
      </c>
      <c r="F88" s="217"/>
      <c r="G88" s="89">
        <v>149</v>
      </c>
      <c r="H88" s="96">
        <f t="shared" si="4"/>
        <v>8.7134502923976616</v>
      </c>
      <c r="I88" s="205"/>
      <c r="J88" s="208"/>
    </row>
    <row r="89" spans="1:10" x14ac:dyDescent="0.3">
      <c r="A89" s="211"/>
      <c r="B89" s="214"/>
      <c r="C89" s="217"/>
      <c r="D89" s="217"/>
      <c r="E89" s="90" t="s">
        <v>61</v>
      </c>
      <c r="F89" s="217"/>
      <c r="G89" s="91">
        <v>160</v>
      </c>
      <c r="H89" s="96">
        <f t="shared" si="4"/>
        <v>9.3567251461988299</v>
      </c>
      <c r="I89" s="205"/>
      <c r="J89" s="208"/>
    </row>
    <row r="90" spans="1:10" x14ac:dyDescent="0.3">
      <c r="A90" s="211"/>
      <c r="B90" s="214"/>
      <c r="C90" s="217"/>
      <c r="D90" s="217"/>
      <c r="E90" s="90" t="s">
        <v>62</v>
      </c>
      <c r="F90" s="217"/>
      <c r="G90" s="91">
        <v>141</v>
      </c>
      <c r="H90" s="96">
        <f t="shared" si="4"/>
        <v>8.2456140350877192</v>
      </c>
      <c r="I90" s="205"/>
      <c r="J90" s="208"/>
    </row>
    <row r="91" spans="1:10" x14ac:dyDescent="0.3">
      <c r="A91" s="211"/>
      <c r="B91" s="214"/>
      <c r="C91" s="217"/>
      <c r="D91" s="217"/>
      <c r="E91" s="90" t="s">
        <v>63</v>
      </c>
      <c r="F91" s="217"/>
      <c r="G91" s="91">
        <v>172</v>
      </c>
      <c r="H91" s="96">
        <f t="shared" si="4"/>
        <v>10.058479532163743</v>
      </c>
      <c r="I91" s="205"/>
      <c r="J91" s="208"/>
    </row>
    <row r="92" spans="1:10" x14ac:dyDescent="0.3">
      <c r="A92" s="211"/>
      <c r="B92" s="214"/>
      <c r="C92" s="217"/>
      <c r="D92" s="217"/>
      <c r="E92" s="90" t="s">
        <v>64</v>
      </c>
      <c r="F92" s="217"/>
      <c r="G92" s="91">
        <v>165</v>
      </c>
      <c r="H92" s="96">
        <f>(G92*10/$F$84)</f>
        <v>9.6491228070175445</v>
      </c>
      <c r="I92" s="205"/>
      <c r="J92" s="208"/>
    </row>
    <row r="93" spans="1:10" x14ac:dyDescent="0.3">
      <c r="A93" s="211"/>
      <c r="B93" s="214"/>
      <c r="C93" s="217"/>
      <c r="D93" s="217"/>
      <c r="E93" s="90" t="s">
        <v>65</v>
      </c>
      <c r="F93" s="217"/>
      <c r="G93" s="91">
        <v>179</v>
      </c>
      <c r="H93" s="96">
        <f t="shared" si="4"/>
        <v>10.467836257309942</v>
      </c>
      <c r="I93" s="205"/>
      <c r="J93" s="208"/>
    </row>
    <row r="94" spans="1:10" x14ac:dyDescent="0.3">
      <c r="A94" s="211"/>
      <c r="B94" s="214"/>
      <c r="C94" s="217"/>
      <c r="D94" s="217"/>
      <c r="E94" s="88" t="s">
        <v>66</v>
      </c>
      <c r="F94" s="217"/>
      <c r="G94" s="89">
        <v>158</v>
      </c>
      <c r="H94" s="96">
        <f t="shared" si="4"/>
        <v>9.2397660818713447</v>
      </c>
      <c r="I94" s="205"/>
      <c r="J94" s="208"/>
    </row>
    <row r="95" spans="1:10" x14ac:dyDescent="0.3">
      <c r="A95" s="211"/>
      <c r="B95" s="214"/>
      <c r="C95" s="217"/>
      <c r="D95" s="217"/>
      <c r="E95" s="88" t="s">
        <v>67</v>
      </c>
      <c r="F95" s="217"/>
      <c r="G95" s="89">
        <v>129</v>
      </c>
      <c r="H95" s="96">
        <f t="shared" si="4"/>
        <v>7.5438596491228074</v>
      </c>
      <c r="I95" s="205"/>
      <c r="J95" s="208"/>
    </row>
    <row r="96" spans="1:10" x14ac:dyDescent="0.3">
      <c r="A96" s="211"/>
      <c r="B96" s="214"/>
      <c r="C96" s="217"/>
      <c r="D96" s="217"/>
      <c r="E96" s="88" t="s">
        <v>68</v>
      </c>
      <c r="F96" s="217"/>
      <c r="G96" s="89">
        <v>139</v>
      </c>
      <c r="H96" s="96">
        <f>(G96*10/$F$84)</f>
        <v>8.128654970760234</v>
      </c>
      <c r="I96" s="205"/>
      <c r="J96" s="208"/>
    </row>
    <row r="97" spans="1:10" x14ac:dyDescent="0.3">
      <c r="A97" s="211"/>
      <c r="B97" s="214"/>
      <c r="C97" s="217"/>
      <c r="D97" s="217"/>
      <c r="E97" s="88" t="s">
        <v>69</v>
      </c>
      <c r="F97" s="217"/>
      <c r="G97" s="89">
        <v>155</v>
      </c>
      <c r="H97" s="96">
        <f t="shared" si="4"/>
        <v>9.064327485380117</v>
      </c>
      <c r="I97" s="205"/>
      <c r="J97" s="208"/>
    </row>
    <row r="98" spans="1:10" x14ac:dyDescent="0.3">
      <c r="A98" s="211"/>
      <c r="B98" s="214"/>
      <c r="C98" s="217"/>
      <c r="D98" s="217"/>
      <c r="E98" s="88" t="s">
        <v>70</v>
      </c>
      <c r="F98" s="217"/>
      <c r="G98" s="89">
        <v>197</v>
      </c>
      <c r="H98" s="96">
        <f t="shared" si="4"/>
        <v>11.520467836257311</v>
      </c>
      <c r="I98" s="205"/>
      <c r="J98" s="208"/>
    </row>
    <row r="99" spans="1:10" x14ac:dyDescent="0.3">
      <c r="A99" s="211"/>
      <c r="B99" s="214"/>
      <c r="C99" s="217"/>
      <c r="D99" s="217"/>
      <c r="E99" s="90" t="s">
        <v>71</v>
      </c>
      <c r="F99" s="217"/>
      <c r="G99" s="91">
        <v>228</v>
      </c>
      <c r="H99" s="96">
        <f>(G99*10/$F$84)</f>
        <v>13.333333333333334</v>
      </c>
      <c r="I99" s="205"/>
      <c r="J99" s="208"/>
    </row>
    <row r="100" spans="1:10" x14ac:dyDescent="0.3">
      <c r="A100" s="211"/>
      <c r="B100" s="214"/>
      <c r="C100" s="217"/>
      <c r="D100" s="217"/>
      <c r="E100" s="90" t="s">
        <v>72</v>
      </c>
      <c r="F100" s="217"/>
      <c r="G100" s="91">
        <v>131</v>
      </c>
      <c r="H100" s="96">
        <f t="shared" si="4"/>
        <v>7.6608187134502925</v>
      </c>
      <c r="I100" s="205"/>
      <c r="J100" s="208"/>
    </row>
    <row r="101" spans="1:10" x14ac:dyDescent="0.3">
      <c r="A101" s="211"/>
      <c r="B101" s="214"/>
      <c r="C101" s="217"/>
      <c r="D101" s="217"/>
      <c r="E101" s="90" t="s">
        <v>73</v>
      </c>
      <c r="F101" s="217"/>
      <c r="G101" s="91">
        <v>115</v>
      </c>
      <c r="H101" s="96">
        <f t="shared" si="4"/>
        <v>6.7251461988304095</v>
      </c>
      <c r="I101" s="205"/>
      <c r="J101" s="208"/>
    </row>
    <row r="102" spans="1:10" x14ac:dyDescent="0.3">
      <c r="A102" s="211"/>
      <c r="B102" s="214"/>
      <c r="C102" s="217"/>
      <c r="D102" s="217"/>
      <c r="E102" s="90" t="s">
        <v>74</v>
      </c>
      <c r="F102" s="217"/>
      <c r="G102" s="91">
        <v>138</v>
      </c>
      <c r="H102" s="96">
        <f t="shared" si="4"/>
        <v>8.0701754385964914</v>
      </c>
      <c r="I102" s="205"/>
      <c r="J102" s="208"/>
    </row>
    <row r="103" spans="1:10" ht="15" thickBot="1" x14ac:dyDescent="0.35">
      <c r="A103" s="212"/>
      <c r="B103" s="215"/>
      <c r="C103" s="218"/>
      <c r="D103" s="218"/>
      <c r="E103" s="102" t="s">
        <v>75</v>
      </c>
      <c r="F103" s="218"/>
      <c r="G103" s="103">
        <v>103</v>
      </c>
      <c r="H103" s="96">
        <f t="shared" si="4"/>
        <v>6.0233918128654969</v>
      </c>
      <c r="I103" s="206"/>
      <c r="J103" s="209"/>
    </row>
    <row r="104" spans="1:10" ht="15" thickTop="1" x14ac:dyDescent="0.3">
      <c r="A104" s="210" t="s">
        <v>141</v>
      </c>
      <c r="B104" s="213">
        <v>42531</v>
      </c>
      <c r="C104" s="216">
        <v>20</v>
      </c>
      <c r="D104" s="216">
        <v>28</v>
      </c>
      <c r="E104" s="109" t="s">
        <v>56</v>
      </c>
      <c r="F104" s="216">
        <v>165</v>
      </c>
      <c r="G104" s="110">
        <v>245</v>
      </c>
      <c r="H104" s="111">
        <f>(G104*10/$F$104)</f>
        <v>14.848484848484848</v>
      </c>
      <c r="I104" s="204">
        <f>ROUND(AVERAGE(H104:H123),1)</f>
        <v>11.1</v>
      </c>
      <c r="J104" s="207">
        <f>ROUND(_xlfn.STDEV.P(H104:H123),1)</f>
        <v>2.2999999999999998</v>
      </c>
    </row>
    <row r="105" spans="1:10" x14ac:dyDescent="0.3">
      <c r="A105" s="211"/>
      <c r="B105" s="214"/>
      <c r="C105" s="217"/>
      <c r="D105" s="217"/>
      <c r="E105" s="88" t="s">
        <v>57</v>
      </c>
      <c r="F105" s="217"/>
      <c r="G105" s="89">
        <v>195</v>
      </c>
      <c r="H105" s="96">
        <f t="shared" ref="H105:H122" si="5">(G105*10/$F$104)</f>
        <v>11.818181818181818</v>
      </c>
      <c r="I105" s="205"/>
      <c r="J105" s="208"/>
    </row>
    <row r="106" spans="1:10" x14ac:dyDescent="0.3">
      <c r="A106" s="211"/>
      <c r="B106" s="214"/>
      <c r="C106" s="217"/>
      <c r="D106" s="217"/>
      <c r="E106" s="88" t="s">
        <v>58</v>
      </c>
      <c r="F106" s="217"/>
      <c r="G106" s="89">
        <v>214</v>
      </c>
      <c r="H106" s="96">
        <f t="shared" si="5"/>
        <v>12.969696969696969</v>
      </c>
      <c r="I106" s="205"/>
      <c r="J106" s="208"/>
    </row>
    <row r="107" spans="1:10" x14ac:dyDescent="0.3">
      <c r="A107" s="211"/>
      <c r="B107" s="214"/>
      <c r="C107" s="217"/>
      <c r="D107" s="217"/>
      <c r="E107" s="88" t="s">
        <v>59</v>
      </c>
      <c r="F107" s="217"/>
      <c r="G107" s="89">
        <v>180</v>
      </c>
      <c r="H107" s="96">
        <f t="shared" si="5"/>
        <v>10.909090909090908</v>
      </c>
      <c r="I107" s="205"/>
      <c r="J107" s="208"/>
    </row>
    <row r="108" spans="1:10" x14ac:dyDescent="0.3">
      <c r="A108" s="211"/>
      <c r="B108" s="214"/>
      <c r="C108" s="217"/>
      <c r="D108" s="217"/>
      <c r="E108" s="88" t="s">
        <v>60</v>
      </c>
      <c r="F108" s="217"/>
      <c r="G108" s="114"/>
      <c r="H108" s="122"/>
      <c r="I108" s="205"/>
      <c r="J108" s="208"/>
    </row>
    <row r="109" spans="1:10" x14ac:dyDescent="0.3">
      <c r="A109" s="211"/>
      <c r="B109" s="214"/>
      <c r="C109" s="217"/>
      <c r="D109" s="217"/>
      <c r="E109" s="90" t="s">
        <v>61</v>
      </c>
      <c r="F109" s="217"/>
      <c r="G109" s="115"/>
      <c r="H109" s="116"/>
      <c r="I109" s="205"/>
      <c r="J109" s="208"/>
    </row>
    <row r="110" spans="1:10" x14ac:dyDescent="0.3">
      <c r="A110" s="211"/>
      <c r="B110" s="214"/>
      <c r="C110" s="217"/>
      <c r="D110" s="217"/>
      <c r="E110" s="90" t="s">
        <v>62</v>
      </c>
      <c r="F110" s="217"/>
      <c r="G110" s="91">
        <v>196</v>
      </c>
      <c r="H110" s="108">
        <f t="shared" si="5"/>
        <v>11.878787878787879</v>
      </c>
      <c r="I110" s="205"/>
      <c r="J110" s="208"/>
    </row>
    <row r="111" spans="1:10" x14ac:dyDescent="0.3">
      <c r="A111" s="211"/>
      <c r="B111" s="214"/>
      <c r="C111" s="217"/>
      <c r="D111" s="217"/>
      <c r="E111" s="90" t="s">
        <v>63</v>
      </c>
      <c r="F111" s="217"/>
      <c r="G111" s="91">
        <v>188</v>
      </c>
      <c r="H111" s="108">
        <f t="shared" si="5"/>
        <v>11.393939393939394</v>
      </c>
      <c r="I111" s="205"/>
      <c r="J111" s="208"/>
    </row>
    <row r="112" spans="1:10" x14ac:dyDescent="0.3">
      <c r="A112" s="211"/>
      <c r="B112" s="214"/>
      <c r="C112" s="217"/>
      <c r="D112" s="217"/>
      <c r="E112" s="90" t="s">
        <v>64</v>
      </c>
      <c r="F112" s="217"/>
      <c r="G112" s="91">
        <v>180</v>
      </c>
      <c r="H112" s="108">
        <f t="shared" si="5"/>
        <v>10.909090909090908</v>
      </c>
      <c r="I112" s="205"/>
      <c r="J112" s="208"/>
    </row>
    <row r="113" spans="1:10" x14ac:dyDescent="0.3">
      <c r="A113" s="211"/>
      <c r="B113" s="214"/>
      <c r="C113" s="217"/>
      <c r="D113" s="217"/>
      <c r="E113" s="90" t="s">
        <v>65</v>
      </c>
      <c r="F113" s="217"/>
      <c r="G113" s="91">
        <v>180</v>
      </c>
      <c r="H113" s="108">
        <f t="shared" si="5"/>
        <v>10.909090909090908</v>
      </c>
      <c r="I113" s="205"/>
      <c r="J113" s="208"/>
    </row>
    <row r="114" spans="1:10" x14ac:dyDescent="0.3">
      <c r="A114" s="211"/>
      <c r="B114" s="214"/>
      <c r="C114" s="217"/>
      <c r="D114" s="217"/>
      <c r="E114" s="88" t="s">
        <v>66</v>
      </c>
      <c r="F114" s="217"/>
      <c r="G114" s="114"/>
      <c r="H114" s="122"/>
      <c r="I114" s="205"/>
      <c r="J114" s="208"/>
    </row>
    <row r="115" spans="1:10" x14ac:dyDescent="0.3">
      <c r="A115" s="211"/>
      <c r="B115" s="214"/>
      <c r="C115" s="217"/>
      <c r="D115" s="217"/>
      <c r="E115" s="88" t="s">
        <v>67</v>
      </c>
      <c r="F115" s="217"/>
      <c r="G115" s="89">
        <v>112</v>
      </c>
      <c r="H115" s="96">
        <f t="shared" si="5"/>
        <v>6.7878787878787881</v>
      </c>
      <c r="I115" s="205"/>
      <c r="J115" s="208"/>
    </row>
    <row r="116" spans="1:10" x14ac:dyDescent="0.3">
      <c r="A116" s="211"/>
      <c r="B116" s="214"/>
      <c r="C116" s="217"/>
      <c r="D116" s="217"/>
      <c r="E116" s="88" t="s">
        <v>68</v>
      </c>
      <c r="F116" s="217"/>
      <c r="G116" s="89">
        <v>127</v>
      </c>
      <c r="H116" s="96">
        <f t="shared" si="5"/>
        <v>7.6969696969696972</v>
      </c>
      <c r="I116" s="205"/>
      <c r="J116" s="208"/>
    </row>
    <row r="117" spans="1:10" x14ac:dyDescent="0.3">
      <c r="A117" s="211"/>
      <c r="B117" s="214"/>
      <c r="C117" s="217"/>
      <c r="D117" s="217"/>
      <c r="E117" s="88" t="s">
        <v>69</v>
      </c>
      <c r="F117" s="217"/>
      <c r="G117" s="89">
        <v>149</v>
      </c>
      <c r="H117" s="96">
        <f t="shared" si="5"/>
        <v>9.0303030303030312</v>
      </c>
      <c r="I117" s="205"/>
      <c r="J117" s="208"/>
    </row>
    <row r="118" spans="1:10" x14ac:dyDescent="0.3">
      <c r="A118" s="211"/>
      <c r="B118" s="214"/>
      <c r="C118" s="217"/>
      <c r="D118" s="217"/>
      <c r="E118" s="88" t="s">
        <v>70</v>
      </c>
      <c r="F118" s="217"/>
      <c r="G118" s="89">
        <v>260</v>
      </c>
      <c r="H118" s="96">
        <f t="shared" si="5"/>
        <v>15.757575757575758</v>
      </c>
      <c r="I118" s="205"/>
      <c r="J118" s="208"/>
    </row>
    <row r="119" spans="1:10" x14ac:dyDescent="0.3">
      <c r="A119" s="211"/>
      <c r="B119" s="214"/>
      <c r="C119" s="217"/>
      <c r="D119" s="217"/>
      <c r="E119" s="90" t="s">
        <v>71</v>
      </c>
      <c r="F119" s="217"/>
      <c r="G119" s="91">
        <v>212</v>
      </c>
      <c r="H119" s="108">
        <f t="shared" si="5"/>
        <v>12.848484848484848</v>
      </c>
      <c r="I119" s="205"/>
      <c r="J119" s="208"/>
    </row>
    <row r="120" spans="1:10" x14ac:dyDescent="0.3">
      <c r="A120" s="211"/>
      <c r="B120" s="214"/>
      <c r="C120" s="217"/>
      <c r="D120" s="217"/>
      <c r="E120" s="90" t="s">
        <v>72</v>
      </c>
      <c r="F120" s="217"/>
      <c r="G120" s="91">
        <v>159</v>
      </c>
      <c r="H120" s="108">
        <f t="shared" si="5"/>
        <v>9.6363636363636367</v>
      </c>
      <c r="I120" s="205"/>
      <c r="J120" s="208"/>
    </row>
    <row r="121" spans="1:10" x14ac:dyDescent="0.3">
      <c r="A121" s="211"/>
      <c r="B121" s="214"/>
      <c r="C121" s="217"/>
      <c r="D121" s="217"/>
      <c r="E121" s="90" t="s">
        <v>73</v>
      </c>
      <c r="F121" s="217"/>
      <c r="G121" s="91">
        <v>163</v>
      </c>
      <c r="H121" s="108">
        <f t="shared" si="5"/>
        <v>9.8787878787878789</v>
      </c>
      <c r="I121" s="205"/>
      <c r="J121" s="208"/>
    </row>
    <row r="122" spans="1:10" x14ac:dyDescent="0.3">
      <c r="A122" s="211"/>
      <c r="B122" s="214"/>
      <c r="C122" s="217"/>
      <c r="D122" s="217"/>
      <c r="E122" s="90" t="s">
        <v>74</v>
      </c>
      <c r="F122" s="217"/>
      <c r="G122" s="91">
        <v>171</v>
      </c>
      <c r="H122" s="108">
        <f t="shared" si="5"/>
        <v>10.363636363636363</v>
      </c>
      <c r="I122" s="205"/>
      <c r="J122" s="208"/>
    </row>
    <row r="123" spans="1:10" ht="15" thickBot="1" x14ac:dyDescent="0.35">
      <c r="A123" s="212"/>
      <c r="B123" s="215"/>
      <c r="C123" s="218"/>
      <c r="D123" s="218"/>
      <c r="E123" s="102" t="s">
        <v>75</v>
      </c>
      <c r="F123" s="218"/>
      <c r="G123" s="119"/>
      <c r="H123" s="123"/>
      <c r="I123" s="206"/>
      <c r="J123" s="209"/>
    </row>
    <row r="124" spans="1:10" ht="15" thickTop="1" x14ac:dyDescent="0.3">
      <c r="A124" s="210" t="s">
        <v>141</v>
      </c>
      <c r="B124" s="213">
        <v>42565</v>
      </c>
      <c r="C124" s="216">
        <v>20</v>
      </c>
      <c r="D124" s="216">
        <v>48</v>
      </c>
      <c r="E124" s="109" t="s">
        <v>56</v>
      </c>
      <c r="F124" s="216"/>
      <c r="G124" s="110"/>
      <c r="H124" s="111"/>
      <c r="I124" s="204">
        <f>ROUND(AVERAGE(H124:H143),1)</f>
        <v>16.2</v>
      </c>
      <c r="J124" s="207">
        <f>ROUND(_xlfn.STDEV.P(H124:H143),1)</f>
        <v>2.7</v>
      </c>
    </row>
    <row r="125" spans="1:10" x14ac:dyDescent="0.3">
      <c r="A125" s="211"/>
      <c r="B125" s="214"/>
      <c r="C125" s="217"/>
      <c r="D125" s="217"/>
      <c r="E125" s="88" t="s">
        <v>57</v>
      </c>
      <c r="F125" s="217"/>
      <c r="G125" s="89"/>
      <c r="H125" s="96"/>
      <c r="I125" s="205"/>
      <c r="J125" s="208"/>
    </row>
    <row r="126" spans="1:10" x14ac:dyDescent="0.3">
      <c r="A126" s="211"/>
      <c r="B126" s="214"/>
      <c r="C126" s="217"/>
      <c r="D126" s="217"/>
      <c r="E126" s="88" t="s">
        <v>58</v>
      </c>
      <c r="F126" s="217"/>
      <c r="G126" s="89"/>
      <c r="H126" s="96">
        <v>16</v>
      </c>
      <c r="I126" s="205"/>
      <c r="J126" s="208"/>
    </row>
    <row r="127" spans="1:10" x14ac:dyDescent="0.3">
      <c r="A127" s="211"/>
      <c r="B127" s="214"/>
      <c r="C127" s="217"/>
      <c r="D127" s="217"/>
      <c r="E127" s="88" t="s">
        <v>59</v>
      </c>
      <c r="F127" s="217"/>
      <c r="G127" s="89"/>
      <c r="H127" s="96">
        <v>14</v>
      </c>
      <c r="I127" s="205"/>
      <c r="J127" s="208"/>
    </row>
    <row r="128" spans="1:10" x14ac:dyDescent="0.3">
      <c r="A128" s="211"/>
      <c r="B128" s="214"/>
      <c r="C128" s="217"/>
      <c r="D128" s="217"/>
      <c r="E128" s="88" t="s">
        <v>60</v>
      </c>
      <c r="F128" s="217"/>
      <c r="G128" s="114"/>
      <c r="H128" s="122"/>
      <c r="I128" s="205"/>
      <c r="J128" s="208"/>
    </row>
    <row r="129" spans="1:10" x14ac:dyDescent="0.3">
      <c r="A129" s="211"/>
      <c r="B129" s="214"/>
      <c r="C129" s="217"/>
      <c r="D129" s="217"/>
      <c r="E129" s="90" t="s">
        <v>61</v>
      </c>
      <c r="F129" s="217"/>
      <c r="G129" s="115"/>
      <c r="H129" s="116"/>
      <c r="I129" s="205"/>
      <c r="J129" s="208"/>
    </row>
    <row r="130" spans="1:10" x14ac:dyDescent="0.3">
      <c r="A130" s="211"/>
      <c r="B130" s="214"/>
      <c r="C130" s="217"/>
      <c r="D130" s="217"/>
      <c r="E130" s="90" t="s">
        <v>62</v>
      </c>
      <c r="F130" s="217"/>
      <c r="G130" s="91"/>
      <c r="H130" s="108">
        <v>13</v>
      </c>
      <c r="I130" s="205"/>
      <c r="J130" s="208"/>
    </row>
    <row r="131" spans="1:10" x14ac:dyDescent="0.3">
      <c r="A131" s="211"/>
      <c r="B131" s="214"/>
      <c r="C131" s="217"/>
      <c r="D131" s="217"/>
      <c r="E131" s="90" t="s">
        <v>63</v>
      </c>
      <c r="F131" s="217"/>
      <c r="G131" s="91"/>
      <c r="H131" s="108">
        <v>12</v>
      </c>
      <c r="I131" s="205"/>
      <c r="J131" s="208"/>
    </row>
    <row r="132" spans="1:10" x14ac:dyDescent="0.3">
      <c r="A132" s="211"/>
      <c r="B132" s="214"/>
      <c r="C132" s="217"/>
      <c r="D132" s="217"/>
      <c r="E132" s="90" t="s">
        <v>64</v>
      </c>
      <c r="F132" s="217"/>
      <c r="G132" s="91"/>
      <c r="H132" s="108"/>
      <c r="I132" s="205"/>
      <c r="J132" s="208"/>
    </row>
    <row r="133" spans="1:10" x14ac:dyDescent="0.3">
      <c r="A133" s="211"/>
      <c r="B133" s="214"/>
      <c r="C133" s="217"/>
      <c r="D133" s="217"/>
      <c r="E133" s="90" t="s">
        <v>65</v>
      </c>
      <c r="F133" s="217"/>
      <c r="G133" s="91"/>
      <c r="H133" s="108"/>
      <c r="I133" s="205"/>
      <c r="J133" s="208"/>
    </row>
    <row r="134" spans="1:10" x14ac:dyDescent="0.3">
      <c r="A134" s="211"/>
      <c r="B134" s="214"/>
      <c r="C134" s="217"/>
      <c r="D134" s="217"/>
      <c r="E134" s="88" t="s">
        <v>66</v>
      </c>
      <c r="F134" s="217"/>
      <c r="G134" s="114"/>
      <c r="H134" s="122"/>
      <c r="I134" s="205"/>
      <c r="J134" s="208"/>
    </row>
    <row r="135" spans="1:10" x14ac:dyDescent="0.3">
      <c r="A135" s="211"/>
      <c r="B135" s="214"/>
      <c r="C135" s="217"/>
      <c r="D135" s="217"/>
      <c r="E135" s="88" t="s">
        <v>67</v>
      </c>
      <c r="F135" s="217"/>
      <c r="G135" s="89"/>
      <c r="H135" s="96">
        <v>19</v>
      </c>
      <c r="I135" s="205"/>
      <c r="J135" s="208"/>
    </row>
    <row r="136" spans="1:10" x14ac:dyDescent="0.3">
      <c r="A136" s="211"/>
      <c r="B136" s="214"/>
      <c r="C136" s="217"/>
      <c r="D136" s="217"/>
      <c r="E136" s="88" t="s">
        <v>68</v>
      </c>
      <c r="F136" s="217"/>
      <c r="G136" s="89"/>
      <c r="H136" s="96">
        <v>16</v>
      </c>
      <c r="I136" s="205"/>
      <c r="J136" s="208"/>
    </row>
    <row r="137" spans="1:10" x14ac:dyDescent="0.3">
      <c r="A137" s="211"/>
      <c r="B137" s="214"/>
      <c r="C137" s="217"/>
      <c r="D137" s="217"/>
      <c r="E137" s="88" t="s">
        <v>69</v>
      </c>
      <c r="F137" s="217"/>
      <c r="G137" s="89"/>
      <c r="H137" s="96">
        <v>21</v>
      </c>
      <c r="I137" s="205"/>
      <c r="J137" s="208"/>
    </row>
    <row r="138" spans="1:10" x14ac:dyDescent="0.3">
      <c r="A138" s="211"/>
      <c r="B138" s="214"/>
      <c r="C138" s="217"/>
      <c r="D138" s="217"/>
      <c r="E138" s="88" t="s">
        <v>70</v>
      </c>
      <c r="F138" s="217"/>
      <c r="G138" s="89"/>
      <c r="H138" s="96"/>
      <c r="I138" s="205"/>
      <c r="J138" s="208"/>
    </row>
    <row r="139" spans="1:10" x14ac:dyDescent="0.3">
      <c r="A139" s="211"/>
      <c r="B139" s="214"/>
      <c r="C139" s="217"/>
      <c r="D139" s="217"/>
      <c r="E139" s="90" t="s">
        <v>71</v>
      </c>
      <c r="F139" s="217"/>
      <c r="G139" s="91"/>
      <c r="H139" s="108"/>
      <c r="I139" s="205"/>
      <c r="J139" s="208"/>
    </row>
    <row r="140" spans="1:10" x14ac:dyDescent="0.3">
      <c r="A140" s="211"/>
      <c r="B140" s="214"/>
      <c r="C140" s="217"/>
      <c r="D140" s="217"/>
      <c r="E140" s="90" t="s">
        <v>72</v>
      </c>
      <c r="F140" s="217"/>
      <c r="G140" s="91"/>
      <c r="H140" s="108"/>
      <c r="I140" s="205"/>
      <c r="J140" s="208"/>
    </row>
    <row r="141" spans="1:10" x14ac:dyDescent="0.3">
      <c r="A141" s="211"/>
      <c r="B141" s="214"/>
      <c r="C141" s="217"/>
      <c r="D141" s="217"/>
      <c r="E141" s="90" t="s">
        <v>73</v>
      </c>
      <c r="F141" s="217"/>
      <c r="G141" s="91"/>
      <c r="H141" s="108">
        <v>18</v>
      </c>
      <c r="I141" s="205"/>
      <c r="J141" s="208"/>
    </row>
    <row r="142" spans="1:10" x14ac:dyDescent="0.3">
      <c r="A142" s="211"/>
      <c r="B142" s="214"/>
      <c r="C142" s="217"/>
      <c r="D142" s="217"/>
      <c r="E142" s="90" t="s">
        <v>74</v>
      </c>
      <c r="F142" s="217"/>
      <c r="G142" s="91"/>
      <c r="H142" s="108">
        <v>17</v>
      </c>
      <c r="I142" s="205"/>
      <c r="J142" s="208"/>
    </row>
    <row r="143" spans="1:10" ht="15" thickBot="1" x14ac:dyDescent="0.35">
      <c r="A143" s="212"/>
      <c r="B143" s="215"/>
      <c r="C143" s="218"/>
      <c r="D143" s="218"/>
      <c r="E143" s="102" t="s">
        <v>75</v>
      </c>
      <c r="F143" s="218"/>
      <c r="G143" s="119"/>
      <c r="H143" s="123"/>
      <c r="I143" s="206"/>
      <c r="J143" s="209"/>
    </row>
    <row r="144" spans="1:10" ht="15" thickTop="1" x14ac:dyDescent="0.3"/>
  </sheetData>
  <mergeCells count="50">
    <mergeCell ref="I124:I143"/>
    <mergeCell ref="J124:J143"/>
    <mergeCell ref="A124:A143"/>
    <mergeCell ref="B124:B143"/>
    <mergeCell ref="C124:C143"/>
    <mergeCell ref="D124:D143"/>
    <mergeCell ref="F124:F143"/>
    <mergeCell ref="A2:J2"/>
    <mergeCell ref="F24:F43"/>
    <mergeCell ref="A4:A23"/>
    <mergeCell ref="F4:F23"/>
    <mergeCell ref="B4:B23"/>
    <mergeCell ref="C4:C23"/>
    <mergeCell ref="D4:D23"/>
    <mergeCell ref="I4:I23"/>
    <mergeCell ref="J4:J23"/>
    <mergeCell ref="B24:B43"/>
    <mergeCell ref="C24:C43"/>
    <mergeCell ref="D24:D43"/>
    <mergeCell ref="I24:I43"/>
    <mergeCell ref="J24:J43"/>
    <mergeCell ref="I44:I63"/>
    <mergeCell ref="J44:J63"/>
    <mergeCell ref="A24:A43"/>
    <mergeCell ref="I64:I83"/>
    <mergeCell ref="J64:J83"/>
    <mergeCell ref="A44:A63"/>
    <mergeCell ref="B44:B63"/>
    <mergeCell ref="C44:C63"/>
    <mergeCell ref="D44:D63"/>
    <mergeCell ref="F44:F63"/>
    <mergeCell ref="I84:I103"/>
    <mergeCell ref="J84:J103"/>
    <mergeCell ref="A64:A83"/>
    <mergeCell ref="B64:B83"/>
    <mergeCell ref="C64:C83"/>
    <mergeCell ref="D64:D83"/>
    <mergeCell ref="F64:F83"/>
    <mergeCell ref="A84:A103"/>
    <mergeCell ref="B84:B103"/>
    <mergeCell ref="C84:C103"/>
    <mergeCell ref="D84:D103"/>
    <mergeCell ref="F84:F103"/>
    <mergeCell ref="I104:I123"/>
    <mergeCell ref="J104:J123"/>
    <mergeCell ref="A104:A123"/>
    <mergeCell ref="B104:B123"/>
    <mergeCell ref="C104:C123"/>
    <mergeCell ref="D104:D123"/>
    <mergeCell ref="F104:F123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2:J124"/>
  <sheetViews>
    <sheetView topLeftCell="A31" zoomScale="80" zoomScaleNormal="80" workbookViewId="0">
      <selection activeCell="I104" sqref="I24:I123"/>
    </sheetView>
  </sheetViews>
  <sheetFormatPr baseColWidth="10" defaultRowHeight="14.4" x14ac:dyDescent="0.3"/>
  <cols>
    <col min="1" max="1" width="23.6640625" customWidth="1"/>
  </cols>
  <sheetData>
    <row r="2" spans="1:10" ht="21" thickBot="1" x14ac:dyDescent="0.35">
      <c r="A2" s="220" t="s">
        <v>81</v>
      </c>
      <c r="B2" s="220"/>
      <c r="C2" s="220"/>
      <c r="D2" s="220"/>
      <c r="E2" s="220"/>
      <c r="F2" s="220"/>
      <c r="G2" s="220"/>
      <c r="H2" s="220"/>
      <c r="I2" s="220"/>
      <c r="J2" s="220"/>
    </row>
    <row r="3" spans="1:10" ht="58.2" thickBot="1" x14ac:dyDescent="0.35">
      <c r="A3" s="92" t="s">
        <v>46</v>
      </c>
      <c r="B3" s="93" t="s">
        <v>47</v>
      </c>
      <c r="C3" s="94" t="s">
        <v>48</v>
      </c>
      <c r="D3" s="94" t="s">
        <v>55</v>
      </c>
      <c r="E3" s="93" t="s">
        <v>45</v>
      </c>
      <c r="F3" s="94" t="s">
        <v>49</v>
      </c>
      <c r="G3" s="94" t="s">
        <v>78</v>
      </c>
      <c r="H3" s="94" t="s">
        <v>79</v>
      </c>
      <c r="I3" s="94" t="s">
        <v>80</v>
      </c>
      <c r="J3" s="95" t="s">
        <v>76</v>
      </c>
    </row>
    <row r="4" spans="1:10" x14ac:dyDescent="0.3">
      <c r="A4" s="221" t="s">
        <v>142</v>
      </c>
      <c r="B4" s="222">
        <v>42503</v>
      </c>
      <c r="C4" s="219">
        <v>20</v>
      </c>
      <c r="D4" s="219">
        <v>0</v>
      </c>
      <c r="E4" s="99" t="s">
        <v>56</v>
      </c>
      <c r="F4" s="219">
        <v>192</v>
      </c>
      <c r="G4" s="100">
        <v>29</v>
      </c>
      <c r="H4" s="101">
        <f>(G4*10/$F$4)</f>
        <v>1.5104166666666667</v>
      </c>
      <c r="I4" s="223">
        <f>ROUND(AVERAGE(H4:H23),1)</f>
        <v>0.8</v>
      </c>
      <c r="J4" s="224">
        <f>ROUND(_xlfn.STDEV.P(H4:H23),1)</f>
        <v>0.5</v>
      </c>
    </row>
    <row r="5" spans="1:10" x14ac:dyDescent="0.3">
      <c r="A5" s="211"/>
      <c r="B5" s="214"/>
      <c r="C5" s="217"/>
      <c r="D5" s="217"/>
      <c r="E5" s="88" t="s">
        <v>57</v>
      </c>
      <c r="F5" s="217"/>
      <c r="G5" s="89">
        <v>35</v>
      </c>
      <c r="H5" s="97">
        <f>(G5*10/$F$4)</f>
        <v>1.8229166666666667</v>
      </c>
      <c r="I5" s="205"/>
      <c r="J5" s="208"/>
    </row>
    <row r="6" spans="1:10" x14ac:dyDescent="0.3">
      <c r="A6" s="211"/>
      <c r="B6" s="214"/>
      <c r="C6" s="217"/>
      <c r="D6" s="217"/>
      <c r="E6" s="88" t="s">
        <v>58</v>
      </c>
      <c r="F6" s="217"/>
      <c r="G6" s="89">
        <v>24</v>
      </c>
      <c r="H6" s="97">
        <f t="shared" ref="H6:H23" si="0">(G6*10/$F$4)</f>
        <v>1.25</v>
      </c>
      <c r="I6" s="205"/>
      <c r="J6" s="208"/>
    </row>
    <row r="7" spans="1:10" x14ac:dyDescent="0.3">
      <c r="A7" s="211"/>
      <c r="B7" s="214"/>
      <c r="C7" s="217"/>
      <c r="D7" s="217"/>
      <c r="E7" s="88" t="s">
        <v>59</v>
      </c>
      <c r="F7" s="217"/>
      <c r="G7" s="89">
        <v>24</v>
      </c>
      <c r="H7" s="97">
        <f t="shared" si="0"/>
        <v>1.25</v>
      </c>
      <c r="I7" s="205"/>
      <c r="J7" s="208"/>
    </row>
    <row r="8" spans="1:10" x14ac:dyDescent="0.3">
      <c r="A8" s="211"/>
      <c r="B8" s="214"/>
      <c r="C8" s="217"/>
      <c r="D8" s="217"/>
      <c r="E8" s="88" t="s">
        <v>60</v>
      </c>
      <c r="F8" s="217"/>
      <c r="G8" s="89">
        <v>25</v>
      </c>
      <c r="H8" s="97">
        <f t="shared" si="0"/>
        <v>1.3020833333333333</v>
      </c>
      <c r="I8" s="205"/>
      <c r="J8" s="208"/>
    </row>
    <row r="9" spans="1:10" x14ac:dyDescent="0.3">
      <c r="A9" s="211"/>
      <c r="B9" s="214"/>
      <c r="C9" s="217"/>
      <c r="D9" s="217"/>
      <c r="E9" s="90" t="s">
        <v>61</v>
      </c>
      <c r="F9" s="217"/>
      <c r="G9" s="91">
        <v>12</v>
      </c>
      <c r="H9" s="98">
        <f t="shared" si="0"/>
        <v>0.625</v>
      </c>
      <c r="I9" s="205"/>
      <c r="J9" s="208"/>
    </row>
    <row r="10" spans="1:10" x14ac:dyDescent="0.3">
      <c r="A10" s="211"/>
      <c r="B10" s="214"/>
      <c r="C10" s="217"/>
      <c r="D10" s="217"/>
      <c r="E10" s="90" t="s">
        <v>62</v>
      </c>
      <c r="F10" s="217"/>
      <c r="G10" s="91">
        <v>0</v>
      </c>
      <c r="H10" s="98">
        <f t="shared" si="0"/>
        <v>0</v>
      </c>
      <c r="I10" s="205"/>
      <c r="J10" s="208"/>
    </row>
    <row r="11" spans="1:10" x14ac:dyDescent="0.3">
      <c r="A11" s="211"/>
      <c r="B11" s="214"/>
      <c r="C11" s="217"/>
      <c r="D11" s="217"/>
      <c r="E11" s="90" t="s">
        <v>63</v>
      </c>
      <c r="F11" s="217"/>
      <c r="G11" s="91">
        <v>9</v>
      </c>
      <c r="H11" s="98">
        <f t="shared" si="0"/>
        <v>0.46875</v>
      </c>
      <c r="I11" s="205"/>
      <c r="J11" s="208"/>
    </row>
    <row r="12" spans="1:10" x14ac:dyDescent="0.3">
      <c r="A12" s="211"/>
      <c r="B12" s="214"/>
      <c r="C12" s="217"/>
      <c r="D12" s="217"/>
      <c r="E12" s="90" t="s">
        <v>64</v>
      </c>
      <c r="F12" s="217"/>
      <c r="G12" s="91">
        <v>19</v>
      </c>
      <c r="H12" s="98">
        <f t="shared" si="0"/>
        <v>0.98958333333333337</v>
      </c>
      <c r="I12" s="205"/>
      <c r="J12" s="208"/>
    </row>
    <row r="13" spans="1:10" x14ac:dyDescent="0.3">
      <c r="A13" s="211"/>
      <c r="B13" s="214"/>
      <c r="C13" s="217"/>
      <c r="D13" s="217"/>
      <c r="E13" s="90" t="s">
        <v>65</v>
      </c>
      <c r="F13" s="217"/>
      <c r="G13" s="91">
        <v>0</v>
      </c>
      <c r="H13" s="98">
        <f t="shared" si="0"/>
        <v>0</v>
      </c>
      <c r="I13" s="205"/>
      <c r="J13" s="208"/>
    </row>
    <row r="14" spans="1:10" x14ac:dyDescent="0.3">
      <c r="A14" s="211"/>
      <c r="B14" s="214"/>
      <c r="C14" s="217"/>
      <c r="D14" s="217"/>
      <c r="E14" s="88" t="s">
        <v>66</v>
      </c>
      <c r="F14" s="217"/>
      <c r="G14" s="89">
        <v>19</v>
      </c>
      <c r="H14" s="97">
        <f t="shared" si="0"/>
        <v>0.98958333333333337</v>
      </c>
      <c r="I14" s="205"/>
      <c r="J14" s="208"/>
    </row>
    <row r="15" spans="1:10" x14ac:dyDescent="0.3">
      <c r="A15" s="211"/>
      <c r="B15" s="214"/>
      <c r="C15" s="217"/>
      <c r="D15" s="217"/>
      <c r="E15" s="88" t="s">
        <v>67</v>
      </c>
      <c r="F15" s="217"/>
      <c r="G15" s="89">
        <v>19</v>
      </c>
      <c r="H15" s="97">
        <f t="shared" si="0"/>
        <v>0.98958333333333337</v>
      </c>
      <c r="I15" s="205"/>
      <c r="J15" s="208"/>
    </row>
    <row r="16" spans="1:10" x14ac:dyDescent="0.3">
      <c r="A16" s="211"/>
      <c r="B16" s="214"/>
      <c r="C16" s="217"/>
      <c r="D16" s="217"/>
      <c r="E16" s="88" t="s">
        <v>68</v>
      </c>
      <c r="F16" s="217"/>
      <c r="G16" s="89">
        <v>13</v>
      </c>
      <c r="H16" s="97">
        <f t="shared" si="0"/>
        <v>0.67708333333333337</v>
      </c>
      <c r="I16" s="205"/>
      <c r="J16" s="208"/>
    </row>
    <row r="17" spans="1:10" x14ac:dyDescent="0.3">
      <c r="A17" s="211"/>
      <c r="B17" s="214"/>
      <c r="C17" s="217"/>
      <c r="D17" s="217"/>
      <c r="E17" s="88" t="s">
        <v>69</v>
      </c>
      <c r="F17" s="217"/>
      <c r="G17" s="89">
        <v>10</v>
      </c>
      <c r="H17" s="97">
        <f t="shared" si="0"/>
        <v>0.52083333333333337</v>
      </c>
      <c r="I17" s="205"/>
      <c r="J17" s="208"/>
    </row>
    <row r="18" spans="1:10" x14ac:dyDescent="0.3">
      <c r="A18" s="211"/>
      <c r="B18" s="214"/>
      <c r="C18" s="217"/>
      <c r="D18" s="217"/>
      <c r="E18" s="88" t="s">
        <v>70</v>
      </c>
      <c r="F18" s="217"/>
      <c r="G18" s="89">
        <v>18</v>
      </c>
      <c r="H18" s="97">
        <f>(G18*10/$F$4)</f>
        <v>0.9375</v>
      </c>
      <c r="I18" s="205"/>
      <c r="J18" s="208"/>
    </row>
    <row r="19" spans="1:10" x14ac:dyDescent="0.3">
      <c r="A19" s="211"/>
      <c r="B19" s="214"/>
      <c r="C19" s="217"/>
      <c r="D19" s="217"/>
      <c r="E19" s="90" t="s">
        <v>71</v>
      </c>
      <c r="F19" s="217"/>
      <c r="G19" s="91">
        <v>0</v>
      </c>
      <c r="H19" s="98">
        <f t="shared" si="0"/>
        <v>0</v>
      </c>
      <c r="I19" s="205"/>
      <c r="J19" s="208"/>
    </row>
    <row r="20" spans="1:10" x14ac:dyDescent="0.3">
      <c r="A20" s="211"/>
      <c r="B20" s="214"/>
      <c r="C20" s="217"/>
      <c r="D20" s="217"/>
      <c r="E20" s="90" t="s">
        <v>72</v>
      </c>
      <c r="F20" s="217"/>
      <c r="G20" s="91">
        <v>0</v>
      </c>
      <c r="H20" s="98">
        <f t="shared" si="0"/>
        <v>0</v>
      </c>
      <c r="I20" s="205"/>
      <c r="J20" s="208"/>
    </row>
    <row r="21" spans="1:10" x14ac:dyDescent="0.3">
      <c r="A21" s="211"/>
      <c r="B21" s="214"/>
      <c r="C21" s="217"/>
      <c r="D21" s="217"/>
      <c r="E21" s="90" t="s">
        <v>73</v>
      </c>
      <c r="F21" s="217"/>
      <c r="G21" s="91">
        <v>12</v>
      </c>
      <c r="H21" s="98">
        <f t="shared" si="0"/>
        <v>0.625</v>
      </c>
      <c r="I21" s="205"/>
      <c r="J21" s="208"/>
    </row>
    <row r="22" spans="1:10" x14ac:dyDescent="0.3">
      <c r="A22" s="211"/>
      <c r="B22" s="214"/>
      <c r="C22" s="217"/>
      <c r="D22" s="217"/>
      <c r="E22" s="90" t="s">
        <v>74</v>
      </c>
      <c r="F22" s="217"/>
      <c r="G22" s="91">
        <v>16</v>
      </c>
      <c r="H22" s="98">
        <f t="shared" si="0"/>
        <v>0.83333333333333337</v>
      </c>
      <c r="I22" s="205"/>
      <c r="J22" s="208"/>
    </row>
    <row r="23" spans="1:10" ht="15" thickBot="1" x14ac:dyDescent="0.35">
      <c r="A23" s="212"/>
      <c r="B23" s="215"/>
      <c r="C23" s="218"/>
      <c r="D23" s="218"/>
      <c r="E23" s="102" t="s">
        <v>75</v>
      </c>
      <c r="F23" s="218"/>
      <c r="G23" s="103">
        <v>17</v>
      </c>
      <c r="H23" s="98">
        <f t="shared" si="0"/>
        <v>0.88541666666666663</v>
      </c>
      <c r="I23" s="206"/>
      <c r="J23" s="209"/>
    </row>
    <row r="24" spans="1:10" ht="15" thickTop="1" x14ac:dyDescent="0.3">
      <c r="A24" s="210" t="s">
        <v>143</v>
      </c>
      <c r="B24" s="213">
        <v>42507</v>
      </c>
      <c r="C24" s="216">
        <v>20</v>
      </c>
      <c r="D24" s="216">
        <v>4</v>
      </c>
      <c r="E24" s="109" t="s">
        <v>56</v>
      </c>
      <c r="F24" s="216">
        <v>189</v>
      </c>
      <c r="G24" s="110">
        <v>124</v>
      </c>
      <c r="H24" s="111">
        <f>(G24*10/$F$24)</f>
        <v>6.5608465608465609</v>
      </c>
      <c r="I24" s="204">
        <f>ROUND(AVERAGE(H24:H43),1)</f>
        <v>6.3</v>
      </c>
      <c r="J24" s="207">
        <f>ROUND(_xlfn.STDEV.P(H24:H43),1)</f>
        <v>1.1000000000000001</v>
      </c>
    </row>
    <row r="25" spans="1:10" x14ac:dyDescent="0.3">
      <c r="A25" s="211"/>
      <c r="B25" s="214"/>
      <c r="C25" s="217"/>
      <c r="D25" s="217"/>
      <c r="E25" s="88" t="s">
        <v>57</v>
      </c>
      <c r="F25" s="217"/>
      <c r="G25" s="89">
        <v>88</v>
      </c>
      <c r="H25" s="96">
        <f>(G25*10/$F$24)</f>
        <v>4.6560846560846558</v>
      </c>
      <c r="I25" s="205"/>
      <c r="J25" s="208"/>
    </row>
    <row r="26" spans="1:10" x14ac:dyDescent="0.3">
      <c r="A26" s="211"/>
      <c r="B26" s="214"/>
      <c r="C26" s="217"/>
      <c r="D26" s="217"/>
      <c r="E26" s="88" t="s">
        <v>58</v>
      </c>
      <c r="F26" s="217"/>
      <c r="G26" s="89">
        <v>122</v>
      </c>
      <c r="H26" s="96">
        <f t="shared" ref="H26:H43" si="1">(G26*10/$F$24)</f>
        <v>6.4550264550264549</v>
      </c>
      <c r="I26" s="205"/>
      <c r="J26" s="208"/>
    </row>
    <row r="27" spans="1:10" x14ac:dyDescent="0.3">
      <c r="A27" s="211"/>
      <c r="B27" s="214"/>
      <c r="C27" s="217"/>
      <c r="D27" s="217"/>
      <c r="E27" s="88" t="s">
        <v>59</v>
      </c>
      <c r="F27" s="217"/>
      <c r="G27" s="89">
        <v>122</v>
      </c>
      <c r="H27" s="96">
        <f t="shared" si="1"/>
        <v>6.4550264550264549</v>
      </c>
      <c r="I27" s="205"/>
      <c r="J27" s="208"/>
    </row>
    <row r="28" spans="1:10" x14ac:dyDescent="0.3">
      <c r="A28" s="211"/>
      <c r="B28" s="214"/>
      <c r="C28" s="217"/>
      <c r="D28" s="217"/>
      <c r="E28" s="88" t="s">
        <v>60</v>
      </c>
      <c r="F28" s="217"/>
      <c r="G28" s="89">
        <v>122</v>
      </c>
      <c r="H28" s="96">
        <f t="shared" si="1"/>
        <v>6.4550264550264549</v>
      </c>
      <c r="I28" s="205"/>
      <c r="J28" s="208"/>
    </row>
    <row r="29" spans="1:10" x14ac:dyDescent="0.3">
      <c r="A29" s="211"/>
      <c r="B29" s="214"/>
      <c r="C29" s="217"/>
      <c r="D29" s="217"/>
      <c r="E29" s="90" t="s">
        <v>61</v>
      </c>
      <c r="F29" s="217"/>
      <c r="G29" s="91">
        <v>98</v>
      </c>
      <c r="H29" s="108">
        <f t="shared" si="1"/>
        <v>5.1851851851851851</v>
      </c>
      <c r="I29" s="205"/>
      <c r="J29" s="208"/>
    </row>
    <row r="30" spans="1:10" x14ac:dyDescent="0.3">
      <c r="A30" s="211"/>
      <c r="B30" s="214"/>
      <c r="C30" s="217"/>
      <c r="D30" s="217"/>
      <c r="E30" s="90" t="s">
        <v>62</v>
      </c>
      <c r="F30" s="217"/>
      <c r="G30" s="91">
        <v>113</v>
      </c>
      <c r="H30" s="108">
        <f t="shared" si="1"/>
        <v>5.9788359788359786</v>
      </c>
      <c r="I30" s="205"/>
      <c r="J30" s="208"/>
    </row>
    <row r="31" spans="1:10" x14ac:dyDescent="0.3">
      <c r="A31" s="211"/>
      <c r="B31" s="214"/>
      <c r="C31" s="217"/>
      <c r="D31" s="217"/>
      <c r="E31" s="90" t="s">
        <v>63</v>
      </c>
      <c r="F31" s="217"/>
      <c r="G31" s="91">
        <v>125</v>
      </c>
      <c r="H31" s="108">
        <f>(G31*10/$F$24)</f>
        <v>6.6137566137566139</v>
      </c>
      <c r="I31" s="205"/>
      <c r="J31" s="208"/>
    </row>
    <row r="32" spans="1:10" x14ac:dyDescent="0.3">
      <c r="A32" s="211"/>
      <c r="B32" s="214"/>
      <c r="C32" s="217"/>
      <c r="D32" s="217"/>
      <c r="E32" s="90" t="s">
        <v>64</v>
      </c>
      <c r="F32" s="217"/>
      <c r="G32" s="91">
        <v>116</v>
      </c>
      <c r="H32" s="108">
        <f t="shared" si="1"/>
        <v>6.1375661375661377</v>
      </c>
      <c r="I32" s="205"/>
      <c r="J32" s="208"/>
    </row>
    <row r="33" spans="1:10" x14ac:dyDescent="0.3">
      <c r="A33" s="211"/>
      <c r="B33" s="214"/>
      <c r="C33" s="217"/>
      <c r="D33" s="217"/>
      <c r="E33" s="90" t="s">
        <v>65</v>
      </c>
      <c r="F33" s="217"/>
      <c r="G33" s="91">
        <v>98</v>
      </c>
      <c r="H33" s="108">
        <f t="shared" si="1"/>
        <v>5.1851851851851851</v>
      </c>
      <c r="I33" s="205"/>
      <c r="J33" s="208"/>
    </row>
    <row r="34" spans="1:10" x14ac:dyDescent="0.3">
      <c r="A34" s="211"/>
      <c r="B34" s="214"/>
      <c r="C34" s="217"/>
      <c r="D34" s="217"/>
      <c r="E34" s="88" t="s">
        <v>66</v>
      </c>
      <c r="F34" s="217"/>
      <c r="G34" s="89">
        <v>159</v>
      </c>
      <c r="H34" s="96">
        <f t="shared" si="1"/>
        <v>8.412698412698413</v>
      </c>
      <c r="I34" s="205"/>
      <c r="J34" s="208"/>
    </row>
    <row r="35" spans="1:10" x14ac:dyDescent="0.3">
      <c r="A35" s="211"/>
      <c r="B35" s="214"/>
      <c r="C35" s="217"/>
      <c r="D35" s="217"/>
      <c r="E35" s="88" t="s">
        <v>67</v>
      </c>
      <c r="F35" s="217"/>
      <c r="G35" s="89">
        <v>138</v>
      </c>
      <c r="H35" s="96">
        <f t="shared" si="1"/>
        <v>7.3015873015873014</v>
      </c>
      <c r="I35" s="205"/>
      <c r="J35" s="208"/>
    </row>
    <row r="36" spans="1:10" x14ac:dyDescent="0.3">
      <c r="A36" s="211"/>
      <c r="B36" s="214"/>
      <c r="C36" s="217"/>
      <c r="D36" s="217"/>
      <c r="E36" s="88" t="s">
        <v>68</v>
      </c>
      <c r="F36" s="217"/>
      <c r="G36" s="89">
        <v>123</v>
      </c>
      <c r="H36" s="96">
        <f t="shared" si="1"/>
        <v>6.5079365079365079</v>
      </c>
      <c r="I36" s="205"/>
      <c r="J36" s="208"/>
    </row>
    <row r="37" spans="1:10" x14ac:dyDescent="0.3">
      <c r="A37" s="211"/>
      <c r="B37" s="214"/>
      <c r="C37" s="217"/>
      <c r="D37" s="217"/>
      <c r="E37" s="88" t="s">
        <v>69</v>
      </c>
      <c r="F37" s="217"/>
      <c r="G37" s="89">
        <v>143</v>
      </c>
      <c r="H37" s="96">
        <f t="shared" si="1"/>
        <v>7.5661375661375665</v>
      </c>
      <c r="I37" s="205"/>
      <c r="J37" s="208"/>
    </row>
    <row r="38" spans="1:10" x14ac:dyDescent="0.3">
      <c r="A38" s="211"/>
      <c r="B38" s="214"/>
      <c r="C38" s="217"/>
      <c r="D38" s="217"/>
      <c r="E38" s="88" t="s">
        <v>70</v>
      </c>
      <c r="F38" s="217"/>
      <c r="G38" s="89">
        <v>165</v>
      </c>
      <c r="H38" s="96">
        <f t="shared" si="1"/>
        <v>8.7301587301587293</v>
      </c>
      <c r="I38" s="205"/>
      <c r="J38" s="208"/>
    </row>
    <row r="39" spans="1:10" x14ac:dyDescent="0.3">
      <c r="A39" s="211"/>
      <c r="B39" s="214"/>
      <c r="C39" s="217"/>
      <c r="D39" s="217"/>
      <c r="E39" s="90" t="s">
        <v>71</v>
      </c>
      <c r="F39" s="217"/>
      <c r="G39" s="91">
        <v>137</v>
      </c>
      <c r="H39" s="108">
        <f t="shared" si="1"/>
        <v>7.2486772486772484</v>
      </c>
      <c r="I39" s="205"/>
      <c r="J39" s="208"/>
    </row>
    <row r="40" spans="1:10" x14ac:dyDescent="0.3">
      <c r="A40" s="211"/>
      <c r="B40" s="214"/>
      <c r="C40" s="217"/>
      <c r="D40" s="217"/>
      <c r="E40" s="90" t="s">
        <v>72</v>
      </c>
      <c r="F40" s="217"/>
      <c r="G40" s="91">
        <v>106</v>
      </c>
      <c r="H40" s="108">
        <f t="shared" si="1"/>
        <v>5.6084656084656084</v>
      </c>
      <c r="I40" s="205"/>
      <c r="J40" s="208"/>
    </row>
    <row r="41" spans="1:10" x14ac:dyDescent="0.3">
      <c r="A41" s="211"/>
      <c r="B41" s="214"/>
      <c r="C41" s="217"/>
      <c r="D41" s="217"/>
      <c r="E41" s="90" t="s">
        <v>73</v>
      </c>
      <c r="F41" s="217"/>
      <c r="G41" s="91">
        <v>99</v>
      </c>
      <c r="H41" s="108">
        <f t="shared" si="1"/>
        <v>5.2380952380952381</v>
      </c>
      <c r="I41" s="205"/>
      <c r="J41" s="208"/>
    </row>
    <row r="42" spans="1:10" x14ac:dyDescent="0.3">
      <c r="A42" s="211"/>
      <c r="B42" s="214"/>
      <c r="C42" s="217"/>
      <c r="D42" s="217"/>
      <c r="E42" s="90" t="s">
        <v>74</v>
      </c>
      <c r="F42" s="217"/>
      <c r="G42" s="91">
        <v>96</v>
      </c>
      <c r="H42" s="108">
        <f t="shared" si="1"/>
        <v>5.0793650793650791</v>
      </c>
      <c r="I42" s="205"/>
      <c r="J42" s="208"/>
    </row>
    <row r="43" spans="1:10" ht="15" thickBot="1" x14ac:dyDescent="0.35">
      <c r="A43" s="212"/>
      <c r="B43" s="215"/>
      <c r="C43" s="218"/>
      <c r="D43" s="218"/>
      <c r="E43" s="102" t="s">
        <v>75</v>
      </c>
      <c r="F43" s="218"/>
      <c r="G43" s="103">
        <v>99</v>
      </c>
      <c r="H43" s="107">
        <f t="shared" si="1"/>
        <v>5.2380952380952381</v>
      </c>
      <c r="I43" s="206"/>
      <c r="J43" s="209"/>
    </row>
    <row r="44" spans="1:10" ht="15" thickTop="1" x14ac:dyDescent="0.3">
      <c r="A44" s="210" t="s">
        <v>144</v>
      </c>
      <c r="B44" s="213">
        <v>42510</v>
      </c>
      <c r="C44" s="216">
        <v>20</v>
      </c>
      <c r="D44" s="217">
        <v>7</v>
      </c>
      <c r="E44" s="86" t="s">
        <v>56</v>
      </c>
      <c r="F44" s="217">
        <v>170</v>
      </c>
      <c r="G44" s="87">
        <v>174</v>
      </c>
      <c r="H44" s="96">
        <f>(G44*10/$F$44)</f>
        <v>10.235294117647058</v>
      </c>
      <c r="I44" s="205">
        <f>ROUND(AVERAGE(H44:H63),1)</f>
        <v>9.4</v>
      </c>
      <c r="J44" s="207">
        <f>ROUND(_xlfn.STDEV.P(H44:H63),1)</f>
        <v>2.2000000000000002</v>
      </c>
    </row>
    <row r="45" spans="1:10" x14ac:dyDescent="0.3">
      <c r="A45" s="211"/>
      <c r="B45" s="214"/>
      <c r="C45" s="217"/>
      <c r="D45" s="217"/>
      <c r="E45" s="88" t="s">
        <v>57</v>
      </c>
      <c r="F45" s="217"/>
      <c r="G45" s="89">
        <v>168</v>
      </c>
      <c r="H45" s="96">
        <f>(G45*10/$F$44)</f>
        <v>9.882352941176471</v>
      </c>
      <c r="I45" s="205"/>
      <c r="J45" s="208"/>
    </row>
    <row r="46" spans="1:10" x14ac:dyDescent="0.3">
      <c r="A46" s="211"/>
      <c r="B46" s="214"/>
      <c r="C46" s="217"/>
      <c r="D46" s="217"/>
      <c r="E46" s="88" t="s">
        <v>58</v>
      </c>
      <c r="F46" s="217"/>
      <c r="G46" s="89">
        <v>157</v>
      </c>
      <c r="H46" s="96">
        <f t="shared" ref="H46:H63" si="2">(G46*10/$F$44)</f>
        <v>9.235294117647058</v>
      </c>
      <c r="I46" s="205"/>
      <c r="J46" s="208"/>
    </row>
    <row r="47" spans="1:10" x14ac:dyDescent="0.3">
      <c r="A47" s="211"/>
      <c r="B47" s="214"/>
      <c r="C47" s="217"/>
      <c r="D47" s="217"/>
      <c r="E47" s="88" t="s">
        <v>59</v>
      </c>
      <c r="F47" s="217"/>
      <c r="G47" s="89">
        <v>161</v>
      </c>
      <c r="H47" s="96">
        <f t="shared" si="2"/>
        <v>9.4705882352941178</v>
      </c>
      <c r="I47" s="205"/>
      <c r="J47" s="208"/>
    </row>
    <row r="48" spans="1:10" x14ac:dyDescent="0.3">
      <c r="A48" s="211"/>
      <c r="B48" s="214"/>
      <c r="C48" s="217"/>
      <c r="D48" s="217"/>
      <c r="E48" s="88" t="s">
        <v>60</v>
      </c>
      <c r="F48" s="217"/>
      <c r="G48" s="89">
        <v>214</v>
      </c>
      <c r="H48" s="96">
        <f t="shared" si="2"/>
        <v>12.588235294117647</v>
      </c>
      <c r="I48" s="205"/>
      <c r="J48" s="208"/>
    </row>
    <row r="49" spans="1:10" x14ac:dyDescent="0.3">
      <c r="A49" s="211"/>
      <c r="B49" s="214"/>
      <c r="C49" s="217"/>
      <c r="D49" s="217"/>
      <c r="E49" s="90" t="s">
        <v>61</v>
      </c>
      <c r="F49" s="217"/>
      <c r="G49" s="91">
        <v>245</v>
      </c>
      <c r="H49" s="108">
        <f t="shared" si="2"/>
        <v>14.411764705882353</v>
      </c>
      <c r="I49" s="205"/>
      <c r="J49" s="208"/>
    </row>
    <row r="50" spans="1:10" x14ac:dyDescent="0.3">
      <c r="A50" s="211"/>
      <c r="B50" s="214"/>
      <c r="C50" s="217"/>
      <c r="D50" s="217"/>
      <c r="E50" s="90" t="s">
        <v>62</v>
      </c>
      <c r="F50" s="217"/>
      <c r="G50" s="91">
        <v>163</v>
      </c>
      <c r="H50" s="108">
        <f t="shared" si="2"/>
        <v>9.5882352941176467</v>
      </c>
      <c r="I50" s="205"/>
      <c r="J50" s="208"/>
    </row>
    <row r="51" spans="1:10" x14ac:dyDescent="0.3">
      <c r="A51" s="211"/>
      <c r="B51" s="214"/>
      <c r="C51" s="217"/>
      <c r="D51" s="217"/>
      <c r="E51" s="90" t="s">
        <v>63</v>
      </c>
      <c r="F51" s="217"/>
      <c r="G51" s="91">
        <v>128</v>
      </c>
      <c r="H51" s="108">
        <f t="shared" si="2"/>
        <v>7.5294117647058822</v>
      </c>
      <c r="I51" s="205"/>
      <c r="J51" s="208"/>
    </row>
    <row r="52" spans="1:10" x14ac:dyDescent="0.3">
      <c r="A52" s="211"/>
      <c r="B52" s="214"/>
      <c r="C52" s="217"/>
      <c r="D52" s="217"/>
      <c r="E52" s="90" t="s">
        <v>64</v>
      </c>
      <c r="F52" s="217"/>
      <c r="G52" s="91">
        <v>165</v>
      </c>
      <c r="H52" s="108">
        <f t="shared" si="2"/>
        <v>9.7058823529411757</v>
      </c>
      <c r="I52" s="205"/>
      <c r="J52" s="208"/>
    </row>
    <row r="53" spans="1:10" x14ac:dyDescent="0.3">
      <c r="A53" s="211"/>
      <c r="B53" s="214"/>
      <c r="C53" s="217"/>
      <c r="D53" s="217"/>
      <c r="E53" s="90" t="s">
        <v>65</v>
      </c>
      <c r="F53" s="217"/>
      <c r="G53" s="91">
        <v>197</v>
      </c>
      <c r="H53" s="108">
        <f t="shared" si="2"/>
        <v>11.588235294117647</v>
      </c>
      <c r="I53" s="205"/>
      <c r="J53" s="208"/>
    </row>
    <row r="54" spans="1:10" x14ac:dyDescent="0.3">
      <c r="A54" s="211"/>
      <c r="B54" s="214"/>
      <c r="C54" s="217"/>
      <c r="D54" s="217"/>
      <c r="E54" s="88" t="s">
        <v>66</v>
      </c>
      <c r="F54" s="217"/>
      <c r="G54" s="89">
        <v>192</v>
      </c>
      <c r="H54" s="96">
        <f t="shared" si="2"/>
        <v>11.294117647058824</v>
      </c>
      <c r="I54" s="205"/>
      <c r="J54" s="208"/>
    </row>
    <row r="55" spans="1:10" x14ac:dyDescent="0.3">
      <c r="A55" s="211"/>
      <c r="B55" s="214"/>
      <c r="C55" s="217"/>
      <c r="D55" s="217"/>
      <c r="E55" s="88" t="s">
        <v>67</v>
      </c>
      <c r="F55" s="217"/>
      <c r="G55" s="89">
        <v>158</v>
      </c>
      <c r="H55" s="96">
        <f t="shared" si="2"/>
        <v>9.2941176470588243</v>
      </c>
      <c r="I55" s="205"/>
      <c r="J55" s="208"/>
    </row>
    <row r="56" spans="1:10" x14ac:dyDescent="0.3">
      <c r="A56" s="211"/>
      <c r="B56" s="214"/>
      <c r="C56" s="217"/>
      <c r="D56" s="217"/>
      <c r="E56" s="88" t="s">
        <v>68</v>
      </c>
      <c r="F56" s="217"/>
      <c r="G56" s="89">
        <v>119</v>
      </c>
      <c r="H56" s="96">
        <f t="shared" si="2"/>
        <v>7</v>
      </c>
      <c r="I56" s="205"/>
      <c r="J56" s="208"/>
    </row>
    <row r="57" spans="1:10" x14ac:dyDescent="0.3">
      <c r="A57" s="211"/>
      <c r="B57" s="214"/>
      <c r="C57" s="217"/>
      <c r="D57" s="217"/>
      <c r="E57" s="88" t="s">
        <v>69</v>
      </c>
      <c r="F57" s="217"/>
      <c r="G57" s="89">
        <v>158</v>
      </c>
      <c r="H57" s="96">
        <f>(G57*10/$F$44)</f>
        <v>9.2941176470588243</v>
      </c>
      <c r="I57" s="205"/>
      <c r="J57" s="208"/>
    </row>
    <row r="58" spans="1:10" x14ac:dyDescent="0.3">
      <c r="A58" s="211"/>
      <c r="B58" s="214"/>
      <c r="C58" s="217"/>
      <c r="D58" s="217"/>
      <c r="E58" s="88" t="s">
        <v>70</v>
      </c>
      <c r="F58" s="217"/>
      <c r="G58" s="89">
        <v>149</v>
      </c>
      <c r="H58" s="96">
        <f t="shared" si="2"/>
        <v>8.764705882352942</v>
      </c>
      <c r="I58" s="205"/>
      <c r="J58" s="208"/>
    </row>
    <row r="59" spans="1:10" x14ac:dyDescent="0.3">
      <c r="A59" s="211"/>
      <c r="B59" s="214"/>
      <c r="C59" s="217"/>
      <c r="D59" s="217"/>
      <c r="E59" s="90" t="s">
        <v>71</v>
      </c>
      <c r="F59" s="217"/>
      <c r="G59" s="91">
        <v>126</v>
      </c>
      <c r="H59" s="108">
        <f t="shared" si="2"/>
        <v>7.4117647058823533</v>
      </c>
      <c r="I59" s="205"/>
      <c r="J59" s="208"/>
    </row>
    <row r="60" spans="1:10" x14ac:dyDescent="0.3">
      <c r="A60" s="211"/>
      <c r="B60" s="214"/>
      <c r="C60" s="217"/>
      <c r="D60" s="217"/>
      <c r="E60" s="90" t="s">
        <v>72</v>
      </c>
      <c r="F60" s="217"/>
      <c r="G60" s="91">
        <v>103</v>
      </c>
      <c r="H60" s="108">
        <f t="shared" si="2"/>
        <v>6.0588235294117645</v>
      </c>
      <c r="I60" s="205"/>
      <c r="J60" s="208"/>
    </row>
    <row r="61" spans="1:10" x14ac:dyDescent="0.3">
      <c r="A61" s="211"/>
      <c r="B61" s="214"/>
      <c r="C61" s="217"/>
      <c r="D61" s="217"/>
      <c r="E61" s="90" t="s">
        <v>73</v>
      </c>
      <c r="F61" s="217"/>
      <c r="G61" s="91">
        <v>107</v>
      </c>
      <c r="H61" s="108">
        <f t="shared" si="2"/>
        <v>6.2941176470588234</v>
      </c>
      <c r="I61" s="205"/>
      <c r="J61" s="208"/>
    </row>
    <row r="62" spans="1:10" x14ac:dyDescent="0.3">
      <c r="A62" s="211"/>
      <c r="B62" s="214"/>
      <c r="C62" s="217"/>
      <c r="D62" s="217"/>
      <c r="E62" s="90" t="s">
        <v>74</v>
      </c>
      <c r="F62" s="217"/>
      <c r="G62" s="91">
        <v>110</v>
      </c>
      <c r="H62" s="108">
        <f t="shared" si="2"/>
        <v>6.4705882352941178</v>
      </c>
      <c r="I62" s="205"/>
      <c r="J62" s="208"/>
    </row>
    <row r="63" spans="1:10" ht="15" thickBot="1" x14ac:dyDescent="0.35">
      <c r="A63" s="212"/>
      <c r="B63" s="215"/>
      <c r="C63" s="218"/>
      <c r="D63" s="218"/>
      <c r="E63" s="102" t="s">
        <v>75</v>
      </c>
      <c r="F63" s="218"/>
      <c r="G63" s="103">
        <v>210</v>
      </c>
      <c r="H63" s="107">
        <f t="shared" si="2"/>
        <v>12.352941176470589</v>
      </c>
      <c r="I63" s="206"/>
      <c r="J63" s="209"/>
    </row>
    <row r="64" spans="1:10" ht="15" thickTop="1" x14ac:dyDescent="0.3">
      <c r="A64" s="225" t="s">
        <v>145</v>
      </c>
      <c r="B64" s="214">
        <v>42517</v>
      </c>
      <c r="C64" s="217">
        <v>20</v>
      </c>
      <c r="D64" s="217">
        <v>14</v>
      </c>
      <c r="E64" s="86" t="s">
        <v>56</v>
      </c>
      <c r="F64" s="217">
        <v>180</v>
      </c>
      <c r="G64" s="124"/>
      <c r="H64" s="117"/>
      <c r="I64" s="205">
        <f>ROUND(AVERAGE(H64:H83),1)</f>
        <v>12.1</v>
      </c>
      <c r="J64" s="208">
        <f>ROUND(_xlfn.STDEV.P(H64:H83),1)</f>
        <v>1</v>
      </c>
    </row>
    <row r="65" spans="1:10" x14ac:dyDescent="0.3">
      <c r="A65" s="211"/>
      <c r="B65" s="214"/>
      <c r="C65" s="217"/>
      <c r="D65" s="217"/>
      <c r="E65" s="88" t="s">
        <v>57</v>
      </c>
      <c r="F65" s="217"/>
      <c r="G65" s="89">
        <v>239</v>
      </c>
      <c r="H65" s="96">
        <f>(G65*10/$F$64)</f>
        <v>13.277777777777779</v>
      </c>
      <c r="I65" s="205"/>
      <c r="J65" s="208"/>
    </row>
    <row r="66" spans="1:10" x14ac:dyDescent="0.3">
      <c r="A66" s="211"/>
      <c r="B66" s="214"/>
      <c r="C66" s="217"/>
      <c r="D66" s="217"/>
      <c r="E66" s="88" t="s">
        <v>58</v>
      </c>
      <c r="F66" s="217"/>
      <c r="G66" s="89">
        <v>192</v>
      </c>
      <c r="H66" s="96">
        <f>(G66*10/$F$64)</f>
        <v>10.666666666666666</v>
      </c>
      <c r="I66" s="205"/>
      <c r="J66" s="208"/>
    </row>
    <row r="67" spans="1:10" x14ac:dyDescent="0.3">
      <c r="A67" s="211"/>
      <c r="B67" s="214"/>
      <c r="C67" s="217"/>
      <c r="D67" s="217"/>
      <c r="E67" s="88" t="s">
        <v>59</v>
      </c>
      <c r="F67" s="217"/>
      <c r="G67" s="89">
        <v>194</v>
      </c>
      <c r="H67" s="96">
        <f t="shared" ref="H67:H82" si="3">(G67*10/$F$64)</f>
        <v>10.777777777777779</v>
      </c>
      <c r="I67" s="205"/>
      <c r="J67" s="208"/>
    </row>
    <row r="68" spans="1:10" x14ac:dyDescent="0.3">
      <c r="A68" s="211"/>
      <c r="B68" s="214"/>
      <c r="C68" s="217"/>
      <c r="D68" s="217"/>
      <c r="E68" s="88" t="s">
        <v>60</v>
      </c>
      <c r="F68" s="217"/>
      <c r="G68" s="114"/>
      <c r="H68" s="117"/>
      <c r="I68" s="205"/>
      <c r="J68" s="208"/>
    </row>
    <row r="69" spans="1:10" x14ac:dyDescent="0.3">
      <c r="A69" s="211"/>
      <c r="B69" s="214"/>
      <c r="C69" s="217"/>
      <c r="D69" s="217"/>
      <c r="E69" s="90" t="s">
        <v>61</v>
      </c>
      <c r="F69" s="217"/>
      <c r="G69" s="115"/>
      <c r="H69" s="116"/>
      <c r="I69" s="205"/>
      <c r="J69" s="208"/>
    </row>
    <row r="70" spans="1:10" x14ac:dyDescent="0.3">
      <c r="A70" s="211"/>
      <c r="B70" s="214"/>
      <c r="C70" s="217"/>
      <c r="D70" s="217"/>
      <c r="E70" s="90" t="s">
        <v>62</v>
      </c>
      <c r="F70" s="217"/>
      <c r="G70" s="91">
        <v>214</v>
      </c>
      <c r="H70" s="108">
        <f t="shared" si="3"/>
        <v>11.888888888888889</v>
      </c>
      <c r="I70" s="205"/>
      <c r="J70" s="208"/>
    </row>
    <row r="71" spans="1:10" x14ac:dyDescent="0.3">
      <c r="A71" s="211"/>
      <c r="B71" s="214"/>
      <c r="C71" s="217"/>
      <c r="D71" s="217"/>
      <c r="E71" s="90" t="s">
        <v>63</v>
      </c>
      <c r="F71" s="217"/>
      <c r="G71" s="91">
        <v>226</v>
      </c>
      <c r="H71" s="108">
        <f t="shared" si="3"/>
        <v>12.555555555555555</v>
      </c>
      <c r="I71" s="205"/>
      <c r="J71" s="208"/>
    </row>
    <row r="72" spans="1:10" x14ac:dyDescent="0.3">
      <c r="A72" s="211"/>
      <c r="B72" s="214"/>
      <c r="C72" s="217"/>
      <c r="D72" s="217"/>
      <c r="E72" s="90" t="s">
        <v>64</v>
      </c>
      <c r="F72" s="217"/>
      <c r="G72" s="91">
        <v>245</v>
      </c>
      <c r="H72" s="108">
        <f t="shared" si="3"/>
        <v>13.611111111111111</v>
      </c>
      <c r="I72" s="205"/>
      <c r="J72" s="208"/>
    </row>
    <row r="73" spans="1:10" x14ac:dyDescent="0.3">
      <c r="A73" s="211"/>
      <c r="B73" s="214"/>
      <c r="C73" s="217"/>
      <c r="D73" s="217"/>
      <c r="E73" s="90" t="s">
        <v>65</v>
      </c>
      <c r="F73" s="217"/>
      <c r="G73" s="115"/>
      <c r="H73" s="121"/>
      <c r="I73" s="205"/>
      <c r="J73" s="208"/>
    </row>
    <row r="74" spans="1:10" x14ac:dyDescent="0.3">
      <c r="A74" s="211"/>
      <c r="B74" s="214"/>
      <c r="C74" s="217"/>
      <c r="D74" s="217"/>
      <c r="E74" s="88" t="s">
        <v>66</v>
      </c>
      <c r="F74" s="217"/>
      <c r="G74" s="114"/>
      <c r="H74" s="117"/>
      <c r="I74" s="205"/>
      <c r="J74" s="208"/>
    </row>
    <row r="75" spans="1:10" x14ac:dyDescent="0.3">
      <c r="A75" s="211"/>
      <c r="B75" s="214"/>
      <c r="C75" s="217"/>
      <c r="D75" s="217"/>
      <c r="E75" s="88" t="s">
        <v>67</v>
      </c>
      <c r="F75" s="217"/>
      <c r="G75" s="89">
        <v>212</v>
      </c>
      <c r="H75" s="96">
        <f t="shared" si="3"/>
        <v>11.777777777777779</v>
      </c>
      <c r="I75" s="205"/>
      <c r="J75" s="208"/>
    </row>
    <row r="76" spans="1:10" x14ac:dyDescent="0.3">
      <c r="A76" s="211"/>
      <c r="B76" s="214"/>
      <c r="C76" s="217"/>
      <c r="D76" s="217"/>
      <c r="E76" s="88" t="s">
        <v>68</v>
      </c>
      <c r="F76" s="217"/>
      <c r="G76" s="89">
        <v>206</v>
      </c>
      <c r="H76" s="96">
        <f t="shared" si="3"/>
        <v>11.444444444444445</v>
      </c>
      <c r="I76" s="205"/>
      <c r="J76" s="208"/>
    </row>
    <row r="77" spans="1:10" x14ac:dyDescent="0.3">
      <c r="A77" s="211"/>
      <c r="B77" s="214"/>
      <c r="C77" s="217"/>
      <c r="D77" s="217"/>
      <c r="E77" s="88" t="s">
        <v>69</v>
      </c>
      <c r="F77" s="217"/>
      <c r="G77" s="89">
        <v>205</v>
      </c>
      <c r="H77" s="96">
        <f>(G77*10/$F$64)</f>
        <v>11.388888888888889</v>
      </c>
      <c r="I77" s="205"/>
      <c r="J77" s="208"/>
    </row>
    <row r="78" spans="1:10" x14ac:dyDescent="0.3">
      <c r="A78" s="211"/>
      <c r="B78" s="214"/>
      <c r="C78" s="217"/>
      <c r="D78" s="217"/>
      <c r="E78" s="88" t="s">
        <v>70</v>
      </c>
      <c r="F78" s="217"/>
      <c r="G78" s="114"/>
      <c r="H78" s="122"/>
      <c r="I78" s="205"/>
      <c r="J78" s="208"/>
    </row>
    <row r="79" spans="1:10" x14ac:dyDescent="0.3">
      <c r="A79" s="211"/>
      <c r="B79" s="214"/>
      <c r="C79" s="217"/>
      <c r="D79" s="217"/>
      <c r="E79" s="90" t="s">
        <v>71</v>
      </c>
      <c r="F79" s="217"/>
      <c r="G79" s="115"/>
      <c r="H79" s="116"/>
      <c r="I79" s="205"/>
      <c r="J79" s="208"/>
    </row>
    <row r="80" spans="1:10" x14ac:dyDescent="0.3">
      <c r="A80" s="211"/>
      <c r="B80" s="214"/>
      <c r="C80" s="217"/>
      <c r="D80" s="217"/>
      <c r="E80" s="90" t="s">
        <v>72</v>
      </c>
      <c r="F80" s="217"/>
      <c r="G80" s="91">
        <v>212</v>
      </c>
      <c r="H80" s="108">
        <f t="shared" si="3"/>
        <v>11.777777777777779</v>
      </c>
      <c r="I80" s="205"/>
      <c r="J80" s="208"/>
    </row>
    <row r="81" spans="1:10" x14ac:dyDescent="0.3">
      <c r="A81" s="211"/>
      <c r="B81" s="214"/>
      <c r="C81" s="217"/>
      <c r="D81" s="217"/>
      <c r="E81" s="90" t="s">
        <v>73</v>
      </c>
      <c r="F81" s="217"/>
      <c r="G81" s="91">
        <v>210</v>
      </c>
      <c r="H81" s="108">
        <f t="shared" si="3"/>
        <v>11.666666666666666</v>
      </c>
      <c r="I81" s="205"/>
      <c r="J81" s="208"/>
    </row>
    <row r="82" spans="1:10" x14ac:dyDescent="0.3">
      <c r="A82" s="211"/>
      <c r="B82" s="214"/>
      <c r="C82" s="217"/>
      <c r="D82" s="217"/>
      <c r="E82" s="90" t="s">
        <v>74</v>
      </c>
      <c r="F82" s="217"/>
      <c r="G82" s="91">
        <v>252</v>
      </c>
      <c r="H82" s="108">
        <f t="shared" si="3"/>
        <v>14</v>
      </c>
      <c r="I82" s="205"/>
      <c r="J82" s="208"/>
    </row>
    <row r="83" spans="1:10" ht="15" thickBot="1" x14ac:dyDescent="0.35">
      <c r="A83" s="212"/>
      <c r="B83" s="215"/>
      <c r="C83" s="218"/>
      <c r="D83" s="218"/>
      <c r="E83" s="102" t="s">
        <v>75</v>
      </c>
      <c r="F83" s="218"/>
      <c r="G83" s="119"/>
      <c r="H83" s="123"/>
      <c r="I83" s="206"/>
      <c r="J83" s="209"/>
    </row>
    <row r="84" spans="1:10" ht="15" thickTop="1" x14ac:dyDescent="0.3">
      <c r="A84" s="225" t="s">
        <v>146</v>
      </c>
      <c r="B84" s="214">
        <v>42524</v>
      </c>
      <c r="C84" s="217">
        <v>20</v>
      </c>
      <c r="D84" s="217">
        <v>21</v>
      </c>
      <c r="E84" s="86" t="s">
        <v>56</v>
      </c>
      <c r="F84" s="217">
        <v>182</v>
      </c>
      <c r="G84" s="124"/>
      <c r="H84" s="117"/>
      <c r="I84" s="205">
        <f>ROUND(AVERAGE(H84:H103),1)</f>
        <v>14.3</v>
      </c>
      <c r="J84" s="207">
        <f>ROUND(_xlfn.STDEV.P(H84:H103),1)</f>
        <v>1.5</v>
      </c>
    </row>
    <row r="85" spans="1:10" x14ac:dyDescent="0.3">
      <c r="A85" s="211"/>
      <c r="B85" s="214"/>
      <c r="C85" s="217"/>
      <c r="D85" s="217"/>
      <c r="E85" s="88" t="s">
        <v>57</v>
      </c>
      <c r="F85" s="217"/>
      <c r="G85" s="114"/>
      <c r="H85" s="117"/>
      <c r="I85" s="205"/>
      <c r="J85" s="208"/>
    </row>
    <row r="86" spans="1:10" x14ac:dyDescent="0.3">
      <c r="A86" s="211"/>
      <c r="B86" s="214"/>
      <c r="C86" s="217"/>
      <c r="D86" s="217"/>
      <c r="E86" s="88" t="s">
        <v>58</v>
      </c>
      <c r="F86" s="217"/>
      <c r="G86" s="89">
        <v>251</v>
      </c>
      <c r="H86" s="96">
        <f t="shared" ref="H86:H101" si="4">(G86*10/$F$84)</f>
        <v>13.791208791208792</v>
      </c>
      <c r="I86" s="205"/>
      <c r="J86" s="208"/>
    </row>
    <row r="87" spans="1:10" x14ac:dyDescent="0.3">
      <c r="A87" s="211"/>
      <c r="B87" s="214"/>
      <c r="C87" s="217"/>
      <c r="D87" s="217"/>
      <c r="E87" s="88" t="s">
        <v>59</v>
      </c>
      <c r="F87" s="217"/>
      <c r="G87" s="89">
        <v>263</v>
      </c>
      <c r="H87" s="96">
        <f t="shared" si="4"/>
        <v>14.450549450549451</v>
      </c>
      <c r="I87" s="205"/>
      <c r="J87" s="208"/>
    </row>
    <row r="88" spans="1:10" x14ac:dyDescent="0.3">
      <c r="A88" s="211"/>
      <c r="B88" s="214"/>
      <c r="C88" s="217"/>
      <c r="D88" s="217"/>
      <c r="E88" s="88" t="s">
        <v>60</v>
      </c>
      <c r="F88" s="217"/>
      <c r="G88" s="114"/>
      <c r="H88" s="122"/>
      <c r="I88" s="205"/>
      <c r="J88" s="208"/>
    </row>
    <row r="89" spans="1:10" x14ac:dyDescent="0.3">
      <c r="A89" s="211"/>
      <c r="B89" s="214"/>
      <c r="C89" s="217"/>
      <c r="D89" s="217"/>
      <c r="E89" s="90" t="s">
        <v>61</v>
      </c>
      <c r="F89" s="217"/>
      <c r="G89" s="115"/>
      <c r="H89" s="116"/>
      <c r="I89" s="205"/>
      <c r="J89" s="208"/>
    </row>
    <row r="90" spans="1:10" x14ac:dyDescent="0.3">
      <c r="A90" s="211"/>
      <c r="B90" s="214"/>
      <c r="C90" s="217"/>
      <c r="D90" s="217"/>
      <c r="E90" s="90" t="s">
        <v>62</v>
      </c>
      <c r="F90" s="217"/>
      <c r="G90" s="115"/>
      <c r="H90" s="116"/>
      <c r="I90" s="205"/>
      <c r="J90" s="208"/>
    </row>
    <row r="91" spans="1:10" x14ac:dyDescent="0.3">
      <c r="A91" s="211"/>
      <c r="B91" s="214"/>
      <c r="C91" s="217"/>
      <c r="D91" s="217"/>
      <c r="E91" s="90" t="s">
        <v>63</v>
      </c>
      <c r="F91" s="217"/>
      <c r="G91" s="91">
        <v>235</v>
      </c>
      <c r="H91" s="108">
        <f>(G91*10/$F$84)</f>
        <v>12.912087912087912</v>
      </c>
      <c r="I91" s="205"/>
      <c r="J91" s="208"/>
    </row>
    <row r="92" spans="1:10" x14ac:dyDescent="0.3">
      <c r="A92" s="211"/>
      <c r="B92" s="214"/>
      <c r="C92" s="217"/>
      <c r="D92" s="217"/>
      <c r="E92" s="90" t="s">
        <v>64</v>
      </c>
      <c r="F92" s="217"/>
      <c r="G92" s="91">
        <v>222</v>
      </c>
      <c r="H92" s="108">
        <f t="shared" si="4"/>
        <v>12.197802197802197</v>
      </c>
      <c r="I92" s="205"/>
      <c r="J92" s="208"/>
    </row>
    <row r="93" spans="1:10" x14ac:dyDescent="0.3">
      <c r="A93" s="211"/>
      <c r="B93" s="214"/>
      <c r="C93" s="217"/>
      <c r="D93" s="217"/>
      <c r="E93" s="90" t="s">
        <v>65</v>
      </c>
      <c r="F93" s="217"/>
      <c r="G93" s="115"/>
      <c r="H93" s="121"/>
      <c r="I93" s="205"/>
      <c r="J93" s="208"/>
    </row>
    <row r="94" spans="1:10" x14ac:dyDescent="0.3">
      <c r="A94" s="211"/>
      <c r="B94" s="214"/>
      <c r="C94" s="217"/>
      <c r="D94" s="217"/>
      <c r="E94" s="88" t="s">
        <v>66</v>
      </c>
      <c r="F94" s="217"/>
      <c r="G94" s="114"/>
      <c r="H94" s="117"/>
      <c r="I94" s="205"/>
      <c r="J94" s="208"/>
    </row>
    <row r="95" spans="1:10" x14ac:dyDescent="0.3">
      <c r="A95" s="211"/>
      <c r="B95" s="214"/>
      <c r="C95" s="217"/>
      <c r="D95" s="217"/>
      <c r="E95" s="88" t="s">
        <v>67</v>
      </c>
      <c r="F95" s="217"/>
      <c r="G95" s="89">
        <v>264</v>
      </c>
      <c r="H95" s="96">
        <f t="shared" si="4"/>
        <v>14.505494505494505</v>
      </c>
      <c r="I95" s="205"/>
      <c r="J95" s="208"/>
    </row>
    <row r="96" spans="1:10" x14ac:dyDescent="0.3">
      <c r="A96" s="211"/>
      <c r="B96" s="214"/>
      <c r="C96" s="217"/>
      <c r="D96" s="217"/>
      <c r="E96" s="88" t="s">
        <v>68</v>
      </c>
      <c r="F96" s="217"/>
      <c r="G96" s="89">
        <v>242</v>
      </c>
      <c r="H96" s="96">
        <f t="shared" si="4"/>
        <v>13.296703296703297</v>
      </c>
      <c r="I96" s="205"/>
      <c r="J96" s="208"/>
    </row>
    <row r="97" spans="1:10" x14ac:dyDescent="0.3">
      <c r="A97" s="211"/>
      <c r="B97" s="214"/>
      <c r="C97" s="217"/>
      <c r="D97" s="217"/>
      <c r="E97" s="88" t="s">
        <v>69</v>
      </c>
      <c r="F97" s="217"/>
      <c r="G97" s="114"/>
      <c r="H97" s="122"/>
      <c r="I97" s="205"/>
      <c r="J97" s="208"/>
    </row>
    <row r="98" spans="1:10" x14ac:dyDescent="0.3">
      <c r="A98" s="211"/>
      <c r="B98" s="214"/>
      <c r="C98" s="217"/>
      <c r="D98" s="217"/>
      <c r="E98" s="88" t="s">
        <v>70</v>
      </c>
      <c r="F98" s="217"/>
      <c r="G98" s="114"/>
      <c r="H98" s="117"/>
      <c r="I98" s="205"/>
      <c r="J98" s="208"/>
    </row>
    <row r="99" spans="1:10" x14ac:dyDescent="0.3">
      <c r="A99" s="211"/>
      <c r="B99" s="214"/>
      <c r="C99" s="217"/>
      <c r="D99" s="217"/>
      <c r="E99" s="90" t="s">
        <v>71</v>
      </c>
      <c r="F99" s="217"/>
      <c r="G99" s="115"/>
      <c r="H99" s="116"/>
      <c r="I99" s="205"/>
      <c r="J99" s="208"/>
    </row>
    <row r="100" spans="1:10" x14ac:dyDescent="0.3">
      <c r="A100" s="211"/>
      <c r="B100" s="214"/>
      <c r="C100" s="217"/>
      <c r="D100" s="217"/>
      <c r="E100" s="90" t="s">
        <v>72</v>
      </c>
      <c r="F100" s="217"/>
      <c r="G100" s="91">
        <v>297</v>
      </c>
      <c r="H100" s="108">
        <f>(G100*10/$F$84)</f>
        <v>16.318681318681318</v>
      </c>
      <c r="I100" s="205"/>
      <c r="J100" s="208"/>
    </row>
    <row r="101" spans="1:10" x14ac:dyDescent="0.3">
      <c r="A101" s="211"/>
      <c r="B101" s="214"/>
      <c r="C101" s="217"/>
      <c r="D101" s="217"/>
      <c r="E101" s="90" t="s">
        <v>73</v>
      </c>
      <c r="F101" s="217"/>
      <c r="G101" s="91">
        <v>305</v>
      </c>
      <c r="H101" s="108">
        <f t="shared" si="4"/>
        <v>16.758241758241759</v>
      </c>
      <c r="I101" s="205"/>
      <c r="J101" s="208"/>
    </row>
    <row r="102" spans="1:10" x14ac:dyDescent="0.3">
      <c r="A102" s="211"/>
      <c r="B102" s="214"/>
      <c r="C102" s="217"/>
      <c r="D102" s="217"/>
      <c r="E102" s="90" t="s">
        <v>74</v>
      </c>
      <c r="F102" s="217"/>
      <c r="G102" s="115"/>
      <c r="H102" s="121"/>
      <c r="I102" s="205"/>
      <c r="J102" s="208"/>
    </row>
    <row r="103" spans="1:10" ht="15" thickBot="1" x14ac:dyDescent="0.35">
      <c r="A103" s="212"/>
      <c r="B103" s="215"/>
      <c r="C103" s="218"/>
      <c r="D103" s="218"/>
      <c r="E103" s="102" t="s">
        <v>75</v>
      </c>
      <c r="F103" s="218"/>
      <c r="G103" s="119"/>
      <c r="H103" s="120"/>
      <c r="I103" s="206"/>
      <c r="J103" s="209"/>
    </row>
    <row r="104" spans="1:10" ht="15" thickTop="1" x14ac:dyDescent="0.3">
      <c r="A104" s="225" t="s">
        <v>147</v>
      </c>
      <c r="B104" s="214">
        <v>42531</v>
      </c>
      <c r="C104" s="217">
        <v>20</v>
      </c>
      <c r="D104" s="217">
        <v>28</v>
      </c>
      <c r="E104" s="86" t="s">
        <v>56</v>
      </c>
      <c r="F104" s="217"/>
      <c r="G104" s="87"/>
      <c r="H104" s="96" t="e">
        <f>(G104*10/$F$104)</f>
        <v>#DIV/0!</v>
      </c>
      <c r="I104" s="205">
        <v>20</v>
      </c>
      <c r="J104" s="208"/>
    </row>
    <row r="105" spans="1:10" x14ac:dyDescent="0.3">
      <c r="A105" s="211"/>
      <c r="B105" s="214"/>
      <c r="C105" s="217"/>
      <c r="D105" s="217"/>
      <c r="E105" s="88" t="s">
        <v>57</v>
      </c>
      <c r="F105" s="217"/>
      <c r="G105" s="89"/>
      <c r="H105" s="96" t="e">
        <f t="shared" ref="H105:H123" si="5">(G105*10/$F$104)</f>
        <v>#DIV/0!</v>
      </c>
      <c r="I105" s="205"/>
      <c r="J105" s="208"/>
    </row>
    <row r="106" spans="1:10" x14ac:dyDescent="0.3">
      <c r="A106" s="211"/>
      <c r="B106" s="214"/>
      <c r="C106" s="217"/>
      <c r="D106" s="217"/>
      <c r="E106" s="88" t="s">
        <v>58</v>
      </c>
      <c r="F106" s="217"/>
      <c r="G106" s="89"/>
      <c r="H106" s="96" t="e">
        <f t="shared" si="5"/>
        <v>#DIV/0!</v>
      </c>
      <c r="I106" s="205"/>
      <c r="J106" s="208"/>
    </row>
    <row r="107" spans="1:10" x14ac:dyDescent="0.3">
      <c r="A107" s="211"/>
      <c r="B107" s="214"/>
      <c r="C107" s="217"/>
      <c r="D107" s="217"/>
      <c r="E107" s="88" t="s">
        <v>59</v>
      </c>
      <c r="F107" s="217"/>
      <c r="G107" s="89"/>
      <c r="H107" s="96" t="e">
        <f t="shared" si="5"/>
        <v>#DIV/0!</v>
      </c>
      <c r="I107" s="205"/>
      <c r="J107" s="208"/>
    </row>
    <row r="108" spans="1:10" x14ac:dyDescent="0.3">
      <c r="A108" s="211"/>
      <c r="B108" s="214"/>
      <c r="C108" s="217"/>
      <c r="D108" s="217"/>
      <c r="E108" s="88" t="s">
        <v>60</v>
      </c>
      <c r="F108" s="217"/>
      <c r="G108" s="89"/>
      <c r="H108" s="96" t="e">
        <f t="shared" si="5"/>
        <v>#DIV/0!</v>
      </c>
      <c r="I108" s="205"/>
      <c r="J108" s="208"/>
    </row>
    <row r="109" spans="1:10" x14ac:dyDescent="0.3">
      <c r="A109" s="211"/>
      <c r="B109" s="214"/>
      <c r="C109" s="217"/>
      <c r="D109" s="217"/>
      <c r="E109" s="90" t="s">
        <v>61</v>
      </c>
      <c r="F109" s="217"/>
      <c r="G109" s="91"/>
      <c r="H109" s="108" t="e">
        <f t="shared" si="5"/>
        <v>#DIV/0!</v>
      </c>
      <c r="I109" s="205"/>
      <c r="J109" s="208"/>
    </row>
    <row r="110" spans="1:10" x14ac:dyDescent="0.3">
      <c r="A110" s="211"/>
      <c r="B110" s="214"/>
      <c r="C110" s="217"/>
      <c r="D110" s="217"/>
      <c r="E110" s="90" t="s">
        <v>62</v>
      </c>
      <c r="F110" s="217"/>
      <c r="G110" s="91"/>
      <c r="H110" s="108" t="e">
        <f t="shared" si="5"/>
        <v>#DIV/0!</v>
      </c>
      <c r="I110" s="205"/>
      <c r="J110" s="208"/>
    </row>
    <row r="111" spans="1:10" x14ac:dyDescent="0.3">
      <c r="A111" s="211"/>
      <c r="B111" s="214"/>
      <c r="C111" s="217"/>
      <c r="D111" s="217"/>
      <c r="E111" s="90" t="s">
        <v>63</v>
      </c>
      <c r="F111" s="217"/>
      <c r="G111" s="91"/>
      <c r="H111" s="108" t="e">
        <f t="shared" si="5"/>
        <v>#DIV/0!</v>
      </c>
      <c r="I111" s="205"/>
      <c r="J111" s="208"/>
    </row>
    <row r="112" spans="1:10" x14ac:dyDescent="0.3">
      <c r="A112" s="211"/>
      <c r="B112" s="214"/>
      <c r="C112" s="217"/>
      <c r="D112" s="217"/>
      <c r="E112" s="90" t="s">
        <v>64</v>
      </c>
      <c r="F112" s="217"/>
      <c r="G112" s="91"/>
      <c r="H112" s="108" t="e">
        <f t="shared" si="5"/>
        <v>#DIV/0!</v>
      </c>
      <c r="I112" s="205"/>
      <c r="J112" s="208"/>
    </row>
    <row r="113" spans="1:10" x14ac:dyDescent="0.3">
      <c r="A113" s="211"/>
      <c r="B113" s="214"/>
      <c r="C113" s="217"/>
      <c r="D113" s="217"/>
      <c r="E113" s="90" t="s">
        <v>65</v>
      </c>
      <c r="F113" s="217"/>
      <c r="G113" s="91"/>
      <c r="H113" s="108" t="e">
        <f t="shared" si="5"/>
        <v>#DIV/0!</v>
      </c>
      <c r="I113" s="205"/>
      <c r="J113" s="208"/>
    </row>
    <row r="114" spans="1:10" x14ac:dyDescent="0.3">
      <c r="A114" s="211"/>
      <c r="B114" s="214"/>
      <c r="C114" s="217"/>
      <c r="D114" s="217"/>
      <c r="E114" s="88" t="s">
        <v>66</v>
      </c>
      <c r="F114" s="217"/>
      <c r="G114" s="89"/>
      <c r="H114" s="96" t="e">
        <f t="shared" si="5"/>
        <v>#DIV/0!</v>
      </c>
      <c r="I114" s="205"/>
      <c r="J114" s="208"/>
    </row>
    <row r="115" spans="1:10" x14ac:dyDescent="0.3">
      <c r="A115" s="211"/>
      <c r="B115" s="214"/>
      <c r="C115" s="217"/>
      <c r="D115" s="217"/>
      <c r="E115" s="88" t="s">
        <v>67</v>
      </c>
      <c r="F115" s="217"/>
      <c r="G115" s="89"/>
      <c r="H115" s="96" t="e">
        <f t="shared" si="5"/>
        <v>#DIV/0!</v>
      </c>
      <c r="I115" s="205"/>
      <c r="J115" s="208"/>
    </row>
    <row r="116" spans="1:10" x14ac:dyDescent="0.3">
      <c r="A116" s="211"/>
      <c r="B116" s="214"/>
      <c r="C116" s="217"/>
      <c r="D116" s="217"/>
      <c r="E116" s="88" t="s">
        <v>68</v>
      </c>
      <c r="F116" s="217"/>
      <c r="G116" s="89"/>
      <c r="H116" s="96" t="e">
        <f t="shared" si="5"/>
        <v>#DIV/0!</v>
      </c>
      <c r="I116" s="205"/>
      <c r="J116" s="208"/>
    </row>
    <row r="117" spans="1:10" x14ac:dyDescent="0.3">
      <c r="A117" s="211"/>
      <c r="B117" s="214"/>
      <c r="C117" s="217"/>
      <c r="D117" s="217"/>
      <c r="E117" s="88" t="s">
        <v>69</v>
      </c>
      <c r="F117" s="217"/>
      <c r="G117" s="89"/>
      <c r="H117" s="96" t="e">
        <f t="shared" si="5"/>
        <v>#DIV/0!</v>
      </c>
      <c r="I117" s="205"/>
      <c r="J117" s="208"/>
    </row>
    <row r="118" spans="1:10" x14ac:dyDescent="0.3">
      <c r="A118" s="211"/>
      <c r="B118" s="214"/>
      <c r="C118" s="217"/>
      <c r="D118" s="217"/>
      <c r="E118" s="88" t="s">
        <v>70</v>
      </c>
      <c r="F118" s="217"/>
      <c r="G118" s="89"/>
      <c r="H118" s="96" t="e">
        <f t="shared" si="5"/>
        <v>#DIV/0!</v>
      </c>
      <c r="I118" s="205"/>
      <c r="J118" s="208"/>
    </row>
    <row r="119" spans="1:10" x14ac:dyDescent="0.3">
      <c r="A119" s="211"/>
      <c r="B119" s="214"/>
      <c r="C119" s="217"/>
      <c r="D119" s="217"/>
      <c r="E119" s="90" t="s">
        <v>71</v>
      </c>
      <c r="F119" s="217"/>
      <c r="G119" s="91"/>
      <c r="H119" s="108" t="e">
        <f t="shared" si="5"/>
        <v>#DIV/0!</v>
      </c>
      <c r="I119" s="205"/>
      <c r="J119" s="208"/>
    </row>
    <row r="120" spans="1:10" x14ac:dyDescent="0.3">
      <c r="A120" s="211"/>
      <c r="B120" s="214"/>
      <c r="C120" s="217"/>
      <c r="D120" s="217"/>
      <c r="E120" s="90" t="s">
        <v>72</v>
      </c>
      <c r="F120" s="217"/>
      <c r="G120" s="91"/>
      <c r="H120" s="108" t="e">
        <f t="shared" si="5"/>
        <v>#DIV/0!</v>
      </c>
      <c r="I120" s="205"/>
      <c r="J120" s="208"/>
    </row>
    <row r="121" spans="1:10" x14ac:dyDescent="0.3">
      <c r="A121" s="211"/>
      <c r="B121" s="214"/>
      <c r="C121" s="217"/>
      <c r="D121" s="217"/>
      <c r="E121" s="90" t="s">
        <v>73</v>
      </c>
      <c r="F121" s="217"/>
      <c r="G121" s="91"/>
      <c r="H121" s="108" t="e">
        <f t="shared" si="5"/>
        <v>#DIV/0!</v>
      </c>
      <c r="I121" s="205"/>
      <c r="J121" s="208"/>
    </row>
    <row r="122" spans="1:10" x14ac:dyDescent="0.3">
      <c r="A122" s="211"/>
      <c r="B122" s="214"/>
      <c r="C122" s="217"/>
      <c r="D122" s="217"/>
      <c r="E122" s="90" t="s">
        <v>74</v>
      </c>
      <c r="F122" s="217"/>
      <c r="G122" s="91"/>
      <c r="H122" s="108" t="e">
        <f t="shared" si="5"/>
        <v>#DIV/0!</v>
      </c>
      <c r="I122" s="205"/>
      <c r="J122" s="208"/>
    </row>
    <row r="123" spans="1:10" ht="15" thickBot="1" x14ac:dyDescent="0.35">
      <c r="A123" s="212"/>
      <c r="B123" s="215"/>
      <c r="C123" s="218"/>
      <c r="D123" s="218"/>
      <c r="E123" s="102" t="s">
        <v>75</v>
      </c>
      <c r="F123" s="218"/>
      <c r="G123" s="103"/>
      <c r="H123" s="107" t="e">
        <f t="shared" si="5"/>
        <v>#DIV/0!</v>
      </c>
      <c r="I123" s="206"/>
      <c r="J123" s="209"/>
    </row>
    <row r="124" spans="1:10" ht="15" thickTop="1" x14ac:dyDescent="0.3"/>
  </sheetData>
  <mergeCells count="43">
    <mergeCell ref="A2:J2"/>
    <mergeCell ref="F24:F43"/>
    <mergeCell ref="A4:A23"/>
    <mergeCell ref="F4:F23"/>
    <mergeCell ref="B4:B23"/>
    <mergeCell ref="C4:C23"/>
    <mergeCell ref="D4:D23"/>
    <mergeCell ref="I4:I23"/>
    <mergeCell ref="J4:J23"/>
    <mergeCell ref="B24:B43"/>
    <mergeCell ref="C24:C43"/>
    <mergeCell ref="D24:D43"/>
    <mergeCell ref="I24:I43"/>
    <mergeCell ref="J24:J43"/>
    <mergeCell ref="I44:I63"/>
    <mergeCell ref="J44:J63"/>
    <mergeCell ref="A24:A43"/>
    <mergeCell ref="I64:I83"/>
    <mergeCell ref="J64:J83"/>
    <mergeCell ref="A44:A63"/>
    <mergeCell ref="B44:B63"/>
    <mergeCell ref="C44:C63"/>
    <mergeCell ref="D44:D63"/>
    <mergeCell ref="F44:F63"/>
    <mergeCell ref="I84:I103"/>
    <mergeCell ref="J84:J103"/>
    <mergeCell ref="A64:A83"/>
    <mergeCell ref="B64:B83"/>
    <mergeCell ref="C64:C83"/>
    <mergeCell ref="D64:D83"/>
    <mergeCell ref="F64:F83"/>
    <mergeCell ref="A84:A103"/>
    <mergeCell ref="B84:B103"/>
    <mergeCell ref="C84:C103"/>
    <mergeCell ref="D84:D103"/>
    <mergeCell ref="F84:F103"/>
    <mergeCell ref="I104:I123"/>
    <mergeCell ref="J104:J123"/>
    <mergeCell ref="A104:A123"/>
    <mergeCell ref="B104:B123"/>
    <mergeCell ref="C104:C123"/>
    <mergeCell ref="D104:D123"/>
    <mergeCell ref="F104:F12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0.39997558519241921"/>
  </sheetPr>
  <dimension ref="A2:J124"/>
  <sheetViews>
    <sheetView topLeftCell="A31" zoomScale="80" zoomScaleNormal="80" workbookViewId="0">
      <selection activeCell="C24" sqref="C24:C43"/>
    </sheetView>
  </sheetViews>
  <sheetFormatPr baseColWidth="10" defaultRowHeight="14.4" x14ac:dyDescent="0.3"/>
  <cols>
    <col min="1" max="1" width="24.88671875" customWidth="1"/>
    <col min="3" max="3" width="14.6640625" customWidth="1"/>
    <col min="6" max="6" width="13.44140625" customWidth="1"/>
    <col min="7" max="7" width="19" customWidth="1"/>
    <col min="8" max="8" width="18.88671875" customWidth="1"/>
    <col min="9" max="9" width="19.33203125" customWidth="1"/>
    <col min="10" max="10" width="13" bestFit="1" customWidth="1"/>
  </cols>
  <sheetData>
    <row r="2" spans="1:10" ht="21" thickBot="1" x14ac:dyDescent="0.35">
      <c r="A2" s="220" t="s">
        <v>81</v>
      </c>
      <c r="B2" s="220"/>
      <c r="C2" s="220"/>
      <c r="D2" s="220"/>
      <c r="E2" s="220"/>
      <c r="F2" s="220"/>
      <c r="G2" s="220"/>
      <c r="H2" s="220"/>
      <c r="I2" s="220"/>
      <c r="J2" s="220"/>
    </row>
    <row r="3" spans="1:10" ht="58.2" thickBot="1" x14ac:dyDescent="0.35">
      <c r="A3" s="92" t="s">
        <v>46</v>
      </c>
      <c r="B3" s="93" t="s">
        <v>47</v>
      </c>
      <c r="C3" s="94" t="s">
        <v>48</v>
      </c>
      <c r="D3" s="94" t="s">
        <v>55</v>
      </c>
      <c r="E3" s="93" t="s">
        <v>45</v>
      </c>
      <c r="F3" s="94" t="s">
        <v>49</v>
      </c>
      <c r="G3" s="94" t="s">
        <v>50</v>
      </c>
      <c r="H3" s="94" t="s">
        <v>51</v>
      </c>
      <c r="I3" s="94" t="s">
        <v>52</v>
      </c>
      <c r="J3" s="95" t="s">
        <v>76</v>
      </c>
    </row>
    <row r="4" spans="1:10" x14ac:dyDescent="0.3">
      <c r="A4" s="221" t="s">
        <v>148</v>
      </c>
      <c r="B4" s="222">
        <v>42503</v>
      </c>
      <c r="C4" s="219">
        <v>20</v>
      </c>
      <c r="D4" s="219">
        <v>0</v>
      </c>
      <c r="E4" s="99" t="s">
        <v>56</v>
      </c>
      <c r="F4" s="219">
        <v>188</v>
      </c>
      <c r="G4" s="100">
        <v>20</v>
      </c>
      <c r="H4" s="101">
        <f>(G4*10/$F$4)</f>
        <v>1.0638297872340425</v>
      </c>
      <c r="I4" s="223">
        <f>ROUND(AVERAGE(H4:H23),1)</f>
        <v>1.3</v>
      </c>
      <c r="J4" s="224">
        <f>ROUND(_xlfn.STDEV.P(H4:H23),1)</f>
        <v>0.8</v>
      </c>
    </row>
    <row r="5" spans="1:10" x14ac:dyDescent="0.3">
      <c r="A5" s="211"/>
      <c r="B5" s="214"/>
      <c r="C5" s="217"/>
      <c r="D5" s="217"/>
      <c r="E5" s="88" t="s">
        <v>57</v>
      </c>
      <c r="F5" s="217"/>
      <c r="G5" s="89">
        <v>30</v>
      </c>
      <c r="H5" s="97">
        <f>(G5*10/$F$4)</f>
        <v>1.5957446808510638</v>
      </c>
      <c r="I5" s="205"/>
      <c r="J5" s="208"/>
    </row>
    <row r="6" spans="1:10" x14ac:dyDescent="0.3">
      <c r="A6" s="211"/>
      <c r="B6" s="214"/>
      <c r="C6" s="217"/>
      <c r="D6" s="217"/>
      <c r="E6" s="88" t="s">
        <v>58</v>
      </c>
      <c r="F6" s="217"/>
      <c r="G6" s="89">
        <v>18</v>
      </c>
      <c r="H6" s="97">
        <f t="shared" ref="H6:H23" si="0">(G6*10/$F$4)</f>
        <v>0.95744680851063835</v>
      </c>
      <c r="I6" s="205"/>
      <c r="J6" s="208"/>
    </row>
    <row r="7" spans="1:10" x14ac:dyDescent="0.3">
      <c r="A7" s="211"/>
      <c r="B7" s="214"/>
      <c r="C7" s="217"/>
      <c r="D7" s="217"/>
      <c r="E7" s="88" t="s">
        <v>59</v>
      </c>
      <c r="F7" s="217"/>
      <c r="G7" s="89">
        <v>21</v>
      </c>
      <c r="H7" s="97">
        <f t="shared" si="0"/>
        <v>1.1170212765957446</v>
      </c>
      <c r="I7" s="205"/>
      <c r="J7" s="208"/>
    </row>
    <row r="8" spans="1:10" x14ac:dyDescent="0.3">
      <c r="A8" s="211"/>
      <c r="B8" s="214"/>
      <c r="C8" s="217"/>
      <c r="D8" s="217"/>
      <c r="E8" s="88" t="s">
        <v>60</v>
      </c>
      <c r="F8" s="217"/>
      <c r="G8" s="89">
        <v>21</v>
      </c>
      <c r="H8" s="97">
        <f t="shared" si="0"/>
        <v>1.1170212765957446</v>
      </c>
      <c r="I8" s="205"/>
      <c r="J8" s="208"/>
    </row>
    <row r="9" spans="1:10" x14ac:dyDescent="0.3">
      <c r="A9" s="211"/>
      <c r="B9" s="214"/>
      <c r="C9" s="217"/>
      <c r="D9" s="217"/>
      <c r="E9" s="90" t="s">
        <v>61</v>
      </c>
      <c r="F9" s="217"/>
      <c r="G9" s="91">
        <v>0</v>
      </c>
      <c r="H9" s="98">
        <f t="shared" si="0"/>
        <v>0</v>
      </c>
      <c r="I9" s="205"/>
      <c r="J9" s="208"/>
    </row>
    <row r="10" spans="1:10" x14ac:dyDescent="0.3">
      <c r="A10" s="211"/>
      <c r="B10" s="214"/>
      <c r="C10" s="217"/>
      <c r="D10" s="217"/>
      <c r="E10" s="90" t="s">
        <v>62</v>
      </c>
      <c r="F10" s="217"/>
      <c r="G10" s="91">
        <v>0</v>
      </c>
      <c r="H10" s="98">
        <f t="shared" si="0"/>
        <v>0</v>
      </c>
      <c r="I10" s="205"/>
      <c r="J10" s="208"/>
    </row>
    <row r="11" spans="1:10" x14ac:dyDescent="0.3">
      <c r="A11" s="211"/>
      <c r="B11" s="214"/>
      <c r="C11" s="217"/>
      <c r="D11" s="217"/>
      <c r="E11" s="90" t="s">
        <v>63</v>
      </c>
      <c r="F11" s="217"/>
      <c r="G11" s="91">
        <v>0</v>
      </c>
      <c r="H11" s="98">
        <f t="shared" si="0"/>
        <v>0</v>
      </c>
      <c r="I11" s="205"/>
      <c r="J11" s="208"/>
    </row>
    <row r="12" spans="1:10" x14ac:dyDescent="0.3">
      <c r="A12" s="211"/>
      <c r="B12" s="214"/>
      <c r="C12" s="217"/>
      <c r="D12" s="217"/>
      <c r="E12" s="90" t="s">
        <v>64</v>
      </c>
      <c r="F12" s="217"/>
      <c r="G12" s="91">
        <v>0</v>
      </c>
      <c r="H12" s="98">
        <f>(G12*10/$F$4)</f>
        <v>0</v>
      </c>
      <c r="I12" s="205"/>
      <c r="J12" s="208"/>
    </row>
    <row r="13" spans="1:10" x14ac:dyDescent="0.3">
      <c r="A13" s="211"/>
      <c r="B13" s="214"/>
      <c r="C13" s="217"/>
      <c r="D13" s="217"/>
      <c r="E13" s="90" t="s">
        <v>65</v>
      </c>
      <c r="F13" s="217"/>
      <c r="G13" s="91">
        <v>18</v>
      </c>
      <c r="H13" s="98">
        <f t="shared" si="0"/>
        <v>0.95744680851063835</v>
      </c>
      <c r="I13" s="205"/>
      <c r="J13" s="208"/>
    </row>
    <row r="14" spans="1:10" x14ac:dyDescent="0.3">
      <c r="A14" s="211"/>
      <c r="B14" s="214"/>
      <c r="C14" s="217"/>
      <c r="D14" s="217"/>
      <c r="E14" s="88" t="s">
        <v>66</v>
      </c>
      <c r="F14" s="217"/>
      <c r="G14" s="89">
        <v>40</v>
      </c>
      <c r="H14" s="97">
        <f t="shared" si="0"/>
        <v>2.1276595744680851</v>
      </c>
      <c r="I14" s="205"/>
      <c r="J14" s="208"/>
    </row>
    <row r="15" spans="1:10" x14ac:dyDescent="0.3">
      <c r="A15" s="211"/>
      <c r="B15" s="214"/>
      <c r="C15" s="217"/>
      <c r="D15" s="217"/>
      <c r="E15" s="88" t="s">
        <v>67</v>
      </c>
      <c r="F15" s="217"/>
      <c r="G15" s="89">
        <v>31</v>
      </c>
      <c r="H15" s="97">
        <f t="shared" si="0"/>
        <v>1.6489361702127661</v>
      </c>
      <c r="I15" s="205"/>
      <c r="J15" s="208"/>
    </row>
    <row r="16" spans="1:10" x14ac:dyDescent="0.3">
      <c r="A16" s="211"/>
      <c r="B16" s="214"/>
      <c r="C16" s="217"/>
      <c r="D16" s="217"/>
      <c r="E16" s="88" t="s">
        <v>68</v>
      </c>
      <c r="F16" s="217"/>
      <c r="G16" s="89">
        <v>35</v>
      </c>
      <c r="H16" s="97">
        <f t="shared" si="0"/>
        <v>1.8617021276595744</v>
      </c>
      <c r="I16" s="205"/>
      <c r="J16" s="208"/>
    </row>
    <row r="17" spans="1:10" x14ac:dyDescent="0.3">
      <c r="A17" s="211"/>
      <c r="B17" s="214"/>
      <c r="C17" s="217"/>
      <c r="D17" s="217"/>
      <c r="E17" s="88" t="s">
        <v>69</v>
      </c>
      <c r="F17" s="217"/>
      <c r="G17" s="89">
        <v>44</v>
      </c>
      <c r="H17" s="97">
        <f t="shared" si="0"/>
        <v>2.3404255319148937</v>
      </c>
      <c r="I17" s="205"/>
      <c r="J17" s="208"/>
    </row>
    <row r="18" spans="1:10" x14ac:dyDescent="0.3">
      <c r="A18" s="211"/>
      <c r="B18" s="214"/>
      <c r="C18" s="217"/>
      <c r="D18" s="217"/>
      <c r="E18" s="88" t="s">
        <v>70</v>
      </c>
      <c r="F18" s="217"/>
      <c r="G18" s="89">
        <v>24</v>
      </c>
      <c r="H18" s="97">
        <f t="shared" si="0"/>
        <v>1.2765957446808511</v>
      </c>
      <c r="I18" s="205"/>
      <c r="J18" s="208"/>
    </row>
    <row r="19" spans="1:10" x14ac:dyDescent="0.3">
      <c r="A19" s="211"/>
      <c r="B19" s="214"/>
      <c r="C19" s="217"/>
      <c r="D19" s="217"/>
      <c r="E19" s="90" t="s">
        <v>71</v>
      </c>
      <c r="F19" s="217"/>
      <c r="G19" s="91">
        <v>40</v>
      </c>
      <c r="H19" s="98">
        <f t="shared" si="0"/>
        <v>2.1276595744680851</v>
      </c>
      <c r="I19" s="205"/>
      <c r="J19" s="208"/>
    </row>
    <row r="20" spans="1:10" x14ac:dyDescent="0.3">
      <c r="A20" s="211"/>
      <c r="B20" s="214"/>
      <c r="C20" s="217"/>
      <c r="D20" s="217"/>
      <c r="E20" s="90" t="s">
        <v>72</v>
      </c>
      <c r="F20" s="217"/>
      <c r="G20" s="91">
        <v>50</v>
      </c>
      <c r="H20" s="98">
        <f t="shared" si="0"/>
        <v>2.6595744680851063</v>
      </c>
      <c r="I20" s="205"/>
      <c r="J20" s="208"/>
    </row>
    <row r="21" spans="1:10" x14ac:dyDescent="0.3">
      <c r="A21" s="211"/>
      <c r="B21" s="214"/>
      <c r="C21" s="217"/>
      <c r="D21" s="217"/>
      <c r="E21" s="90" t="s">
        <v>73</v>
      </c>
      <c r="F21" s="217"/>
      <c r="G21" s="91">
        <v>39</v>
      </c>
      <c r="H21" s="98">
        <f t="shared" si="0"/>
        <v>2.0744680851063828</v>
      </c>
      <c r="I21" s="205"/>
      <c r="J21" s="208"/>
    </row>
    <row r="22" spans="1:10" x14ac:dyDescent="0.3">
      <c r="A22" s="211"/>
      <c r="B22" s="214"/>
      <c r="C22" s="217"/>
      <c r="D22" s="217"/>
      <c r="E22" s="90" t="s">
        <v>74</v>
      </c>
      <c r="F22" s="217"/>
      <c r="G22" s="91">
        <v>41</v>
      </c>
      <c r="H22" s="98">
        <f t="shared" si="0"/>
        <v>2.1808510638297873</v>
      </c>
      <c r="I22" s="205"/>
      <c r="J22" s="208"/>
    </row>
    <row r="23" spans="1:10" ht="15" thickBot="1" x14ac:dyDescent="0.35">
      <c r="A23" s="212"/>
      <c r="B23" s="215"/>
      <c r="C23" s="218"/>
      <c r="D23" s="218"/>
      <c r="E23" s="102" t="s">
        <v>75</v>
      </c>
      <c r="F23" s="218"/>
      <c r="G23" s="103">
        <v>28</v>
      </c>
      <c r="H23" s="104">
        <f t="shared" si="0"/>
        <v>1.4893617021276595</v>
      </c>
      <c r="I23" s="206"/>
      <c r="J23" s="209"/>
    </row>
    <row r="24" spans="1:10" ht="15" thickTop="1" x14ac:dyDescent="0.3">
      <c r="A24" s="210" t="s">
        <v>149</v>
      </c>
      <c r="B24" s="213">
        <v>42507</v>
      </c>
      <c r="C24" s="216">
        <v>20</v>
      </c>
      <c r="D24" s="216">
        <v>4</v>
      </c>
      <c r="E24" s="109" t="s">
        <v>56</v>
      </c>
      <c r="F24" s="216">
        <v>181</v>
      </c>
      <c r="G24" s="113"/>
      <c r="H24" s="118"/>
      <c r="I24" s="204">
        <f>ROUND(AVERAGE(H24:H43),1)</f>
        <v>12.8</v>
      </c>
      <c r="J24" s="207">
        <f>ROUND(_xlfn.STDEV.P(H24:H43),1)</f>
        <v>1</v>
      </c>
    </row>
    <row r="25" spans="1:10" x14ac:dyDescent="0.3">
      <c r="A25" s="211"/>
      <c r="B25" s="214"/>
      <c r="C25" s="217"/>
      <c r="D25" s="217"/>
      <c r="E25" s="88" t="s">
        <v>57</v>
      </c>
      <c r="F25" s="217"/>
      <c r="G25" s="89">
        <v>213</v>
      </c>
      <c r="H25" s="96">
        <f t="shared" ref="H25:H42" si="1">(G25*10/$F$24)</f>
        <v>11.767955801104973</v>
      </c>
      <c r="I25" s="205"/>
      <c r="J25" s="208"/>
    </row>
    <row r="26" spans="1:10" x14ac:dyDescent="0.3">
      <c r="A26" s="211"/>
      <c r="B26" s="214"/>
      <c r="C26" s="217"/>
      <c r="D26" s="217"/>
      <c r="E26" s="88" t="s">
        <v>58</v>
      </c>
      <c r="F26" s="217"/>
      <c r="G26" s="89">
        <v>214</v>
      </c>
      <c r="H26" s="96">
        <f t="shared" si="1"/>
        <v>11.823204419889503</v>
      </c>
      <c r="I26" s="205"/>
      <c r="J26" s="208"/>
    </row>
    <row r="27" spans="1:10" x14ac:dyDescent="0.3">
      <c r="A27" s="211"/>
      <c r="B27" s="214"/>
      <c r="C27" s="217"/>
      <c r="D27" s="217"/>
      <c r="E27" s="88" t="s">
        <v>59</v>
      </c>
      <c r="F27" s="217"/>
      <c r="G27" s="89">
        <v>238</v>
      </c>
      <c r="H27" s="96">
        <f t="shared" si="1"/>
        <v>13.149171270718233</v>
      </c>
      <c r="I27" s="205"/>
      <c r="J27" s="208"/>
    </row>
    <row r="28" spans="1:10" x14ac:dyDescent="0.3">
      <c r="A28" s="211"/>
      <c r="B28" s="214"/>
      <c r="C28" s="217"/>
      <c r="D28" s="217"/>
      <c r="E28" s="88" t="s">
        <v>60</v>
      </c>
      <c r="F28" s="217"/>
      <c r="G28" s="114"/>
      <c r="H28" s="117"/>
      <c r="I28" s="205"/>
      <c r="J28" s="208"/>
    </row>
    <row r="29" spans="1:10" x14ac:dyDescent="0.3">
      <c r="A29" s="211"/>
      <c r="B29" s="214"/>
      <c r="C29" s="217"/>
      <c r="D29" s="217"/>
      <c r="E29" s="90" t="s">
        <v>61</v>
      </c>
      <c r="F29" s="217"/>
      <c r="G29" s="115"/>
      <c r="H29" s="116"/>
      <c r="I29" s="205"/>
      <c r="J29" s="208"/>
    </row>
    <row r="30" spans="1:10" x14ac:dyDescent="0.3">
      <c r="A30" s="211"/>
      <c r="B30" s="214"/>
      <c r="C30" s="217"/>
      <c r="D30" s="217"/>
      <c r="E30" s="90" t="s">
        <v>62</v>
      </c>
      <c r="F30" s="217"/>
      <c r="G30" s="91">
        <v>257</v>
      </c>
      <c r="H30" s="108">
        <f t="shared" si="1"/>
        <v>14.19889502762431</v>
      </c>
      <c r="I30" s="205"/>
      <c r="J30" s="208"/>
    </row>
    <row r="31" spans="1:10" x14ac:dyDescent="0.3">
      <c r="A31" s="211"/>
      <c r="B31" s="214"/>
      <c r="C31" s="217"/>
      <c r="D31" s="217"/>
      <c r="E31" s="90" t="s">
        <v>63</v>
      </c>
      <c r="F31" s="217"/>
      <c r="G31" s="91">
        <v>248</v>
      </c>
      <c r="H31" s="108">
        <f t="shared" si="1"/>
        <v>13.701657458563536</v>
      </c>
      <c r="I31" s="205"/>
      <c r="J31" s="208"/>
    </row>
    <row r="32" spans="1:10" x14ac:dyDescent="0.3">
      <c r="A32" s="211"/>
      <c r="B32" s="214"/>
      <c r="C32" s="217"/>
      <c r="D32" s="217"/>
      <c r="E32" s="90" t="s">
        <v>64</v>
      </c>
      <c r="F32" s="217"/>
      <c r="G32" s="91">
        <v>268</v>
      </c>
      <c r="H32" s="108">
        <f t="shared" si="1"/>
        <v>14.806629834254144</v>
      </c>
      <c r="I32" s="205"/>
      <c r="J32" s="208"/>
    </row>
    <row r="33" spans="1:10" x14ac:dyDescent="0.3">
      <c r="A33" s="211"/>
      <c r="B33" s="214"/>
      <c r="C33" s="217"/>
      <c r="D33" s="217"/>
      <c r="E33" s="90" t="s">
        <v>65</v>
      </c>
      <c r="F33" s="217"/>
      <c r="G33" s="115"/>
      <c r="H33" s="116"/>
      <c r="I33" s="205"/>
      <c r="J33" s="208"/>
    </row>
    <row r="34" spans="1:10" x14ac:dyDescent="0.3">
      <c r="A34" s="211"/>
      <c r="B34" s="214"/>
      <c r="C34" s="217"/>
      <c r="D34" s="217"/>
      <c r="E34" s="88" t="s">
        <v>66</v>
      </c>
      <c r="F34" s="217"/>
      <c r="G34" s="114"/>
      <c r="H34" s="117"/>
      <c r="I34" s="205"/>
      <c r="J34" s="208"/>
    </row>
    <row r="35" spans="1:10" x14ac:dyDescent="0.3">
      <c r="A35" s="211"/>
      <c r="B35" s="214"/>
      <c r="C35" s="217"/>
      <c r="D35" s="217"/>
      <c r="E35" s="88" t="s">
        <v>67</v>
      </c>
      <c r="F35" s="217"/>
      <c r="G35" s="89">
        <v>234</v>
      </c>
      <c r="H35" s="96">
        <f t="shared" si="1"/>
        <v>12.928176795580111</v>
      </c>
      <c r="I35" s="205"/>
      <c r="J35" s="208"/>
    </row>
    <row r="36" spans="1:10" x14ac:dyDescent="0.3">
      <c r="A36" s="211"/>
      <c r="B36" s="214"/>
      <c r="C36" s="217"/>
      <c r="D36" s="217"/>
      <c r="E36" s="88" t="s">
        <v>68</v>
      </c>
      <c r="F36" s="217"/>
      <c r="G36" s="89">
        <v>206</v>
      </c>
      <c r="H36" s="96">
        <f t="shared" si="1"/>
        <v>11.381215469613259</v>
      </c>
      <c r="I36" s="205"/>
      <c r="J36" s="208"/>
    </row>
    <row r="37" spans="1:10" x14ac:dyDescent="0.3">
      <c r="A37" s="211"/>
      <c r="B37" s="214"/>
      <c r="C37" s="217"/>
      <c r="D37" s="217"/>
      <c r="E37" s="88" t="s">
        <v>69</v>
      </c>
      <c r="F37" s="217"/>
      <c r="G37" s="89">
        <v>215</v>
      </c>
      <c r="H37" s="96">
        <f t="shared" si="1"/>
        <v>11.878453038674033</v>
      </c>
      <c r="I37" s="205"/>
      <c r="J37" s="208"/>
    </row>
    <row r="38" spans="1:10" x14ac:dyDescent="0.3">
      <c r="A38" s="211"/>
      <c r="B38" s="214"/>
      <c r="C38" s="217"/>
      <c r="D38" s="217"/>
      <c r="E38" s="88" t="s">
        <v>70</v>
      </c>
      <c r="F38" s="217"/>
      <c r="G38" s="114"/>
      <c r="H38" s="117"/>
      <c r="I38" s="205"/>
      <c r="J38" s="208"/>
    </row>
    <row r="39" spans="1:10" x14ac:dyDescent="0.3">
      <c r="A39" s="211"/>
      <c r="B39" s="214"/>
      <c r="C39" s="217"/>
      <c r="D39" s="217"/>
      <c r="E39" s="90" t="s">
        <v>71</v>
      </c>
      <c r="F39" s="217"/>
      <c r="G39" s="115"/>
      <c r="H39" s="116"/>
      <c r="I39" s="205"/>
      <c r="J39" s="208"/>
    </row>
    <row r="40" spans="1:10" x14ac:dyDescent="0.3">
      <c r="A40" s="211"/>
      <c r="B40" s="214"/>
      <c r="C40" s="217"/>
      <c r="D40" s="217"/>
      <c r="E40" s="90" t="s">
        <v>72</v>
      </c>
      <c r="F40" s="217"/>
      <c r="G40" s="91">
        <v>230</v>
      </c>
      <c r="H40" s="108">
        <f t="shared" si="1"/>
        <v>12.707182320441989</v>
      </c>
      <c r="I40" s="205"/>
      <c r="J40" s="208"/>
    </row>
    <row r="41" spans="1:10" x14ac:dyDescent="0.3">
      <c r="A41" s="211"/>
      <c r="B41" s="214"/>
      <c r="C41" s="217"/>
      <c r="D41" s="217"/>
      <c r="E41" s="90" t="s">
        <v>73</v>
      </c>
      <c r="F41" s="217"/>
      <c r="G41" s="91">
        <v>234</v>
      </c>
      <c r="H41" s="108">
        <f t="shared" si="1"/>
        <v>12.928176795580111</v>
      </c>
      <c r="I41" s="205"/>
      <c r="J41" s="208"/>
    </row>
    <row r="42" spans="1:10" x14ac:dyDescent="0.3">
      <c r="A42" s="211"/>
      <c r="B42" s="214"/>
      <c r="C42" s="217"/>
      <c r="D42" s="217"/>
      <c r="E42" s="90" t="s">
        <v>74</v>
      </c>
      <c r="F42" s="217"/>
      <c r="G42" s="91">
        <v>226</v>
      </c>
      <c r="H42" s="108">
        <f t="shared" si="1"/>
        <v>12.486187845303867</v>
      </c>
      <c r="I42" s="205"/>
      <c r="J42" s="208"/>
    </row>
    <row r="43" spans="1:10" ht="15" thickBot="1" x14ac:dyDescent="0.35">
      <c r="A43" s="212"/>
      <c r="B43" s="215"/>
      <c r="C43" s="218"/>
      <c r="D43" s="218"/>
      <c r="E43" s="102" t="s">
        <v>75</v>
      </c>
      <c r="F43" s="218"/>
      <c r="G43" s="119"/>
      <c r="H43" s="120"/>
      <c r="I43" s="206"/>
      <c r="J43" s="209"/>
    </row>
    <row r="44" spans="1:10" ht="15" thickTop="1" x14ac:dyDescent="0.3">
      <c r="A44" s="210" t="s">
        <v>150</v>
      </c>
      <c r="B44" s="213">
        <v>42510</v>
      </c>
      <c r="C44" s="216">
        <v>20</v>
      </c>
      <c r="D44" s="216">
        <v>7</v>
      </c>
      <c r="E44" s="109" t="s">
        <v>56</v>
      </c>
      <c r="F44" s="216">
        <v>170</v>
      </c>
      <c r="G44" s="113"/>
      <c r="H44" s="118"/>
      <c r="I44" s="204">
        <f>ROUND(AVERAGE(H44:H63),1)</f>
        <v>17.3</v>
      </c>
      <c r="J44" s="207">
        <f>ROUND(_xlfn.STDEV.P(H44:H63),1)</f>
        <v>1.3</v>
      </c>
    </row>
    <row r="45" spans="1:10" x14ac:dyDescent="0.3">
      <c r="A45" s="211"/>
      <c r="B45" s="214"/>
      <c r="C45" s="217"/>
      <c r="D45" s="217"/>
      <c r="E45" s="88" t="s">
        <v>57</v>
      </c>
      <c r="F45" s="217"/>
      <c r="G45" s="114"/>
      <c r="H45" s="117"/>
      <c r="I45" s="205"/>
      <c r="J45" s="208"/>
    </row>
    <row r="46" spans="1:10" x14ac:dyDescent="0.3">
      <c r="A46" s="211"/>
      <c r="B46" s="214"/>
      <c r="C46" s="217"/>
      <c r="D46" s="217"/>
      <c r="E46" s="88" t="s">
        <v>58</v>
      </c>
      <c r="F46" s="217"/>
      <c r="G46" s="89">
        <v>300</v>
      </c>
      <c r="H46" s="96">
        <f t="shared" ref="H46:H61" si="2">(G46*10/$F$44)</f>
        <v>17.647058823529413</v>
      </c>
      <c r="I46" s="205"/>
      <c r="J46" s="208"/>
    </row>
    <row r="47" spans="1:10" x14ac:dyDescent="0.3">
      <c r="A47" s="211"/>
      <c r="B47" s="214"/>
      <c r="C47" s="217"/>
      <c r="D47" s="217"/>
      <c r="E47" s="88" t="s">
        <v>59</v>
      </c>
      <c r="F47" s="217"/>
      <c r="G47" s="114"/>
      <c r="H47" s="122"/>
      <c r="I47" s="205"/>
      <c r="J47" s="208"/>
    </row>
    <row r="48" spans="1:10" x14ac:dyDescent="0.3">
      <c r="A48" s="211"/>
      <c r="B48" s="214"/>
      <c r="C48" s="217"/>
      <c r="D48" s="217"/>
      <c r="E48" s="88" t="s">
        <v>60</v>
      </c>
      <c r="F48" s="217"/>
      <c r="G48" s="114"/>
      <c r="H48" s="117"/>
      <c r="I48" s="205"/>
      <c r="J48" s="208"/>
    </row>
    <row r="49" spans="1:10" x14ac:dyDescent="0.3">
      <c r="A49" s="211"/>
      <c r="B49" s="214"/>
      <c r="C49" s="217"/>
      <c r="D49" s="217"/>
      <c r="E49" s="90" t="s">
        <v>61</v>
      </c>
      <c r="F49" s="217"/>
      <c r="G49" s="115"/>
      <c r="H49" s="116"/>
      <c r="I49" s="205"/>
      <c r="J49" s="208"/>
    </row>
    <row r="50" spans="1:10" x14ac:dyDescent="0.3">
      <c r="A50" s="211"/>
      <c r="B50" s="214"/>
      <c r="C50" s="217"/>
      <c r="D50" s="217"/>
      <c r="E50" s="90" t="s">
        <v>62</v>
      </c>
      <c r="F50" s="217"/>
      <c r="G50" s="115"/>
      <c r="H50" s="116"/>
      <c r="I50" s="205"/>
      <c r="J50" s="208"/>
    </row>
    <row r="51" spans="1:10" x14ac:dyDescent="0.3">
      <c r="A51" s="211"/>
      <c r="B51" s="214"/>
      <c r="C51" s="217"/>
      <c r="D51" s="217"/>
      <c r="E51" s="90" t="s">
        <v>63</v>
      </c>
      <c r="F51" s="217"/>
      <c r="G51" s="91">
        <v>258</v>
      </c>
      <c r="H51" s="108">
        <f t="shared" si="2"/>
        <v>15.176470588235293</v>
      </c>
      <c r="I51" s="205"/>
      <c r="J51" s="208"/>
    </row>
    <row r="52" spans="1:10" x14ac:dyDescent="0.3">
      <c r="A52" s="211"/>
      <c r="B52" s="214"/>
      <c r="C52" s="217"/>
      <c r="D52" s="217"/>
      <c r="E52" s="90" t="s">
        <v>64</v>
      </c>
      <c r="F52" s="217"/>
      <c r="G52" s="115"/>
      <c r="H52" s="121"/>
      <c r="I52" s="205"/>
      <c r="J52" s="208"/>
    </row>
    <row r="53" spans="1:10" x14ac:dyDescent="0.3">
      <c r="A53" s="211"/>
      <c r="B53" s="214"/>
      <c r="C53" s="217"/>
      <c r="D53" s="217"/>
      <c r="E53" s="90" t="s">
        <v>65</v>
      </c>
      <c r="F53" s="217"/>
      <c r="G53" s="115"/>
      <c r="H53" s="116"/>
      <c r="I53" s="205"/>
      <c r="J53" s="208"/>
    </row>
    <row r="54" spans="1:10" x14ac:dyDescent="0.3">
      <c r="A54" s="211"/>
      <c r="B54" s="214"/>
      <c r="C54" s="217"/>
      <c r="D54" s="217"/>
      <c r="E54" s="88" t="s">
        <v>66</v>
      </c>
      <c r="F54" s="217"/>
      <c r="G54" s="114"/>
      <c r="H54" s="117"/>
      <c r="I54" s="205"/>
      <c r="J54" s="208"/>
    </row>
    <row r="55" spans="1:10" x14ac:dyDescent="0.3">
      <c r="A55" s="211"/>
      <c r="B55" s="214"/>
      <c r="C55" s="217"/>
      <c r="D55" s="217"/>
      <c r="E55" s="88" t="s">
        <v>67</v>
      </c>
      <c r="F55" s="217"/>
      <c r="G55" s="114"/>
      <c r="H55" s="117"/>
      <c r="I55" s="205"/>
      <c r="J55" s="208"/>
    </row>
    <row r="56" spans="1:10" x14ac:dyDescent="0.3">
      <c r="A56" s="211"/>
      <c r="B56" s="214"/>
      <c r="C56" s="217"/>
      <c r="D56" s="217"/>
      <c r="E56" s="88" t="s">
        <v>68</v>
      </c>
      <c r="F56" s="217"/>
      <c r="G56" s="89">
        <v>310</v>
      </c>
      <c r="H56" s="96">
        <f t="shared" si="2"/>
        <v>18.235294117647058</v>
      </c>
      <c r="I56" s="205"/>
      <c r="J56" s="208"/>
    </row>
    <row r="57" spans="1:10" x14ac:dyDescent="0.3">
      <c r="A57" s="211"/>
      <c r="B57" s="214"/>
      <c r="C57" s="217"/>
      <c r="D57" s="217"/>
      <c r="E57" s="88" t="s">
        <v>69</v>
      </c>
      <c r="F57" s="217"/>
      <c r="G57" s="114"/>
      <c r="H57" s="122"/>
      <c r="I57" s="205"/>
      <c r="J57" s="208"/>
    </row>
    <row r="58" spans="1:10" x14ac:dyDescent="0.3">
      <c r="A58" s="211"/>
      <c r="B58" s="214"/>
      <c r="C58" s="217"/>
      <c r="D58" s="217"/>
      <c r="E58" s="88" t="s">
        <v>70</v>
      </c>
      <c r="F58" s="217"/>
      <c r="G58" s="114"/>
      <c r="H58" s="117"/>
      <c r="I58" s="205"/>
      <c r="J58" s="208"/>
    </row>
    <row r="59" spans="1:10" x14ac:dyDescent="0.3">
      <c r="A59" s="211"/>
      <c r="B59" s="214"/>
      <c r="C59" s="217"/>
      <c r="D59" s="217"/>
      <c r="E59" s="90" t="s">
        <v>71</v>
      </c>
      <c r="F59" s="217"/>
      <c r="G59" s="115"/>
      <c r="H59" s="116"/>
      <c r="I59" s="205"/>
      <c r="J59" s="208"/>
    </row>
    <row r="60" spans="1:10" x14ac:dyDescent="0.3">
      <c r="A60" s="211"/>
      <c r="B60" s="214"/>
      <c r="C60" s="217"/>
      <c r="D60" s="217"/>
      <c r="E60" s="90" t="s">
        <v>72</v>
      </c>
      <c r="F60" s="217"/>
      <c r="G60" s="115"/>
      <c r="H60" s="116"/>
      <c r="I60" s="205"/>
      <c r="J60" s="208"/>
    </row>
    <row r="61" spans="1:10" x14ac:dyDescent="0.3">
      <c r="A61" s="211"/>
      <c r="B61" s="214"/>
      <c r="C61" s="217"/>
      <c r="D61" s="217"/>
      <c r="E61" s="90" t="s">
        <v>73</v>
      </c>
      <c r="F61" s="217"/>
      <c r="G61" s="91">
        <v>311</v>
      </c>
      <c r="H61" s="108">
        <f t="shared" si="2"/>
        <v>18.294117647058822</v>
      </c>
      <c r="I61" s="205"/>
      <c r="J61" s="208"/>
    </row>
    <row r="62" spans="1:10" x14ac:dyDescent="0.3">
      <c r="A62" s="211"/>
      <c r="B62" s="214"/>
      <c r="C62" s="217"/>
      <c r="D62" s="217"/>
      <c r="E62" s="90" t="s">
        <v>74</v>
      </c>
      <c r="F62" s="217"/>
      <c r="G62" s="115"/>
      <c r="H62" s="121"/>
      <c r="I62" s="205"/>
      <c r="J62" s="208"/>
    </row>
    <row r="63" spans="1:10" ht="15" thickBot="1" x14ac:dyDescent="0.35">
      <c r="A63" s="212"/>
      <c r="B63" s="215"/>
      <c r="C63" s="218"/>
      <c r="D63" s="218"/>
      <c r="E63" s="102" t="s">
        <v>75</v>
      </c>
      <c r="F63" s="218"/>
      <c r="G63" s="119"/>
      <c r="H63" s="120"/>
      <c r="I63" s="206"/>
      <c r="J63" s="209"/>
    </row>
    <row r="64" spans="1:10" ht="15" thickTop="1" x14ac:dyDescent="0.3">
      <c r="A64" s="210" t="s">
        <v>151</v>
      </c>
      <c r="B64" s="213">
        <v>42517</v>
      </c>
      <c r="C64" s="216">
        <v>20</v>
      </c>
      <c r="D64" s="216">
        <v>14</v>
      </c>
      <c r="E64" s="109" t="s">
        <v>56</v>
      </c>
      <c r="F64" s="216"/>
      <c r="G64" s="110"/>
      <c r="H64" s="111" t="e">
        <f>(G64*10/$F$64)</f>
        <v>#DIV/0!</v>
      </c>
      <c r="I64" s="204"/>
      <c r="J64" s="207"/>
    </row>
    <row r="65" spans="1:10" x14ac:dyDescent="0.3">
      <c r="A65" s="211"/>
      <c r="B65" s="214"/>
      <c r="C65" s="217"/>
      <c r="D65" s="217"/>
      <c r="E65" s="88" t="s">
        <v>57</v>
      </c>
      <c r="F65" s="217"/>
      <c r="G65" s="89"/>
      <c r="H65" s="96" t="e">
        <f t="shared" ref="H65:H103" si="3">(G65*10/$F$64)</f>
        <v>#DIV/0!</v>
      </c>
      <c r="I65" s="205"/>
      <c r="J65" s="208"/>
    </row>
    <row r="66" spans="1:10" x14ac:dyDescent="0.3">
      <c r="A66" s="211"/>
      <c r="B66" s="214"/>
      <c r="C66" s="217"/>
      <c r="D66" s="217"/>
      <c r="E66" s="88" t="s">
        <v>58</v>
      </c>
      <c r="F66" s="217"/>
      <c r="G66" s="89"/>
      <c r="H66" s="96" t="e">
        <f t="shared" si="3"/>
        <v>#DIV/0!</v>
      </c>
      <c r="I66" s="205"/>
      <c r="J66" s="208"/>
    </row>
    <row r="67" spans="1:10" x14ac:dyDescent="0.3">
      <c r="A67" s="211"/>
      <c r="B67" s="214"/>
      <c r="C67" s="217"/>
      <c r="D67" s="217"/>
      <c r="E67" s="88" t="s">
        <v>59</v>
      </c>
      <c r="F67" s="217"/>
      <c r="G67" s="89"/>
      <c r="H67" s="96" t="e">
        <f t="shared" si="3"/>
        <v>#DIV/0!</v>
      </c>
      <c r="I67" s="205"/>
      <c r="J67" s="208"/>
    </row>
    <row r="68" spans="1:10" x14ac:dyDescent="0.3">
      <c r="A68" s="211"/>
      <c r="B68" s="214"/>
      <c r="C68" s="217"/>
      <c r="D68" s="217"/>
      <c r="E68" s="88" t="s">
        <v>60</v>
      </c>
      <c r="F68" s="217"/>
      <c r="G68" s="89"/>
      <c r="H68" s="96" t="e">
        <f t="shared" si="3"/>
        <v>#DIV/0!</v>
      </c>
      <c r="I68" s="205"/>
      <c r="J68" s="208"/>
    </row>
    <row r="69" spans="1:10" x14ac:dyDescent="0.3">
      <c r="A69" s="211"/>
      <c r="B69" s="214"/>
      <c r="C69" s="217"/>
      <c r="D69" s="217"/>
      <c r="E69" s="90" t="s">
        <v>61</v>
      </c>
      <c r="F69" s="217"/>
      <c r="G69" s="91"/>
      <c r="H69" s="108" t="e">
        <f t="shared" si="3"/>
        <v>#DIV/0!</v>
      </c>
      <c r="I69" s="205"/>
      <c r="J69" s="208"/>
    </row>
    <row r="70" spans="1:10" x14ac:dyDescent="0.3">
      <c r="A70" s="211"/>
      <c r="B70" s="214"/>
      <c r="C70" s="217"/>
      <c r="D70" s="217"/>
      <c r="E70" s="90" t="s">
        <v>62</v>
      </c>
      <c r="F70" s="217"/>
      <c r="G70" s="91"/>
      <c r="H70" s="108" t="e">
        <f t="shared" si="3"/>
        <v>#DIV/0!</v>
      </c>
      <c r="I70" s="205"/>
      <c r="J70" s="208"/>
    </row>
    <row r="71" spans="1:10" x14ac:dyDescent="0.3">
      <c r="A71" s="211"/>
      <c r="B71" s="214"/>
      <c r="C71" s="217"/>
      <c r="D71" s="217"/>
      <c r="E71" s="90" t="s">
        <v>63</v>
      </c>
      <c r="F71" s="217"/>
      <c r="G71" s="91"/>
      <c r="H71" s="108" t="e">
        <f t="shared" si="3"/>
        <v>#DIV/0!</v>
      </c>
      <c r="I71" s="205"/>
      <c r="J71" s="208"/>
    </row>
    <row r="72" spans="1:10" x14ac:dyDescent="0.3">
      <c r="A72" s="211"/>
      <c r="B72" s="214"/>
      <c r="C72" s="217"/>
      <c r="D72" s="217"/>
      <c r="E72" s="90" t="s">
        <v>64</v>
      </c>
      <c r="F72" s="217"/>
      <c r="G72" s="91"/>
      <c r="H72" s="108" t="e">
        <f t="shared" si="3"/>
        <v>#DIV/0!</v>
      </c>
      <c r="I72" s="205"/>
      <c r="J72" s="208"/>
    </row>
    <row r="73" spans="1:10" x14ac:dyDescent="0.3">
      <c r="A73" s="211"/>
      <c r="B73" s="214"/>
      <c r="C73" s="217"/>
      <c r="D73" s="217"/>
      <c r="E73" s="90" t="s">
        <v>65</v>
      </c>
      <c r="F73" s="217"/>
      <c r="G73" s="91"/>
      <c r="H73" s="108" t="e">
        <f t="shared" si="3"/>
        <v>#DIV/0!</v>
      </c>
      <c r="I73" s="205"/>
      <c r="J73" s="208"/>
    </row>
    <row r="74" spans="1:10" x14ac:dyDescent="0.3">
      <c r="A74" s="211"/>
      <c r="B74" s="214"/>
      <c r="C74" s="217"/>
      <c r="D74" s="217"/>
      <c r="E74" s="88" t="s">
        <v>66</v>
      </c>
      <c r="F74" s="217"/>
      <c r="G74" s="89"/>
      <c r="H74" s="96" t="e">
        <f t="shared" si="3"/>
        <v>#DIV/0!</v>
      </c>
      <c r="I74" s="205"/>
      <c r="J74" s="208"/>
    </row>
    <row r="75" spans="1:10" x14ac:dyDescent="0.3">
      <c r="A75" s="211"/>
      <c r="B75" s="214"/>
      <c r="C75" s="217"/>
      <c r="D75" s="217"/>
      <c r="E75" s="88" t="s">
        <v>67</v>
      </c>
      <c r="F75" s="217"/>
      <c r="G75" s="89"/>
      <c r="H75" s="96" t="e">
        <f t="shared" si="3"/>
        <v>#DIV/0!</v>
      </c>
      <c r="I75" s="205"/>
      <c r="J75" s="208"/>
    </row>
    <row r="76" spans="1:10" x14ac:dyDescent="0.3">
      <c r="A76" s="211"/>
      <c r="B76" s="214"/>
      <c r="C76" s="217"/>
      <c r="D76" s="217"/>
      <c r="E76" s="88" t="s">
        <v>68</v>
      </c>
      <c r="F76" s="217"/>
      <c r="G76" s="89"/>
      <c r="H76" s="96" t="e">
        <f t="shared" si="3"/>
        <v>#DIV/0!</v>
      </c>
      <c r="I76" s="205"/>
      <c r="J76" s="208"/>
    </row>
    <row r="77" spans="1:10" x14ac:dyDescent="0.3">
      <c r="A77" s="211"/>
      <c r="B77" s="214"/>
      <c r="C77" s="217"/>
      <c r="D77" s="217"/>
      <c r="E77" s="88" t="s">
        <v>69</v>
      </c>
      <c r="F77" s="217"/>
      <c r="G77" s="89"/>
      <c r="H77" s="96" t="e">
        <f t="shared" si="3"/>
        <v>#DIV/0!</v>
      </c>
      <c r="I77" s="205"/>
      <c r="J77" s="208"/>
    </row>
    <row r="78" spans="1:10" x14ac:dyDescent="0.3">
      <c r="A78" s="211"/>
      <c r="B78" s="214"/>
      <c r="C78" s="217"/>
      <c r="D78" s="217"/>
      <c r="E78" s="88" t="s">
        <v>70</v>
      </c>
      <c r="F78" s="217"/>
      <c r="G78" s="89"/>
      <c r="H78" s="96" t="e">
        <f t="shared" si="3"/>
        <v>#DIV/0!</v>
      </c>
      <c r="I78" s="205"/>
      <c r="J78" s="208"/>
    </row>
    <row r="79" spans="1:10" x14ac:dyDescent="0.3">
      <c r="A79" s="211"/>
      <c r="B79" s="214"/>
      <c r="C79" s="217"/>
      <c r="D79" s="217"/>
      <c r="E79" s="90" t="s">
        <v>71</v>
      </c>
      <c r="F79" s="217"/>
      <c r="G79" s="91"/>
      <c r="H79" s="108" t="e">
        <f t="shared" si="3"/>
        <v>#DIV/0!</v>
      </c>
      <c r="I79" s="205"/>
      <c r="J79" s="208"/>
    </row>
    <row r="80" spans="1:10" x14ac:dyDescent="0.3">
      <c r="A80" s="211"/>
      <c r="B80" s="214"/>
      <c r="C80" s="217"/>
      <c r="D80" s="217"/>
      <c r="E80" s="90" t="s">
        <v>72</v>
      </c>
      <c r="F80" s="217"/>
      <c r="G80" s="91"/>
      <c r="H80" s="108" t="e">
        <f t="shared" si="3"/>
        <v>#DIV/0!</v>
      </c>
      <c r="I80" s="205"/>
      <c r="J80" s="208"/>
    </row>
    <row r="81" spans="1:10" x14ac:dyDescent="0.3">
      <c r="A81" s="211"/>
      <c r="B81" s="214"/>
      <c r="C81" s="217"/>
      <c r="D81" s="217"/>
      <c r="E81" s="90" t="s">
        <v>73</v>
      </c>
      <c r="F81" s="217"/>
      <c r="G81" s="91"/>
      <c r="H81" s="108" t="e">
        <f t="shared" si="3"/>
        <v>#DIV/0!</v>
      </c>
      <c r="I81" s="205"/>
      <c r="J81" s="208"/>
    </row>
    <row r="82" spans="1:10" x14ac:dyDescent="0.3">
      <c r="A82" s="211"/>
      <c r="B82" s="214"/>
      <c r="C82" s="217"/>
      <c r="D82" s="217"/>
      <c r="E82" s="90" t="s">
        <v>74</v>
      </c>
      <c r="F82" s="217"/>
      <c r="G82" s="91"/>
      <c r="H82" s="108" t="e">
        <f t="shared" si="3"/>
        <v>#DIV/0!</v>
      </c>
      <c r="I82" s="205"/>
      <c r="J82" s="208"/>
    </row>
    <row r="83" spans="1:10" ht="15" thickBot="1" x14ac:dyDescent="0.35">
      <c r="A83" s="212"/>
      <c r="B83" s="215"/>
      <c r="C83" s="218"/>
      <c r="D83" s="218"/>
      <c r="E83" s="102" t="s">
        <v>75</v>
      </c>
      <c r="F83" s="218"/>
      <c r="G83" s="103"/>
      <c r="H83" s="107" t="e">
        <f t="shared" si="3"/>
        <v>#DIV/0!</v>
      </c>
      <c r="I83" s="206"/>
      <c r="J83" s="209"/>
    </row>
    <row r="84" spans="1:10" ht="15" thickTop="1" x14ac:dyDescent="0.3">
      <c r="A84" s="210" t="s">
        <v>152</v>
      </c>
      <c r="B84" s="213">
        <v>42524</v>
      </c>
      <c r="C84" s="216">
        <v>20</v>
      </c>
      <c r="D84" s="216">
        <v>21</v>
      </c>
      <c r="E84" s="109" t="s">
        <v>56</v>
      </c>
      <c r="F84" s="216"/>
      <c r="G84" s="110"/>
      <c r="H84" s="111" t="e">
        <f>(G84*10/$F$84)</f>
        <v>#DIV/0!</v>
      </c>
      <c r="I84" s="204"/>
      <c r="J84" s="207"/>
    </row>
    <row r="85" spans="1:10" x14ac:dyDescent="0.3">
      <c r="A85" s="211"/>
      <c r="B85" s="214"/>
      <c r="C85" s="217"/>
      <c r="D85" s="217"/>
      <c r="E85" s="88" t="s">
        <v>57</v>
      </c>
      <c r="F85" s="217"/>
      <c r="G85" s="89"/>
      <c r="H85" s="96" t="e">
        <f t="shared" si="3"/>
        <v>#DIV/0!</v>
      </c>
      <c r="I85" s="205"/>
      <c r="J85" s="208"/>
    </row>
    <row r="86" spans="1:10" x14ac:dyDescent="0.3">
      <c r="A86" s="211"/>
      <c r="B86" s="214"/>
      <c r="C86" s="217"/>
      <c r="D86" s="217"/>
      <c r="E86" s="88" t="s">
        <v>58</v>
      </c>
      <c r="F86" s="217"/>
      <c r="G86" s="89"/>
      <c r="H86" s="96" t="e">
        <f t="shared" si="3"/>
        <v>#DIV/0!</v>
      </c>
      <c r="I86" s="205"/>
      <c r="J86" s="208"/>
    </row>
    <row r="87" spans="1:10" x14ac:dyDescent="0.3">
      <c r="A87" s="211"/>
      <c r="B87" s="214"/>
      <c r="C87" s="217"/>
      <c r="D87" s="217"/>
      <c r="E87" s="88" t="s">
        <v>59</v>
      </c>
      <c r="F87" s="217"/>
      <c r="G87" s="89"/>
      <c r="H87" s="96" t="e">
        <f t="shared" si="3"/>
        <v>#DIV/0!</v>
      </c>
      <c r="I87" s="205"/>
      <c r="J87" s="208"/>
    </row>
    <row r="88" spans="1:10" x14ac:dyDescent="0.3">
      <c r="A88" s="211"/>
      <c r="B88" s="214"/>
      <c r="C88" s="217"/>
      <c r="D88" s="217"/>
      <c r="E88" s="88" t="s">
        <v>60</v>
      </c>
      <c r="F88" s="217"/>
      <c r="G88" s="89"/>
      <c r="H88" s="96" t="e">
        <f t="shared" si="3"/>
        <v>#DIV/0!</v>
      </c>
      <c r="I88" s="205"/>
      <c r="J88" s="208"/>
    </row>
    <row r="89" spans="1:10" x14ac:dyDescent="0.3">
      <c r="A89" s="211"/>
      <c r="B89" s="214"/>
      <c r="C89" s="217"/>
      <c r="D89" s="217"/>
      <c r="E89" s="90" t="s">
        <v>61</v>
      </c>
      <c r="F89" s="217"/>
      <c r="G89" s="91"/>
      <c r="H89" s="108" t="e">
        <f t="shared" si="3"/>
        <v>#DIV/0!</v>
      </c>
      <c r="I89" s="205"/>
      <c r="J89" s="208"/>
    </row>
    <row r="90" spans="1:10" x14ac:dyDescent="0.3">
      <c r="A90" s="211"/>
      <c r="B90" s="214"/>
      <c r="C90" s="217"/>
      <c r="D90" s="217"/>
      <c r="E90" s="90" t="s">
        <v>62</v>
      </c>
      <c r="F90" s="217"/>
      <c r="G90" s="91"/>
      <c r="H90" s="108" t="e">
        <f t="shared" si="3"/>
        <v>#DIV/0!</v>
      </c>
      <c r="I90" s="205"/>
      <c r="J90" s="208"/>
    </row>
    <row r="91" spans="1:10" x14ac:dyDescent="0.3">
      <c r="A91" s="211"/>
      <c r="B91" s="214"/>
      <c r="C91" s="217"/>
      <c r="D91" s="217"/>
      <c r="E91" s="90" t="s">
        <v>63</v>
      </c>
      <c r="F91" s="217"/>
      <c r="G91" s="91"/>
      <c r="H91" s="108" t="e">
        <f t="shared" si="3"/>
        <v>#DIV/0!</v>
      </c>
      <c r="I91" s="205"/>
      <c r="J91" s="208"/>
    </row>
    <row r="92" spans="1:10" x14ac:dyDescent="0.3">
      <c r="A92" s="211"/>
      <c r="B92" s="214"/>
      <c r="C92" s="217"/>
      <c r="D92" s="217"/>
      <c r="E92" s="90" t="s">
        <v>64</v>
      </c>
      <c r="F92" s="217"/>
      <c r="G92" s="91"/>
      <c r="H92" s="108" t="e">
        <f t="shared" si="3"/>
        <v>#DIV/0!</v>
      </c>
      <c r="I92" s="205"/>
      <c r="J92" s="208"/>
    </row>
    <row r="93" spans="1:10" x14ac:dyDescent="0.3">
      <c r="A93" s="211"/>
      <c r="B93" s="214"/>
      <c r="C93" s="217"/>
      <c r="D93" s="217"/>
      <c r="E93" s="90" t="s">
        <v>65</v>
      </c>
      <c r="F93" s="217"/>
      <c r="G93" s="91"/>
      <c r="H93" s="108" t="e">
        <f t="shared" si="3"/>
        <v>#DIV/0!</v>
      </c>
      <c r="I93" s="205"/>
      <c r="J93" s="208"/>
    </row>
    <row r="94" spans="1:10" x14ac:dyDescent="0.3">
      <c r="A94" s="211"/>
      <c r="B94" s="214"/>
      <c r="C94" s="217"/>
      <c r="D94" s="217"/>
      <c r="E94" s="88" t="s">
        <v>66</v>
      </c>
      <c r="F94" s="217"/>
      <c r="G94" s="89"/>
      <c r="H94" s="96" t="e">
        <f t="shared" si="3"/>
        <v>#DIV/0!</v>
      </c>
      <c r="I94" s="205"/>
      <c r="J94" s="208"/>
    </row>
    <row r="95" spans="1:10" x14ac:dyDescent="0.3">
      <c r="A95" s="211"/>
      <c r="B95" s="214"/>
      <c r="C95" s="217"/>
      <c r="D95" s="217"/>
      <c r="E95" s="88" t="s">
        <v>67</v>
      </c>
      <c r="F95" s="217"/>
      <c r="G95" s="89"/>
      <c r="H95" s="96" t="e">
        <f t="shared" si="3"/>
        <v>#DIV/0!</v>
      </c>
      <c r="I95" s="205"/>
      <c r="J95" s="208"/>
    </row>
    <row r="96" spans="1:10" x14ac:dyDescent="0.3">
      <c r="A96" s="211"/>
      <c r="B96" s="214"/>
      <c r="C96" s="217"/>
      <c r="D96" s="217"/>
      <c r="E96" s="88" t="s">
        <v>68</v>
      </c>
      <c r="F96" s="217"/>
      <c r="G96" s="89"/>
      <c r="H96" s="96" t="e">
        <f t="shared" si="3"/>
        <v>#DIV/0!</v>
      </c>
      <c r="I96" s="205"/>
      <c r="J96" s="208"/>
    </row>
    <row r="97" spans="1:10" x14ac:dyDescent="0.3">
      <c r="A97" s="211"/>
      <c r="B97" s="214"/>
      <c r="C97" s="217"/>
      <c r="D97" s="217"/>
      <c r="E97" s="88" t="s">
        <v>69</v>
      </c>
      <c r="F97" s="217"/>
      <c r="G97" s="89"/>
      <c r="H97" s="96" t="e">
        <f t="shared" si="3"/>
        <v>#DIV/0!</v>
      </c>
      <c r="I97" s="205"/>
      <c r="J97" s="208"/>
    </row>
    <row r="98" spans="1:10" x14ac:dyDescent="0.3">
      <c r="A98" s="211"/>
      <c r="B98" s="214"/>
      <c r="C98" s="217"/>
      <c r="D98" s="217"/>
      <c r="E98" s="88" t="s">
        <v>70</v>
      </c>
      <c r="F98" s="217"/>
      <c r="G98" s="89"/>
      <c r="H98" s="96" t="e">
        <f t="shared" si="3"/>
        <v>#DIV/0!</v>
      </c>
      <c r="I98" s="205"/>
      <c r="J98" s="208"/>
    </row>
    <row r="99" spans="1:10" x14ac:dyDescent="0.3">
      <c r="A99" s="211"/>
      <c r="B99" s="214"/>
      <c r="C99" s="217"/>
      <c r="D99" s="217"/>
      <c r="E99" s="90" t="s">
        <v>71</v>
      </c>
      <c r="F99" s="217"/>
      <c r="G99" s="91"/>
      <c r="H99" s="108" t="e">
        <f t="shared" si="3"/>
        <v>#DIV/0!</v>
      </c>
      <c r="I99" s="205"/>
      <c r="J99" s="208"/>
    </row>
    <row r="100" spans="1:10" x14ac:dyDescent="0.3">
      <c r="A100" s="211"/>
      <c r="B100" s="214"/>
      <c r="C100" s="217"/>
      <c r="D100" s="217"/>
      <c r="E100" s="90" t="s">
        <v>72</v>
      </c>
      <c r="F100" s="217"/>
      <c r="G100" s="91"/>
      <c r="H100" s="108" t="e">
        <f t="shared" si="3"/>
        <v>#DIV/0!</v>
      </c>
      <c r="I100" s="205"/>
      <c r="J100" s="208"/>
    </row>
    <row r="101" spans="1:10" x14ac:dyDescent="0.3">
      <c r="A101" s="211"/>
      <c r="B101" s="214"/>
      <c r="C101" s="217"/>
      <c r="D101" s="217"/>
      <c r="E101" s="90" t="s">
        <v>73</v>
      </c>
      <c r="F101" s="217"/>
      <c r="G101" s="91"/>
      <c r="H101" s="108" t="e">
        <f t="shared" si="3"/>
        <v>#DIV/0!</v>
      </c>
      <c r="I101" s="205"/>
      <c r="J101" s="208"/>
    </row>
    <row r="102" spans="1:10" x14ac:dyDescent="0.3">
      <c r="A102" s="211"/>
      <c r="B102" s="214"/>
      <c r="C102" s="217"/>
      <c r="D102" s="217"/>
      <c r="E102" s="90" t="s">
        <v>74</v>
      </c>
      <c r="F102" s="217"/>
      <c r="G102" s="91"/>
      <c r="H102" s="108" t="e">
        <f t="shared" si="3"/>
        <v>#DIV/0!</v>
      </c>
      <c r="I102" s="205"/>
      <c r="J102" s="208"/>
    </row>
    <row r="103" spans="1:10" ht="15" thickBot="1" x14ac:dyDescent="0.35">
      <c r="A103" s="212"/>
      <c r="B103" s="215"/>
      <c r="C103" s="218"/>
      <c r="D103" s="218"/>
      <c r="E103" s="102" t="s">
        <v>75</v>
      </c>
      <c r="F103" s="218"/>
      <c r="G103" s="103"/>
      <c r="H103" s="107" t="e">
        <f t="shared" si="3"/>
        <v>#DIV/0!</v>
      </c>
      <c r="I103" s="206"/>
      <c r="J103" s="209"/>
    </row>
    <row r="104" spans="1:10" ht="15" thickTop="1" x14ac:dyDescent="0.3">
      <c r="A104" s="210" t="s">
        <v>153</v>
      </c>
      <c r="B104" s="213">
        <v>42531</v>
      </c>
      <c r="C104" s="216">
        <v>20</v>
      </c>
      <c r="D104" s="216">
        <v>28</v>
      </c>
      <c r="E104" s="109" t="s">
        <v>56</v>
      </c>
      <c r="F104" s="216"/>
      <c r="G104" s="110"/>
      <c r="H104" s="111" t="e">
        <f>(G104*10/$F$104)</f>
        <v>#DIV/0!</v>
      </c>
      <c r="I104" s="204"/>
      <c r="J104" s="207"/>
    </row>
    <row r="105" spans="1:10" x14ac:dyDescent="0.3">
      <c r="A105" s="211"/>
      <c r="B105" s="214"/>
      <c r="C105" s="217"/>
      <c r="D105" s="217"/>
      <c r="E105" s="88" t="s">
        <v>57</v>
      </c>
      <c r="F105" s="217"/>
      <c r="G105" s="89"/>
      <c r="H105" s="96" t="e">
        <f t="shared" ref="H105:H123" si="4">(G105*10/$F$104)</f>
        <v>#DIV/0!</v>
      </c>
      <c r="I105" s="205"/>
      <c r="J105" s="208"/>
    </row>
    <row r="106" spans="1:10" x14ac:dyDescent="0.3">
      <c r="A106" s="211"/>
      <c r="B106" s="214"/>
      <c r="C106" s="217"/>
      <c r="D106" s="217"/>
      <c r="E106" s="88" t="s">
        <v>58</v>
      </c>
      <c r="F106" s="217"/>
      <c r="G106" s="89"/>
      <c r="H106" s="96" t="e">
        <f t="shared" si="4"/>
        <v>#DIV/0!</v>
      </c>
      <c r="I106" s="205"/>
      <c r="J106" s="208"/>
    </row>
    <row r="107" spans="1:10" x14ac:dyDescent="0.3">
      <c r="A107" s="211"/>
      <c r="B107" s="214"/>
      <c r="C107" s="217"/>
      <c r="D107" s="217"/>
      <c r="E107" s="88" t="s">
        <v>59</v>
      </c>
      <c r="F107" s="217"/>
      <c r="G107" s="89"/>
      <c r="H107" s="96" t="e">
        <f t="shared" si="4"/>
        <v>#DIV/0!</v>
      </c>
      <c r="I107" s="205"/>
      <c r="J107" s="208"/>
    </row>
    <row r="108" spans="1:10" x14ac:dyDescent="0.3">
      <c r="A108" s="211"/>
      <c r="B108" s="214"/>
      <c r="C108" s="217"/>
      <c r="D108" s="217"/>
      <c r="E108" s="88" t="s">
        <v>60</v>
      </c>
      <c r="F108" s="217"/>
      <c r="G108" s="89"/>
      <c r="H108" s="96" t="e">
        <f t="shared" si="4"/>
        <v>#DIV/0!</v>
      </c>
      <c r="I108" s="205"/>
      <c r="J108" s="208"/>
    </row>
    <row r="109" spans="1:10" x14ac:dyDescent="0.3">
      <c r="A109" s="211"/>
      <c r="B109" s="214"/>
      <c r="C109" s="217"/>
      <c r="D109" s="217"/>
      <c r="E109" s="90" t="s">
        <v>61</v>
      </c>
      <c r="F109" s="217"/>
      <c r="G109" s="91"/>
      <c r="H109" s="108" t="e">
        <f t="shared" si="4"/>
        <v>#DIV/0!</v>
      </c>
      <c r="I109" s="205"/>
      <c r="J109" s="208"/>
    </row>
    <row r="110" spans="1:10" x14ac:dyDescent="0.3">
      <c r="A110" s="211"/>
      <c r="B110" s="214"/>
      <c r="C110" s="217"/>
      <c r="D110" s="217"/>
      <c r="E110" s="90" t="s">
        <v>62</v>
      </c>
      <c r="F110" s="217"/>
      <c r="G110" s="91"/>
      <c r="H110" s="108" t="e">
        <f t="shared" si="4"/>
        <v>#DIV/0!</v>
      </c>
      <c r="I110" s="205"/>
      <c r="J110" s="208"/>
    </row>
    <row r="111" spans="1:10" x14ac:dyDescent="0.3">
      <c r="A111" s="211"/>
      <c r="B111" s="214"/>
      <c r="C111" s="217"/>
      <c r="D111" s="217"/>
      <c r="E111" s="90" t="s">
        <v>63</v>
      </c>
      <c r="F111" s="217"/>
      <c r="G111" s="91"/>
      <c r="H111" s="108" t="e">
        <f t="shared" si="4"/>
        <v>#DIV/0!</v>
      </c>
      <c r="I111" s="205"/>
      <c r="J111" s="208"/>
    </row>
    <row r="112" spans="1:10" x14ac:dyDescent="0.3">
      <c r="A112" s="211"/>
      <c r="B112" s="214"/>
      <c r="C112" s="217"/>
      <c r="D112" s="217"/>
      <c r="E112" s="90" t="s">
        <v>64</v>
      </c>
      <c r="F112" s="217"/>
      <c r="G112" s="91"/>
      <c r="H112" s="108" t="e">
        <f t="shared" si="4"/>
        <v>#DIV/0!</v>
      </c>
      <c r="I112" s="205"/>
      <c r="J112" s="208"/>
    </row>
    <row r="113" spans="1:10" x14ac:dyDescent="0.3">
      <c r="A113" s="211"/>
      <c r="B113" s="214"/>
      <c r="C113" s="217"/>
      <c r="D113" s="217"/>
      <c r="E113" s="90" t="s">
        <v>65</v>
      </c>
      <c r="F113" s="217"/>
      <c r="G113" s="91"/>
      <c r="H113" s="108" t="e">
        <f t="shared" si="4"/>
        <v>#DIV/0!</v>
      </c>
      <c r="I113" s="205"/>
      <c r="J113" s="208"/>
    </row>
    <row r="114" spans="1:10" x14ac:dyDescent="0.3">
      <c r="A114" s="211"/>
      <c r="B114" s="214"/>
      <c r="C114" s="217"/>
      <c r="D114" s="217"/>
      <c r="E114" s="88" t="s">
        <v>66</v>
      </c>
      <c r="F114" s="217"/>
      <c r="G114" s="89"/>
      <c r="H114" s="96" t="e">
        <f t="shared" si="4"/>
        <v>#DIV/0!</v>
      </c>
      <c r="I114" s="205"/>
      <c r="J114" s="208"/>
    </row>
    <row r="115" spans="1:10" x14ac:dyDescent="0.3">
      <c r="A115" s="211"/>
      <c r="B115" s="214"/>
      <c r="C115" s="217"/>
      <c r="D115" s="217"/>
      <c r="E115" s="88" t="s">
        <v>67</v>
      </c>
      <c r="F115" s="217"/>
      <c r="G115" s="89"/>
      <c r="H115" s="96" t="e">
        <f t="shared" si="4"/>
        <v>#DIV/0!</v>
      </c>
      <c r="I115" s="205"/>
      <c r="J115" s="208"/>
    </row>
    <row r="116" spans="1:10" x14ac:dyDescent="0.3">
      <c r="A116" s="211"/>
      <c r="B116" s="214"/>
      <c r="C116" s="217"/>
      <c r="D116" s="217"/>
      <c r="E116" s="88" t="s">
        <v>68</v>
      </c>
      <c r="F116" s="217"/>
      <c r="G116" s="89"/>
      <c r="H116" s="96" t="e">
        <f t="shared" si="4"/>
        <v>#DIV/0!</v>
      </c>
      <c r="I116" s="205"/>
      <c r="J116" s="208"/>
    </row>
    <row r="117" spans="1:10" x14ac:dyDescent="0.3">
      <c r="A117" s="211"/>
      <c r="B117" s="214"/>
      <c r="C117" s="217"/>
      <c r="D117" s="217"/>
      <c r="E117" s="88" t="s">
        <v>69</v>
      </c>
      <c r="F117" s="217"/>
      <c r="G117" s="89"/>
      <c r="H117" s="96" t="e">
        <f t="shared" si="4"/>
        <v>#DIV/0!</v>
      </c>
      <c r="I117" s="205"/>
      <c r="J117" s="208"/>
    </row>
    <row r="118" spans="1:10" x14ac:dyDescent="0.3">
      <c r="A118" s="211"/>
      <c r="B118" s="214"/>
      <c r="C118" s="217"/>
      <c r="D118" s="217"/>
      <c r="E118" s="88" t="s">
        <v>70</v>
      </c>
      <c r="F118" s="217"/>
      <c r="G118" s="89"/>
      <c r="H118" s="96" t="e">
        <f t="shared" si="4"/>
        <v>#DIV/0!</v>
      </c>
      <c r="I118" s="205"/>
      <c r="J118" s="208"/>
    </row>
    <row r="119" spans="1:10" x14ac:dyDescent="0.3">
      <c r="A119" s="211"/>
      <c r="B119" s="214"/>
      <c r="C119" s="217"/>
      <c r="D119" s="217"/>
      <c r="E119" s="90" t="s">
        <v>71</v>
      </c>
      <c r="F119" s="217"/>
      <c r="G119" s="91"/>
      <c r="H119" s="108" t="e">
        <f t="shared" si="4"/>
        <v>#DIV/0!</v>
      </c>
      <c r="I119" s="205"/>
      <c r="J119" s="208"/>
    </row>
    <row r="120" spans="1:10" x14ac:dyDescent="0.3">
      <c r="A120" s="211"/>
      <c r="B120" s="214"/>
      <c r="C120" s="217"/>
      <c r="D120" s="217"/>
      <c r="E120" s="90" t="s">
        <v>72</v>
      </c>
      <c r="F120" s="217"/>
      <c r="G120" s="91"/>
      <c r="H120" s="108" t="e">
        <f t="shared" si="4"/>
        <v>#DIV/0!</v>
      </c>
      <c r="I120" s="205"/>
      <c r="J120" s="208"/>
    </row>
    <row r="121" spans="1:10" x14ac:dyDescent="0.3">
      <c r="A121" s="211"/>
      <c r="B121" s="214"/>
      <c r="C121" s="217"/>
      <c r="D121" s="217"/>
      <c r="E121" s="90" t="s">
        <v>73</v>
      </c>
      <c r="F121" s="217"/>
      <c r="G121" s="91"/>
      <c r="H121" s="108" t="e">
        <f t="shared" si="4"/>
        <v>#DIV/0!</v>
      </c>
      <c r="I121" s="205"/>
      <c r="J121" s="208"/>
    </row>
    <row r="122" spans="1:10" x14ac:dyDescent="0.3">
      <c r="A122" s="211"/>
      <c r="B122" s="214"/>
      <c r="C122" s="217"/>
      <c r="D122" s="217"/>
      <c r="E122" s="90" t="s">
        <v>74</v>
      </c>
      <c r="F122" s="217"/>
      <c r="G122" s="91"/>
      <c r="H122" s="108" t="e">
        <f t="shared" si="4"/>
        <v>#DIV/0!</v>
      </c>
      <c r="I122" s="205"/>
      <c r="J122" s="208"/>
    </row>
    <row r="123" spans="1:10" ht="15" thickBot="1" x14ac:dyDescent="0.35">
      <c r="A123" s="212"/>
      <c r="B123" s="215"/>
      <c r="C123" s="218"/>
      <c r="D123" s="218"/>
      <c r="E123" s="102" t="s">
        <v>75</v>
      </c>
      <c r="F123" s="218"/>
      <c r="G123" s="103"/>
      <c r="H123" s="107" t="e">
        <f t="shared" si="4"/>
        <v>#DIV/0!</v>
      </c>
      <c r="I123" s="206"/>
      <c r="J123" s="209"/>
    </row>
    <row r="124" spans="1:10" ht="15" thickTop="1" x14ac:dyDescent="0.3"/>
  </sheetData>
  <mergeCells count="43">
    <mergeCell ref="A2:J2"/>
    <mergeCell ref="F24:F43"/>
    <mergeCell ref="A4:A23"/>
    <mergeCell ref="F4:F23"/>
    <mergeCell ref="B4:B23"/>
    <mergeCell ref="C4:C23"/>
    <mergeCell ref="D4:D23"/>
    <mergeCell ref="I4:I23"/>
    <mergeCell ref="J4:J23"/>
    <mergeCell ref="B24:B43"/>
    <mergeCell ref="C24:C43"/>
    <mergeCell ref="D24:D43"/>
    <mergeCell ref="I24:I43"/>
    <mergeCell ref="J24:J43"/>
    <mergeCell ref="I44:I63"/>
    <mergeCell ref="J44:J63"/>
    <mergeCell ref="A24:A43"/>
    <mergeCell ref="I64:I83"/>
    <mergeCell ref="J64:J83"/>
    <mergeCell ref="A44:A63"/>
    <mergeCell ref="B44:B63"/>
    <mergeCell ref="C44:C63"/>
    <mergeCell ref="D44:D63"/>
    <mergeCell ref="F44:F63"/>
    <mergeCell ref="I84:I103"/>
    <mergeCell ref="J84:J103"/>
    <mergeCell ref="A64:A83"/>
    <mergeCell ref="B64:B83"/>
    <mergeCell ref="C64:C83"/>
    <mergeCell ref="D64:D83"/>
    <mergeCell ref="F64:F83"/>
    <mergeCell ref="A84:A103"/>
    <mergeCell ref="B84:B103"/>
    <mergeCell ref="C84:C103"/>
    <mergeCell ref="D84:D103"/>
    <mergeCell ref="F84:F103"/>
    <mergeCell ref="I104:I123"/>
    <mergeCell ref="J104:J123"/>
    <mergeCell ref="A104:A123"/>
    <mergeCell ref="B104:B123"/>
    <mergeCell ref="C104:C123"/>
    <mergeCell ref="D104:D123"/>
    <mergeCell ref="F104:F12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W30"/>
  <sheetViews>
    <sheetView topLeftCell="A4" workbookViewId="0">
      <selection activeCell="H31" sqref="H31"/>
    </sheetView>
  </sheetViews>
  <sheetFormatPr baseColWidth="10" defaultRowHeight="14.4" outlineLevelCol="1" x14ac:dyDescent="0.3"/>
  <cols>
    <col min="7" max="7" width="1.44140625" customWidth="1"/>
    <col min="9" max="13" width="11.5546875" hidden="1" customWidth="1" outlineLevel="1"/>
    <col min="14" max="14" width="13.6640625" hidden="1" customWidth="1" outlineLevel="1"/>
    <col min="15" max="15" width="14.33203125" hidden="1" customWidth="1" outlineLevel="1"/>
    <col min="16" max="16" width="14.6640625" hidden="1" customWidth="1" outlineLevel="1"/>
    <col min="17" max="17" width="15.6640625" customWidth="1" collapsed="1"/>
    <col min="18" max="18" width="17.109375" customWidth="1"/>
    <col min="19" max="19" width="19.6640625" customWidth="1"/>
    <col min="20" max="20" width="1.6640625" customWidth="1"/>
    <col min="21" max="21" width="17.33203125" customWidth="1"/>
    <col min="22" max="22" width="15.6640625" customWidth="1"/>
    <col min="23" max="23" width="17.33203125" customWidth="1"/>
  </cols>
  <sheetData>
    <row r="3" spans="2:23" x14ac:dyDescent="0.3">
      <c r="H3" s="197" t="s">
        <v>38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</row>
    <row r="4" spans="2:23" x14ac:dyDescent="0.3"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</row>
    <row r="5" spans="2:23" x14ac:dyDescent="0.3"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</row>
    <row r="6" spans="2:23" ht="15" thickBot="1" x14ac:dyDescent="0.35"/>
    <row r="7" spans="2:23" ht="15.6" x14ac:dyDescent="0.35">
      <c r="B7" s="181" t="s">
        <v>3</v>
      </c>
      <c r="C7" s="183" t="s">
        <v>4</v>
      </c>
      <c r="D7" s="185" t="s">
        <v>5</v>
      </c>
      <c r="E7" s="187" t="s">
        <v>6</v>
      </c>
      <c r="F7" s="187" t="s">
        <v>7</v>
      </c>
      <c r="H7" s="189" t="s">
        <v>8</v>
      </c>
      <c r="I7" s="189" t="s">
        <v>9</v>
      </c>
      <c r="J7" s="189" t="s">
        <v>10</v>
      </c>
      <c r="K7" s="189" t="s">
        <v>11</v>
      </c>
      <c r="L7" s="189" t="s">
        <v>12</v>
      </c>
      <c r="M7" s="179" t="s">
        <v>13</v>
      </c>
      <c r="N7" s="179" t="s">
        <v>14</v>
      </c>
      <c r="O7" s="179" t="s">
        <v>15</v>
      </c>
      <c r="P7" s="179" t="s">
        <v>16</v>
      </c>
      <c r="Q7" s="195" t="s">
        <v>40</v>
      </c>
      <c r="R7" s="195"/>
      <c r="S7" s="195"/>
      <c r="U7" s="195" t="s">
        <v>41</v>
      </c>
      <c r="V7" s="195"/>
      <c r="W7" s="195"/>
    </row>
    <row r="8" spans="2:23" ht="15" thickBot="1" x14ac:dyDescent="0.35">
      <c r="B8" s="182"/>
      <c r="C8" s="184"/>
      <c r="D8" s="186"/>
      <c r="E8" s="188"/>
      <c r="F8" s="188"/>
      <c r="H8" s="190"/>
      <c r="I8" s="190"/>
      <c r="J8" s="190"/>
      <c r="K8" s="190"/>
      <c r="L8" s="191"/>
      <c r="M8" s="180"/>
      <c r="N8" s="180"/>
      <c r="O8" s="180"/>
      <c r="P8" s="180"/>
      <c r="Q8" s="4">
        <f>400*10^-6*100</f>
        <v>3.9999999999999994E-2</v>
      </c>
      <c r="R8" s="5">
        <v>2</v>
      </c>
      <c r="S8" s="5">
        <v>20</v>
      </c>
      <c r="U8" s="4">
        <f>400*10^-6*100</f>
        <v>3.9999999999999994E-2</v>
      </c>
      <c r="V8" s="5">
        <v>2</v>
      </c>
      <c r="W8" s="5">
        <v>20</v>
      </c>
    </row>
    <row r="9" spans="2:23" x14ac:dyDescent="0.3">
      <c r="B9" s="68" t="s">
        <v>24</v>
      </c>
      <c r="C9" s="8">
        <v>0.75</v>
      </c>
      <c r="D9" s="9">
        <v>0.75</v>
      </c>
      <c r="E9" s="10">
        <v>100</v>
      </c>
      <c r="F9" s="10">
        <v>0</v>
      </c>
      <c r="H9" s="84">
        <v>4</v>
      </c>
      <c r="I9" s="12">
        <v>0.02</v>
      </c>
      <c r="J9" s="12">
        <v>1</v>
      </c>
      <c r="K9" s="13">
        <v>10</v>
      </c>
      <c r="L9" s="14">
        <v>4</v>
      </c>
      <c r="M9" s="15">
        <f t="shared" ref="M9" si="0">L9/SQRT(1/13)</f>
        <v>14.422205101855956</v>
      </c>
      <c r="N9" s="22">
        <f>H9^2/M9^2/SQRT(I9)</f>
        <v>0.54392829322042124</v>
      </c>
      <c r="O9" s="15">
        <f>H9^2/M9^2/SQRT(J9)</f>
        <v>7.6923076923076927E-2</v>
      </c>
      <c r="P9" s="60">
        <f>H9^2/M9^2/SQRT(K9)</f>
        <v>2.4325212770525996E-2</v>
      </c>
      <c r="Q9" s="80">
        <f>N9*52*7</f>
        <v>197.98989873223334</v>
      </c>
      <c r="R9" s="81">
        <f t="shared" ref="R9" si="1">O9*52*7</f>
        <v>28</v>
      </c>
      <c r="S9" s="81">
        <f t="shared" ref="S9" si="2">P9*52*7</f>
        <v>8.8543774484714621</v>
      </c>
      <c r="U9" s="57">
        <f>Q9/7</f>
        <v>28.284271247461906</v>
      </c>
      <c r="V9" s="54">
        <f t="shared" ref="V9" si="3">R9/7</f>
        <v>4</v>
      </c>
      <c r="W9" s="54">
        <f t="shared" ref="W9" si="4">S9/7</f>
        <v>1.2649110640673518</v>
      </c>
    </row>
    <row r="10" spans="2:23" x14ac:dyDescent="0.3">
      <c r="B10" s="71" t="s">
        <v>25</v>
      </c>
      <c r="C10" s="18">
        <v>0.5</v>
      </c>
      <c r="D10" s="19">
        <v>0.5</v>
      </c>
      <c r="E10" s="20">
        <v>100</v>
      </c>
      <c r="F10" s="20">
        <v>0</v>
      </c>
      <c r="H10" s="50">
        <v>4</v>
      </c>
      <c r="I10" s="12">
        <v>0.02</v>
      </c>
      <c r="J10" s="12">
        <v>1</v>
      </c>
      <c r="K10" s="13">
        <v>10</v>
      </c>
      <c r="L10" s="21">
        <v>1.6</v>
      </c>
      <c r="M10" s="22">
        <f>L10/SQRT(1/13)</f>
        <v>5.7688820407423833</v>
      </c>
      <c r="N10" s="22">
        <f>H10^2/M10^2/SQRT(I10)</f>
        <v>3.3995518326276315</v>
      </c>
      <c r="O10" s="22">
        <f t="shared" ref="O10:O12" si="5">H10^2/M10^2/SQRT(J10)</f>
        <v>0.48076923076923067</v>
      </c>
      <c r="P10" s="23">
        <f>H10^2/M10^2/SQRT(K10)</f>
        <v>0.15203257981578744</v>
      </c>
      <c r="Q10" s="53">
        <f>N10*52*7</f>
        <v>1237.4368670764579</v>
      </c>
      <c r="R10" s="53">
        <f t="shared" ref="R10:S13" si="6">O10*52*7</f>
        <v>174.99999999999997</v>
      </c>
      <c r="S10" s="53">
        <f t="shared" si="6"/>
        <v>55.339859052946629</v>
      </c>
      <c r="U10" s="55">
        <f>Q10/7</f>
        <v>176.77669529663686</v>
      </c>
      <c r="V10" s="53">
        <f t="shared" ref="V10:W10" si="7">R10/7</f>
        <v>24.999999999999996</v>
      </c>
      <c r="W10" s="53">
        <f t="shared" si="7"/>
        <v>7.9056941504209473</v>
      </c>
    </row>
    <row r="11" spans="2:23" x14ac:dyDescent="0.3">
      <c r="B11" s="72" t="s">
        <v>26</v>
      </c>
      <c r="C11" s="26">
        <v>0.5</v>
      </c>
      <c r="D11" s="27">
        <v>0.63</v>
      </c>
      <c r="E11" s="28">
        <v>80</v>
      </c>
      <c r="F11" s="28">
        <v>20</v>
      </c>
      <c r="H11" s="50">
        <v>4</v>
      </c>
      <c r="I11" s="12">
        <v>0.02</v>
      </c>
      <c r="J11" s="12">
        <v>1</v>
      </c>
      <c r="K11" s="13">
        <v>10</v>
      </c>
      <c r="L11" s="21">
        <v>3.6</v>
      </c>
      <c r="M11" s="22">
        <f>L11/SQRT(1/13)</f>
        <v>12.979984591670361</v>
      </c>
      <c r="N11" s="22">
        <f t="shared" ref="N11:N13" si="8">H11^2/M11^2/SQRT(I11)</f>
        <v>0.67151641138323603</v>
      </c>
      <c r="O11" s="22">
        <f t="shared" si="5"/>
        <v>9.4966761633428307E-2</v>
      </c>
      <c r="P11" s="23">
        <f t="shared" ref="P11:P20" si="9">H11^2/M11^2/SQRT(K11)</f>
        <v>3.0031126877192588E-2</v>
      </c>
      <c r="Q11" s="53">
        <f t="shared" ref="Q11:Q13" si="10">N11*52*7</f>
        <v>244.43197374349791</v>
      </c>
      <c r="R11" s="53">
        <f t="shared" si="6"/>
        <v>34.567901234567906</v>
      </c>
      <c r="S11" s="53">
        <f t="shared" si="6"/>
        <v>10.931330183298101</v>
      </c>
      <c r="U11" s="55">
        <f t="shared" ref="U11:U13" si="11">Q11/7</f>
        <v>34.918853391928273</v>
      </c>
      <c r="V11" s="53">
        <f>R11/7</f>
        <v>4.9382716049382722</v>
      </c>
      <c r="W11" s="53">
        <f t="shared" ref="W11:W13" si="12">S11/7</f>
        <v>1.5616185976140144</v>
      </c>
    </row>
    <row r="12" spans="2:23" x14ac:dyDescent="0.3">
      <c r="B12" s="73" t="s">
        <v>27</v>
      </c>
      <c r="C12" s="29">
        <v>0.5</v>
      </c>
      <c r="D12" s="30">
        <v>0.83</v>
      </c>
      <c r="E12" s="31">
        <v>60</v>
      </c>
      <c r="F12" s="31">
        <v>40</v>
      </c>
      <c r="H12" s="50">
        <v>4</v>
      </c>
      <c r="I12" s="12">
        <v>0.02</v>
      </c>
      <c r="J12" s="12">
        <v>1</v>
      </c>
      <c r="K12" s="13">
        <v>10</v>
      </c>
      <c r="L12" s="21">
        <v>8.1</v>
      </c>
      <c r="M12" s="22">
        <f t="shared" ref="M12:M20" si="13">L12/SQRT(1/13)</f>
        <v>29.204965331258311</v>
      </c>
      <c r="N12" s="22">
        <f t="shared" si="8"/>
        <v>0.1326452170633553</v>
      </c>
      <c r="O12" s="22">
        <f t="shared" si="5"/>
        <v>1.8758866495492015E-2</v>
      </c>
      <c r="P12" s="23">
        <f t="shared" si="9"/>
        <v>5.9320744448775487E-3</v>
      </c>
      <c r="Q12" s="52">
        <f t="shared" si="10"/>
        <v>48.282859011061333</v>
      </c>
      <c r="R12" s="52">
        <f t="shared" si="6"/>
        <v>6.8282274043590938</v>
      </c>
      <c r="S12" s="52">
        <f t="shared" si="6"/>
        <v>2.1592750979354278</v>
      </c>
      <c r="U12" s="56">
        <f t="shared" si="11"/>
        <v>6.8975512872944762</v>
      </c>
      <c r="V12" s="52">
        <f t="shared" ref="V12:V13" si="14">R12/7</f>
        <v>0.97546105776558478</v>
      </c>
      <c r="W12" s="52">
        <f>S12/7</f>
        <v>0.30846787113363255</v>
      </c>
    </row>
    <row r="13" spans="2:23" x14ac:dyDescent="0.3">
      <c r="B13" s="69" t="s">
        <v>28</v>
      </c>
      <c r="C13" s="26">
        <v>0.3</v>
      </c>
      <c r="D13" s="27">
        <v>0.5</v>
      </c>
      <c r="E13" s="28">
        <v>60</v>
      </c>
      <c r="F13" s="28">
        <v>40</v>
      </c>
      <c r="H13" s="50">
        <v>4</v>
      </c>
      <c r="I13" s="12">
        <v>0.02</v>
      </c>
      <c r="J13" s="12">
        <v>1</v>
      </c>
      <c r="K13" s="13">
        <v>10</v>
      </c>
      <c r="L13" s="21">
        <v>0.2</v>
      </c>
      <c r="M13" s="22">
        <f t="shared" si="13"/>
        <v>0.72111025509279791</v>
      </c>
      <c r="N13" s="22">
        <f t="shared" si="8"/>
        <v>217.57131728816842</v>
      </c>
      <c r="O13" s="22">
        <f>H13^2/M13^2/SQRT(J13)</f>
        <v>30.769230769230763</v>
      </c>
      <c r="P13" s="23">
        <f t="shared" si="9"/>
        <v>9.7300851082103961</v>
      </c>
      <c r="Q13" s="54">
        <f t="shared" si="10"/>
        <v>79195.959492893307</v>
      </c>
      <c r="R13" s="54">
        <f t="shared" si="6"/>
        <v>11199.999999999998</v>
      </c>
      <c r="S13" s="54">
        <f t="shared" si="6"/>
        <v>3541.7509793885843</v>
      </c>
      <c r="U13" s="57">
        <f t="shared" si="11"/>
        <v>11313.708498984759</v>
      </c>
      <c r="V13" s="54">
        <f t="shared" si="14"/>
        <v>1599.9999999999998</v>
      </c>
      <c r="W13" s="54">
        <f t="shared" si="12"/>
        <v>505.96442562694062</v>
      </c>
    </row>
    <row r="14" spans="2:23" ht="15" thickBot="1" x14ac:dyDescent="0.35">
      <c r="B14" s="70" t="s">
        <v>29</v>
      </c>
      <c r="C14" s="32">
        <v>0.3</v>
      </c>
      <c r="D14" s="33">
        <v>0.75</v>
      </c>
      <c r="E14" s="34">
        <v>40</v>
      </c>
      <c r="F14" s="34">
        <v>60</v>
      </c>
      <c r="H14" s="50">
        <v>4</v>
      </c>
      <c r="I14" s="35">
        <v>0.02</v>
      </c>
      <c r="J14" s="35">
        <v>1</v>
      </c>
      <c r="K14" s="36">
        <v>10</v>
      </c>
      <c r="L14" s="37">
        <v>3.1</v>
      </c>
      <c r="M14" s="38">
        <f t="shared" si="13"/>
        <v>11.177208953938367</v>
      </c>
      <c r="N14" s="38">
        <f>H14^2/M14^2/SQRT(I14)</f>
        <v>0.90560381805689283</v>
      </c>
      <c r="O14" s="38">
        <f t="shared" ref="O14:O20" si="15">H14^2/M14^2/SQRT(J14)</f>
        <v>0.12807172016329146</v>
      </c>
      <c r="P14" s="62">
        <f t="shared" si="9"/>
        <v>4.0499833957171279E-2</v>
      </c>
      <c r="Q14" s="54">
        <f t="shared" ref="Q14" si="16">N14*52*7</f>
        <v>329.63978977270904</v>
      </c>
      <c r="R14" s="54">
        <f t="shared" ref="R14" si="17">O14*52*7</f>
        <v>46.61810613943809</v>
      </c>
      <c r="S14" s="54">
        <f t="shared" ref="S14" si="18">P14*52*7</f>
        <v>14.741939560410346</v>
      </c>
      <c r="U14" s="57">
        <f t="shared" ref="U14" si="19">Q14/7</f>
        <v>47.091398538958437</v>
      </c>
      <c r="V14" s="54">
        <f t="shared" ref="V14" si="20">R14/7</f>
        <v>6.6597294484911558</v>
      </c>
      <c r="W14" s="54">
        <f t="shared" ref="W14" si="21">S14/7</f>
        <v>2.1059913657729066</v>
      </c>
    </row>
    <row r="15" spans="2:23" x14ac:dyDescent="0.3">
      <c r="B15" s="68" t="s">
        <v>30</v>
      </c>
      <c r="C15" s="8">
        <v>0.6</v>
      </c>
      <c r="D15" s="39">
        <f t="shared" ref="D15:D20" si="22">1/((1/C15)*(E15/100))</f>
        <v>0.6</v>
      </c>
      <c r="E15" s="10">
        <v>100</v>
      </c>
      <c r="F15" s="10">
        <v>0</v>
      </c>
      <c r="H15" s="84">
        <v>4</v>
      </c>
      <c r="I15" s="40">
        <v>0.02</v>
      </c>
      <c r="J15" s="40">
        <v>1</v>
      </c>
      <c r="K15" s="40">
        <v>10</v>
      </c>
      <c r="L15" s="41">
        <v>3.6</v>
      </c>
      <c r="M15" s="15">
        <f t="shared" si="13"/>
        <v>12.979984591670361</v>
      </c>
      <c r="N15" s="15">
        <f t="shared" ref="N15:N20" si="23">H15^2/M15^2/SQRT(I15)</f>
        <v>0.67151641138323603</v>
      </c>
      <c r="O15" s="15">
        <f t="shared" si="15"/>
        <v>9.4966761633428307E-2</v>
      </c>
      <c r="P15" s="60">
        <f t="shared" si="9"/>
        <v>3.0031126877192588E-2</v>
      </c>
      <c r="Q15" s="54">
        <f t="shared" ref="Q15:Q20" si="24">N15*52*7</f>
        <v>244.43197374349791</v>
      </c>
      <c r="R15" s="54">
        <f t="shared" ref="R15:R20" si="25">O15*52*7</f>
        <v>34.567901234567906</v>
      </c>
      <c r="S15" s="54">
        <f t="shared" ref="S15:S20" si="26">P15*52*7</f>
        <v>10.931330183298101</v>
      </c>
      <c r="U15" s="57">
        <f t="shared" ref="U15:U20" si="27">Q15/7</f>
        <v>34.918853391928273</v>
      </c>
      <c r="V15" s="54">
        <f t="shared" ref="V15:V20" si="28">R15/7</f>
        <v>4.9382716049382722</v>
      </c>
      <c r="W15" s="54">
        <f t="shared" ref="W15:W20" si="29">S15/7</f>
        <v>1.5616185976140144</v>
      </c>
    </row>
    <row r="16" spans="2:23" x14ac:dyDescent="0.3">
      <c r="B16" s="71" t="s">
        <v>31</v>
      </c>
      <c r="C16" s="18">
        <v>0.6</v>
      </c>
      <c r="D16" s="42">
        <f t="shared" si="22"/>
        <v>0.74999999999999989</v>
      </c>
      <c r="E16" s="20">
        <v>80</v>
      </c>
      <c r="F16" s="20">
        <v>20</v>
      </c>
      <c r="H16" s="50">
        <v>4</v>
      </c>
      <c r="I16" s="12">
        <v>0.02</v>
      </c>
      <c r="J16" s="12">
        <v>1</v>
      </c>
      <c r="K16" s="12">
        <v>10</v>
      </c>
      <c r="L16" s="43">
        <v>6.2</v>
      </c>
      <c r="M16" s="22">
        <f t="shared" si="13"/>
        <v>22.354417907876734</v>
      </c>
      <c r="N16" s="22">
        <f t="shared" si="23"/>
        <v>0.22640095451422321</v>
      </c>
      <c r="O16" s="22">
        <f t="shared" si="15"/>
        <v>3.2017930040822866E-2</v>
      </c>
      <c r="P16" s="61">
        <f t="shared" si="9"/>
        <v>1.012495848929282E-2</v>
      </c>
      <c r="Q16" s="53">
        <f t="shared" si="24"/>
        <v>82.409947443177259</v>
      </c>
      <c r="R16" s="53">
        <f t="shared" si="25"/>
        <v>11.654526534859523</v>
      </c>
      <c r="S16" s="53">
        <f t="shared" si="26"/>
        <v>3.6854848901025865</v>
      </c>
      <c r="U16" s="55">
        <f t="shared" si="27"/>
        <v>11.772849634739609</v>
      </c>
      <c r="V16" s="53">
        <f t="shared" si="28"/>
        <v>1.6649323621227889</v>
      </c>
      <c r="W16" s="53">
        <f t="shared" si="29"/>
        <v>0.52649784144322664</v>
      </c>
    </row>
    <row r="17" spans="2:23" x14ac:dyDescent="0.3">
      <c r="B17" s="74" t="s">
        <v>32</v>
      </c>
      <c r="C17" s="26">
        <v>0.5</v>
      </c>
      <c r="D17" s="44">
        <f t="shared" si="22"/>
        <v>1.25</v>
      </c>
      <c r="E17" s="28">
        <v>40</v>
      </c>
      <c r="F17" s="28">
        <v>60</v>
      </c>
      <c r="H17" s="84">
        <v>4</v>
      </c>
      <c r="I17" s="12">
        <v>0.02</v>
      </c>
      <c r="J17" s="12">
        <v>1</v>
      </c>
      <c r="K17" s="12">
        <v>10</v>
      </c>
      <c r="L17" s="43">
        <v>19.600000000000001</v>
      </c>
      <c r="M17" s="22">
        <f t="shared" si="13"/>
        <v>70.668804999094192</v>
      </c>
      <c r="N17" s="22">
        <f t="shared" si="23"/>
        <v>2.265423961767685E-2</v>
      </c>
      <c r="O17" s="22">
        <f t="shared" si="15"/>
        <v>3.203793291256848E-3</v>
      </c>
      <c r="P17" s="61">
        <f t="shared" si="9"/>
        <v>1.0131283952738855E-3</v>
      </c>
      <c r="Q17" s="82">
        <f t="shared" si="24"/>
        <v>8.246143220834373</v>
      </c>
      <c r="R17" s="82">
        <f t="shared" si="25"/>
        <v>1.1661807580174925</v>
      </c>
      <c r="S17" s="82">
        <f t="shared" si="26"/>
        <v>0.36877873587969434</v>
      </c>
      <c r="U17" s="83">
        <f t="shared" si="27"/>
        <v>1.1780204601191961</v>
      </c>
      <c r="V17" s="82">
        <f t="shared" si="28"/>
        <v>0.16659725114535609</v>
      </c>
      <c r="W17" s="82">
        <f t="shared" si="29"/>
        <v>5.2682676554242046E-2</v>
      </c>
    </row>
    <row r="18" spans="2:23" x14ac:dyDescent="0.3">
      <c r="B18" s="73" t="s">
        <v>33</v>
      </c>
      <c r="C18" s="29">
        <v>0.4</v>
      </c>
      <c r="D18" s="45">
        <f t="shared" si="22"/>
        <v>0.66666666666666663</v>
      </c>
      <c r="E18" s="31">
        <v>60</v>
      </c>
      <c r="F18" s="31">
        <v>40</v>
      </c>
      <c r="H18" s="50">
        <v>4</v>
      </c>
      <c r="I18" s="12">
        <v>0.02</v>
      </c>
      <c r="J18" s="12">
        <v>1</v>
      </c>
      <c r="K18" s="12">
        <v>10</v>
      </c>
      <c r="L18" s="43">
        <v>3.5</v>
      </c>
      <c r="M18" s="22">
        <f t="shared" si="13"/>
        <v>12.619429464123963</v>
      </c>
      <c r="N18" s="22">
        <f t="shared" si="23"/>
        <v>0.71043695441034604</v>
      </c>
      <c r="O18" s="22">
        <f t="shared" si="15"/>
        <v>0.10047095761381476</v>
      </c>
      <c r="P18" s="61">
        <f t="shared" si="9"/>
        <v>3.1771706475789058E-2</v>
      </c>
      <c r="Q18" s="82">
        <f t="shared" si="24"/>
        <v>258.59905140536597</v>
      </c>
      <c r="R18" s="82">
        <f t="shared" si="25"/>
        <v>36.571428571428577</v>
      </c>
      <c r="S18" s="82">
        <f t="shared" si="26"/>
        <v>11.564901157187219</v>
      </c>
      <c r="U18" s="83">
        <f t="shared" si="27"/>
        <v>36.942721629337996</v>
      </c>
      <c r="V18" s="82">
        <f t="shared" si="28"/>
        <v>5.2244897959183678</v>
      </c>
      <c r="W18" s="82">
        <f t="shared" si="29"/>
        <v>1.6521287367410313</v>
      </c>
    </row>
    <row r="19" spans="2:23" x14ac:dyDescent="0.3">
      <c r="B19" s="72" t="s">
        <v>34</v>
      </c>
      <c r="C19" s="26">
        <v>0.4</v>
      </c>
      <c r="D19" s="44">
        <f t="shared" si="22"/>
        <v>0.8</v>
      </c>
      <c r="E19" s="28">
        <v>50</v>
      </c>
      <c r="F19" s="28">
        <v>50</v>
      </c>
      <c r="H19" s="84">
        <v>4</v>
      </c>
      <c r="I19" s="12">
        <v>0.02</v>
      </c>
      <c r="J19" s="12">
        <v>1</v>
      </c>
      <c r="K19" s="12">
        <v>10</v>
      </c>
      <c r="L19" s="46">
        <v>4.9000000000000004</v>
      </c>
      <c r="M19" s="22">
        <f t="shared" si="13"/>
        <v>17.667201249773548</v>
      </c>
      <c r="N19" s="22">
        <f t="shared" si="23"/>
        <v>0.3624678338828296</v>
      </c>
      <c r="O19" s="22">
        <f t="shared" si="15"/>
        <v>5.1260692660109568E-2</v>
      </c>
      <c r="P19" s="61">
        <f t="shared" si="9"/>
        <v>1.6210054324382168E-2</v>
      </c>
      <c r="Q19" s="53">
        <f t="shared" si="24"/>
        <v>131.93829153334997</v>
      </c>
      <c r="R19" s="53">
        <f t="shared" si="25"/>
        <v>18.658892128279881</v>
      </c>
      <c r="S19" s="53">
        <f t="shared" si="26"/>
        <v>5.9004597740751095</v>
      </c>
      <c r="U19" s="55">
        <f t="shared" si="27"/>
        <v>18.848327361907138</v>
      </c>
      <c r="V19" s="53">
        <f t="shared" si="28"/>
        <v>2.6655560183256974</v>
      </c>
      <c r="W19" s="53">
        <f t="shared" si="29"/>
        <v>0.84292282486787273</v>
      </c>
    </row>
    <row r="20" spans="2:23" ht="15" thickBot="1" x14ac:dyDescent="0.35">
      <c r="B20" s="73" t="s">
        <v>35</v>
      </c>
      <c r="C20" s="29">
        <v>0.4</v>
      </c>
      <c r="D20" s="45">
        <f t="shared" si="22"/>
        <v>1</v>
      </c>
      <c r="E20" s="31">
        <v>40</v>
      </c>
      <c r="F20" s="31">
        <v>60</v>
      </c>
      <c r="H20" s="50">
        <v>4</v>
      </c>
      <c r="I20" s="47">
        <v>0.02</v>
      </c>
      <c r="J20" s="47">
        <v>1</v>
      </c>
      <c r="K20" s="47">
        <v>10</v>
      </c>
      <c r="L20" s="48">
        <v>9</v>
      </c>
      <c r="M20" s="49">
        <f t="shared" si="13"/>
        <v>32.449961479175904</v>
      </c>
      <c r="N20" s="49">
        <f t="shared" si="23"/>
        <v>0.10744262582131776</v>
      </c>
      <c r="O20" s="49">
        <f t="shared" si="15"/>
        <v>1.5194681861348529E-2</v>
      </c>
      <c r="P20" s="63">
        <f t="shared" si="9"/>
        <v>4.804980300350814E-3</v>
      </c>
      <c r="Q20" s="82">
        <f t="shared" si="24"/>
        <v>39.109115798959664</v>
      </c>
      <c r="R20" s="82">
        <f t="shared" si="25"/>
        <v>5.5308641975308648</v>
      </c>
      <c r="S20" s="82">
        <f t="shared" si="26"/>
        <v>1.7490128293276963</v>
      </c>
      <c r="U20" s="83">
        <f t="shared" si="27"/>
        <v>5.5870165427085237</v>
      </c>
      <c r="V20" s="82">
        <f t="shared" si="28"/>
        <v>0.79012345679012352</v>
      </c>
      <c r="W20" s="82">
        <f t="shared" si="29"/>
        <v>0.24985897561824233</v>
      </c>
    </row>
    <row r="21" spans="2:23" x14ac:dyDescent="0.3">
      <c r="B21" s="75"/>
      <c r="C21" s="75"/>
      <c r="D21" s="75"/>
      <c r="E21" s="75"/>
      <c r="F21" s="75"/>
      <c r="H21" s="76"/>
      <c r="I21" s="7"/>
      <c r="J21" s="7"/>
      <c r="K21" s="7"/>
      <c r="L21" s="77"/>
      <c r="M21" s="78"/>
      <c r="N21" s="78"/>
      <c r="O21" s="78"/>
      <c r="P21" s="78"/>
      <c r="Q21" s="79"/>
      <c r="R21" s="79"/>
      <c r="S21" s="79"/>
      <c r="U21" s="79"/>
      <c r="V21" s="79"/>
      <c r="W21" s="79"/>
    </row>
    <row r="24" spans="2:23" ht="15" thickBot="1" x14ac:dyDescent="0.35"/>
    <row r="25" spans="2:23" ht="15.6" x14ac:dyDescent="0.35">
      <c r="B25" s="181" t="s">
        <v>3</v>
      </c>
      <c r="C25" s="183" t="s">
        <v>4</v>
      </c>
      <c r="D25" s="185" t="s">
        <v>5</v>
      </c>
      <c r="E25" s="187" t="s">
        <v>6</v>
      </c>
      <c r="F25" s="187" t="s">
        <v>7</v>
      </c>
      <c r="H25" s="189" t="s">
        <v>37</v>
      </c>
      <c r="I25" s="189" t="s">
        <v>9</v>
      </c>
      <c r="J25" s="189" t="s">
        <v>10</v>
      </c>
      <c r="K25" s="189" t="s">
        <v>11</v>
      </c>
      <c r="L25" s="189" t="s">
        <v>12</v>
      </c>
      <c r="M25" s="179" t="s">
        <v>13</v>
      </c>
      <c r="N25" s="179" t="s">
        <v>14</v>
      </c>
      <c r="O25" s="179" t="s">
        <v>15</v>
      </c>
      <c r="P25" s="179" t="s">
        <v>16</v>
      </c>
      <c r="Q25" s="195" t="s">
        <v>39</v>
      </c>
      <c r="R25" s="195"/>
      <c r="S25" s="195"/>
    </row>
    <row r="26" spans="2:23" ht="15" thickBot="1" x14ac:dyDescent="0.35">
      <c r="B26" s="182"/>
      <c r="C26" s="184"/>
      <c r="D26" s="186"/>
      <c r="E26" s="188"/>
      <c r="F26" s="188"/>
      <c r="H26" s="190"/>
      <c r="I26" s="190"/>
      <c r="J26" s="190"/>
      <c r="K26" s="190"/>
      <c r="L26" s="191"/>
      <c r="M26" s="180"/>
      <c r="N26" s="180"/>
      <c r="O26" s="180"/>
      <c r="P26" s="180"/>
      <c r="Q26" s="4">
        <f>400*10^-6*100</f>
        <v>3.9999999999999994E-2</v>
      </c>
      <c r="R26" s="5">
        <v>2</v>
      </c>
      <c r="S26" s="5">
        <v>20</v>
      </c>
    </row>
    <row r="27" spans="2:23" x14ac:dyDescent="0.3">
      <c r="B27" s="18" t="s">
        <v>25</v>
      </c>
      <c r="C27" s="18">
        <v>0.5</v>
      </c>
      <c r="D27" s="19">
        <v>0.5</v>
      </c>
      <c r="E27" s="20">
        <v>100</v>
      </c>
      <c r="F27" s="20">
        <v>0</v>
      </c>
      <c r="H27" s="50">
        <v>70</v>
      </c>
      <c r="I27" s="12">
        <v>0.02</v>
      </c>
      <c r="J27" s="12">
        <v>1</v>
      </c>
      <c r="K27" s="13">
        <v>10</v>
      </c>
      <c r="L27" s="21">
        <v>1.6</v>
      </c>
      <c r="M27" s="22">
        <f>L27/SQRT(1/13)</f>
        <v>5.7688820407423833</v>
      </c>
      <c r="N27" s="22">
        <f>H27^2/M27^2/SQRT(I27)</f>
        <v>1041.112748742212</v>
      </c>
      <c r="O27" s="22">
        <f t="shared" ref="O27:O29" si="30">H27^2/M27^2/SQRT(J27)</f>
        <v>147.23557692307688</v>
      </c>
      <c r="P27" s="23">
        <f>H27^2/M27^2/SQRT(K27)</f>
        <v>46.559977568584898</v>
      </c>
      <c r="Q27" s="51">
        <f>SQRT(($H27/365)*$M27^2*SQRT(I27))</f>
        <v>0.95006155747272325</v>
      </c>
      <c r="R27" s="51">
        <f>SQRT(($H27/365)*$M27^2*(SQRT(J27)))</f>
        <v>2.5263542414761746</v>
      </c>
      <c r="S27" s="51">
        <f>SQRT(($H27/365)*$M27^2*(SQRT(K27)))</f>
        <v>4.4925637300815824</v>
      </c>
    </row>
    <row r="28" spans="2:23" x14ac:dyDescent="0.3">
      <c r="B28" s="26" t="s">
        <v>26</v>
      </c>
      <c r="C28" s="26">
        <v>0.5</v>
      </c>
      <c r="D28" s="27">
        <v>0.63</v>
      </c>
      <c r="E28" s="28">
        <v>80</v>
      </c>
      <c r="F28" s="28">
        <v>20</v>
      </c>
      <c r="H28" s="50">
        <v>70</v>
      </c>
      <c r="I28" s="12">
        <v>0.02</v>
      </c>
      <c r="J28" s="12">
        <v>1</v>
      </c>
      <c r="K28" s="13">
        <v>10</v>
      </c>
      <c r="L28" s="21">
        <v>3.6</v>
      </c>
      <c r="M28" s="22">
        <f>L28/SQRT(1/13)</f>
        <v>12.979984591670361</v>
      </c>
      <c r="N28" s="22">
        <f t="shared" ref="N28:N30" si="31">H28^2/M28^2/SQRT(I28)</f>
        <v>205.65190098611603</v>
      </c>
      <c r="O28" s="22">
        <f t="shared" si="30"/>
        <v>29.083570750237417</v>
      </c>
      <c r="P28" s="23">
        <f t="shared" ref="P28:P30" si="32">H28^2/M28^2/SQRT(K28)</f>
        <v>9.1970326061402297</v>
      </c>
      <c r="Q28" s="51">
        <f t="shared" ref="Q28:Q30" si="33">SQRT(($H28/365)*$M28^2*SQRT(I28))</f>
        <v>2.1376385043136272</v>
      </c>
      <c r="R28" s="51">
        <f t="shared" ref="R28:R30" si="34">SQRT(($H28/365)*$M28^2*(SQRT(J28)))</f>
        <v>5.6842970433213926</v>
      </c>
      <c r="S28" s="51">
        <f t="shared" ref="S28:S30" si="35">SQRT(($H28/365)*$M28^2*(SQRT(K28)))</f>
        <v>10.108268392683559</v>
      </c>
    </row>
    <row r="29" spans="2:23" x14ac:dyDescent="0.3">
      <c r="B29" s="29" t="s">
        <v>27</v>
      </c>
      <c r="C29" s="29">
        <v>0.5</v>
      </c>
      <c r="D29" s="30">
        <v>0.83</v>
      </c>
      <c r="E29" s="31">
        <v>60</v>
      </c>
      <c r="F29" s="31">
        <v>40</v>
      </c>
      <c r="H29" s="50">
        <v>70</v>
      </c>
      <c r="I29" s="12">
        <v>0.02</v>
      </c>
      <c r="J29" s="12">
        <v>1</v>
      </c>
      <c r="K29" s="13">
        <v>10</v>
      </c>
      <c r="L29" s="21">
        <v>8.1</v>
      </c>
      <c r="M29" s="22">
        <f t="shared" ref="M29:M30" si="36">L29/SQRT(1/13)</f>
        <v>29.204965331258311</v>
      </c>
      <c r="N29" s="22">
        <f t="shared" si="31"/>
        <v>40.622597725652561</v>
      </c>
      <c r="O29" s="22">
        <f t="shared" si="30"/>
        <v>5.7449028642444295</v>
      </c>
      <c r="P29" s="23">
        <f t="shared" si="32"/>
        <v>1.8166977987437494</v>
      </c>
      <c r="Q29" s="51">
        <f t="shared" si="33"/>
        <v>4.8096866347056606</v>
      </c>
      <c r="R29" s="51">
        <f t="shared" si="34"/>
        <v>12.789668347473132</v>
      </c>
      <c r="S29" s="51">
        <f t="shared" si="35"/>
        <v>22.743603883538007</v>
      </c>
    </row>
    <row r="30" spans="2:23" x14ac:dyDescent="0.3">
      <c r="B30" s="26" t="s">
        <v>28</v>
      </c>
      <c r="C30" s="26">
        <v>0.3</v>
      </c>
      <c r="D30" s="27">
        <v>0.5</v>
      </c>
      <c r="E30" s="28">
        <v>60</v>
      </c>
      <c r="F30" s="28">
        <v>40</v>
      </c>
      <c r="H30" s="50">
        <v>105</v>
      </c>
      <c r="I30" s="12">
        <v>0.02</v>
      </c>
      <c r="J30" s="12">
        <v>1</v>
      </c>
      <c r="K30" s="13">
        <v>10</v>
      </c>
      <c r="L30" s="21">
        <v>0.2</v>
      </c>
      <c r="M30" s="22">
        <f t="shared" si="36"/>
        <v>0.72111025509279791</v>
      </c>
      <c r="N30" s="22">
        <f t="shared" si="31"/>
        <v>149920.23581887854</v>
      </c>
      <c r="O30" s="22">
        <f>H30^2/M30^2/SQRT(J30)</f>
        <v>21201.923076923071</v>
      </c>
      <c r="P30" s="23">
        <f t="shared" si="32"/>
        <v>6704.6367698762251</v>
      </c>
      <c r="Q30" s="51">
        <f t="shared" si="33"/>
        <v>0.14544787750262791</v>
      </c>
      <c r="R30" s="106">
        <f t="shared" si="34"/>
        <v>0.38676742507079165</v>
      </c>
      <c r="S30" s="51">
        <f t="shared" si="35"/>
        <v>0.68778054847716075</v>
      </c>
    </row>
  </sheetData>
  <mergeCells count="32">
    <mergeCell ref="U7:W7"/>
    <mergeCell ref="H3:S5"/>
    <mergeCell ref="M25:M26"/>
    <mergeCell ref="N25:N26"/>
    <mergeCell ref="O25:O26"/>
    <mergeCell ref="P25:P26"/>
    <mergeCell ref="Q25:S25"/>
    <mergeCell ref="H25:H26"/>
    <mergeCell ref="I25:I26"/>
    <mergeCell ref="J25:J26"/>
    <mergeCell ref="K25:K26"/>
    <mergeCell ref="L25:L26"/>
    <mergeCell ref="O7:O8"/>
    <mergeCell ref="P7:P8"/>
    <mergeCell ref="Q7:S7"/>
    <mergeCell ref="I7:I8"/>
    <mergeCell ref="B25:B26"/>
    <mergeCell ref="C25:C26"/>
    <mergeCell ref="D25:D26"/>
    <mergeCell ref="E25:E26"/>
    <mergeCell ref="F25:F26"/>
    <mergeCell ref="J7:J8"/>
    <mergeCell ref="K7:K8"/>
    <mergeCell ref="L7:L8"/>
    <mergeCell ref="M7:M8"/>
    <mergeCell ref="N7:N8"/>
    <mergeCell ref="H7:H8"/>
    <mergeCell ref="B7:B8"/>
    <mergeCell ref="C7:C8"/>
    <mergeCell ref="D7:D8"/>
    <mergeCell ref="E7:E8"/>
    <mergeCell ref="F7:F8"/>
  </mergeCells>
  <pageMargins left="0.7" right="0.7" top="0.78740157499999996" bottom="0.78740157499999996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</sheetPr>
  <dimension ref="B1:AD12"/>
  <sheetViews>
    <sheetView workbookViewId="0">
      <selection activeCell="D8" sqref="D8"/>
    </sheetView>
  </sheetViews>
  <sheetFormatPr baseColWidth="10" defaultColWidth="11.44140625" defaultRowHeight="14.4" x14ac:dyDescent="0.3"/>
  <cols>
    <col min="1" max="1" width="2.88671875" style="7" customWidth="1"/>
    <col min="2" max="2" width="16.33203125" style="7" customWidth="1"/>
    <col min="3" max="14" width="12.6640625" style="7" customWidth="1"/>
    <col min="15" max="18" width="11.44140625" style="7"/>
    <col min="19" max="19" width="18.5546875" style="7" customWidth="1"/>
    <col min="20" max="24" width="7.88671875" style="7" customWidth="1"/>
    <col min="25" max="25" width="11.44140625" style="7"/>
    <col min="26" max="26" width="29.109375" style="7" customWidth="1"/>
    <col min="27" max="29" width="15.88671875" style="7" customWidth="1"/>
    <col min="30" max="16384" width="11.44140625" style="7"/>
  </cols>
  <sheetData>
    <row r="1" spans="2:30" ht="15" thickBot="1" x14ac:dyDescent="0.35"/>
    <row r="2" spans="2:30" s="3" customFormat="1" ht="29.4" thickBot="1" x14ac:dyDescent="0.35">
      <c r="B2" s="130" t="s">
        <v>55</v>
      </c>
      <c r="C2" s="131" t="s">
        <v>24</v>
      </c>
      <c r="D2" s="132" t="s">
        <v>25</v>
      </c>
      <c r="E2" s="132" t="s">
        <v>26</v>
      </c>
      <c r="F2" s="133" t="s">
        <v>27</v>
      </c>
      <c r="G2" s="134" t="s">
        <v>28</v>
      </c>
      <c r="H2" s="134" t="s">
        <v>29</v>
      </c>
      <c r="I2" s="134" t="s">
        <v>30</v>
      </c>
      <c r="J2" s="132" t="s">
        <v>31</v>
      </c>
      <c r="K2" s="133" t="s">
        <v>32</v>
      </c>
      <c r="L2" s="133" t="s">
        <v>33</v>
      </c>
      <c r="M2" s="132" t="s">
        <v>34</v>
      </c>
      <c r="N2" s="135" t="s">
        <v>35</v>
      </c>
      <c r="Y2" s="178"/>
    </row>
    <row r="3" spans="2:30" ht="15" thickBot="1" x14ac:dyDescent="0.35">
      <c r="B3" s="139">
        <v>0</v>
      </c>
      <c r="C3" s="138">
        <f>'A1-0,75'!$I$4</f>
        <v>0.4</v>
      </c>
      <c r="D3" s="136">
        <f>'A2-0,5'!$I$4</f>
        <v>0.2</v>
      </c>
      <c r="E3" s="136">
        <f>'A3-0,5-LL20'!$I$4</f>
        <v>0.3</v>
      </c>
      <c r="F3" s="136">
        <f>'A4-0,5-LL40'!$I$4</f>
        <v>0.6</v>
      </c>
      <c r="G3" s="136">
        <f>'A5-0,3-LL40'!$I$4</f>
        <v>0.2</v>
      </c>
      <c r="H3" s="136">
        <f>'A6-0,3-LL60'!$I$4</f>
        <v>0.9</v>
      </c>
      <c r="I3" s="136">
        <f>'D1-0,6'!$I$4</f>
        <v>0.4</v>
      </c>
      <c r="J3" s="136">
        <f>'D2-0,6-LL20'!$I$4</f>
        <v>0.4</v>
      </c>
      <c r="K3" s="136">
        <f>'D3-0,5-LL60'!$I$4</f>
        <v>1.5</v>
      </c>
      <c r="L3" s="136">
        <f>'D4-0,4-LL40'!$I$4</f>
        <v>0.6</v>
      </c>
      <c r="M3" s="136">
        <f>'D5-0,4-LL50'!$I$4</f>
        <v>0.8</v>
      </c>
      <c r="N3" s="137">
        <f>'D6-0,4-LL60'!$I$4</f>
        <v>1.3</v>
      </c>
      <c r="Y3" s="169"/>
      <c r="Z3" s="169"/>
      <c r="AB3" s="170"/>
      <c r="AC3" s="171"/>
    </row>
    <row r="4" spans="2:30" ht="20.399999999999999" customHeight="1" thickBot="1" x14ac:dyDescent="0.35">
      <c r="B4" s="129">
        <v>4</v>
      </c>
      <c r="C4" s="127">
        <f>'A1-0,75'!I24</f>
        <v>3.7</v>
      </c>
      <c r="D4" s="91">
        <f>'A2-0,5'!I24</f>
        <v>0.6</v>
      </c>
      <c r="E4" s="91">
        <f>'A3-0,5-LL20'!I24</f>
        <v>3</v>
      </c>
      <c r="F4" s="91">
        <f>'A4-0,5-LL40'!I24</f>
        <v>6.2</v>
      </c>
      <c r="G4" s="91">
        <f>'A5-0,3-LL40'!I24</f>
        <v>0.3</v>
      </c>
      <c r="H4" s="91">
        <f>'A6-0,3-LL60'!I24</f>
        <v>5.0999999999999996</v>
      </c>
      <c r="I4" s="91">
        <f>'D1-0,6'!I24</f>
        <v>3.7</v>
      </c>
      <c r="J4" s="91">
        <f>'D2-0,6-LL20'!I24</f>
        <v>5.3</v>
      </c>
      <c r="K4" s="91">
        <f>'D3-0,5-LL60'!I24</f>
        <v>17.100000000000001</v>
      </c>
      <c r="L4" s="91">
        <f>'D4-0,4-LL40'!I24</f>
        <v>4.4000000000000004</v>
      </c>
      <c r="M4" s="91">
        <f>'D5-0,4-LL50'!I24</f>
        <v>6.3</v>
      </c>
      <c r="N4" s="125">
        <f>'D6-0,4-LL60'!I24</f>
        <v>12.8</v>
      </c>
      <c r="Y4" s="169"/>
      <c r="Z4" s="168"/>
      <c r="AA4" s="201" t="s">
        <v>161</v>
      </c>
      <c r="AB4" s="202"/>
      <c r="AC4" s="203"/>
      <c r="AD4" s="172"/>
    </row>
    <row r="5" spans="2:30" ht="19.350000000000001" customHeight="1" thickBot="1" x14ac:dyDescent="0.35">
      <c r="B5" s="129">
        <v>7</v>
      </c>
      <c r="C5" s="127">
        <f>'A1-0,75'!I44</f>
        <v>7.5</v>
      </c>
      <c r="D5" s="91">
        <f>'A2-0,5'!I44</f>
        <v>0.6</v>
      </c>
      <c r="E5" s="91">
        <f>'A3-0,5-LL20'!I44</f>
        <v>4.3</v>
      </c>
      <c r="F5" s="91">
        <f>'A4-0,5-LL40'!I44</f>
        <v>9.4</v>
      </c>
      <c r="G5" s="91">
        <f>'A5-0,3-LL40'!I44</f>
        <v>0.3</v>
      </c>
      <c r="H5" s="91">
        <f>'A6-0,3-LL60'!I44</f>
        <v>8.9</v>
      </c>
      <c r="I5" s="91">
        <f>'D1-0,6'!I44</f>
        <v>4.5</v>
      </c>
      <c r="J5" s="91">
        <f>'D2-0,6-LL20'!I44</f>
        <v>8</v>
      </c>
      <c r="K5" s="91">
        <f>'D3-0,5-LL60'!I44</f>
        <v>20</v>
      </c>
      <c r="L5" s="91">
        <f>'D4-0,4-LL40'!I44</f>
        <v>5.9</v>
      </c>
      <c r="M5" s="91">
        <f>'D5-0,4-LL50'!I44</f>
        <v>9.4</v>
      </c>
      <c r="N5" s="125">
        <f>'D6-0,4-LL60'!I44</f>
        <v>17.3</v>
      </c>
      <c r="S5" s="157" t="s">
        <v>154</v>
      </c>
      <c r="T5" s="198" t="s">
        <v>156</v>
      </c>
      <c r="U5" s="199"/>
      <c r="V5" s="199"/>
      <c r="W5" s="199"/>
      <c r="X5" s="200"/>
      <c r="Y5" s="177"/>
      <c r="Z5" s="167"/>
      <c r="AA5" s="164" t="s">
        <v>25</v>
      </c>
      <c r="AB5" s="165" t="s">
        <v>27</v>
      </c>
      <c r="AC5" s="166" t="s">
        <v>33</v>
      </c>
      <c r="AD5" s="172"/>
    </row>
    <row r="6" spans="2:30" ht="21" customHeight="1" thickBot="1" x14ac:dyDescent="0.35">
      <c r="B6" s="129">
        <v>14</v>
      </c>
      <c r="C6" s="127">
        <f>'A1-0,75'!I64</f>
        <v>9.5</v>
      </c>
      <c r="D6" s="91">
        <f>'A2-0,5'!I64</f>
        <v>0.5</v>
      </c>
      <c r="E6" s="91">
        <f>'A3-0,5-LL20'!I64</f>
        <v>5.9</v>
      </c>
      <c r="F6" s="91">
        <f>'A4-0,5-LL40'!I64</f>
        <v>12.8</v>
      </c>
      <c r="G6" s="91">
        <f>'A5-0,3-LL40'!I64</f>
        <v>0.3</v>
      </c>
      <c r="H6" s="91">
        <f>'A6-0,3-LL60'!I64</f>
        <v>10.3</v>
      </c>
      <c r="I6" s="91">
        <f>'D1-0,6'!I64</f>
        <v>5.7</v>
      </c>
      <c r="J6" s="91">
        <f>'D2-0,6-LL20'!I64</f>
        <v>11.5</v>
      </c>
      <c r="K6" s="91"/>
      <c r="L6" s="91">
        <f>'D4-0,4-LL40'!I64</f>
        <v>7.2</v>
      </c>
      <c r="M6" s="91">
        <f>'D5-0,4-LL50'!I64</f>
        <v>12.1</v>
      </c>
      <c r="N6" s="125"/>
      <c r="S6" s="158" t="s">
        <v>157</v>
      </c>
      <c r="T6" s="154">
        <v>0.75</v>
      </c>
      <c r="U6" s="155">
        <v>0.6</v>
      </c>
      <c r="V6" s="155">
        <v>0.5</v>
      </c>
      <c r="W6" s="155">
        <v>0.4</v>
      </c>
      <c r="X6" s="156">
        <v>0.3</v>
      </c>
      <c r="Z6" s="163" t="s">
        <v>158</v>
      </c>
      <c r="AA6" s="143" t="s">
        <v>162</v>
      </c>
      <c r="AB6" s="161">
        <v>5</v>
      </c>
      <c r="AC6" s="162" t="s">
        <v>164</v>
      </c>
      <c r="AD6" s="172"/>
    </row>
    <row r="7" spans="2:30" ht="15" customHeight="1" x14ac:dyDescent="0.3">
      <c r="B7" s="129">
        <v>21</v>
      </c>
      <c r="C7" s="127">
        <f>'A1-0,75'!I84</f>
        <v>12</v>
      </c>
      <c r="D7" s="91">
        <f>'A2-0,5'!I84</f>
        <v>2</v>
      </c>
      <c r="E7" s="91">
        <f>'A3-0,5-LL20'!I84</f>
        <v>7.3</v>
      </c>
      <c r="F7" s="91">
        <f>'A4-0,5-LL40'!I84</f>
        <v>14.8</v>
      </c>
      <c r="G7" s="91">
        <f>'A5-0,3-LL40'!I84</f>
        <v>0.4</v>
      </c>
      <c r="H7" s="91">
        <f>'A6-0,3-LL60'!I84</f>
        <v>14.6</v>
      </c>
      <c r="I7" s="91">
        <f>'D1-0,6'!I84</f>
        <v>7</v>
      </c>
      <c r="J7" s="91">
        <f>'D2-0,6-LL20'!I84</f>
        <v>14.3</v>
      </c>
      <c r="K7" s="91"/>
      <c r="L7" s="91">
        <f>'D4-0,4-LL40'!I84</f>
        <v>8.9</v>
      </c>
      <c r="M7" s="91">
        <f>'D5-0,4-LL50'!I84</f>
        <v>14.3</v>
      </c>
      <c r="N7" s="125"/>
      <c r="S7" s="152">
        <v>0</v>
      </c>
      <c r="T7" s="147" t="s">
        <v>155</v>
      </c>
      <c r="U7" s="142" t="s">
        <v>155</v>
      </c>
      <c r="V7" s="142" t="s">
        <v>155</v>
      </c>
      <c r="W7" s="142"/>
      <c r="X7" s="150"/>
      <c r="Y7" s="176"/>
      <c r="Z7" s="149" t="s">
        <v>159</v>
      </c>
      <c r="AA7" s="159">
        <v>195</v>
      </c>
      <c r="AB7" s="141">
        <v>8</v>
      </c>
      <c r="AC7" s="160">
        <v>41</v>
      </c>
      <c r="AD7" s="172"/>
    </row>
    <row r="8" spans="2:30" ht="15" customHeight="1" thickBot="1" x14ac:dyDescent="0.35">
      <c r="B8" s="129">
        <v>28</v>
      </c>
      <c r="C8" s="127">
        <f>'A1-0,75'!I104</f>
        <v>14.9</v>
      </c>
      <c r="D8" s="91">
        <f>'A2-0,5'!I104</f>
        <v>2.6</v>
      </c>
      <c r="E8" s="91">
        <f>'A3-0,5-LL20'!I104</f>
        <v>8.5</v>
      </c>
      <c r="F8" s="91">
        <f>'A4-0,5-LL40'!I104</f>
        <v>17.399999999999999</v>
      </c>
      <c r="G8" s="91">
        <f>'A5-0,3-LL40'!I104</f>
        <v>0.3</v>
      </c>
      <c r="H8" s="91">
        <f>'A6-0,3-LL60'!I104</f>
        <v>20</v>
      </c>
      <c r="I8" s="91">
        <f>'D1-0,6'!I104</f>
        <v>8.6</v>
      </c>
      <c r="J8" s="91">
        <f>'D2-0,6-LL20'!I104</f>
        <v>17</v>
      </c>
      <c r="K8" s="91"/>
      <c r="L8" s="91">
        <f>'D4-0,4-LL40'!I104</f>
        <v>11.1</v>
      </c>
      <c r="M8" s="91">
        <f>'D5-0,4-LL50'!I104</f>
        <v>20</v>
      </c>
      <c r="N8" s="125"/>
      <c r="S8" s="153">
        <v>20</v>
      </c>
      <c r="T8" s="127"/>
      <c r="U8" s="91" t="s">
        <v>155</v>
      </c>
      <c r="V8" s="91" t="s">
        <v>155</v>
      </c>
      <c r="W8" s="91"/>
      <c r="X8" s="125"/>
      <c r="Y8" s="176"/>
      <c r="Z8" s="148" t="s">
        <v>160</v>
      </c>
      <c r="AA8" s="144" t="s">
        <v>163</v>
      </c>
      <c r="AB8" s="145">
        <v>21</v>
      </c>
      <c r="AC8" s="146">
        <v>44</v>
      </c>
      <c r="AD8" s="172"/>
    </row>
    <row r="9" spans="2:30" ht="15" customHeight="1" thickBot="1" x14ac:dyDescent="0.35">
      <c r="B9" s="47">
        <v>48</v>
      </c>
      <c r="C9" s="128"/>
      <c r="D9" s="6">
        <f>'A2-0,5'!I124</f>
        <v>2.6</v>
      </c>
      <c r="E9" s="6">
        <f>'A3-0,5-LL20'!I124</f>
        <v>13.1</v>
      </c>
      <c r="F9" s="6"/>
      <c r="G9" s="6">
        <f>'A5-0,3-LL40'!I124</f>
        <v>0.4</v>
      </c>
      <c r="H9" s="6"/>
      <c r="I9" s="6">
        <f>'D1-0,6'!I124</f>
        <v>11.5</v>
      </c>
      <c r="J9" s="6"/>
      <c r="K9" s="6"/>
      <c r="L9" s="6">
        <f>'D4-0,4-LL40'!I124</f>
        <v>16.2</v>
      </c>
      <c r="M9" s="6"/>
      <c r="N9" s="126"/>
      <c r="S9" s="153">
        <v>40</v>
      </c>
      <c r="T9" s="127"/>
      <c r="U9" s="91"/>
      <c r="V9" s="91" t="s">
        <v>155</v>
      </c>
      <c r="W9" s="91" t="s">
        <v>155</v>
      </c>
      <c r="X9" s="125" t="s">
        <v>155</v>
      </c>
      <c r="Y9" s="175"/>
      <c r="Z9" s="174"/>
      <c r="AA9" s="174"/>
      <c r="AB9" s="174"/>
      <c r="AC9" s="174"/>
      <c r="AD9" s="173"/>
    </row>
    <row r="10" spans="2:30" ht="15" customHeight="1" x14ac:dyDescent="0.3">
      <c r="S10" s="153">
        <v>50</v>
      </c>
      <c r="T10" s="127"/>
      <c r="U10" s="91"/>
      <c r="V10" s="91"/>
      <c r="W10" s="91" t="s">
        <v>155</v>
      </c>
      <c r="X10" s="125"/>
      <c r="Z10" s="140"/>
      <c r="AA10" s="140"/>
      <c r="AB10" s="140"/>
      <c r="AC10" s="140"/>
    </row>
    <row r="11" spans="2:30" ht="15" customHeight="1" thickBot="1" x14ac:dyDescent="0.35">
      <c r="S11" s="151">
        <v>60</v>
      </c>
      <c r="T11" s="128"/>
      <c r="U11" s="6"/>
      <c r="V11" s="6" t="s">
        <v>155</v>
      </c>
      <c r="W11" s="6" t="s">
        <v>155</v>
      </c>
      <c r="X11" s="126" t="s">
        <v>155</v>
      </c>
      <c r="Z11" s="140"/>
      <c r="AA11" s="140"/>
      <c r="AB11" s="140"/>
      <c r="AC11" s="140"/>
    </row>
    <row r="12" spans="2:30" x14ac:dyDescent="0.3">
      <c r="Z12" s="140"/>
      <c r="AA12" s="140"/>
      <c r="AB12" s="140"/>
      <c r="AC12" s="140"/>
    </row>
  </sheetData>
  <mergeCells count="2">
    <mergeCell ref="T5:X5"/>
    <mergeCell ref="AA4:AC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2:O144"/>
  <sheetViews>
    <sheetView tabSelected="1" topLeftCell="A10" zoomScale="70" zoomScaleNormal="70" workbookViewId="0">
      <selection activeCell="G22" sqref="G22"/>
    </sheetView>
  </sheetViews>
  <sheetFormatPr baseColWidth="10" defaultColWidth="11.5546875" defaultRowHeight="14.4" x14ac:dyDescent="0.3"/>
  <cols>
    <col min="1" max="1" width="19.6640625" style="7" customWidth="1"/>
    <col min="2" max="2" width="11.5546875" style="7"/>
    <col min="3" max="3" width="23.88671875" style="7" customWidth="1"/>
    <col min="4" max="4" width="13" style="7" customWidth="1"/>
    <col min="5" max="5" width="6.6640625" style="7" bestFit="1" customWidth="1"/>
    <col min="6" max="6" width="26.44140625" style="7" customWidth="1"/>
    <col min="7" max="7" width="23.44140625" style="7" customWidth="1"/>
    <col min="8" max="8" width="24.44140625" style="7" customWidth="1"/>
    <col min="9" max="9" width="24.33203125" style="7" bestFit="1" customWidth="1"/>
    <col min="10" max="10" width="14.44140625" style="7" customWidth="1"/>
    <col min="11" max="16384" width="11.5546875" style="7"/>
  </cols>
  <sheetData>
    <row r="2" spans="1:15" ht="21" thickBot="1" x14ac:dyDescent="0.35">
      <c r="A2" s="220" t="s">
        <v>81</v>
      </c>
      <c r="B2" s="220"/>
      <c r="C2" s="220"/>
      <c r="D2" s="220"/>
      <c r="E2" s="220"/>
      <c r="F2" s="220"/>
      <c r="G2" s="220"/>
      <c r="H2" s="220"/>
      <c r="I2" s="220"/>
      <c r="J2" s="220"/>
    </row>
    <row r="3" spans="1:15" ht="51.75" customHeight="1" thickBot="1" x14ac:dyDescent="0.35">
      <c r="A3" s="92" t="s">
        <v>46</v>
      </c>
      <c r="B3" s="93" t="s">
        <v>47</v>
      </c>
      <c r="C3" s="94" t="s">
        <v>48</v>
      </c>
      <c r="D3" s="94" t="s">
        <v>55</v>
      </c>
      <c r="E3" s="93" t="s">
        <v>45</v>
      </c>
      <c r="F3" s="94" t="s">
        <v>49</v>
      </c>
      <c r="G3" s="94" t="s">
        <v>50</v>
      </c>
      <c r="H3" s="94" t="s">
        <v>51</v>
      </c>
      <c r="I3" s="94" t="s">
        <v>52</v>
      </c>
      <c r="J3" s="95" t="s">
        <v>76</v>
      </c>
    </row>
    <row r="4" spans="1:15" x14ac:dyDescent="0.3">
      <c r="A4" s="221" t="s">
        <v>82</v>
      </c>
      <c r="B4" s="222">
        <v>42503</v>
      </c>
      <c r="C4" s="219">
        <v>20</v>
      </c>
      <c r="D4" s="219">
        <v>0</v>
      </c>
      <c r="E4" s="99" t="s">
        <v>56</v>
      </c>
      <c r="F4" s="219">
        <v>176</v>
      </c>
      <c r="G4" s="100">
        <v>0</v>
      </c>
      <c r="H4" s="101">
        <f>(G4*10/$F$4)</f>
        <v>0</v>
      </c>
      <c r="I4" s="223">
        <f>ROUND(AVERAGE(H4:H23),1)</f>
        <v>0.4</v>
      </c>
      <c r="J4" s="224">
        <f>ROUND(_xlfn.STDEV.P(H4:H23),1)</f>
        <v>0.5</v>
      </c>
    </row>
    <row r="5" spans="1:15" x14ac:dyDescent="0.3">
      <c r="A5" s="211"/>
      <c r="B5" s="214"/>
      <c r="C5" s="217"/>
      <c r="D5" s="217"/>
      <c r="E5" s="88" t="s">
        <v>57</v>
      </c>
      <c r="F5" s="217"/>
      <c r="G5" s="89">
        <v>0</v>
      </c>
      <c r="H5" s="97">
        <f>(G5*10/$F$4)</f>
        <v>0</v>
      </c>
      <c r="I5" s="205"/>
      <c r="J5" s="208"/>
      <c r="L5" s="105" t="s">
        <v>77</v>
      </c>
    </row>
    <row r="6" spans="1:15" x14ac:dyDescent="0.3">
      <c r="A6" s="211"/>
      <c r="B6" s="214"/>
      <c r="C6" s="217"/>
      <c r="D6" s="217"/>
      <c r="E6" s="88" t="s">
        <v>58</v>
      </c>
      <c r="F6" s="217"/>
      <c r="G6" s="89">
        <v>9</v>
      </c>
      <c r="H6" s="97">
        <f t="shared" ref="H6:H23" si="0">(G6*10/$F$4)</f>
        <v>0.51136363636363635</v>
      </c>
      <c r="I6" s="205"/>
      <c r="J6" s="208"/>
    </row>
    <row r="7" spans="1:15" x14ac:dyDescent="0.3">
      <c r="A7" s="211"/>
      <c r="B7" s="214"/>
      <c r="C7" s="217"/>
      <c r="D7" s="217"/>
      <c r="E7" s="88" t="s">
        <v>59</v>
      </c>
      <c r="F7" s="217"/>
      <c r="G7" s="89">
        <v>0</v>
      </c>
      <c r="H7" s="97">
        <f t="shared" si="0"/>
        <v>0</v>
      </c>
      <c r="I7" s="205"/>
      <c r="J7" s="208"/>
    </row>
    <row r="8" spans="1:15" x14ac:dyDescent="0.3">
      <c r="A8" s="211"/>
      <c r="B8" s="214"/>
      <c r="C8" s="217"/>
      <c r="D8" s="217"/>
      <c r="E8" s="88" t="s">
        <v>60</v>
      </c>
      <c r="F8" s="217"/>
      <c r="G8" s="89">
        <v>6</v>
      </c>
      <c r="H8" s="97">
        <f t="shared" si="0"/>
        <v>0.34090909090909088</v>
      </c>
      <c r="I8" s="205"/>
      <c r="J8" s="208"/>
    </row>
    <row r="9" spans="1:15" x14ac:dyDescent="0.3">
      <c r="A9" s="211"/>
      <c r="B9" s="214"/>
      <c r="C9" s="217"/>
      <c r="D9" s="217"/>
      <c r="E9" s="90" t="s">
        <v>61</v>
      </c>
      <c r="F9" s="217"/>
      <c r="G9" s="91">
        <v>21</v>
      </c>
      <c r="H9" s="98">
        <f t="shared" si="0"/>
        <v>1.1931818181818181</v>
      </c>
      <c r="I9" s="205"/>
      <c r="J9" s="208"/>
    </row>
    <row r="10" spans="1:15" x14ac:dyDescent="0.3">
      <c r="A10" s="211"/>
      <c r="B10" s="214"/>
      <c r="C10" s="217"/>
      <c r="D10" s="217"/>
      <c r="E10" s="90" t="s">
        <v>62</v>
      </c>
      <c r="F10" s="217"/>
      <c r="G10" s="91">
        <v>20</v>
      </c>
      <c r="H10" s="98">
        <f t="shared" si="0"/>
        <v>1.1363636363636365</v>
      </c>
      <c r="I10" s="205"/>
      <c r="J10" s="208"/>
    </row>
    <row r="11" spans="1:15" x14ac:dyDescent="0.3">
      <c r="A11" s="211"/>
      <c r="B11" s="214"/>
      <c r="C11" s="217"/>
      <c r="D11" s="217"/>
      <c r="E11" s="90" t="s">
        <v>63</v>
      </c>
      <c r="F11" s="217"/>
      <c r="G11" s="91">
        <v>25</v>
      </c>
      <c r="H11" s="98">
        <f t="shared" si="0"/>
        <v>1.4204545454545454</v>
      </c>
      <c r="I11" s="205"/>
      <c r="J11" s="208"/>
    </row>
    <row r="12" spans="1:15" x14ac:dyDescent="0.3">
      <c r="A12" s="211"/>
      <c r="B12" s="214"/>
      <c r="C12" s="217"/>
      <c r="D12" s="217"/>
      <c r="E12" s="90" t="s">
        <v>64</v>
      </c>
      <c r="F12" s="217"/>
      <c r="G12" s="91">
        <v>13</v>
      </c>
      <c r="H12" s="98">
        <f>(G12*10/$F$4)</f>
        <v>0.73863636363636365</v>
      </c>
      <c r="I12" s="205"/>
      <c r="J12" s="208"/>
      <c r="O12" s="85" t="s">
        <v>53</v>
      </c>
    </row>
    <row r="13" spans="1:15" x14ac:dyDescent="0.3">
      <c r="A13" s="211"/>
      <c r="B13" s="214"/>
      <c r="C13" s="217"/>
      <c r="D13" s="217"/>
      <c r="E13" s="90" t="s">
        <v>65</v>
      </c>
      <c r="F13" s="217"/>
      <c r="G13" s="91">
        <v>10</v>
      </c>
      <c r="H13" s="98">
        <f t="shared" si="0"/>
        <v>0.56818181818181823</v>
      </c>
      <c r="I13" s="205"/>
      <c r="J13" s="208"/>
      <c r="O13" s="7" t="s">
        <v>54</v>
      </c>
    </row>
    <row r="14" spans="1:15" x14ac:dyDescent="0.3">
      <c r="A14" s="211"/>
      <c r="B14" s="214"/>
      <c r="C14" s="217"/>
      <c r="D14" s="217"/>
      <c r="E14" s="88" t="s">
        <v>66</v>
      </c>
      <c r="F14" s="217"/>
      <c r="G14" s="89">
        <v>0</v>
      </c>
      <c r="H14" s="97">
        <f t="shared" si="0"/>
        <v>0</v>
      </c>
      <c r="I14" s="205"/>
      <c r="J14" s="208"/>
    </row>
    <row r="15" spans="1:15" x14ac:dyDescent="0.3">
      <c r="A15" s="211"/>
      <c r="B15" s="214"/>
      <c r="C15" s="217"/>
      <c r="D15" s="217"/>
      <c r="E15" s="88" t="s">
        <v>67</v>
      </c>
      <c r="F15" s="217"/>
      <c r="G15" s="89">
        <v>0</v>
      </c>
      <c r="H15" s="97">
        <f t="shared" si="0"/>
        <v>0</v>
      </c>
      <c r="I15" s="205"/>
      <c r="J15" s="208"/>
    </row>
    <row r="16" spans="1:15" x14ac:dyDescent="0.3">
      <c r="A16" s="211"/>
      <c r="B16" s="214"/>
      <c r="C16" s="217"/>
      <c r="D16" s="217"/>
      <c r="E16" s="88" t="s">
        <v>68</v>
      </c>
      <c r="F16" s="217"/>
      <c r="G16" s="89">
        <v>0</v>
      </c>
      <c r="H16" s="97">
        <f t="shared" si="0"/>
        <v>0</v>
      </c>
      <c r="I16" s="205"/>
      <c r="J16" s="208"/>
    </row>
    <row r="17" spans="1:10" x14ac:dyDescent="0.3">
      <c r="A17" s="211"/>
      <c r="B17" s="214"/>
      <c r="C17" s="217"/>
      <c r="D17" s="217"/>
      <c r="E17" s="88" t="s">
        <v>69</v>
      </c>
      <c r="F17" s="217"/>
      <c r="G17" s="89">
        <v>0</v>
      </c>
      <c r="H17" s="97">
        <f t="shared" si="0"/>
        <v>0</v>
      </c>
      <c r="I17" s="205"/>
      <c r="J17" s="208"/>
    </row>
    <row r="18" spans="1:10" x14ac:dyDescent="0.3">
      <c r="A18" s="211"/>
      <c r="B18" s="214"/>
      <c r="C18" s="217"/>
      <c r="D18" s="217"/>
      <c r="E18" s="88" t="s">
        <v>70</v>
      </c>
      <c r="F18" s="217"/>
      <c r="G18" s="89">
        <v>0</v>
      </c>
      <c r="H18" s="97">
        <f t="shared" si="0"/>
        <v>0</v>
      </c>
      <c r="I18" s="205"/>
      <c r="J18" s="208"/>
    </row>
    <row r="19" spans="1:10" x14ac:dyDescent="0.3">
      <c r="A19" s="211"/>
      <c r="B19" s="214"/>
      <c r="C19" s="217"/>
      <c r="D19" s="217"/>
      <c r="E19" s="90" t="s">
        <v>71</v>
      </c>
      <c r="F19" s="217"/>
      <c r="G19" s="91">
        <v>19</v>
      </c>
      <c r="H19" s="98">
        <f t="shared" si="0"/>
        <v>1.0795454545454546</v>
      </c>
      <c r="I19" s="205"/>
      <c r="J19" s="208"/>
    </row>
    <row r="20" spans="1:10" x14ac:dyDescent="0.3">
      <c r="A20" s="211"/>
      <c r="B20" s="214"/>
      <c r="C20" s="217"/>
      <c r="D20" s="217"/>
      <c r="E20" s="90" t="s">
        <v>72</v>
      </c>
      <c r="F20" s="217"/>
      <c r="G20" s="91">
        <v>12</v>
      </c>
      <c r="H20" s="98">
        <f>(G20*10/$F$4)</f>
        <v>0.68181818181818177</v>
      </c>
      <c r="I20" s="205"/>
      <c r="J20" s="208"/>
    </row>
    <row r="21" spans="1:10" x14ac:dyDescent="0.3">
      <c r="A21" s="211"/>
      <c r="B21" s="214"/>
      <c r="C21" s="217"/>
      <c r="D21" s="217"/>
      <c r="E21" s="90" t="s">
        <v>73</v>
      </c>
      <c r="F21" s="217"/>
      <c r="G21" s="91">
        <v>6</v>
      </c>
      <c r="H21" s="98">
        <f t="shared" si="0"/>
        <v>0.34090909090909088</v>
      </c>
      <c r="I21" s="205"/>
      <c r="J21" s="208"/>
    </row>
    <row r="22" spans="1:10" x14ac:dyDescent="0.3">
      <c r="A22" s="211"/>
      <c r="B22" s="214"/>
      <c r="C22" s="217"/>
      <c r="D22" s="217"/>
      <c r="E22" s="90" t="s">
        <v>74</v>
      </c>
      <c r="F22" s="217"/>
      <c r="G22" s="91">
        <v>6</v>
      </c>
      <c r="H22" s="98">
        <f t="shared" si="0"/>
        <v>0.34090909090909088</v>
      </c>
      <c r="I22" s="205"/>
      <c r="J22" s="208"/>
    </row>
    <row r="23" spans="1:10" ht="15" thickBot="1" x14ac:dyDescent="0.35">
      <c r="A23" s="212"/>
      <c r="B23" s="215"/>
      <c r="C23" s="218"/>
      <c r="D23" s="218"/>
      <c r="E23" s="102" t="s">
        <v>75</v>
      </c>
      <c r="F23" s="218"/>
      <c r="G23" s="103">
        <v>9</v>
      </c>
      <c r="H23" s="104">
        <f t="shared" si="0"/>
        <v>0.51136363636363635</v>
      </c>
      <c r="I23" s="206"/>
      <c r="J23" s="209"/>
    </row>
    <row r="24" spans="1:10" ht="15" customHeight="1" thickTop="1" x14ac:dyDescent="0.3">
      <c r="A24" s="210" t="s">
        <v>83</v>
      </c>
      <c r="B24" s="213">
        <v>42507</v>
      </c>
      <c r="C24" s="216">
        <v>20</v>
      </c>
      <c r="D24" s="216">
        <v>4</v>
      </c>
      <c r="E24" s="109" t="s">
        <v>56</v>
      </c>
      <c r="F24" s="216">
        <v>181</v>
      </c>
      <c r="G24" s="110">
        <v>93</v>
      </c>
      <c r="H24" s="111">
        <f>(G24*10/$F$24)</f>
        <v>5.1381215469613259</v>
      </c>
      <c r="I24" s="204">
        <f>ROUND(AVERAGE(H24:H43),1)</f>
        <v>3.7</v>
      </c>
      <c r="J24" s="207">
        <f>ROUND(_xlfn.STDEV.P(H24:H43),1)</f>
        <v>1.4</v>
      </c>
    </row>
    <row r="25" spans="1:10" x14ac:dyDescent="0.3">
      <c r="A25" s="211"/>
      <c r="B25" s="214"/>
      <c r="C25" s="217"/>
      <c r="D25" s="217"/>
      <c r="E25" s="88" t="s">
        <v>57</v>
      </c>
      <c r="F25" s="217"/>
      <c r="G25" s="89">
        <v>92</v>
      </c>
      <c r="H25" s="96">
        <f t="shared" ref="H25:H43" si="1">(G25*10/$F$24)</f>
        <v>5.0828729281767959</v>
      </c>
      <c r="I25" s="205"/>
      <c r="J25" s="208"/>
    </row>
    <row r="26" spans="1:10" x14ac:dyDescent="0.3">
      <c r="A26" s="211"/>
      <c r="B26" s="214"/>
      <c r="C26" s="217"/>
      <c r="D26" s="217"/>
      <c r="E26" s="88" t="s">
        <v>58</v>
      </c>
      <c r="F26" s="217"/>
      <c r="G26" s="89">
        <v>93</v>
      </c>
      <c r="H26" s="96">
        <f t="shared" si="1"/>
        <v>5.1381215469613259</v>
      </c>
      <c r="I26" s="205"/>
      <c r="J26" s="208"/>
    </row>
    <row r="27" spans="1:10" x14ac:dyDescent="0.3">
      <c r="A27" s="211"/>
      <c r="B27" s="214"/>
      <c r="C27" s="217"/>
      <c r="D27" s="217"/>
      <c r="E27" s="88" t="s">
        <v>59</v>
      </c>
      <c r="F27" s="217"/>
      <c r="G27" s="89">
        <v>91</v>
      </c>
      <c r="H27" s="96">
        <f t="shared" si="1"/>
        <v>5.027624309392265</v>
      </c>
      <c r="I27" s="205"/>
      <c r="J27" s="208"/>
    </row>
    <row r="28" spans="1:10" x14ac:dyDescent="0.3">
      <c r="A28" s="211"/>
      <c r="B28" s="214"/>
      <c r="C28" s="217"/>
      <c r="D28" s="217"/>
      <c r="E28" s="88" t="s">
        <v>60</v>
      </c>
      <c r="F28" s="217"/>
      <c r="G28" s="89">
        <v>79</v>
      </c>
      <c r="H28" s="96">
        <f t="shared" si="1"/>
        <v>4.3646408839779003</v>
      </c>
      <c r="I28" s="205"/>
      <c r="J28" s="208"/>
    </row>
    <row r="29" spans="1:10" x14ac:dyDescent="0.3">
      <c r="A29" s="211"/>
      <c r="B29" s="214"/>
      <c r="C29" s="217"/>
      <c r="D29" s="217"/>
      <c r="E29" s="90" t="s">
        <v>61</v>
      </c>
      <c r="F29" s="217"/>
      <c r="G29" s="91">
        <v>67</v>
      </c>
      <c r="H29" s="108">
        <f t="shared" si="1"/>
        <v>3.701657458563536</v>
      </c>
      <c r="I29" s="205"/>
      <c r="J29" s="208"/>
    </row>
    <row r="30" spans="1:10" x14ac:dyDescent="0.3">
      <c r="A30" s="211"/>
      <c r="B30" s="214"/>
      <c r="C30" s="217"/>
      <c r="D30" s="217"/>
      <c r="E30" s="90" t="s">
        <v>62</v>
      </c>
      <c r="F30" s="217"/>
      <c r="G30" s="91">
        <v>105</v>
      </c>
      <c r="H30" s="108">
        <f t="shared" si="1"/>
        <v>5.8011049723756907</v>
      </c>
      <c r="I30" s="205"/>
      <c r="J30" s="208"/>
    </row>
    <row r="31" spans="1:10" x14ac:dyDescent="0.3">
      <c r="A31" s="211"/>
      <c r="B31" s="214"/>
      <c r="C31" s="217"/>
      <c r="D31" s="217"/>
      <c r="E31" s="90" t="s">
        <v>63</v>
      </c>
      <c r="F31" s="217"/>
      <c r="G31" s="91">
        <v>106</v>
      </c>
      <c r="H31" s="108">
        <f t="shared" si="1"/>
        <v>5.8563535911602207</v>
      </c>
      <c r="I31" s="205"/>
      <c r="J31" s="208"/>
    </row>
    <row r="32" spans="1:10" x14ac:dyDescent="0.3">
      <c r="A32" s="211"/>
      <c r="B32" s="214"/>
      <c r="C32" s="217"/>
      <c r="D32" s="217"/>
      <c r="E32" s="90" t="s">
        <v>64</v>
      </c>
      <c r="F32" s="217"/>
      <c r="G32" s="91">
        <v>59</v>
      </c>
      <c r="H32" s="108">
        <f t="shared" si="1"/>
        <v>3.2596685082872927</v>
      </c>
      <c r="I32" s="205"/>
      <c r="J32" s="208"/>
    </row>
    <row r="33" spans="1:10" x14ac:dyDescent="0.3">
      <c r="A33" s="211"/>
      <c r="B33" s="214"/>
      <c r="C33" s="217"/>
      <c r="D33" s="217"/>
      <c r="E33" s="90" t="s">
        <v>65</v>
      </c>
      <c r="F33" s="217"/>
      <c r="G33" s="91">
        <v>57</v>
      </c>
      <c r="H33" s="108">
        <f t="shared" si="1"/>
        <v>3.1491712707182322</v>
      </c>
      <c r="I33" s="205"/>
      <c r="J33" s="208"/>
    </row>
    <row r="34" spans="1:10" x14ac:dyDescent="0.3">
      <c r="A34" s="211"/>
      <c r="B34" s="214"/>
      <c r="C34" s="217"/>
      <c r="D34" s="217"/>
      <c r="E34" s="88" t="s">
        <v>66</v>
      </c>
      <c r="F34" s="217"/>
      <c r="G34" s="89">
        <v>70</v>
      </c>
      <c r="H34" s="96">
        <f>(G34*10/$F$24)</f>
        <v>3.867403314917127</v>
      </c>
      <c r="I34" s="205"/>
      <c r="J34" s="208"/>
    </row>
    <row r="35" spans="1:10" x14ac:dyDescent="0.3">
      <c r="A35" s="211"/>
      <c r="B35" s="214"/>
      <c r="C35" s="217"/>
      <c r="D35" s="217"/>
      <c r="E35" s="88" t="s">
        <v>67</v>
      </c>
      <c r="F35" s="217"/>
      <c r="G35" s="89">
        <v>80</v>
      </c>
      <c r="H35" s="96">
        <f t="shared" si="1"/>
        <v>4.4198895027624312</v>
      </c>
      <c r="I35" s="205"/>
      <c r="J35" s="208"/>
    </row>
    <row r="36" spans="1:10" x14ac:dyDescent="0.3">
      <c r="A36" s="211"/>
      <c r="B36" s="214"/>
      <c r="C36" s="217"/>
      <c r="D36" s="217"/>
      <c r="E36" s="88" t="s">
        <v>68</v>
      </c>
      <c r="F36" s="217"/>
      <c r="G36" s="89">
        <v>50</v>
      </c>
      <c r="H36" s="96">
        <f t="shared" si="1"/>
        <v>2.7624309392265194</v>
      </c>
      <c r="I36" s="205"/>
      <c r="J36" s="208"/>
    </row>
    <row r="37" spans="1:10" x14ac:dyDescent="0.3">
      <c r="A37" s="211"/>
      <c r="B37" s="214"/>
      <c r="C37" s="217"/>
      <c r="D37" s="217"/>
      <c r="E37" s="88" t="s">
        <v>69</v>
      </c>
      <c r="F37" s="217"/>
      <c r="G37" s="89">
        <v>46</v>
      </c>
      <c r="H37" s="96">
        <f t="shared" si="1"/>
        <v>2.541436464088398</v>
      </c>
      <c r="I37" s="205"/>
      <c r="J37" s="208"/>
    </row>
    <row r="38" spans="1:10" x14ac:dyDescent="0.3">
      <c r="A38" s="211"/>
      <c r="B38" s="214"/>
      <c r="C38" s="217"/>
      <c r="D38" s="217"/>
      <c r="E38" s="88" t="s">
        <v>70</v>
      </c>
      <c r="F38" s="217"/>
      <c r="G38" s="89">
        <v>54</v>
      </c>
      <c r="H38" s="96">
        <f t="shared" si="1"/>
        <v>2.9834254143646408</v>
      </c>
      <c r="I38" s="205"/>
      <c r="J38" s="208"/>
    </row>
    <row r="39" spans="1:10" x14ac:dyDescent="0.3">
      <c r="A39" s="211"/>
      <c r="B39" s="214"/>
      <c r="C39" s="217"/>
      <c r="D39" s="217"/>
      <c r="E39" s="90" t="s">
        <v>71</v>
      </c>
      <c r="F39" s="217"/>
      <c r="G39" s="91">
        <v>28</v>
      </c>
      <c r="H39" s="108">
        <f>(G39*10/$F$24)</f>
        <v>1.5469613259668509</v>
      </c>
      <c r="I39" s="205"/>
      <c r="J39" s="208"/>
    </row>
    <row r="40" spans="1:10" x14ac:dyDescent="0.3">
      <c r="A40" s="211"/>
      <c r="B40" s="214"/>
      <c r="C40" s="217"/>
      <c r="D40" s="217"/>
      <c r="E40" s="90" t="s">
        <v>72</v>
      </c>
      <c r="F40" s="217"/>
      <c r="G40" s="91">
        <v>25</v>
      </c>
      <c r="H40" s="108">
        <f t="shared" si="1"/>
        <v>1.3812154696132597</v>
      </c>
      <c r="I40" s="205"/>
      <c r="J40" s="208"/>
    </row>
    <row r="41" spans="1:10" x14ac:dyDescent="0.3">
      <c r="A41" s="211"/>
      <c r="B41" s="214"/>
      <c r="C41" s="217"/>
      <c r="D41" s="217"/>
      <c r="E41" s="90" t="s">
        <v>73</v>
      </c>
      <c r="F41" s="217"/>
      <c r="G41" s="91">
        <v>14</v>
      </c>
      <c r="H41" s="108">
        <f>(G41*10/$F$24)</f>
        <v>0.77348066298342544</v>
      </c>
      <c r="I41" s="205"/>
      <c r="J41" s="208"/>
    </row>
    <row r="42" spans="1:10" x14ac:dyDescent="0.3">
      <c r="A42" s="211"/>
      <c r="B42" s="214"/>
      <c r="C42" s="217"/>
      <c r="D42" s="217"/>
      <c r="E42" s="90" t="s">
        <v>74</v>
      </c>
      <c r="F42" s="217"/>
      <c r="G42" s="91">
        <v>50</v>
      </c>
      <c r="H42" s="108">
        <f t="shared" si="1"/>
        <v>2.7624309392265194</v>
      </c>
      <c r="I42" s="205"/>
      <c r="J42" s="208"/>
    </row>
    <row r="43" spans="1:10" ht="15" thickBot="1" x14ac:dyDescent="0.35">
      <c r="A43" s="212"/>
      <c r="B43" s="215"/>
      <c r="C43" s="218"/>
      <c r="D43" s="218"/>
      <c r="E43" s="102" t="s">
        <v>75</v>
      </c>
      <c r="F43" s="218"/>
      <c r="G43" s="103">
        <v>85</v>
      </c>
      <c r="H43" s="107">
        <f t="shared" si="1"/>
        <v>4.6961325966850831</v>
      </c>
      <c r="I43" s="206"/>
      <c r="J43" s="209"/>
    </row>
    <row r="44" spans="1:10" ht="15" thickTop="1" x14ac:dyDescent="0.3">
      <c r="A44" s="210" t="s">
        <v>84</v>
      </c>
      <c r="B44" s="213">
        <v>42510</v>
      </c>
      <c r="C44" s="216">
        <v>20</v>
      </c>
      <c r="D44" s="216">
        <v>7</v>
      </c>
      <c r="E44" s="109" t="s">
        <v>56</v>
      </c>
      <c r="F44" s="216">
        <v>176</v>
      </c>
      <c r="G44" s="110">
        <v>178</v>
      </c>
      <c r="H44" s="111">
        <f>(G44*10/$F$44)</f>
        <v>10.113636363636363</v>
      </c>
      <c r="I44" s="204">
        <f>ROUND(AVERAGE(H44:H63),1)</f>
        <v>7.5</v>
      </c>
      <c r="J44" s="207">
        <f>ROUND(_xlfn.STDEV.P(H44:H63),1)</f>
        <v>1.6</v>
      </c>
    </row>
    <row r="45" spans="1:10" x14ac:dyDescent="0.3">
      <c r="A45" s="211"/>
      <c r="B45" s="214"/>
      <c r="C45" s="217"/>
      <c r="D45" s="217"/>
      <c r="E45" s="88" t="s">
        <v>57</v>
      </c>
      <c r="F45" s="217"/>
      <c r="G45" s="89">
        <v>180</v>
      </c>
      <c r="H45" s="96">
        <f t="shared" ref="H45:H63" si="2">(G45*10/$F$44)</f>
        <v>10.227272727272727</v>
      </c>
      <c r="I45" s="205"/>
      <c r="J45" s="208"/>
    </row>
    <row r="46" spans="1:10" x14ac:dyDescent="0.3">
      <c r="A46" s="211"/>
      <c r="B46" s="214"/>
      <c r="C46" s="217"/>
      <c r="D46" s="217"/>
      <c r="E46" s="88" t="s">
        <v>58</v>
      </c>
      <c r="F46" s="217"/>
      <c r="G46" s="89">
        <v>161</v>
      </c>
      <c r="H46" s="96">
        <f t="shared" si="2"/>
        <v>9.1477272727272734</v>
      </c>
      <c r="I46" s="205"/>
      <c r="J46" s="208"/>
    </row>
    <row r="47" spans="1:10" x14ac:dyDescent="0.3">
      <c r="A47" s="211"/>
      <c r="B47" s="214"/>
      <c r="C47" s="217"/>
      <c r="D47" s="217"/>
      <c r="E47" s="88" t="s">
        <v>59</v>
      </c>
      <c r="F47" s="217"/>
      <c r="G47" s="89">
        <v>124</v>
      </c>
      <c r="H47" s="96">
        <f t="shared" si="2"/>
        <v>7.0454545454545459</v>
      </c>
      <c r="I47" s="205"/>
      <c r="J47" s="208"/>
    </row>
    <row r="48" spans="1:10" x14ac:dyDescent="0.3">
      <c r="A48" s="211"/>
      <c r="B48" s="214"/>
      <c r="C48" s="217"/>
      <c r="D48" s="217"/>
      <c r="E48" s="88" t="s">
        <v>60</v>
      </c>
      <c r="F48" s="217"/>
      <c r="G48" s="89">
        <v>141</v>
      </c>
      <c r="H48" s="96">
        <f t="shared" si="2"/>
        <v>8.0113636363636367</v>
      </c>
      <c r="I48" s="205"/>
      <c r="J48" s="208"/>
    </row>
    <row r="49" spans="1:10" x14ac:dyDescent="0.3">
      <c r="A49" s="211"/>
      <c r="B49" s="214"/>
      <c r="C49" s="217"/>
      <c r="D49" s="217"/>
      <c r="E49" s="90" t="s">
        <v>61</v>
      </c>
      <c r="F49" s="217"/>
      <c r="G49" s="91">
        <v>111</v>
      </c>
      <c r="H49" s="108">
        <f t="shared" si="2"/>
        <v>6.3068181818181817</v>
      </c>
      <c r="I49" s="205"/>
      <c r="J49" s="208"/>
    </row>
    <row r="50" spans="1:10" x14ac:dyDescent="0.3">
      <c r="A50" s="211"/>
      <c r="B50" s="214"/>
      <c r="C50" s="217"/>
      <c r="D50" s="217"/>
      <c r="E50" s="90" t="s">
        <v>62</v>
      </c>
      <c r="F50" s="217"/>
      <c r="G50" s="91">
        <v>134</v>
      </c>
      <c r="H50" s="108">
        <f t="shared" si="2"/>
        <v>7.6136363636363633</v>
      </c>
      <c r="I50" s="205"/>
      <c r="J50" s="208"/>
    </row>
    <row r="51" spans="1:10" x14ac:dyDescent="0.3">
      <c r="A51" s="211"/>
      <c r="B51" s="214"/>
      <c r="C51" s="217"/>
      <c r="D51" s="217"/>
      <c r="E51" s="90" t="s">
        <v>63</v>
      </c>
      <c r="F51" s="217"/>
      <c r="G51" s="91">
        <v>123</v>
      </c>
      <c r="H51" s="108">
        <f t="shared" si="2"/>
        <v>6.9886363636363633</v>
      </c>
      <c r="I51" s="205"/>
      <c r="J51" s="208"/>
    </row>
    <row r="52" spans="1:10" x14ac:dyDescent="0.3">
      <c r="A52" s="211"/>
      <c r="B52" s="214"/>
      <c r="C52" s="217"/>
      <c r="D52" s="217"/>
      <c r="E52" s="90" t="s">
        <v>64</v>
      </c>
      <c r="F52" s="217"/>
      <c r="G52" s="91">
        <v>101</v>
      </c>
      <c r="H52" s="108">
        <f t="shared" si="2"/>
        <v>5.7386363636363633</v>
      </c>
      <c r="I52" s="205"/>
      <c r="J52" s="208"/>
    </row>
    <row r="53" spans="1:10" x14ac:dyDescent="0.3">
      <c r="A53" s="211"/>
      <c r="B53" s="214"/>
      <c r="C53" s="217"/>
      <c r="D53" s="217"/>
      <c r="E53" s="90" t="s">
        <v>65</v>
      </c>
      <c r="F53" s="217"/>
      <c r="G53" s="91">
        <v>108</v>
      </c>
      <c r="H53" s="108">
        <f t="shared" si="2"/>
        <v>6.1363636363636367</v>
      </c>
      <c r="I53" s="205"/>
      <c r="J53" s="208"/>
    </row>
    <row r="54" spans="1:10" x14ac:dyDescent="0.3">
      <c r="A54" s="211"/>
      <c r="B54" s="214"/>
      <c r="C54" s="217"/>
      <c r="D54" s="217"/>
      <c r="E54" s="88" t="s">
        <v>66</v>
      </c>
      <c r="F54" s="217"/>
      <c r="G54" s="89">
        <v>167</v>
      </c>
      <c r="H54" s="96">
        <f t="shared" si="2"/>
        <v>9.4886363636363633</v>
      </c>
      <c r="I54" s="205"/>
      <c r="J54" s="208"/>
    </row>
    <row r="55" spans="1:10" x14ac:dyDescent="0.3">
      <c r="A55" s="211"/>
      <c r="B55" s="214"/>
      <c r="C55" s="217"/>
      <c r="D55" s="217"/>
      <c r="E55" s="88" t="s">
        <v>67</v>
      </c>
      <c r="F55" s="217"/>
      <c r="G55" s="89">
        <v>91</v>
      </c>
      <c r="H55" s="96">
        <f t="shared" si="2"/>
        <v>5.1704545454545459</v>
      </c>
      <c r="I55" s="205"/>
      <c r="J55" s="208"/>
    </row>
    <row r="56" spans="1:10" x14ac:dyDescent="0.3">
      <c r="A56" s="211"/>
      <c r="B56" s="214"/>
      <c r="C56" s="217"/>
      <c r="D56" s="217"/>
      <c r="E56" s="88" t="s">
        <v>68</v>
      </c>
      <c r="F56" s="217"/>
      <c r="G56" s="89">
        <v>96</v>
      </c>
      <c r="H56" s="96">
        <f t="shared" si="2"/>
        <v>5.4545454545454541</v>
      </c>
      <c r="I56" s="205"/>
      <c r="J56" s="208"/>
    </row>
    <row r="57" spans="1:10" x14ac:dyDescent="0.3">
      <c r="A57" s="211"/>
      <c r="B57" s="214"/>
      <c r="C57" s="217"/>
      <c r="D57" s="217"/>
      <c r="E57" s="88" t="s">
        <v>69</v>
      </c>
      <c r="F57" s="217"/>
      <c r="G57" s="89">
        <v>151</v>
      </c>
      <c r="H57" s="96">
        <f>(G57*10/$F$44)</f>
        <v>8.579545454545455</v>
      </c>
      <c r="I57" s="205"/>
      <c r="J57" s="208"/>
    </row>
    <row r="58" spans="1:10" x14ac:dyDescent="0.3">
      <c r="A58" s="211"/>
      <c r="B58" s="214"/>
      <c r="C58" s="217"/>
      <c r="D58" s="217"/>
      <c r="E58" s="88" t="s">
        <v>70</v>
      </c>
      <c r="F58" s="217"/>
      <c r="G58" s="89">
        <v>175</v>
      </c>
      <c r="H58" s="96">
        <f t="shared" si="2"/>
        <v>9.9431818181818183</v>
      </c>
      <c r="I58" s="205"/>
      <c r="J58" s="208"/>
    </row>
    <row r="59" spans="1:10" x14ac:dyDescent="0.3">
      <c r="A59" s="211"/>
      <c r="B59" s="214"/>
      <c r="C59" s="217"/>
      <c r="D59" s="217"/>
      <c r="E59" s="90" t="s">
        <v>71</v>
      </c>
      <c r="F59" s="217"/>
      <c r="G59" s="91">
        <v>116</v>
      </c>
      <c r="H59" s="108">
        <f t="shared" si="2"/>
        <v>6.5909090909090908</v>
      </c>
      <c r="I59" s="205"/>
      <c r="J59" s="208"/>
    </row>
    <row r="60" spans="1:10" x14ac:dyDescent="0.3">
      <c r="A60" s="211"/>
      <c r="B60" s="214"/>
      <c r="C60" s="217"/>
      <c r="D60" s="217"/>
      <c r="E60" s="90" t="s">
        <v>72</v>
      </c>
      <c r="F60" s="217"/>
      <c r="G60" s="91">
        <v>108</v>
      </c>
      <c r="H60" s="108">
        <f>(G60*10/$F$44)</f>
        <v>6.1363636363636367</v>
      </c>
      <c r="I60" s="205"/>
      <c r="J60" s="208"/>
    </row>
    <row r="61" spans="1:10" x14ac:dyDescent="0.3">
      <c r="A61" s="211"/>
      <c r="B61" s="214"/>
      <c r="C61" s="217"/>
      <c r="D61" s="217"/>
      <c r="E61" s="90" t="s">
        <v>73</v>
      </c>
      <c r="F61" s="217"/>
      <c r="G61" s="91">
        <v>97</v>
      </c>
      <c r="H61" s="108">
        <v>7</v>
      </c>
      <c r="I61" s="205"/>
      <c r="J61" s="208"/>
    </row>
    <row r="62" spans="1:10" x14ac:dyDescent="0.3">
      <c r="A62" s="211"/>
      <c r="B62" s="214"/>
      <c r="C62" s="217"/>
      <c r="D62" s="217"/>
      <c r="E62" s="90" t="s">
        <v>74</v>
      </c>
      <c r="F62" s="217"/>
      <c r="G62" s="91">
        <v>114</v>
      </c>
      <c r="H62" s="108">
        <f t="shared" si="2"/>
        <v>6.4772727272727275</v>
      </c>
      <c r="I62" s="205"/>
      <c r="J62" s="208"/>
    </row>
    <row r="63" spans="1:10" ht="15" thickBot="1" x14ac:dyDescent="0.35">
      <c r="A63" s="212"/>
      <c r="B63" s="215"/>
      <c r="C63" s="218"/>
      <c r="D63" s="218"/>
      <c r="E63" s="102" t="s">
        <v>75</v>
      </c>
      <c r="F63" s="218"/>
      <c r="G63" s="103">
        <v>150</v>
      </c>
      <c r="H63" s="107">
        <f t="shared" si="2"/>
        <v>8.5227272727272734</v>
      </c>
      <c r="I63" s="206"/>
      <c r="J63" s="209"/>
    </row>
    <row r="64" spans="1:10" ht="15" thickTop="1" x14ac:dyDescent="0.3">
      <c r="A64" s="210" t="s">
        <v>85</v>
      </c>
      <c r="B64" s="213">
        <v>42517</v>
      </c>
      <c r="C64" s="216">
        <v>20</v>
      </c>
      <c r="D64" s="216">
        <v>14</v>
      </c>
      <c r="E64" s="109" t="s">
        <v>56</v>
      </c>
      <c r="F64" s="216">
        <v>177</v>
      </c>
      <c r="G64" s="113"/>
      <c r="H64" s="118"/>
      <c r="I64" s="204">
        <f>ROUND(AVERAGE(H64:H83),1)</f>
        <v>9.5</v>
      </c>
      <c r="J64" s="207">
        <f>ROUND(_xlfn.STDEV.P(H64:H83),1)</f>
        <v>1.7</v>
      </c>
    </row>
    <row r="65" spans="1:10" x14ac:dyDescent="0.3">
      <c r="A65" s="211"/>
      <c r="B65" s="214"/>
      <c r="C65" s="217"/>
      <c r="D65" s="217"/>
      <c r="E65" s="88" t="s">
        <v>57</v>
      </c>
      <c r="F65" s="217"/>
      <c r="G65" s="89">
        <v>158</v>
      </c>
      <c r="H65" s="96">
        <f t="shared" ref="H65:H83" si="3">(G65*10/$F$64)</f>
        <v>8.9265536723163841</v>
      </c>
      <c r="I65" s="205"/>
      <c r="J65" s="208"/>
    </row>
    <row r="66" spans="1:10" x14ac:dyDescent="0.3">
      <c r="A66" s="211"/>
      <c r="B66" s="214"/>
      <c r="C66" s="217"/>
      <c r="D66" s="217"/>
      <c r="E66" s="88" t="s">
        <v>58</v>
      </c>
      <c r="F66" s="217"/>
      <c r="G66" s="89">
        <v>169</v>
      </c>
      <c r="H66" s="96">
        <f t="shared" si="3"/>
        <v>9.5480225988700571</v>
      </c>
      <c r="I66" s="205"/>
      <c r="J66" s="208"/>
    </row>
    <row r="67" spans="1:10" x14ac:dyDescent="0.3">
      <c r="A67" s="211"/>
      <c r="B67" s="214"/>
      <c r="C67" s="217"/>
      <c r="D67" s="217"/>
      <c r="E67" s="88" t="s">
        <v>59</v>
      </c>
      <c r="F67" s="217"/>
      <c r="G67" s="89">
        <v>183</v>
      </c>
      <c r="H67" s="96">
        <f t="shared" si="3"/>
        <v>10.338983050847459</v>
      </c>
      <c r="I67" s="205"/>
      <c r="J67" s="208"/>
    </row>
    <row r="68" spans="1:10" x14ac:dyDescent="0.3">
      <c r="A68" s="211"/>
      <c r="B68" s="214"/>
      <c r="C68" s="217"/>
      <c r="D68" s="217"/>
      <c r="E68" s="88" t="s">
        <v>60</v>
      </c>
      <c r="F68" s="217"/>
      <c r="G68" s="89">
        <v>175</v>
      </c>
      <c r="H68" s="96">
        <f t="shared" si="3"/>
        <v>9.8870056497175138</v>
      </c>
      <c r="I68" s="205"/>
      <c r="J68" s="208"/>
    </row>
    <row r="69" spans="1:10" x14ac:dyDescent="0.3">
      <c r="A69" s="211"/>
      <c r="B69" s="214"/>
      <c r="C69" s="217"/>
      <c r="D69" s="217"/>
      <c r="E69" s="90" t="s">
        <v>61</v>
      </c>
      <c r="F69" s="217"/>
      <c r="G69" s="91">
        <v>149</v>
      </c>
      <c r="H69" s="108">
        <f t="shared" si="3"/>
        <v>8.4180790960451972</v>
      </c>
      <c r="I69" s="205"/>
      <c r="J69" s="208"/>
    </row>
    <row r="70" spans="1:10" x14ac:dyDescent="0.3">
      <c r="A70" s="211"/>
      <c r="B70" s="214"/>
      <c r="C70" s="217"/>
      <c r="D70" s="217"/>
      <c r="E70" s="90" t="s">
        <v>62</v>
      </c>
      <c r="F70" s="217"/>
      <c r="G70" s="91">
        <v>148</v>
      </c>
      <c r="H70" s="108">
        <f t="shared" si="3"/>
        <v>8.361581920903955</v>
      </c>
      <c r="I70" s="205"/>
      <c r="J70" s="208"/>
    </row>
    <row r="71" spans="1:10" x14ac:dyDescent="0.3">
      <c r="A71" s="211"/>
      <c r="B71" s="214"/>
      <c r="C71" s="217"/>
      <c r="D71" s="217"/>
      <c r="E71" s="90" t="s">
        <v>63</v>
      </c>
      <c r="F71" s="217"/>
      <c r="G71" s="91">
        <v>143</v>
      </c>
      <c r="H71" s="108">
        <f t="shared" si="3"/>
        <v>8.0790960451977405</v>
      </c>
      <c r="I71" s="205"/>
      <c r="J71" s="208"/>
    </row>
    <row r="72" spans="1:10" x14ac:dyDescent="0.3">
      <c r="A72" s="211"/>
      <c r="B72" s="214"/>
      <c r="C72" s="217"/>
      <c r="D72" s="217"/>
      <c r="E72" s="90" t="s">
        <v>64</v>
      </c>
      <c r="F72" s="217"/>
      <c r="G72" s="91">
        <v>134</v>
      </c>
      <c r="H72" s="108">
        <f t="shared" si="3"/>
        <v>7.5706214689265536</v>
      </c>
      <c r="I72" s="205"/>
      <c r="J72" s="208"/>
    </row>
    <row r="73" spans="1:10" x14ac:dyDescent="0.3">
      <c r="A73" s="211"/>
      <c r="B73" s="214"/>
      <c r="C73" s="217"/>
      <c r="D73" s="217"/>
      <c r="E73" s="90" t="s">
        <v>65</v>
      </c>
      <c r="F73" s="217"/>
      <c r="G73" s="91">
        <v>127</v>
      </c>
      <c r="H73" s="108">
        <f t="shared" si="3"/>
        <v>7.1751412429378529</v>
      </c>
      <c r="I73" s="205"/>
      <c r="J73" s="208"/>
    </row>
    <row r="74" spans="1:10" x14ac:dyDescent="0.3">
      <c r="A74" s="211"/>
      <c r="B74" s="214"/>
      <c r="C74" s="217"/>
      <c r="D74" s="217"/>
      <c r="E74" s="88" t="s">
        <v>66</v>
      </c>
      <c r="F74" s="217"/>
      <c r="G74" s="89">
        <v>126</v>
      </c>
      <c r="H74" s="96">
        <f t="shared" si="3"/>
        <v>7.1186440677966099</v>
      </c>
      <c r="I74" s="205"/>
      <c r="J74" s="208"/>
    </row>
    <row r="75" spans="1:10" x14ac:dyDescent="0.3">
      <c r="A75" s="211"/>
      <c r="B75" s="214"/>
      <c r="C75" s="217"/>
      <c r="D75" s="217"/>
      <c r="E75" s="88" t="s">
        <v>67</v>
      </c>
      <c r="F75" s="217"/>
      <c r="G75" s="89">
        <v>147</v>
      </c>
      <c r="H75" s="96">
        <f t="shared" si="3"/>
        <v>8.3050847457627111</v>
      </c>
      <c r="I75" s="205"/>
      <c r="J75" s="208"/>
    </row>
    <row r="76" spans="1:10" x14ac:dyDescent="0.3">
      <c r="A76" s="211"/>
      <c r="B76" s="214"/>
      <c r="C76" s="217"/>
      <c r="D76" s="217"/>
      <c r="E76" s="88" t="s">
        <v>68</v>
      </c>
      <c r="F76" s="217"/>
      <c r="G76" s="89">
        <v>157</v>
      </c>
      <c r="H76" s="96">
        <f t="shared" si="3"/>
        <v>8.8700564971751419</v>
      </c>
      <c r="I76" s="205"/>
      <c r="J76" s="208"/>
    </row>
    <row r="77" spans="1:10" x14ac:dyDescent="0.3">
      <c r="A77" s="211"/>
      <c r="B77" s="214"/>
      <c r="C77" s="217"/>
      <c r="D77" s="217"/>
      <c r="E77" s="88" t="s">
        <v>69</v>
      </c>
      <c r="F77" s="217"/>
      <c r="G77" s="89">
        <v>173</v>
      </c>
      <c r="H77" s="96">
        <f t="shared" si="3"/>
        <v>9.7740112994350277</v>
      </c>
      <c r="I77" s="205"/>
      <c r="J77" s="208"/>
    </row>
    <row r="78" spans="1:10" x14ac:dyDescent="0.3">
      <c r="A78" s="211"/>
      <c r="B78" s="214"/>
      <c r="C78" s="217"/>
      <c r="D78" s="217"/>
      <c r="E78" s="88" t="s">
        <v>70</v>
      </c>
      <c r="F78" s="217"/>
      <c r="G78" s="114"/>
      <c r="H78" s="117"/>
      <c r="I78" s="205"/>
      <c r="J78" s="208"/>
    </row>
    <row r="79" spans="1:10" x14ac:dyDescent="0.3">
      <c r="A79" s="211"/>
      <c r="B79" s="214"/>
      <c r="C79" s="217"/>
      <c r="D79" s="217"/>
      <c r="E79" s="90" t="s">
        <v>71</v>
      </c>
      <c r="F79" s="217"/>
      <c r="G79" s="91">
        <v>246</v>
      </c>
      <c r="H79" s="108">
        <f t="shared" si="3"/>
        <v>13.898305084745763</v>
      </c>
      <c r="I79" s="205"/>
      <c r="J79" s="208"/>
    </row>
    <row r="80" spans="1:10" x14ac:dyDescent="0.3">
      <c r="A80" s="211"/>
      <c r="B80" s="214"/>
      <c r="C80" s="217"/>
      <c r="D80" s="217"/>
      <c r="E80" s="90" t="s">
        <v>72</v>
      </c>
      <c r="F80" s="217"/>
      <c r="G80" s="91">
        <v>187</v>
      </c>
      <c r="H80" s="108">
        <f t="shared" si="3"/>
        <v>10.564971751412429</v>
      </c>
      <c r="I80" s="205"/>
      <c r="J80" s="208"/>
    </row>
    <row r="81" spans="1:10" x14ac:dyDescent="0.3">
      <c r="A81" s="211"/>
      <c r="B81" s="214"/>
      <c r="C81" s="217"/>
      <c r="D81" s="217"/>
      <c r="E81" s="90" t="s">
        <v>73</v>
      </c>
      <c r="F81" s="217"/>
      <c r="G81" s="91">
        <v>201</v>
      </c>
      <c r="H81" s="108">
        <f t="shared" si="3"/>
        <v>11.35593220338983</v>
      </c>
      <c r="I81" s="205"/>
      <c r="J81" s="208"/>
    </row>
    <row r="82" spans="1:10" x14ac:dyDescent="0.3">
      <c r="A82" s="211"/>
      <c r="B82" s="214"/>
      <c r="C82" s="217"/>
      <c r="D82" s="217"/>
      <c r="E82" s="90" t="s">
        <v>74</v>
      </c>
      <c r="F82" s="217"/>
      <c r="G82" s="91">
        <v>187</v>
      </c>
      <c r="H82" s="108">
        <f>(G82*10/$F$64)</f>
        <v>10.564971751412429</v>
      </c>
      <c r="I82" s="205"/>
      <c r="J82" s="208"/>
    </row>
    <row r="83" spans="1:10" ht="15" thickBot="1" x14ac:dyDescent="0.35">
      <c r="A83" s="212"/>
      <c r="B83" s="215"/>
      <c r="C83" s="218"/>
      <c r="D83" s="218"/>
      <c r="E83" s="102" t="s">
        <v>75</v>
      </c>
      <c r="F83" s="218"/>
      <c r="G83" s="103">
        <v>205</v>
      </c>
      <c r="H83" s="107">
        <f t="shared" si="3"/>
        <v>11.581920903954803</v>
      </c>
      <c r="I83" s="206"/>
      <c r="J83" s="209"/>
    </row>
    <row r="84" spans="1:10" ht="15" thickTop="1" x14ac:dyDescent="0.3">
      <c r="A84" s="210" t="s">
        <v>86</v>
      </c>
      <c r="B84" s="213">
        <v>42524</v>
      </c>
      <c r="C84" s="216">
        <v>20</v>
      </c>
      <c r="D84" s="216">
        <v>21</v>
      </c>
      <c r="E84" s="109" t="s">
        <v>56</v>
      </c>
      <c r="F84" s="216">
        <v>178</v>
      </c>
      <c r="G84" s="113"/>
      <c r="H84" s="118"/>
      <c r="I84" s="204">
        <f>ROUND(AVERAGE(H84:H103),1)</f>
        <v>12</v>
      </c>
      <c r="J84" s="207">
        <f>ROUND(_xlfn.STDEV.P(H84:H103),1)</f>
        <v>3.2</v>
      </c>
    </row>
    <row r="85" spans="1:10" x14ac:dyDescent="0.3">
      <c r="A85" s="211"/>
      <c r="B85" s="214"/>
      <c r="C85" s="217"/>
      <c r="D85" s="217"/>
      <c r="E85" s="88" t="s">
        <v>57</v>
      </c>
      <c r="F85" s="217"/>
      <c r="G85" s="89">
        <v>197</v>
      </c>
      <c r="H85" s="96">
        <f>(G85*10/$F$84)</f>
        <v>11.067415730337078</v>
      </c>
      <c r="I85" s="205"/>
      <c r="J85" s="208"/>
    </row>
    <row r="86" spans="1:10" x14ac:dyDescent="0.3">
      <c r="A86" s="211"/>
      <c r="B86" s="214"/>
      <c r="C86" s="217"/>
      <c r="D86" s="217"/>
      <c r="E86" s="88" t="s">
        <v>58</v>
      </c>
      <c r="F86" s="217"/>
      <c r="G86" s="89">
        <v>177</v>
      </c>
      <c r="H86" s="96">
        <f t="shared" ref="H86:H103" si="4">(G86*10/$F$84)</f>
        <v>9.9438202247191008</v>
      </c>
      <c r="I86" s="205"/>
      <c r="J86" s="208"/>
    </row>
    <row r="87" spans="1:10" x14ac:dyDescent="0.3">
      <c r="A87" s="211"/>
      <c r="B87" s="214"/>
      <c r="C87" s="217"/>
      <c r="D87" s="217"/>
      <c r="E87" s="88" t="s">
        <v>59</v>
      </c>
      <c r="F87" s="217"/>
      <c r="G87" s="89">
        <v>141</v>
      </c>
      <c r="H87" s="96">
        <f t="shared" si="4"/>
        <v>7.9213483146067416</v>
      </c>
      <c r="I87" s="205"/>
      <c r="J87" s="208"/>
    </row>
    <row r="88" spans="1:10" x14ac:dyDescent="0.3">
      <c r="A88" s="211"/>
      <c r="B88" s="214"/>
      <c r="C88" s="217"/>
      <c r="D88" s="217"/>
      <c r="E88" s="88" t="s">
        <v>60</v>
      </c>
      <c r="F88" s="217"/>
      <c r="G88" s="89">
        <v>147</v>
      </c>
      <c r="H88" s="96">
        <f t="shared" si="4"/>
        <v>8.2584269662921344</v>
      </c>
      <c r="I88" s="205"/>
      <c r="J88" s="208"/>
    </row>
    <row r="89" spans="1:10" x14ac:dyDescent="0.3">
      <c r="A89" s="211"/>
      <c r="B89" s="214"/>
      <c r="C89" s="217"/>
      <c r="D89" s="217"/>
      <c r="E89" s="90" t="s">
        <v>61</v>
      </c>
      <c r="F89" s="217"/>
      <c r="G89" s="91">
        <v>158</v>
      </c>
      <c r="H89" s="108">
        <f t="shared" si="4"/>
        <v>8.8764044943820224</v>
      </c>
      <c r="I89" s="205"/>
      <c r="J89" s="208"/>
    </row>
    <row r="90" spans="1:10" x14ac:dyDescent="0.3">
      <c r="A90" s="211"/>
      <c r="B90" s="214"/>
      <c r="C90" s="217"/>
      <c r="D90" s="217"/>
      <c r="E90" s="90" t="s">
        <v>62</v>
      </c>
      <c r="F90" s="217"/>
      <c r="G90" s="91">
        <v>136</v>
      </c>
      <c r="H90" s="108">
        <f t="shared" si="4"/>
        <v>7.6404494382022472</v>
      </c>
      <c r="I90" s="205"/>
      <c r="J90" s="208"/>
    </row>
    <row r="91" spans="1:10" x14ac:dyDescent="0.3">
      <c r="A91" s="211"/>
      <c r="B91" s="214"/>
      <c r="C91" s="217"/>
      <c r="D91" s="217"/>
      <c r="E91" s="90" t="s">
        <v>63</v>
      </c>
      <c r="F91" s="217"/>
      <c r="G91" s="91">
        <v>179</v>
      </c>
      <c r="H91" s="108">
        <f t="shared" si="4"/>
        <v>10.056179775280899</v>
      </c>
      <c r="I91" s="205"/>
      <c r="J91" s="208"/>
    </row>
    <row r="92" spans="1:10" x14ac:dyDescent="0.3">
      <c r="A92" s="211"/>
      <c r="B92" s="214"/>
      <c r="C92" s="217"/>
      <c r="D92" s="217"/>
      <c r="E92" s="90" t="s">
        <v>64</v>
      </c>
      <c r="F92" s="217"/>
      <c r="G92" s="91">
        <v>217</v>
      </c>
      <c r="H92" s="108">
        <f t="shared" si="4"/>
        <v>12.191011235955056</v>
      </c>
      <c r="I92" s="205"/>
      <c r="J92" s="208"/>
    </row>
    <row r="93" spans="1:10" x14ac:dyDescent="0.3">
      <c r="A93" s="211"/>
      <c r="B93" s="214"/>
      <c r="C93" s="217"/>
      <c r="D93" s="217"/>
      <c r="E93" s="90" t="s">
        <v>65</v>
      </c>
      <c r="F93" s="217"/>
      <c r="G93" s="115"/>
      <c r="H93" s="121"/>
      <c r="I93" s="205"/>
      <c r="J93" s="208"/>
    </row>
    <row r="94" spans="1:10" x14ac:dyDescent="0.3">
      <c r="A94" s="211"/>
      <c r="B94" s="214"/>
      <c r="C94" s="217"/>
      <c r="D94" s="217"/>
      <c r="E94" s="88" t="s">
        <v>66</v>
      </c>
      <c r="F94" s="217"/>
      <c r="G94" s="89">
        <v>347</v>
      </c>
      <c r="H94" s="96">
        <f t="shared" si="4"/>
        <v>19.49438202247191</v>
      </c>
      <c r="I94" s="205"/>
      <c r="J94" s="208"/>
    </row>
    <row r="95" spans="1:10" x14ac:dyDescent="0.3">
      <c r="A95" s="211"/>
      <c r="B95" s="214"/>
      <c r="C95" s="217"/>
      <c r="D95" s="217"/>
      <c r="E95" s="88" t="s">
        <v>67</v>
      </c>
      <c r="F95" s="217"/>
      <c r="G95" s="89">
        <v>260</v>
      </c>
      <c r="H95" s="96">
        <f t="shared" si="4"/>
        <v>14.606741573033707</v>
      </c>
      <c r="I95" s="205"/>
      <c r="J95" s="208"/>
    </row>
    <row r="96" spans="1:10" x14ac:dyDescent="0.3">
      <c r="A96" s="211"/>
      <c r="B96" s="214"/>
      <c r="C96" s="217"/>
      <c r="D96" s="217"/>
      <c r="E96" s="88" t="s">
        <v>68</v>
      </c>
      <c r="F96" s="217"/>
      <c r="G96" s="89">
        <v>261</v>
      </c>
      <c r="H96" s="96">
        <f t="shared" si="4"/>
        <v>14.662921348314606</v>
      </c>
      <c r="I96" s="205"/>
      <c r="J96" s="208"/>
    </row>
    <row r="97" spans="1:10" x14ac:dyDescent="0.3">
      <c r="A97" s="211"/>
      <c r="B97" s="214"/>
      <c r="C97" s="217"/>
      <c r="D97" s="217"/>
      <c r="E97" s="88" t="s">
        <v>69</v>
      </c>
      <c r="F97" s="217"/>
      <c r="G97" s="89">
        <v>264</v>
      </c>
      <c r="H97" s="96">
        <f t="shared" si="4"/>
        <v>14.831460674157304</v>
      </c>
      <c r="I97" s="205"/>
      <c r="J97" s="208"/>
    </row>
    <row r="98" spans="1:10" x14ac:dyDescent="0.3">
      <c r="A98" s="211"/>
      <c r="B98" s="214"/>
      <c r="C98" s="217"/>
      <c r="D98" s="217"/>
      <c r="E98" s="88" t="s">
        <v>70</v>
      </c>
      <c r="F98" s="217"/>
      <c r="G98" s="114"/>
      <c r="H98" s="122"/>
      <c r="I98" s="205"/>
      <c r="J98" s="208"/>
    </row>
    <row r="99" spans="1:10" x14ac:dyDescent="0.3">
      <c r="A99" s="211"/>
      <c r="B99" s="214"/>
      <c r="C99" s="217"/>
      <c r="D99" s="217"/>
      <c r="E99" s="90" t="s">
        <v>71</v>
      </c>
      <c r="F99" s="217"/>
      <c r="G99" s="115"/>
      <c r="H99" s="116"/>
      <c r="I99" s="205"/>
      <c r="J99" s="208"/>
    </row>
    <row r="100" spans="1:10" x14ac:dyDescent="0.3">
      <c r="A100" s="211"/>
      <c r="B100" s="214"/>
      <c r="C100" s="217"/>
      <c r="D100" s="217"/>
      <c r="E100" s="90" t="s">
        <v>72</v>
      </c>
      <c r="F100" s="217"/>
      <c r="G100" s="91">
        <v>286</v>
      </c>
      <c r="H100" s="108">
        <f t="shared" si="4"/>
        <v>16.067415730337078</v>
      </c>
      <c r="I100" s="205"/>
      <c r="J100" s="208"/>
    </row>
    <row r="101" spans="1:10" x14ac:dyDescent="0.3">
      <c r="A101" s="211"/>
      <c r="B101" s="214"/>
      <c r="C101" s="217"/>
      <c r="D101" s="217"/>
      <c r="E101" s="90" t="s">
        <v>73</v>
      </c>
      <c r="F101" s="217"/>
      <c r="G101" s="91">
        <v>214</v>
      </c>
      <c r="H101" s="108">
        <f t="shared" si="4"/>
        <v>12.02247191011236</v>
      </c>
      <c r="I101" s="205"/>
      <c r="J101" s="208"/>
    </row>
    <row r="102" spans="1:10" x14ac:dyDescent="0.3">
      <c r="A102" s="211"/>
      <c r="B102" s="214"/>
      <c r="C102" s="217"/>
      <c r="D102" s="217"/>
      <c r="E102" s="90" t="s">
        <v>74</v>
      </c>
      <c r="F102" s="217"/>
      <c r="G102" s="91">
        <v>210</v>
      </c>
      <c r="H102" s="108">
        <f t="shared" si="4"/>
        <v>11.797752808988765</v>
      </c>
      <c r="I102" s="205"/>
      <c r="J102" s="208"/>
    </row>
    <row r="103" spans="1:10" ht="15" thickBot="1" x14ac:dyDescent="0.35">
      <c r="A103" s="212"/>
      <c r="B103" s="215"/>
      <c r="C103" s="218"/>
      <c r="D103" s="218"/>
      <c r="E103" s="102" t="s">
        <v>75</v>
      </c>
      <c r="F103" s="218"/>
      <c r="G103" s="103">
        <v>211</v>
      </c>
      <c r="H103" s="108">
        <f t="shared" si="4"/>
        <v>11.853932584269662</v>
      </c>
      <c r="I103" s="206"/>
      <c r="J103" s="209"/>
    </row>
    <row r="104" spans="1:10" ht="15" thickTop="1" x14ac:dyDescent="0.3">
      <c r="A104" s="210" t="s">
        <v>87</v>
      </c>
      <c r="B104" s="213">
        <v>42531</v>
      </c>
      <c r="C104" s="216">
        <v>20</v>
      </c>
      <c r="D104" s="216">
        <v>28</v>
      </c>
      <c r="E104" s="109" t="s">
        <v>56</v>
      </c>
      <c r="F104" s="216">
        <v>183</v>
      </c>
      <c r="G104" s="113"/>
      <c r="H104" s="118"/>
      <c r="I104" s="204">
        <f>ROUND(AVERAGE(H104:H123),1)</f>
        <v>14.9</v>
      </c>
      <c r="J104" s="207">
        <f>ROUND(_xlfn.STDEV.P(H104:H123),1)</f>
        <v>3.6</v>
      </c>
    </row>
    <row r="105" spans="1:10" x14ac:dyDescent="0.3">
      <c r="A105" s="211"/>
      <c r="B105" s="214"/>
      <c r="C105" s="217"/>
      <c r="D105" s="217"/>
      <c r="E105" s="88" t="s">
        <v>57</v>
      </c>
      <c r="F105" s="217"/>
      <c r="G105" s="114"/>
      <c r="H105" s="117"/>
      <c r="I105" s="205"/>
      <c r="J105" s="208"/>
    </row>
    <row r="106" spans="1:10" x14ac:dyDescent="0.3">
      <c r="A106" s="211"/>
      <c r="B106" s="214"/>
      <c r="C106" s="217"/>
      <c r="D106" s="217"/>
      <c r="E106" s="88" t="s">
        <v>58</v>
      </c>
      <c r="F106" s="217"/>
      <c r="G106" s="89">
        <v>274</v>
      </c>
      <c r="H106" s="96">
        <f t="shared" ref="H106:H122" si="5">(G106*10/$F$104)</f>
        <v>14.972677595628415</v>
      </c>
      <c r="I106" s="205"/>
      <c r="J106" s="208"/>
    </row>
    <row r="107" spans="1:10" x14ac:dyDescent="0.3">
      <c r="A107" s="211"/>
      <c r="B107" s="214"/>
      <c r="C107" s="217"/>
      <c r="D107" s="217"/>
      <c r="E107" s="88" t="s">
        <v>59</v>
      </c>
      <c r="F107" s="217"/>
      <c r="G107" s="89">
        <v>294</v>
      </c>
      <c r="H107" s="96">
        <f t="shared" si="5"/>
        <v>16.065573770491802</v>
      </c>
      <c r="I107" s="205"/>
      <c r="J107" s="208"/>
    </row>
    <row r="108" spans="1:10" x14ac:dyDescent="0.3">
      <c r="A108" s="211"/>
      <c r="B108" s="214"/>
      <c r="C108" s="217"/>
      <c r="D108" s="217"/>
      <c r="E108" s="88" t="s">
        <v>60</v>
      </c>
      <c r="F108" s="217"/>
      <c r="G108" s="89">
        <v>284</v>
      </c>
      <c r="H108" s="96">
        <f t="shared" si="5"/>
        <v>15.519125683060109</v>
      </c>
      <c r="I108" s="205"/>
      <c r="J108" s="208"/>
    </row>
    <row r="109" spans="1:10" x14ac:dyDescent="0.3">
      <c r="A109" s="211"/>
      <c r="B109" s="214"/>
      <c r="C109" s="217"/>
      <c r="D109" s="217"/>
      <c r="E109" s="90" t="s">
        <v>61</v>
      </c>
      <c r="F109" s="217"/>
      <c r="G109" s="115"/>
      <c r="H109" s="116"/>
      <c r="I109" s="205"/>
      <c r="J109" s="208"/>
    </row>
    <row r="110" spans="1:10" x14ac:dyDescent="0.3">
      <c r="A110" s="211"/>
      <c r="B110" s="214"/>
      <c r="C110" s="217"/>
      <c r="D110" s="217"/>
      <c r="E110" s="90" t="s">
        <v>62</v>
      </c>
      <c r="F110" s="217"/>
      <c r="G110" s="91">
        <v>198</v>
      </c>
      <c r="H110" s="108">
        <f t="shared" si="5"/>
        <v>10.819672131147541</v>
      </c>
      <c r="I110" s="205"/>
      <c r="J110" s="208"/>
    </row>
    <row r="111" spans="1:10" x14ac:dyDescent="0.3">
      <c r="A111" s="211"/>
      <c r="B111" s="214"/>
      <c r="C111" s="217"/>
      <c r="D111" s="217"/>
      <c r="E111" s="90" t="s">
        <v>63</v>
      </c>
      <c r="F111" s="217"/>
      <c r="G111" s="91">
        <v>197</v>
      </c>
      <c r="H111" s="108">
        <f t="shared" si="5"/>
        <v>10.765027322404372</v>
      </c>
      <c r="I111" s="205"/>
      <c r="J111" s="208"/>
    </row>
    <row r="112" spans="1:10" x14ac:dyDescent="0.3">
      <c r="A112" s="211"/>
      <c r="B112" s="214"/>
      <c r="C112" s="217"/>
      <c r="D112" s="217"/>
      <c r="E112" s="90" t="s">
        <v>64</v>
      </c>
      <c r="F112" s="217"/>
      <c r="G112" s="91">
        <v>187</v>
      </c>
      <c r="H112" s="108">
        <f t="shared" si="5"/>
        <v>10.218579234972678</v>
      </c>
      <c r="I112" s="205"/>
      <c r="J112" s="208"/>
    </row>
    <row r="113" spans="1:10" x14ac:dyDescent="0.3">
      <c r="A113" s="211"/>
      <c r="B113" s="214"/>
      <c r="C113" s="217"/>
      <c r="D113" s="217"/>
      <c r="E113" s="90" t="s">
        <v>65</v>
      </c>
      <c r="F113" s="217"/>
      <c r="G113" s="91">
        <v>280</v>
      </c>
      <c r="H113" s="108">
        <f t="shared" si="5"/>
        <v>15.300546448087431</v>
      </c>
      <c r="I113" s="205"/>
      <c r="J113" s="208"/>
    </row>
    <row r="114" spans="1:10" x14ac:dyDescent="0.3">
      <c r="A114" s="211"/>
      <c r="B114" s="214"/>
      <c r="C114" s="217"/>
      <c r="D114" s="217"/>
      <c r="E114" s="88" t="s">
        <v>66</v>
      </c>
      <c r="F114" s="217"/>
      <c r="G114" s="89">
        <v>251</v>
      </c>
      <c r="H114" s="96">
        <f t="shared" si="5"/>
        <v>13.71584699453552</v>
      </c>
      <c r="I114" s="205"/>
      <c r="J114" s="208"/>
    </row>
    <row r="115" spans="1:10" x14ac:dyDescent="0.3">
      <c r="A115" s="211"/>
      <c r="B115" s="214"/>
      <c r="C115" s="217"/>
      <c r="D115" s="217"/>
      <c r="E115" s="88" t="s">
        <v>67</v>
      </c>
      <c r="F115" s="217"/>
      <c r="G115" s="89">
        <v>184</v>
      </c>
      <c r="H115" s="96">
        <f t="shared" si="5"/>
        <v>10.05464480874317</v>
      </c>
      <c r="I115" s="205"/>
      <c r="J115" s="208"/>
    </row>
    <row r="116" spans="1:10" x14ac:dyDescent="0.3">
      <c r="A116" s="211"/>
      <c r="B116" s="214"/>
      <c r="C116" s="217"/>
      <c r="D116" s="217"/>
      <c r="E116" s="88" t="s">
        <v>68</v>
      </c>
      <c r="F116" s="217"/>
      <c r="G116" s="89">
        <v>260</v>
      </c>
      <c r="H116" s="96">
        <f t="shared" si="5"/>
        <v>14.207650273224044</v>
      </c>
      <c r="I116" s="205"/>
      <c r="J116" s="208"/>
    </row>
    <row r="117" spans="1:10" x14ac:dyDescent="0.3">
      <c r="A117" s="211"/>
      <c r="B117" s="214"/>
      <c r="C117" s="217"/>
      <c r="D117" s="217"/>
      <c r="E117" s="88" t="s">
        <v>69</v>
      </c>
      <c r="F117" s="217"/>
      <c r="G117" s="114"/>
      <c r="H117" s="117"/>
      <c r="I117" s="205"/>
      <c r="J117" s="208"/>
    </row>
    <row r="118" spans="1:10" x14ac:dyDescent="0.3">
      <c r="A118" s="211"/>
      <c r="B118" s="214"/>
      <c r="C118" s="217"/>
      <c r="D118" s="217"/>
      <c r="E118" s="88" t="s">
        <v>70</v>
      </c>
      <c r="F118" s="217"/>
      <c r="G118" s="114"/>
      <c r="H118" s="117"/>
      <c r="I118" s="205"/>
      <c r="J118" s="208"/>
    </row>
    <row r="119" spans="1:10" x14ac:dyDescent="0.3">
      <c r="A119" s="211"/>
      <c r="B119" s="214"/>
      <c r="C119" s="217"/>
      <c r="D119" s="217"/>
      <c r="E119" s="90" t="s">
        <v>71</v>
      </c>
      <c r="F119" s="217"/>
      <c r="G119" s="91">
        <v>425</v>
      </c>
      <c r="H119" s="108">
        <f t="shared" si="5"/>
        <v>23.224043715846996</v>
      </c>
      <c r="I119" s="205"/>
      <c r="J119" s="208"/>
    </row>
    <row r="120" spans="1:10" x14ac:dyDescent="0.3">
      <c r="A120" s="211"/>
      <c r="B120" s="214"/>
      <c r="C120" s="217"/>
      <c r="D120" s="217"/>
      <c r="E120" s="90" t="s">
        <v>72</v>
      </c>
      <c r="F120" s="217"/>
      <c r="G120" s="91">
        <v>338</v>
      </c>
      <c r="H120" s="108">
        <f t="shared" si="5"/>
        <v>18.469945355191257</v>
      </c>
      <c r="I120" s="205"/>
      <c r="J120" s="208"/>
    </row>
    <row r="121" spans="1:10" x14ac:dyDescent="0.3">
      <c r="A121" s="211"/>
      <c r="B121" s="214"/>
      <c r="C121" s="217"/>
      <c r="D121" s="217"/>
      <c r="E121" s="90" t="s">
        <v>73</v>
      </c>
      <c r="F121" s="217"/>
      <c r="G121" s="91">
        <v>317</v>
      </c>
      <c r="H121" s="108">
        <f>(G121*10/$F$104)</f>
        <v>17.3224043715847</v>
      </c>
      <c r="I121" s="205"/>
      <c r="J121" s="208"/>
    </row>
    <row r="122" spans="1:10" x14ac:dyDescent="0.3">
      <c r="A122" s="211"/>
      <c r="B122" s="214"/>
      <c r="C122" s="217"/>
      <c r="D122" s="217"/>
      <c r="E122" s="90" t="s">
        <v>74</v>
      </c>
      <c r="F122" s="217"/>
      <c r="G122" s="91">
        <v>324</v>
      </c>
      <c r="H122" s="108">
        <f t="shared" si="5"/>
        <v>17.704918032786885</v>
      </c>
      <c r="I122" s="205"/>
      <c r="J122" s="208"/>
    </row>
    <row r="123" spans="1:10" ht="15" thickBot="1" x14ac:dyDescent="0.35">
      <c r="A123" s="212"/>
      <c r="B123" s="215"/>
      <c r="C123" s="218"/>
      <c r="D123" s="218"/>
      <c r="E123" s="102" t="s">
        <v>75</v>
      </c>
      <c r="F123" s="218"/>
      <c r="G123" s="119"/>
      <c r="H123" s="120"/>
      <c r="I123" s="206"/>
      <c r="J123" s="209"/>
    </row>
    <row r="124" spans="1:10" ht="15" thickTop="1" x14ac:dyDescent="0.3">
      <c r="A124" s="210" t="s">
        <v>87</v>
      </c>
      <c r="B124" s="213">
        <v>42565</v>
      </c>
      <c r="C124" s="216">
        <v>20</v>
      </c>
      <c r="D124" s="216">
        <v>48</v>
      </c>
      <c r="E124" s="109" t="s">
        <v>56</v>
      </c>
      <c r="F124" s="216"/>
      <c r="G124" s="113"/>
      <c r="H124" s="118"/>
      <c r="I124" s="204"/>
      <c r="J124" s="207"/>
    </row>
    <row r="125" spans="1:10" x14ac:dyDescent="0.3">
      <c r="A125" s="211"/>
      <c r="B125" s="214"/>
      <c r="C125" s="217"/>
      <c r="D125" s="217"/>
      <c r="E125" s="88" t="s">
        <v>57</v>
      </c>
      <c r="F125" s="217"/>
      <c r="G125" s="114"/>
      <c r="H125" s="117"/>
      <c r="I125" s="205"/>
      <c r="J125" s="208"/>
    </row>
    <row r="126" spans="1:10" x14ac:dyDescent="0.3">
      <c r="A126" s="211"/>
      <c r="B126" s="214"/>
      <c r="C126" s="217"/>
      <c r="D126" s="217"/>
      <c r="E126" s="88" t="s">
        <v>58</v>
      </c>
      <c r="F126" s="217"/>
      <c r="G126" s="89"/>
      <c r="H126" s="96"/>
      <c r="I126" s="205"/>
      <c r="J126" s="208"/>
    </row>
    <row r="127" spans="1:10" x14ac:dyDescent="0.3">
      <c r="A127" s="211"/>
      <c r="B127" s="214"/>
      <c r="C127" s="217"/>
      <c r="D127" s="217"/>
      <c r="E127" s="88" t="s">
        <v>59</v>
      </c>
      <c r="F127" s="217"/>
      <c r="G127" s="89"/>
      <c r="H127" s="96"/>
      <c r="I127" s="205"/>
      <c r="J127" s="208"/>
    </row>
    <row r="128" spans="1:10" x14ac:dyDescent="0.3">
      <c r="A128" s="211"/>
      <c r="B128" s="214"/>
      <c r="C128" s="217"/>
      <c r="D128" s="217"/>
      <c r="E128" s="88" t="s">
        <v>60</v>
      </c>
      <c r="F128" s="217"/>
      <c r="G128" s="89"/>
      <c r="H128" s="96"/>
      <c r="I128" s="205"/>
      <c r="J128" s="208"/>
    </row>
    <row r="129" spans="1:10" x14ac:dyDescent="0.3">
      <c r="A129" s="211"/>
      <c r="B129" s="214"/>
      <c r="C129" s="217"/>
      <c r="D129" s="217"/>
      <c r="E129" s="90" t="s">
        <v>61</v>
      </c>
      <c r="F129" s="217"/>
      <c r="G129" s="115"/>
      <c r="H129" s="116"/>
      <c r="I129" s="205"/>
      <c r="J129" s="208"/>
    </row>
    <row r="130" spans="1:10" x14ac:dyDescent="0.3">
      <c r="A130" s="211"/>
      <c r="B130" s="214"/>
      <c r="C130" s="217"/>
      <c r="D130" s="217"/>
      <c r="E130" s="90" t="s">
        <v>62</v>
      </c>
      <c r="F130" s="217"/>
      <c r="G130" s="91"/>
      <c r="H130" s="108"/>
      <c r="I130" s="205"/>
      <c r="J130" s="208"/>
    </row>
    <row r="131" spans="1:10" x14ac:dyDescent="0.3">
      <c r="A131" s="211"/>
      <c r="B131" s="214"/>
      <c r="C131" s="217"/>
      <c r="D131" s="217"/>
      <c r="E131" s="90" t="s">
        <v>63</v>
      </c>
      <c r="F131" s="217"/>
      <c r="G131" s="91"/>
      <c r="H131" s="108"/>
      <c r="I131" s="205"/>
      <c r="J131" s="208"/>
    </row>
    <row r="132" spans="1:10" x14ac:dyDescent="0.3">
      <c r="A132" s="211"/>
      <c r="B132" s="214"/>
      <c r="C132" s="217"/>
      <c r="D132" s="217"/>
      <c r="E132" s="90" t="s">
        <v>64</v>
      </c>
      <c r="F132" s="217"/>
      <c r="G132" s="91"/>
      <c r="H132" s="108"/>
      <c r="I132" s="205"/>
      <c r="J132" s="208"/>
    </row>
    <row r="133" spans="1:10" x14ac:dyDescent="0.3">
      <c r="A133" s="211"/>
      <c r="B133" s="214"/>
      <c r="C133" s="217"/>
      <c r="D133" s="217"/>
      <c r="E133" s="90" t="s">
        <v>65</v>
      </c>
      <c r="F133" s="217"/>
      <c r="G133" s="91"/>
      <c r="H133" s="108"/>
      <c r="I133" s="205"/>
      <c r="J133" s="208"/>
    </row>
    <row r="134" spans="1:10" x14ac:dyDescent="0.3">
      <c r="A134" s="211"/>
      <c r="B134" s="214"/>
      <c r="C134" s="217"/>
      <c r="D134" s="217"/>
      <c r="E134" s="88" t="s">
        <v>66</v>
      </c>
      <c r="F134" s="217"/>
      <c r="G134" s="89"/>
      <c r="H134" s="96"/>
      <c r="I134" s="205"/>
      <c r="J134" s="208"/>
    </row>
    <row r="135" spans="1:10" x14ac:dyDescent="0.3">
      <c r="A135" s="211"/>
      <c r="B135" s="214"/>
      <c r="C135" s="217"/>
      <c r="D135" s="217"/>
      <c r="E135" s="88" t="s">
        <v>67</v>
      </c>
      <c r="F135" s="217"/>
      <c r="G135" s="89"/>
      <c r="H135" s="96"/>
      <c r="I135" s="205"/>
      <c r="J135" s="208"/>
    </row>
    <row r="136" spans="1:10" x14ac:dyDescent="0.3">
      <c r="A136" s="211"/>
      <c r="B136" s="214"/>
      <c r="C136" s="217"/>
      <c r="D136" s="217"/>
      <c r="E136" s="88" t="s">
        <v>68</v>
      </c>
      <c r="F136" s="217"/>
      <c r="G136" s="89"/>
      <c r="H136" s="96"/>
      <c r="I136" s="205"/>
      <c r="J136" s="208"/>
    </row>
    <row r="137" spans="1:10" x14ac:dyDescent="0.3">
      <c r="A137" s="211"/>
      <c r="B137" s="214"/>
      <c r="C137" s="217"/>
      <c r="D137" s="217"/>
      <c r="E137" s="88" t="s">
        <v>69</v>
      </c>
      <c r="F137" s="217"/>
      <c r="G137" s="114"/>
      <c r="H137" s="117"/>
      <c r="I137" s="205"/>
      <c r="J137" s="208"/>
    </row>
    <row r="138" spans="1:10" x14ac:dyDescent="0.3">
      <c r="A138" s="211"/>
      <c r="B138" s="214"/>
      <c r="C138" s="217"/>
      <c r="D138" s="217"/>
      <c r="E138" s="88" t="s">
        <v>70</v>
      </c>
      <c r="F138" s="217"/>
      <c r="G138" s="114"/>
      <c r="H138" s="117"/>
      <c r="I138" s="205"/>
      <c r="J138" s="208"/>
    </row>
    <row r="139" spans="1:10" x14ac:dyDescent="0.3">
      <c r="A139" s="211"/>
      <c r="B139" s="214"/>
      <c r="C139" s="217"/>
      <c r="D139" s="217"/>
      <c r="E139" s="90" t="s">
        <v>71</v>
      </c>
      <c r="F139" s="217"/>
      <c r="G139" s="91"/>
      <c r="H139" s="108"/>
      <c r="I139" s="205"/>
      <c r="J139" s="208"/>
    </row>
    <row r="140" spans="1:10" x14ac:dyDescent="0.3">
      <c r="A140" s="211"/>
      <c r="B140" s="214"/>
      <c r="C140" s="217"/>
      <c r="D140" s="217"/>
      <c r="E140" s="90" t="s">
        <v>72</v>
      </c>
      <c r="F140" s="217"/>
      <c r="G140" s="91"/>
      <c r="H140" s="108"/>
      <c r="I140" s="205"/>
      <c r="J140" s="208"/>
    </row>
    <row r="141" spans="1:10" x14ac:dyDescent="0.3">
      <c r="A141" s="211"/>
      <c r="B141" s="214"/>
      <c r="C141" s="217"/>
      <c r="D141" s="217"/>
      <c r="E141" s="90" t="s">
        <v>73</v>
      </c>
      <c r="F141" s="217"/>
      <c r="G141" s="91"/>
      <c r="H141" s="108"/>
      <c r="I141" s="205"/>
      <c r="J141" s="208"/>
    </row>
    <row r="142" spans="1:10" x14ac:dyDescent="0.3">
      <c r="A142" s="211"/>
      <c r="B142" s="214"/>
      <c r="C142" s="217"/>
      <c r="D142" s="217"/>
      <c r="E142" s="90" t="s">
        <v>74</v>
      </c>
      <c r="F142" s="217"/>
      <c r="G142" s="91"/>
      <c r="H142" s="108"/>
      <c r="I142" s="205"/>
      <c r="J142" s="208"/>
    </row>
    <row r="143" spans="1:10" ht="15" thickBot="1" x14ac:dyDescent="0.35">
      <c r="A143" s="212"/>
      <c r="B143" s="215"/>
      <c r="C143" s="218"/>
      <c r="D143" s="218"/>
      <c r="E143" s="102" t="s">
        <v>75</v>
      </c>
      <c r="F143" s="218"/>
      <c r="G143" s="119"/>
      <c r="H143" s="120"/>
      <c r="I143" s="206"/>
      <c r="J143" s="209"/>
    </row>
    <row r="144" spans="1:10" ht="15" thickTop="1" x14ac:dyDescent="0.3"/>
  </sheetData>
  <mergeCells count="50">
    <mergeCell ref="I124:I143"/>
    <mergeCell ref="J124:J143"/>
    <mergeCell ref="A124:A143"/>
    <mergeCell ref="B124:B143"/>
    <mergeCell ref="C124:C143"/>
    <mergeCell ref="D124:D143"/>
    <mergeCell ref="F124:F143"/>
    <mergeCell ref="D24:D43"/>
    <mergeCell ref="B24:B43"/>
    <mergeCell ref="F4:F23"/>
    <mergeCell ref="F24:F43"/>
    <mergeCell ref="A2:J2"/>
    <mergeCell ref="A4:A23"/>
    <mergeCell ref="A24:A43"/>
    <mergeCell ref="B4:B23"/>
    <mergeCell ref="C4:C23"/>
    <mergeCell ref="D4:D23"/>
    <mergeCell ref="I4:I23"/>
    <mergeCell ref="J4:J23"/>
    <mergeCell ref="C24:C43"/>
    <mergeCell ref="I24:I43"/>
    <mergeCell ref="J24:J43"/>
    <mergeCell ref="I44:I63"/>
    <mergeCell ref="J44:J63"/>
    <mergeCell ref="A64:A83"/>
    <mergeCell ref="B64:B83"/>
    <mergeCell ref="C64:C83"/>
    <mergeCell ref="D64:D83"/>
    <mergeCell ref="F64:F83"/>
    <mergeCell ref="I64:I83"/>
    <mergeCell ref="J64:J83"/>
    <mergeCell ref="A44:A63"/>
    <mergeCell ref="B44:B63"/>
    <mergeCell ref="C44:C63"/>
    <mergeCell ref="D44:D63"/>
    <mergeCell ref="F44:F63"/>
    <mergeCell ref="I84:I103"/>
    <mergeCell ref="J84:J103"/>
    <mergeCell ref="A104:A123"/>
    <mergeCell ref="B104:B123"/>
    <mergeCell ref="C104:C123"/>
    <mergeCell ref="D104:D123"/>
    <mergeCell ref="F104:F123"/>
    <mergeCell ref="I104:I123"/>
    <mergeCell ref="J104:J123"/>
    <mergeCell ref="A84:A103"/>
    <mergeCell ref="B84:B103"/>
    <mergeCell ref="C84:C103"/>
    <mergeCell ref="D84:D103"/>
    <mergeCell ref="F84:F103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2:J144"/>
  <sheetViews>
    <sheetView topLeftCell="A43" zoomScale="70" zoomScaleNormal="70" workbookViewId="0">
      <selection activeCell="M132" sqref="M132"/>
    </sheetView>
  </sheetViews>
  <sheetFormatPr baseColWidth="10" defaultRowHeight="14.4" x14ac:dyDescent="0.3"/>
  <cols>
    <col min="1" max="1" width="21.44140625" customWidth="1"/>
    <col min="3" max="3" width="13.33203125" customWidth="1"/>
    <col min="7" max="7" width="19.6640625" customWidth="1"/>
    <col min="8" max="8" width="19.88671875" customWidth="1"/>
    <col min="9" max="9" width="19" customWidth="1"/>
    <col min="10" max="10" width="16.109375" customWidth="1"/>
  </cols>
  <sheetData>
    <row r="2" spans="1:10" ht="21" thickBot="1" x14ac:dyDescent="0.35">
      <c r="A2" s="220" t="s">
        <v>81</v>
      </c>
      <c r="B2" s="220"/>
      <c r="C2" s="220"/>
      <c r="D2" s="220"/>
      <c r="E2" s="220"/>
      <c r="F2" s="220"/>
      <c r="G2" s="220"/>
      <c r="H2" s="220"/>
      <c r="I2" s="220"/>
      <c r="J2" s="220"/>
    </row>
    <row r="3" spans="1:10" ht="58.2" thickBot="1" x14ac:dyDescent="0.35">
      <c r="A3" s="92" t="s">
        <v>46</v>
      </c>
      <c r="B3" s="93" t="s">
        <v>47</v>
      </c>
      <c r="C3" s="94" t="s">
        <v>48</v>
      </c>
      <c r="D3" s="94" t="s">
        <v>55</v>
      </c>
      <c r="E3" s="93" t="s">
        <v>45</v>
      </c>
      <c r="F3" s="94" t="s">
        <v>49</v>
      </c>
      <c r="G3" s="94" t="s">
        <v>78</v>
      </c>
      <c r="H3" s="94" t="s">
        <v>79</v>
      </c>
      <c r="I3" s="94" t="s">
        <v>80</v>
      </c>
      <c r="J3" s="95" t="s">
        <v>76</v>
      </c>
    </row>
    <row r="4" spans="1:10" ht="15" customHeight="1" x14ac:dyDescent="0.3">
      <c r="A4" s="221" t="s">
        <v>88</v>
      </c>
      <c r="B4" s="222">
        <v>42503</v>
      </c>
      <c r="C4" s="219">
        <v>20</v>
      </c>
      <c r="D4" s="219">
        <v>0</v>
      </c>
      <c r="E4" s="99" t="s">
        <v>56</v>
      </c>
      <c r="F4" s="219">
        <v>204</v>
      </c>
      <c r="G4" s="100">
        <v>0</v>
      </c>
      <c r="H4" s="101">
        <f>(G4*10/$F$4)</f>
        <v>0</v>
      </c>
      <c r="I4" s="223">
        <f>ROUND(AVERAGE(H4:H23),1)</f>
        <v>0.2</v>
      </c>
      <c r="J4" s="224">
        <f>ROUND(_xlfn.STDEV.P(H4:H23),1)</f>
        <v>0.2</v>
      </c>
    </row>
    <row r="5" spans="1:10" x14ac:dyDescent="0.3">
      <c r="A5" s="211"/>
      <c r="B5" s="214"/>
      <c r="C5" s="217"/>
      <c r="D5" s="217"/>
      <c r="E5" s="88" t="s">
        <v>57</v>
      </c>
      <c r="F5" s="217"/>
      <c r="G5" s="89">
        <v>0</v>
      </c>
      <c r="H5" s="97">
        <f>(G5*10/$F$4)</f>
        <v>0</v>
      </c>
      <c r="I5" s="205"/>
      <c r="J5" s="208"/>
    </row>
    <row r="6" spans="1:10" x14ac:dyDescent="0.3">
      <c r="A6" s="211"/>
      <c r="B6" s="214"/>
      <c r="C6" s="217"/>
      <c r="D6" s="217"/>
      <c r="E6" s="88" t="s">
        <v>58</v>
      </c>
      <c r="F6" s="217"/>
      <c r="G6" s="89">
        <v>0</v>
      </c>
      <c r="H6" s="97">
        <f t="shared" ref="H6:H23" si="0">(G6*10/$F$4)</f>
        <v>0</v>
      </c>
      <c r="I6" s="205"/>
      <c r="J6" s="208"/>
    </row>
    <row r="7" spans="1:10" x14ac:dyDescent="0.3">
      <c r="A7" s="211"/>
      <c r="B7" s="214"/>
      <c r="C7" s="217"/>
      <c r="D7" s="217"/>
      <c r="E7" s="88" t="s">
        <v>59</v>
      </c>
      <c r="F7" s="217"/>
      <c r="G7" s="89">
        <v>0</v>
      </c>
      <c r="H7" s="97">
        <f t="shared" si="0"/>
        <v>0</v>
      </c>
      <c r="I7" s="205"/>
      <c r="J7" s="208"/>
    </row>
    <row r="8" spans="1:10" x14ac:dyDescent="0.3">
      <c r="A8" s="211"/>
      <c r="B8" s="214"/>
      <c r="C8" s="217"/>
      <c r="D8" s="217"/>
      <c r="E8" s="88" t="s">
        <v>60</v>
      </c>
      <c r="F8" s="217"/>
      <c r="G8" s="89">
        <v>0</v>
      </c>
      <c r="H8" s="97">
        <f t="shared" si="0"/>
        <v>0</v>
      </c>
      <c r="I8" s="205"/>
      <c r="J8" s="208"/>
    </row>
    <row r="9" spans="1:10" x14ac:dyDescent="0.3">
      <c r="A9" s="211"/>
      <c r="B9" s="214"/>
      <c r="C9" s="217"/>
      <c r="D9" s="217"/>
      <c r="E9" s="90" t="s">
        <v>61</v>
      </c>
      <c r="F9" s="217"/>
      <c r="G9" s="91">
        <v>6</v>
      </c>
      <c r="H9" s="98">
        <f t="shared" si="0"/>
        <v>0.29411764705882354</v>
      </c>
      <c r="I9" s="205"/>
      <c r="J9" s="208"/>
    </row>
    <row r="10" spans="1:10" x14ac:dyDescent="0.3">
      <c r="A10" s="211"/>
      <c r="B10" s="214"/>
      <c r="C10" s="217"/>
      <c r="D10" s="217"/>
      <c r="E10" s="90" t="s">
        <v>62</v>
      </c>
      <c r="F10" s="217"/>
      <c r="G10" s="91">
        <v>6</v>
      </c>
      <c r="H10" s="98">
        <f t="shared" si="0"/>
        <v>0.29411764705882354</v>
      </c>
      <c r="I10" s="205"/>
      <c r="J10" s="208"/>
    </row>
    <row r="11" spans="1:10" x14ac:dyDescent="0.3">
      <c r="A11" s="211"/>
      <c r="B11" s="214"/>
      <c r="C11" s="217"/>
      <c r="D11" s="217"/>
      <c r="E11" s="90" t="s">
        <v>63</v>
      </c>
      <c r="F11" s="217"/>
      <c r="G11" s="91">
        <v>14</v>
      </c>
      <c r="H11" s="98">
        <f t="shared" si="0"/>
        <v>0.68627450980392157</v>
      </c>
      <c r="I11" s="205"/>
      <c r="J11" s="208"/>
    </row>
    <row r="12" spans="1:10" x14ac:dyDescent="0.3">
      <c r="A12" s="211"/>
      <c r="B12" s="214"/>
      <c r="C12" s="217"/>
      <c r="D12" s="217"/>
      <c r="E12" s="90" t="s">
        <v>64</v>
      </c>
      <c r="F12" s="217"/>
      <c r="G12" s="91">
        <v>11</v>
      </c>
      <c r="H12" s="98">
        <f t="shared" si="0"/>
        <v>0.53921568627450978</v>
      </c>
      <c r="I12" s="205"/>
      <c r="J12" s="208"/>
    </row>
    <row r="13" spans="1:10" x14ac:dyDescent="0.3">
      <c r="A13" s="211"/>
      <c r="B13" s="214"/>
      <c r="C13" s="217"/>
      <c r="D13" s="217"/>
      <c r="E13" s="90" t="s">
        <v>65</v>
      </c>
      <c r="F13" s="217"/>
      <c r="G13" s="91">
        <v>10</v>
      </c>
      <c r="H13" s="98">
        <f t="shared" si="0"/>
        <v>0.49019607843137253</v>
      </c>
      <c r="I13" s="205"/>
      <c r="J13" s="208"/>
    </row>
    <row r="14" spans="1:10" x14ac:dyDescent="0.3">
      <c r="A14" s="211"/>
      <c r="B14" s="214"/>
      <c r="C14" s="217"/>
      <c r="D14" s="217"/>
      <c r="E14" s="88" t="s">
        <v>66</v>
      </c>
      <c r="F14" s="217"/>
      <c r="G14" s="89">
        <v>7</v>
      </c>
      <c r="H14" s="97">
        <f t="shared" si="0"/>
        <v>0.34313725490196079</v>
      </c>
      <c r="I14" s="205"/>
      <c r="J14" s="208"/>
    </row>
    <row r="15" spans="1:10" x14ac:dyDescent="0.3">
      <c r="A15" s="211"/>
      <c r="B15" s="214"/>
      <c r="C15" s="217"/>
      <c r="D15" s="217"/>
      <c r="E15" s="88" t="s">
        <v>67</v>
      </c>
      <c r="F15" s="217"/>
      <c r="G15" s="89">
        <v>0</v>
      </c>
      <c r="H15" s="97">
        <f t="shared" si="0"/>
        <v>0</v>
      </c>
      <c r="I15" s="205"/>
      <c r="J15" s="208"/>
    </row>
    <row r="16" spans="1:10" x14ac:dyDescent="0.3">
      <c r="A16" s="211"/>
      <c r="B16" s="214"/>
      <c r="C16" s="217"/>
      <c r="D16" s="217"/>
      <c r="E16" s="88" t="s">
        <v>68</v>
      </c>
      <c r="F16" s="217"/>
      <c r="G16" s="89">
        <v>4</v>
      </c>
      <c r="H16" s="97">
        <f t="shared" si="0"/>
        <v>0.19607843137254902</v>
      </c>
      <c r="I16" s="205"/>
      <c r="J16" s="208"/>
    </row>
    <row r="17" spans="1:10" x14ac:dyDescent="0.3">
      <c r="A17" s="211"/>
      <c r="B17" s="214"/>
      <c r="C17" s="217"/>
      <c r="D17" s="217"/>
      <c r="E17" s="88" t="s">
        <v>69</v>
      </c>
      <c r="F17" s="217"/>
      <c r="G17" s="89">
        <v>5</v>
      </c>
      <c r="H17" s="97">
        <f t="shared" si="0"/>
        <v>0.24509803921568626</v>
      </c>
      <c r="I17" s="205"/>
      <c r="J17" s="208"/>
    </row>
    <row r="18" spans="1:10" x14ac:dyDescent="0.3">
      <c r="A18" s="211"/>
      <c r="B18" s="214"/>
      <c r="C18" s="217"/>
      <c r="D18" s="217"/>
      <c r="E18" s="88" t="s">
        <v>70</v>
      </c>
      <c r="F18" s="217"/>
      <c r="G18" s="89">
        <v>9</v>
      </c>
      <c r="H18" s="97">
        <f t="shared" si="0"/>
        <v>0.44117647058823528</v>
      </c>
      <c r="I18" s="205"/>
      <c r="J18" s="208"/>
    </row>
    <row r="19" spans="1:10" x14ac:dyDescent="0.3">
      <c r="A19" s="211"/>
      <c r="B19" s="214"/>
      <c r="C19" s="217"/>
      <c r="D19" s="217"/>
      <c r="E19" s="90" t="s">
        <v>71</v>
      </c>
      <c r="F19" s="217"/>
      <c r="G19" s="91">
        <v>0</v>
      </c>
      <c r="H19" s="98">
        <f t="shared" si="0"/>
        <v>0</v>
      </c>
      <c r="I19" s="205"/>
      <c r="J19" s="208"/>
    </row>
    <row r="20" spans="1:10" x14ac:dyDescent="0.3">
      <c r="A20" s="211"/>
      <c r="B20" s="214"/>
      <c r="C20" s="217"/>
      <c r="D20" s="217"/>
      <c r="E20" s="90" t="s">
        <v>72</v>
      </c>
      <c r="F20" s="217"/>
      <c r="G20" s="91">
        <v>0</v>
      </c>
      <c r="H20" s="98">
        <f t="shared" si="0"/>
        <v>0</v>
      </c>
      <c r="I20" s="205"/>
      <c r="J20" s="208"/>
    </row>
    <row r="21" spans="1:10" x14ac:dyDescent="0.3">
      <c r="A21" s="211"/>
      <c r="B21" s="214"/>
      <c r="C21" s="217"/>
      <c r="D21" s="217"/>
      <c r="E21" s="90" t="s">
        <v>73</v>
      </c>
      <c r="F21" s="217"/>
      <c r="G21" s="91">
        <v>0</v>
      </c>
      <c r="H21" s="98">
        <f t="shared" si="0"/>
        <v>0</v>
      </c>
      <c r="I21" s="205"/>
      <c r="J21" s="208"/>
    </row>
    <row r="22" spans="1:10" x14ac:dyDescent="0.3">
      <c r="A22" s="211"/>
      <c r="B22" s="214"/>
      <c r="C22" s="217"/>
      <c r="D22" s="217"/>
      <c r="E22" s="90" t="s">
        <v>74</v>
      </c>
      <c r="F22" s="217"/>
      <c r="G22" s="91">
        <v>0</v>
      </c>
      <c r="H22" s="98">
        <f t="shared" si="0"/>
        <v>0</v>
      </c>
      <c r="I22" s="205"/>
      <c r="J22" s="208"/>
    </row>
    <row r="23" spans="1:10" ht="15" thickBot="1" x14ac:dyDescent="0.35">
      <c r="A23" s="212"/>
      <c r="B23" s="215"/>
      <c r="C23" s="218"/>
      <c r="D23" s="218"/>
      <c r="E23" s="102" t="s">
        <v>75</v>
      </c>
      <c r="F23" s="218"/>
      <c r="G23" s="103">
        <v>13</v>
      </c>
      <c r="H23" s="98">
        <f t="shared" si="0"/>
        <v>0.63725490196078427</v>
      </c>
      <c r="I23" s="206"/>
      <c r="J23" s="209"/>
    </row>
    <row r="24" spans="1:10" ht="15.75" customHeight="1" thickTop="1" x14ac:dyDescent="0.3">
      <c r="A24" s="210" t="s">
        <v>89</v>
      </c>
      <c r="B24" s="213">
        <v>42507</v>
      </c>
      <c r="C24" s="216">
        <v>20</v>
      </c>
      <c r="D24" s="216">
        <v>4</v>
      </c>
      <c r="E24" s="109" t="s">
        <v>56</v>
      </c>
      <c r="F24" s="216">
        <v>190</v>
      </c>
      <c r="G24" s="110">
        <v>0</v>
      </c>
      <c r="H24" s="111">
        <f>(G24*10/$F$24)</f>
        <v>0</v>
      </c>
      <c r="I24" s="204">
        <f>ROUND(AVERAGE(H24:H43),1)</f>
        <v>0.6</v>
      </c>
      <c r="J24" s="207">
        <f>ROUND(_xlfn.STDEV.P(H24:H43),1)</f>
        <v>0.6</v>
      </c>
    </row>
    <row r="25" spans="1:10" x14ac:dyDescent="0.3">
      <c r="A25" s="211"/>
      <c r="B25" s="214"/>
      <c r="C25" s="217"/>
      <c r="D25" s="217"/>
      <c r="E25" s="88" t="s">
        <v>57</v>
      </c>
      <c r="F25" s="217"/>
      <c r="G25" s="89">
        <v>0</v>
      </c>
      <c r="H25" s="96">
        <f>(G25*10/$F$24)</f>
        <v>0</v>
      </c>
      <c r="I25" s="205"/>
      <c r="J25" s="208"/>
    </row>
    <row r="26" spans="1:10" x14ac:dyDescent="0.3">
      <c r="A26" s="211"/>
      <c r="B26" s="214"/>
      <c r="C26" s="217"/>
      <c r="D26" s="217"/>
      <c r="E26" s="88" t="s">
        <v>58</v>
      </c>
      <c r="F26" s="217"/>
      <c r="G26" s="89">
        <v>17</v>
      </c>
      <c r="H26" s="96">
        <f t="shared" ref="H26:H43" si="1">(G26*10/$F$24)</f>
        <v>0.89473684210526316</v>
      </c>
      <c r="I26" s="205"/>
      <c r="J26" s="208"/>
    </row>
    <row r="27" spans="1:10" x14ac:dyDescent="0.3">
      <c r="A27" s="211"/>
      <c r="B27" s="214"/>
      <c r="C27" s="217"/>
      <c r="D27" s="217"/>
      <c r="E27" s="88" t="s">
        <v>59</v>
      </c>
      <c r="F27" s="217"/>
      <c r="G27" s="89">
        <v>9</v>
      </c>
      <c r="H27" s="96">
        <f t="shared" si="1"/>
        <v>0.47368421052631576</v>
      </c>
      <c r="I27" s="205"/>
      <c r="J27" s="208"/>
    </row>
    <row r="28" spans="1:10" x14ac:dyDescent="0.3">
      <c r="A28" s="211"/>
      <c r="B28" s="214"/>
      <c r="C28" s="217"/>
      <c r="D28" s="217"/>
      <c r="E28" s="88" t="s">
        <v>60</v>
      </c>
      <c r="F28" s="217"/>
      <c r="G28" s="89">
        <v>4</v>
      </c>
      <c r="H28" s="96">
        <f t="shared" si="1"/>
        <v>0.21052631578947367</v>
      </c>
      <c r="I28" s="205"/>
      <c r="J28" s="208"/>
    </row>
    <row r="29" spans="1:10" x14ac:dyDescent="0.3">
      <c r="A29" s="211"/>
      <c r="B29" s="214"/>
      <c r="C29" s="217"/>
      <c r="D29" s="217"/>
      <c r="E29" s="90" t="s">
        <v>61</v>
      </c>
      <c r="F29" s="217"/>
      <c r="G29" s="91">
        <v>19</v>
      </c>
      <c r="H29" s="108">
        <f t="shared" si="1"/>
        <v>1</v>
      </c>
      <c r="I29" s="205"/>
      <c r="J29" s="208"/>
    </row>
    <row r="30" spans="1:10" x14ac:dyDescent="0.3">
      <c r="A30" s="211"/>
      <c r="B30" s="214"/>
      <c r="C30" s="217"/>
      <c r="D30" s="217"/>
      <c r="E30" s="90" t="s">
        <v>62</v>
      </c>
      <c r="F30" s="217"/>
      <c r="G30" s="91">
        <v>7</v>
      </c>
      <c r="H30" s="108">
        <f t="shared" si="1"/>
        <v>0.36842105263157893</v>
      </c>
      <c r="I30" s="205"/>
      <c r="J30" s="208"/>
    </row>
    <row r="31" spans="1:10" x14ac:dyDescent="0.3">
      <c r="A31" s="211"/>
      <c r="B31" s="214"/>
      <c r="C31" s="217"/>
      <c r="D31" s="217"/>
      <c r="E31" s="90" t="s">
        <v>63</v>
      </c>
      <c r="F31" s="217"/>
      <c r="G31" s="91">
        <v>17</v>
      </c>
      <c r="H31" s="108">
        <f t="shared" si="1"/>
        <v>0.89473684210526316</v>
      </c>
      <c r="I31" s="205"/>
      <c r="J31" s="208"/>
    </row>
    <row r="32" spans="1:10" x14ac:dyDescent="0.3">
      <c r="A32" s="211"/>
      <c r="B32" s="214"/>
      <c r="C32" s="217"/>
      <c r="D32" s="217"/>
      <c r="E32" s="90" t="s">
        <v>64</v>
      </c>
      <c r="F32" s="217"/>
      <c r="G32" s="91">
        <v>11</v>
      </c>
      <c r="H32" s="108">
        <f t="shared" si="1"/>
        <v>0.57894736842105265</v>
      </c>
      <c r="I32" s="205"/>
      <c r="J32" s="208"/>
    </row>
    <row r="33" spans="1:10" x14ac:dyDescent="0.3">
      <c r="A33" s="211"/>
      <c r="B33" s="214"/>
      <c r="C33" s="217"/>
      <c r="D33" s="217"/>
      <c r="E33" s="90" t="s">
        <v>65</v>
      </c>
      <c r="F33" s="217"/>
      <c r="G33" s="91">
        <v>34</v>
      </c>
      <c r="H33" s="108">
        <f t="shared" si="1"/>
        <v>1.7894736842105263</v>
      </c>
      <c r="I33" s="205"/>
      <c r="J33" s="208"/>
    </row>
    <row r="34" spans="1:10" x14ac:dyDescent="0.3">
      <c r="A34" s="211"/>
      <c r="B34" s="214"/>
      <c r="C34" s="217"/>
      <c r="D34" s="217"/>
      <c r="E34" s="88" t="s">
        <v>66</v>
      </c>
      <c r="F34" s="217"/>
      <c r="G34" s="89">
        <v>18</v>
      </c>
      <c r="H34" s="96">
        <f t="shared" si="1"/>
        <v>0.94736842105263153</v>
      </c>
      <c r="I34" s="205"/>
      <c r="J34" s="208"/>
    </row>
    <row r="35" spans="1:10" x14ac:dyDescent="0.3">
      <c r="A35" s="211"/>
      <c r="B35" s="214"/>
      <c r="C35" s="217"/>
      <c r="D35" s="217"/>
      <c r="E35" s="88" t="s">
        <v>67</v>
      </c>
      <c r="F35" s="217"/>
      <c r="G35" s="89">
        <v>38</v>
      </c>
      <c r="H35" s="96">
        <f t="shared" si="1"/>
        <v>2</v>
      </c>
      <c r="I35" s="205"/>
      <c r="J35" s="208"/>
    </row>
    <row r="36" spans="1:10" x14ac:dyDescent="0.3">
      <c r="A36" s="211"/>
      <c r="B36" s="214"/>
      <c r="C36" s="217"/>
      <c r="D36" s="217"/>
      <c r="E36" s="88" t="s">
        <v>68</v>
      </c>
      <c r="F36" s="217"/>
      <c r="G36" s="89">
        <v>26</v>
      </c>
      <c r="H36" s="96">
        <f t="shared" si="1"/>
        <v>1.368421052631579</v>
      </c>
      <c r="I36" s="205"/>
      <c r="J36" s="208"/>
    </row>
    <row r="37" spans="1:10" x14ac:dyDescent="0.3">
      <c r="A37" s="211"/>
      <c r="B37" s="214"/>
      <c r="C37" s="217"/>
      <c r="D37" s="217"/>
      <c r="E37" s="88" t="s">
        <v>69</v>
      </c>
      <c r="F37" s="217"/>
      <c r="G37" s="89">
        <v>11</v>
      </c>
      <c r="H37" s="96">
        <f t="shared" si="1"/>
        <v>0.57894736842105265</v>
      </c>
      <c r="I37" s="205"/>
      <c r="J37" s="208"/>
    </row>
    <row r="38" spans="1:10" x14ac:dyDescent="0.3">
      <c r="A38" s="211"/>
      <c r="B38" s="214"/>
      <c r="C38" s="217"/>
      <c r="D38" s="217"/>
      <c r="E38" s="88" t="s">
        <v>70</v>
      </c>
      <c r="F38" s="217"/>
      <c r="G38" s="89">
        <v>18</v>
      </c>
      <c r="H38" s="96">
        <f t="shared" si="1"/>
        <v>0.94736842105263153</v>
      </c>
      <c r="I38" s="205"/>
      <c r="J38" s="208"/>
    </row>
    <row r="39" spans="1:10" x14ac:dyDescent="0.3">
      <c r="A39" s="211"/>
      <c r="B39" s="214"/>
      <c r="C39" s="217"/>
      <c r="D39" s="217"/>
      <c r="E39" s="90" t="s">
        <v>71</v>
      </c>
      <c r="F39" s="217"/>
      <c r="G39" s="91">
        <v>0</v>
      </c>
      <c r="H39" s="108">
        <f t="shared" si="1"/>
        <v>0</v>
      </c>
      <c r="I39" s="205"/>
      <c r="J39" s="208"/>
    </row>
    <row r="40" spans="1:10" x14ac:dyDescent="0.3">
      <c r="A40" s="211"/>
      <c r="B40" s="214"/>
      <c r="C40" s="217"/>
      <c r="D40" s="217"/>
      <c r="E40" s="90" t="s">
        <v>72</v>
      </c>
      <c r="F40" s="217"/>
      <c r="G40" s="91">
        <v>0</v>
      </c>
      <c r="H40" s="108">
        <f>(G40*10/$F$24)</f>
        <v>0</v>
      </c>
      <c r="I40" s="205"/>
      <c r="J40" s="208"/>
    </row>
    <row r="41" spans="1:10" x14ac:dyDescent="0.3">
      <c r="A41" s="211"/>
      <c r="B41" s="214"/>
      <c r="C41" s="217"/>
      <c r="D41" s="217"/>
      <c r="E41" s="90" t="s">
        <v>73</v>
      </c>
      <c r="F41" s="217"/>
      <c r="G41" s="91">
        <v>0</v>
      </c>
      <c r="H41" s="108">
        <f t="shared" si="1"/>
        <v>0</v>
      </c>
      <c r="I41" s="205"/>
      <c r="J41" s="208"/>
    </row>
    <row r="42" spans="1:10" x14ac:dyDescent="0.3">
      <c r="A42" s="211"/>
      <c r="B42" s="214"/>
      <c r="C42" s="217"/>
      <c r="D42" s="217"/>
      <c r="E42" s="90" t="s">
        <v>74</v>
      </c>
      <c r="F42" s="217"/>
      <c r="G42" s="91">
        <v>0</v>
      </c>
      <c r="H42" s="108">
        <f t="shared" si="1"/>
        <v>0</v>
      </c>
      <c r="I42" s="205"/>
      <c r="J42" s="208"/>
    </row>
    <row r="43" spans="1:10" ht="15" thickBot="1" x14ac:dyDescent="0.35">
      <c r="A43" s="212"/>
      <c r="B43" s="215"/>
      <c r="C43" s="218"/>
      <c r="D43" s="218"/>
      <c r="E43" s="102" t="s">
        <v>75</v>
      </c>
      <c r="F43" s="218"/>
      <c r="G43" s="103">
        <v>9</v>
      </c>
      <c r="H43" s="107">
        <f t="shared" si="1"/>
        <v>0.47368421052631576</v>
      </c>
      <c r="I43" s="206"/>
      <c r="J43" s="209"/>
    </row>
    <row r="44" spans="1:10" ht="15" thickTop="1" x14ac:dyDescent="0.3">
      <c r="A44" s="210" t="s">
        <v>90</v>
      </c>
      <c r="B44" s="213">
        <v>42510</v>
      </c>
      <c r="C44" s="216">
        <v>20</v>
      </c>
      <c r="D44" s="217">
        <v>7</v>
      </c>
      <c r="E44" s="86" t="s">
        <v>56</v>
      </c>
      <c r="F44" s="217">
        <v>180</v>
      </c>
      <c r="G44" s="87">
        <v>0</v>
      </c>
      <c r="H44" s="96">
        <f>(G44*10/$F$44)</f>
        <v>0</v>
      </c>
      <c r="I44" s="205">
        <f>ROUND(AVERAGE(H44:H63),1)</f>
        <v>0.6</v>
      </c>
      <c r="J44" s="207">
        <f>ROUND(_xlfn.STDEV.P(H44:H63),1)</f>
        <v>0.5</v>
      </c>
    </row>
    <row r="45" spans="1:10" x14ac:dyDescent="0.3">
      <c r="A45" s="211"/>
      <c r="B45" s="214"/>
      <c r="C45" s="217"/>
      <c r="D45" s="217"/>
      <c r="E45" s="88" t="s">
        <v>57</v>
      </c>
      <c r="F45" s="217"/>
      <c r="G45" s="89">
        <v>0</v>
      </c>
      <c r="H45" s="96">
        <f>(G45*10/$F$44)</f>
        <v>0</v>
      </c>
      <c r="I45" s="205"/>
      <c r="J45" s="208"/>
    </row>
    <row r="46" spans="1:10" x14ac:dyDescent="0.3">
      <c r="A46" s="211"/>
      <c r="B46" s="214"/>
      <c r="C46" s="217"/>
      <c r="D46" s="217"/>
      <c r="E46" s="88" t="s">
        <v>58</v>
      </c>
      <c r="F46" s="217"/>
      <c r="G46" s="89">
        <v>11</v>
      </c>
      <c r="H46" s="96">
        <f t="shared" ref="H46:H63" si="2">(G46*10/$F$44)</f>
        <v>0.61111111111111116</v>
      </c>
      <c r="I46" s="205"/>
      <c r="J46" s="208"/>
    </row>
    <row r="47" spans="1:10" x14ac:dyDescent="0.3">
      <c r="A47" s="211"/>
      <c r="B47" s="214"/>
      <c r="C47" s="217"/>
      <c r="D47" s="217"/>
      <c r="E47" s="88" t="s">
        <v>59</v>
      </c>
      <c r="F47" s="217"/>
      <c r="G47" s="89">
        <v>35</v>
      </c>
      <c r="H47" s="96">
        <f t="shared" si="2"/>
        <v>1.9444444444444444</v>
      </c>
      <c r="I47" s="205"/>
      <c r="J47" s="208"/>
    </row>
    <row r="48" spans="1:10" x14ac:dyDescent="0.3">
      <c r="A48" s="211"/>
      <c r="B48" s="214"/>
      <c r="C48" s="217"/>
      <c r="D48" s="217"/>
      <c r="E48" s="88" t="s">
        <v>60</v>
      </c>
      <c r="F48" s="217"/>
      <c r="G48" s="89">
        <v>26</v>
      </c>
      <c r="H48" s="96">
        <f t="shared" si="2"/>
        <v>1.4444444444444444</v>
      </c>
      <c r="I48" s="205"/>
      <c r="J48" s="208"/>
    </row>
    <row r="49" spans="1:10" x14ac:dyDescent="0.3">
      <c r="A49" s="211"/>
      <c r="B49" s="214"/>
      <c r="C49" s="217"/>
      <c r="D49" s="217"/>
      <c r="E49" s="90" t="s">
        <v>61</v>
      </c>
      <c r="F49" s="217"/>
      <c r="G49" s="91">
        <v>0</v>
      </c>
      <c r="H49" s="108">
        <f t="shared" si="2"/>
        <v>0</v>
      </c>
      <c r="I49" s="205"/>
      <c r="J49" s="208"/>
    </row>
    <row r="50" spans="1:10" x14ac:dyDescent="0.3">
      <c r="A50" s="211"/>
      <c r="B50" s="214"/>
      <c r="C50" s="217"/>
      <c r="D50" s="217"/>
      <c r="E50" s="90" t="s">
        <v>62</v>
      </c>
      <c r="F50" s="217"/>
      <c r="G50" s="91">
        <v>0</v>
      </c>
      <c r="H50" s="108">
        <f t="shared" si="2"/>
        <v>0</v>
      </c>
      <c r="I50" s="205"/>
      <c r="J50" s="208"/>
    </row>
    <row r="51" spans="1:10" x14ac:dyDescent="0.3">
      <c r="A51" s="211"/>
      <c r="B51" s="214"/>
      <c r="C51" s="217"/>
      <c r="D51" s="217"/>
      <c r="E51" s="90" t="s">
        <v>63</v>
      </c>
      <c r="F51" s="217"/>
      <c r="G51" s="91">
        <v>0</v>
      </c>
      <c r="H51" s="108">
        <f t="shared" si="2"/>
        <v>0</v>
      </c>
      <c r="I51" s="205"/>
      <c r="J51" s="208"/>
    </row>
    <row r="52" spans="1:10" x14ac:dyDescent="0.3">
      <c r="A52" s="211"/>
      <c r="B52" s="214"/>
      <c r="C52" s="217"/>
      <c r="D52" s="217"/>
      <c r="E52" s="90" t="s">
        <v>64</v>
      </c>
      <c r="F52" s="217"/>
      <c r="G52" s="91">
        <v>16</v>
      </c>
      <c r="H52" s="108">
        <f t="shared" si="2"/>
        <v>0.88888888888888884</v>
      </c>
      <c r="I52" s="205"/>
      <c r="J52" s="208"/>
    </row>
    <row r="53" spans="1:10" x14ac:dyDescent="0.3">
      <c r="A53" s="211"/>
      <c r="B53" s="214"/>
      <c r="C53" s="217"/>
      <c r="D53" s="217"/>
      <c r="E53" s="90" t="s">
        <v>65</v>
      </c>
      <c r="F53" s="217"/>
      <c r="G53" s="91">
        <v>13</v>
      </c>
      <c r="H53" s="108">
        <f t="shared" si="2"/>
        <v>0.72222222222222221</v>
      </c>
      <c r="I53" s="205"/>
      <c r="J53" s="208"/>
    </row>
    <row r="54" spans="1:10" x14ac:dyDescent="0.3">
      <c r="A54" s="211"/>
      <c r="B54" s="214"/>
      <c r="C54" s="217"/>
      <c r="D54" s="217"/>
      <c r="E54" s="88" t="s">
        <v>66</v>
      </c>
      <c r="F54" s="217"/>
      <c r="G54" s="89">
        <v>13</v>
      </c>
      <c r="H54" s="96">
        <f t="shared" si="2"/>
        <v>0.72222222222222221</v>
      </c>
      <c r="I54" s="205"/>
      <c r="J54" s="208"/>
    </row>
    <row r="55" spans="1:10" x14ac:dyDescent="0.3">
      <c r="A55" s="211"/>
      <c r="B55" s="214"/>
      <c r="C55" s="217"/>
      <c r="D55" s="217"/>
      <c r="E55" s="88" t="s">
        <v>67</v>
      </c>
      <c r="F55" s="217"/>
      <c r="G55" s="89">
        <v>13</v>
      </c>
      <c r="H55" s="96">
        <f t="shared" si="2"/>
        <v>0.72222222222222221</v>
      </c>
      <c r="I55" s="205"/>
      <c r="J55" s="208"/>
    </row>
    <row r="56" spans="1:10" x14ac:dyDescent="0.3">
      <c r="A56" s="211"/>
      <c r="B56" s="214"/>
      <c r="C56" s="217"/>
      <c r="D56" s="217"/>
      <c r="E56" s="88" t="s">
        <v>68</v>
      </c>
      <c r="F56" s="217"/>
      <c r="G56" s="89">
        <v>8</v>
      </c>
      <c r="H56" s="96">
        <f t="shared" si="2"/>
        <v>0.44444444444444442</v>
      </c>
      <c r="I56" s="205"/>
      <c r="J56" s="208"/>
    </row>
    <row r="57" spans="1:10" x14ac:dyDescent="0.3">
      <c r="A57" s="211"/>
      <c r="B57" s="214"/>
      <c r="C57" s="217"/>
      <c r="D57" s="217"/>
      <c r="E57" s="88" t="s">
        <v>69</v>
      </c>
      <c r="F57" s="217"/>
      <c r="G57" s="89">
        <v>16</v>
      </c>
      <c r="H57" s="96">
        <f t="shared" si="2"/>
        <v>0.88888888888888884</v>
      </c>
      <c r="I57" s="205"/>
      <c r="J57" s="208"/>
    </row>
    <row r="58" spans="1:10" x14ac:dyDescent="0.3">
      <c r="A58" s="211"/>
      <c r="B58" s="214"/>
      <c r="C58" s="217"/>
      <c r="D58" s="217"/>
      <c r="E58" s="88" t="s">
        <v>70</v>
      </c>
      <c r="F58" s="217"/>
      <c r="G58" s="89">
        <v>0</v>
      </c>
      <c r="H58" s="96">
        <f t="shared" si="2"/>
        <v>0</v>
      </c>
      <c r="I58" s="205"/>
      <c r="J58" s="208"/>
    </row>
    <row r="59" spans="1:10" x14ac:dyDescent="0.3">
      <c r="A59" s="211"/>
      <c r="B59" s="214"/>
      <c r="C59" s="217"/>
      <c r="D59" s="217"/>
      <c r="E59" s="90" t="s">
        <v>71</v>
      </c>
      <c r="F59" s="217"/>
      <c r="G59" s="91">
        <v>14</v>
      </c>
      <c r="H59" s="108">
        <f>(G59*10/$F$44)</f>
        <v>0.77777777777777779</v>
      </c>
      <c r="I59" s="205"/>
      <c r="J59" s="208"/>
    </row>
    <row r="60" spans="1:10" x14ac:dyDescent="0.3">
      <c r="A60" s="211"/>
      <c r="B60" s="214"/>
      <c r="C60" s="217"/>
      <c r="D60" s="217"/>
      <c r="E60" s="90" t="s">
        <v>72</v>
      </c>
      <c r="F60" s="217"/>
      <c r="G60" s="91">
        <v>19</v>
      </c>
      <c r="H60" s="108">
        <f t="shared" si="2"/>
        <v>1.0555555555555556</v>
      </c>
      <c r="I60" s="205"/>
      <c r="J60" s="208"/>
    </row>
    <row r="61" spans="1:10" x14ac:dyDescent="0.3">
      <c r="A61" s="211"/>
      <c r="B61" s="214"/>
      <c r="C61" s="217"/>
      <c r="D61" s="217"/>
      <c r="E61" s="90" t="s">
        <v>73</v>
      </c>
      <c r="F61" s="217"/>
      <c r="G61" s="91">
        <v>15</v>
      </c>
      <c r="H61" s="108">
        <f t="shared" si="2"/>
        <v>0.83333333333333337</v>
      </c>
      <c r="I61" s="205"/>
      <c r="J61" s="208"/>
    </row>
    <row r="62" spans="1:10" x14ac:dyDescent="0.3">
      <c r="A62" s="211"/>
      <c r="B62" s="214"/>
      <c r="C62" s="217"/>
      <c r="D62" s="217"/>
      <c r="E62" s="90" t="s">
        <v>74</v>
      </c>
      <c r="F62" s="217"/>
      <c r="G62" s="91">
        <v>10</v>
      </c>
      <c r="H62" s="108">
        <f t="shared" si="2"/>
        <v>0.55555555555555558</v>
      </c>
      <c r="I62" s="205"/>
      <c r="J62" s="208"/>
    </row>
    <row r="63" spans="1:10" ht="15" thickBot="1" x14ac:dyDescent="0.35">
      <c r="A63" s="212"/>
      <c r="B63" s="215"/>
      <c r="C63" s="218"/>
      <c r="D63" s="218"/>
      <c r="E63" s="102" t="s">
        <v>75</v>
      </c>
      <c r="F63" s="218"/>
      <c r="G63" s="103">
        <v>7</v>
      </c>
      <c r="H63" s="107">
        <f t="shared" si="2"/>
        <v>0.3888888888888889</v>
      </c>
      <c r="I63" s="206"/>
      <c r="J63" s="209"/>
    </row>
    <row r="64" spans="1:10" ht="15" thickTop="1" x14ac:dyDescent="0.3">
      <c r="A64" s="225" t="s">
        <v>91</v>
      </c>
      <c r="B64" s="214">
        <v>42517</v>
      </c>
      <c r="C64" s="217">
        <v>20</v>
      </c>
      <c r="D64" s="217">
        <v>14</v>
      </c>
      <c r="E64" s="86" t="s">
        <v>56</v>
      </c>
      <c r="F64" s="217">
        <v>173</v>
      </c>
      <c r="G64" s="87">
        <v>11</v>
      </c>
      <c r="H64" s="96">
        <f>(G64*10/$F$64)</f>
        <v>0.63583815028901736</v>
      </c>
      <c r="I64" s="205">
        <f>ROUND(AVERAGE(H64:H83),1)</f>
        <v>0.5</v>
      </c>
      <c r="J64" s="208">
        <f>ROUND(_xlfn.STDEV.P(H64:H83),1)</f>
        <v>0.5</v>
      </c>
    </row>
    <row r="65" spans="1:10" x14ac:dyDescent="0.3">
      <c r="A65" s="211"/>
      <c r="B65" s="214"/>
      <c r="C65" s="217"/>
      <c r="D65" s="217"/>
      <c r="E65" s="88" t="s">
        <v>57</v>
      </c>
      <c r="F65" s="217"/>
      <c r="G65" s="89">
        <v>0</v>
      </c>
      <c r="H65" s="96">
        <f>(G65*10/$F$64)</f>
        <v>0</v>
      </c>
      <c r="I65" s="205"/>
      <c r="J65" s="208"/>
    </row>
    <row r="66" spans="1:10" x14ac:dyDescent="0.3">
      <c r="A66" s="211"/>
      <c r="B66" s="214"/>
      <c r="C66" s="217"/>
      <c r="D66" s="217"/>
      <c r="E66" s="88" t="s">
        <v>58</v>
      </c>
      <c r="F66" s="217"/>
      <c r="G66" s="89">
        <v>0</v>
      </c>
      <c r="H66" s="96">
        <f t="shared" ref="H66:H83" si="3">(G66*10/$F$64)</f>
        <v>0</v>
      </c>
      <c r="I66" s="205"/>
      <c r="J66" s="208"/>
    </row>
    <row r="67" spans="1:10" x14ac:dyDescent="0.3">
      <c r="A67" s="211"/>
      <c r="B67" s="214"/>
      <c r="C67" s="217"/>
      <c r="D67" s="217"/>
      <c r="E67" s="88" t="s">
        <v>59</v>
      </c>
      <c r="F67" s="217"/>
      <c r="G67" s="89">
        <v>0</v>
      </c>
      <c r="H67" s="96">
        <f t="shared" si="3"/>
        <v>0</v>
      </c>
      <c r="I67" s="205"/>
      <c r="J67" s="208"/>
    </row>
    <row r="68" spans="1:10" x14ac:dyDescent="0.3">
      <c r="A68" s="211"/>
      <c r="B68" s="214"/>
      <c r="C68" s="217"/>
      <c r="D68" s="217"/>
      <c r="E68" s="88" t="s">
        <v>60</v>
      </c>
      <c r="F68" s="217"/>
      <c r="G68" s="89">
        <v>0</v>
      </c>
      <c r="H68" s="96">
        <f t="shared" si="3"/>
        <v>0</v>
      </c>
      <c r="I68" s="205"/>
      <c r="J68" s="208"/>
    </row>
    <row r="69" spans="1:10" x14ac:dyDescent="0.3">
      <c r="A69" s="211"/>
      <c r="B69" s="214"/>
      <c r="C69" s="217"/>
      <c r="D69" s="217"/>
      <c r="E69" s="90" t="s">
        <v>61</v>
      </c>
      <c r="F69" s="217"/>
      <c r="G69" s="91">
        <v>7</v>
      </c>
      <c r="H69" s="108">
        <f t="shared" si="3"/>
        <v>0.40462427745664742</v>
      </c>
      <c r="I69" s="205"/>
      <c r="J69" s="208"/>
    </row>
    <row r="70" spans="1:10" x14ac:dyDescent="0.3">
      <c r="A70" s="211"/>
      <c r="B70" s="214"/>
      <c r="C70" s="217"/>
      <c r="D70" s="217"/>
      <c r="E70" s="90" t="s">
        <v>62</v>
      </c>
      <c r="F70" s="217"/>
      <c r="G70" s="91">
        <v>7</v>
      </c>
      <c r="H70" s="108">
        <f t="shared" si="3"/>
        <v>0.40462427745664742</v>
      </c>
      <c r="I70" s="205"/>
      <c r="J70" s="208"/>
    </row>
    <row r="71" spans="1:10" x14ac:dyDescent="0.3">
      <c r="A71" s="211"/>
      <c r="B71" s="214"/>
      <c r="C71" s="217"/>
      <c r="D71" s="217"/>
      <c r="E71" s="90" t="s">
        <v>63</v>
      </c>
      <c r="F71" s="217"/>
      <c r="G71" s="91">
        <v>7</v>
      </c>
      <c r="H71" s="108">
        <f t="shared" si="3"/>
        <v>0.40462427745664742</v>
      </c>
      <c r="I71" s="205"/>
      <c r="J71" s="208"/>
    </row>
    <row r="72" spans="1:10" x14ac:dyDescent="0.3">
      <c r="A72" s="211"/>
      <c r="B72" s="214"/>
      <c r="C72" s="217"/>
      <c r="D72" s="217"/>
      <c r="E72" s="90" t="s">
        <v>64</v>
      </c>
      <c r="F72" s="217"/>
      <c r="G72" s="91">
        <v>10</v>
      </c>
      <c r="H72" s="108">
        <f t="shared" si="3"/>
        <v>0.5780346820809249</v>
      </c>
      <c r="I72" s="205"/>
      <c r="J72" s="208"/>
    </row>
    <row r="73" spans="1:10" x14ac:dyDescent="0.3">
      <c r="A73" s="211"/>
      <c r="B73" s="214"/>
      <c r="C73" s="217"/>
      <c r="D73" s="217"/>
      <c r="E73" s="90" t="s">
        <v>65</v>
      </c>
      <c r="F73" s="217"/>
      <c r="G73" s="91">
        <v>5</v>
      </c>
      <c r="H73" s="108">
        <f t="shared" si="3"/>
        <v>0.28901734104046245</v>
      </c>
      <c r="I73" s="205"/>
      <c r="J73" s="208"/>
    </row>
    <row r="74" spans="1:10" x14ac:dyDescent="0.3">
      <c r="A74" s="211"/>
      <c r="B74" s="214"/>
      <c r="C74" s="217"/>
      <c r="D74" s="217"/>
      <c r="E74" s="88" t="s">
        <v>66</v>
      </c>
      <c r="F74" s="217"/>
      <c r="G74" s="89">
        <v>30</v>
      </c>
      <c r="H74" s="96">
        <f t="shared" si="3"/>
        <v>1.7341040462427746</v>
      </c>
      <c r="I74" s="205"/>
      <c r="J74" s="208"/>
    </row>
    <row r="75" spans="1:10" x14ac:dyDescent="0.3">
      <c r="A75" s="211"/>
      <c r="B75" s="214"/>
      <c r="C75" s="217"/>
      <c r="D75" s="217"/>
      <c r="E75" s="88" t="s">
        <v>67</v>
      </c>
      <c r="F75" s="217"/>
      <c r="G75" s="89">
        <v>20</v>
      </c>
      <c r="H75" s="96">
        <f t="shared" si="3"/>
        <v>1.1560693641618498</v>
      </c>
      <c r="I75" s="205"/>
      <c r="J75" s="208"/>
    </row>
    <row r="76" spans="1:10" x14ac:dyDescent="0.3">
      <c r="A76" s="211"/>
      <c r="B76" s="214"/>
      <c r="C76" s="217"/>
      <c r="D76" s="217"/>
      <c r="E76" s="88" t="s">
        <v>68</v>
      </c>
      <c r="F76" s="217"/>
      <c r="G76" s="89">
        <v>19</v>
      </c>
      <c r="H76" s="96">
        <f t="shared" si="3"/>
        <v>1.0982658959537572</v>
      </c>
      <c r="I76" s="205"/>
      <c r="J76" s="208"/>
    </row>
    <row r="77" spans="1:10" x14ac:dyDescent="0.3">
      <c r="A77" s="211"/>
      <c r="B77" s="214"/>
      <c r="C77" s="217"/>
      <c r="D77" s="217"/>
      <c r="E77" s="88" t="s">
        <v>69</v>
      </c>
      <c r="F77" s="217"/>
      <c r="G77" s="89">
        <v>14</v>
      </c>
      <c r="H77" s="96">
        <f t="shared" si="3"/>
        <v>0.80924855491329484</v>
      </c>
      <c r="I77" s="205"/>
      <c r="J77" s="208"/>
    </row>
    <row r="78" spans="1:10" x14ac:dyDescent="0.3">
      <c r="A78" s="211"/>
      <c r="B78" s="214"/>
      <c r="C78" s="217"/>
      <c r="D78" s="217"/>
      <c r="E78" s="88" t="s">
        <v>70</v>
      </c>
      <c r="F78" s="217"/>
      <c r="G78" s="89">
        <v>31</v>
      </c>
      <c r="H78" s="96">
        <f>(G78*10/$F$64)</f>
        <v>1.7919075144508672</v>
      </c>
      <c r="I78" s="205"/>
      <c r="J78" s="208"/>
    </row>
    <row r="79" spans="1:10" x14ac:dyDescent="0.3">
      <c r="A79" s="211"/>
      <c r="B79" s="214"/>
      <c r="C79" s="217"/>
      <c r="D79" s="217"/>
      <c r="E79" s="90" t="s">
        <v>71</v>
      </c>
      <c r="F79" s="217"/>
      <c r="G79" s="91">
        <v>5</v>
      </c>
      <c r="H79" s="108">
        <f t="shared" si="3"/>
        <v>0.28901734104046245</v>
      </c>
      <c r="I79" s="205"/>
      <c r="J79" s="208"/>
    </row>
    <row r="80" spans="1:10" x14ac:dyDescent="0.3">
      <c r="A80" s="211"/>
      <c r="B80" s="214"/>
      <c r="C80" s="217"/>
      <c r="D80" s="217"/>
      <c r="E80" s="90" t="s">
        <v>72</v>
      </c>
      <c r="F80" s="217"/>
      <c r="G80" s="91">
        <v>0</v>
      </c>
      <c r="H80" s="108">
        <f t="shared" si="3"/>
        <v>0</v>
      </c>
      <c r="I80" s="205"/>
      <c r="J80" s="208"/>
    </row>
    <row r="81" spans="1:10" x14ac:dyDescent="0.3">
      <c r="A81" s="211"/>
      <c r="B81" s="214"/>
      <c r="C81" s="217"/>
      <c r="D81" s="217"/>
      <c r="E81" s="90" t="s">
        <v>73</v>
      </c>
      <c r="F81" s="217"/>
      <c r="G81" s="91">
        <v>5</v>
      </c>
      <c r="H81" s="108">
        <f t="shared" si="3"/>
        <v>0.28901734104046245</v>
      </c>
      <c r="I81" s="205"/>
      <c r="J81" s="208"/>
    </row>
    <row r="82" spans="1:10" x14ac:dyDescent="0.3">
      <c r="A82" s="211"/>
      <c r="B82" s="214"/>
      <c r="C82" s="217"/>
      <c r="D82" s="217"/>
      <c r="E82" s="90" t="s">
        <v>74</v>
      </c>
      <c r="F82" s="217"/>
      <c r="G82" s="91">
        <v>0</v>
      </c>
      <c r="H82" s="108">
        <f t="shared" si="3"/>
        <v>0</v>
      </c>
      <c r="I82" s="205"/>
      <c r="J82" s="208"/>
    </row>
    <row r="83" spans="1:10" ht="15" thickBot="1" x14ac:dyDescent="0.35">
      <c r="A83" s="212"/>
      <c r="B83" s="215"/>
      <c r="C83" s="218"/>
      <c r="D83" s="218"/>
      <c r="E83" s="102" t="s">
        <v>75</v>
      </c>
      <c r="F83" s="218"/>
      <c r="G83" s="103">
        <v>0</v>
      </c>
      <c r="H83" s="107">
        <f t="shared" si="3"/>
        <v>0</v>
      </c>
      <c r="I83" s="206"/>
      <c r="J83" s="209"/>
    </row>
    <row r="84" spans="1:10" ht="15" thickTop="1" x14ac:dyDescent="0.3">
      <c r="A84" s="225" t="s">
        <v>92</v>
      </c>
      <c r="B84" s="214">
        <v>42524</v>
      </c>
      <c r="C84" s="217">
        <v>20</v>
      </c>
      <c r="D84" s="217">
        <v>21</v>
      </c>
      <c r="E84" s="86" t="s">
        <v>56</v>
      </c>
      <c r="F84" s="217">
        <v>186</v>
      </c>
      <c r="G84" s="87">
        <v>52</v>
      </c>
      <c r="H84" s="96">
        <f>(G84*10/$F$84)</f>
        <v>2.795698924731183</v>
      </c>
      <c r="I84" s="205">
        <f>ROUND(AVERAGE(H84:H103),1)</f>
        <v>2</v>
      </c>
      <c r="J84" s="207">
        <f>ROUND(_xlfn.STDEV.P(H84:H103),1)</f>
        <v>1.5</v>
      </c>
    </row>
    <row r="85" spans="1:10" x14ac:dyDescent="0.3">
      <c r="A85" s="211"/>
      <c r="B85" s="214"/>
      <c r="C85" s="217"/>
      <c r="D85" s="217"/>
      <c r="E85" s="88" t="s">
        <v>57</v>
      </c>
      <c r="F85" s="217"/>
      <c r="G85" s="89">
        <v>12</v>
      </c>
      <c r="H85" s="96">
        <f t="shared" ref="H85:H103" si="4">(G85*10/$F$84)</f>
        <v>0.64516129032258063</v>
      </c>
      <c r="I85" s="205"/>
      <c r="J85" s="208"/>
    </row>
    <row r="86" spans="1:10" x14ac:dyDescent="0.3">
      <c r="A86" s="211"/>
      <c r="B86" s="214"/>
      <c r="C86" s="217"/>
      <c r="D86" s="217"/>
      <c r="E86" s="88" t="s">
        <v>58</v>
      </c>
      <c r="F86" s="217"/>
      <c r="G86" s="89">
        <v>17</v>
      </c>
      <c r="H86" s="96">
        <f t="shared" si="4"/>
        <v>0.91397849462365588</v>
      </c>
      <c r="I86" s="205"/>
      <c r="J86" s="208"/>
    </row>
    <row r="87" spans="1:10" x14ac:dyDescent="0.3">
      <c r="A87" s="211"/>
      <c r="B87" s="214"/>
      <c r="C87" s="217"/>
      <c r="D87" s="217"/>
      <c r="E87" s="88" t="s">
        <v>59</v>
      </c>
      <c r="F87" s="217"/>
      <c r="G87" s="89">
        <v>18</v>
      </c>
      <c r="H87" s="96">
        <f t="shared" si="4"/>
        <v>0.967741935483871</v>
      </c>
      <c r="I87" s="205"/>
      <c r="J87" s="208"/>
    </row>
    <row r="88" spans="1:10" x14ac:dyDescent="0.3">
      <c r="A88" s="211"/>
      <c r="B88" s="214"/>
      <c r="C88" s="217"/>
      <c r="D88" s="217"/>
      <c r="E88" s="88" t="s">
        <v>60</v>
      </c>
      <c r="F88" s="217"/>
      <c r="G88" s="89">
        <v>19</v>
      </c>
      <c r="H88" s="96">
        <f t="shared" si="4"/>
        <v>1.021505376344086</v>
      </c>
      <c r="I88" s="205"/>
      <c r="J88" s="208"/>
    </row>
    <row r="89" spans="1:10" x14ac:dyDescent="0.3">
      <c r="A89" s="211"/>
      <c r="B89" s="214"/>
      <c r="C89" s="217"/>
      <c r="D89" s="217"/>
      <c r="E89" s="90" t="s">
        <v>61</v>
      </c>
      <c r="F89" s="217"/>
      <c r="G89" s="91">
        <v>81</v>
      </c>
      <c r="H89" s="108">
        <f t="shared" si="4"/>
        <v>4.354838709677419</v>
      </c>
      <c r="I89" s="205"/>
      <c r="J89" s="208"/>
    </row>
    <row r="90" spans="1:10" x14ac:dyDescent="0.3">
      <c r="A90" s="211"/>
      <c r="B90" s="214"/>
      <c r="C90" s="217"/>
      <c r="D90" s="217"/>
      <c r="E90" s="90" t="s">
        <v>62</v>
      </c>
      <c r="F90" s="217"/>
      <c r="G90" s="91">
        <v>62</v>
      </c>
      <c r="H90" s="108">
        <f t="shared" si="4"/>
        <v>3.3333333333333335</v>
      </c>
      <c r="I90" s="205"/>
      <c r="J90" s="208"/>
    </row>
    <row r="91" spans="1:10" x14ac:dyDescent="0.3">
      <c r="A91" s="211"/>
      <c r="B91" s="214"/>
      <c r="C91" s="217"/>
      <c r="D91" s="217"/>
      <c r="E91" s="90" t="s">
        <v>63</v>
      </c>
      <c r="F91" s="217"/>
      <c r="G91" s="91">
        <v>62</v>
      </c>
      <c r="H91" s="108">
        <f t="shared" si="4"/>
        <v>3.3333333333333335</v>
      </c>
      <c r="I91" s="205"/>
      <c r="J91" s="208"/>
    </row>
    <row r="92" spans="1:10" x14ac:dyDescent="0.3">
      <c r="A92" s="211"/>
      <c r="B92" s="214"/>
      <c r="C92" s="217"/>
      <c r="D92" s="217"/>
      <c r="E92" s="90" t="s">
        <v>64</v>
      </c>
      <c r="F92" s="217"/>
      <c r="G92" s="91">
        <v>73</v>
      </c>
      <c r="H92" s="108">
        <f t="shared" si="4"/>
        <v>3.924731182795699</v>
      </c>
      <c r="I92" s="205"/>
      <c r="J92" s="208"/>
    </row>
    <row r="93" spans="1:10" x14ac:dyDescent="0.3">
      <c r="A93" s="211"/>
      <c r="B93" s="214"/>
      <c r="C93" s="217"/>
      <c r="D93" s="217"/>
      <c r="E93" s="90" t="s">
        <v>65</v>
      </c>
      <c r="F93" s="217"/>
      <c r="G93" s="91">
        <v>95</v>
      </c>
      <c r="H93" s="108">
        <f t="shared" si="4"/>
        <v>5.10752688172043</v>
      </c>
      <c r="I93" s="205"/>
      <c r="J93" s="208"/>
    </row>
    <row r="94" spans="1:10" x14ac:dyDescent="0.3">
      <c r="A94" s="211"/>
      <c r="B94" s="214"/>
      <c r="C94" s="217"/>
      <c r="D94" s="217"/>
      <c r="E94" s="88" t="s">
        <v>66</v>
      </c>
      <c r="F94" s="217"/>
      <c r="G94" s="89">
        <v>49</v>
      </c>
      <c r="H94" s="96">
        <f>(G94*10/$F$84)</f>
        <v>2.6344086021505375</v>
      </c>
      <c r="I94" s="205"/>
      <c r="J94" s="208"/>
    </row>
    <row r="95" spans="1:10" x14ac:dyDescent="0.3">
      <c r="A95" s="211"/>
      <c r="B95" s="214"/>
      <c r="C95" s="217"/>
      <c r="D95" s="217"/>
      <c r="E95" s="88" t="s">
        <v>67</v>
      </c>
      <c r="F95" s="217"/>
      <c r="G95" s="89">
        <v>32</v>
      </c>
      <c r="H95" s="96">
        <f t="shared" si="4"/>
        <v>1.7204301075268817</v>
      </c>
      <c r="I95" s="205"/>
      <c r="J95" s="208"/>
    </row>
    <row r="96" spans="1:10" x14ac:dyDescent="0.3">
      <c r="A96" s="211"/>
      <c r="B96" s="214"/>
      <c r="C96" s="217"/>
      <c r="D96" s="217"/>
      <c r="E96" s="88" t="s">
        <v>68</v>
      </c>
      <c r="F96" s="217"/>
      <c r="G96" s="89">
        <v>8</v>
      </c>
      <c r="H96" s="96">
        <f t="shared" si="4"/>
        <v>0.43010752688172044</v>
      </c>
      <c r="I96" s="205"/>
      <c r="J96" s="208"/>
    </row>
    <row r="97" spans="1:10" x14ac:dyDescent="0.3">
      <c r="A97" s="211"/>
      <c r="B97" s="214"/>
      <c r="C97" s="217"/>
      <c r="D97" s="217"/>
      <c r="E97" s="88" t="s">
        <v>69</v>
      </c>
      <c r="F97" s="217"/>
      <c r="G97" s="89">
        <v>18</v>
      </c>
      <c r="H97" s="96">
        <f t="shared" si="4"/>
        <v>0.967741935483871</v>
      </c>
      <c r="I97" s="205"/>
      <c r="J97" s="208"/>
    </row>
    <row r="98" spans="1:10" x14ac:dyDescent="0.3">
      <c r="A98" s="211"/>
      <c r="B98" s="214"/>
      <c r="C98" s="217"/>
      <c r="D98" s="217"/>
      <c r="E98" s="88" t="s">
        <v>70</v>
      </c>
      <c r="F98" s="217"/>
      <c r="G98" s="89">
        <v>17</v>
      </c>
      <c r="H98" s="96">
        <f t="shared" si="4"/>
        <v>0.91397849462365588</v>
      </c>
      <c r="I98" s="205"/>
      <c r="J98" s="208"/>
    </row>
    <row r="99" spans="1:10" x14ac:dyDescent="0.3">
      <c r="A99" s="211"/>
      <c r="B99" s="214"/>
      <c r="C99" s="217"/>
      <c r="D99" s="217"/>
      <c r="E99" s="90" t="s">
        <v>71</v>
      </c>
      <c r="F99" s="217"/>
      <c r="G99" s="91">
        <v>18</v>
      </c>
      <c r="H99" s="108">
        <f t="shared" si="4"/>
        <v>0.967741935483871</v>
      </c>
      <c r="I99" s="205"/>
      <c r="J99" s="208"/>
    </row>
    <row r="100" spans="1:10" x14ac:dyDescent="0.3">
      <c r="A100" s="211"/>
      <c r="B100" s="214"/>
      <c r="C100" s="217"/>
      <c r="D100" s="217"/>
      <c r="E100" s="90" t="s">
        <v>72</v>
      </c>
      <c r="F100" s="217"/>
      <c r="G100" s="91">
        <v>14</v>
      </c>
      <c r="H100" s="108">
        <f t="shared" si="4"/>
        <v>0.75268817204301075</v>
      </c>
      <c r="I100" s="205"/>
      <c r="J100" s="208"/>
    </row>
    <row r="101" spans="1:10" x14ac:dyDescent="0.3">
      <c r="A101" s="211"/>
      <c r="B101" s="214"/>
      <c r="C101" s="217"/>
      <c r="D101" s="217"/>
      <c r="E101" s="90" t="s">
        <v>73</v>
      </c>
      <c r="F101" s="217"/>
      <c r="G101" s="91">
        <v>71</v>
      </c>
      <c r="H101" s="108">
        <f t="shared" si="4"/>
        <v>3.817204301075269</v>
      </c>
      <c r="I101" s="205"/>
      <c r="J101" s="208"/>
    </row>
    <row r="102" spans="1:10" x14ac:dyDescent="0.3">
      <c r="A102" s="211"/>
      <c r="B102" s="214"/>
      <c r="C102" s="217"/>
      <c r="D102" s="217"/>
      <c r="E102" s="90" t="s">
        <v>74</v>
      </c>
      <c r="F102" s="217"/>
      <c r="G102" s="91">
        <v>0</v>
      </c>
      <c r="H102" s="108">
        <f t="shared" si="4"/>
        <v>0</v>
      </c>
      <c r="I102" s="205"/>
      <c r="J102" s="208"/>
    </row>
    <row r="103" spans="1:10" ht="15" thickBot="1" x14ac:dyDescent="0.35">
      <c r="A103" s="212"/>
      <c r="B103" s="215"/>
      <c r="C103" s="218"/>
      <c r="D103" s="218"/>
      <c r="E103" s="102" t="s">
        <v>75</v>
      </c>
      <c r="F103" s="218"/>
      <c r="G103" s="103">
        <v>24</v>
      </c>
      <c r="H103" s="107">
        <f t="shared" si="4"/>
        <v>1.2903225806451613</v>
      </c>
      <c r="I103" s="206"/>
      <c r="J103" s="209"/>
    </row>
    <row r="104" spans="1:10" ht="15" thickTop="1" x14ac:dyDescent="0.3">
      <c r="A104" s="225" t="s">
        <v>93</v>
      </c>
      <c r="B104" s="214">
        <v>42531</v>
      </c>
      <c r="C104" s="217">
        <v>20</v>
      </c>
      <c r="D104" s="217">
        <v>28</v>
      </c>
      <c r="E104" s="86" t="s">
        <v>56</v>
      </c>
      <c r="F104" s="217">
        <v>172</v>
      </c>
      <c r="G104" s="87">
        <v>10</v>
      </c>
      <c r="H104" s="96">
        <f>(G104*10/$F$104)</f>
        <v>0.58139534883720934</v>
      </c>
      <c r="I104" s="205">
        <f>ROUND(AVERAGE(H104:H123),1)</f>
        <v>2.6</v>
      </c>
      <c r="J104" s="208">
        <f>ROUND(_xlfn.STDEV.P(H104:H123),1)</f>
        <v>1.4</v>
      </c>
    </row>
    <row r="105" spans="1:10" x14ac:dyDescent="0.3">
      <c r="A105" s="211"/>
      <c r="B105" s="214"/>
      <c r="C105" s="217"/>
      <c r="D105" s="217"/>
      <c r="E105" s="88" t="s">
        <v>57</v>
      </c>
      <c r="F105" s="217"/>
      <c r="G105" s="89">
        <v>20</v>
      </c>
      <c r="H105" s="96">
        <f t="shared" ref="H105:H123" si="5">(G105*10/$F$104)</f>
        <v>1.1627906976744187</v>
      </c>
      <c r="I105" s="205"/>
      <c r="J105" s="208"/>
    </row>
    <row r="106" spans="1:10" x14ac:dyDescent="0.3">
      <c r="A106" s="211"/>
      <c r="B106" s="214"/>
      <c r="C106" s="217"/>
      <c r="D106" s="217"/>
      <c r="E106" s="88" t="s">
        <v>58</v>
      </c>
      <c r="F106" s="217"/>
      <c r="G106" s="89">
        <v>32</v>
      </c>
      <c r="H106" s="96">
        <f t="shared" si="5"/>
        <v>1.8604651162790697</v>
      </c>
      <c r="I106" s="205"/>
      <c r="J106" s="208"/>
    </row>
    <row r="107" spans="1:10" x14ac:dyDescent="0.3">
      <c r="A107" s="211"/>
      <c r="B107" s="214"/>
      <c r="C107" s="217"/>
      <c r="D107" s="217"/>
      <c r="E107" s="88" t="s">
        <v>59</v>
      </c>
      <c r="F107" s="217"/>
      <c r="G107" s="89">
        <v>32</v>
      </c>
      <c r="H107" s="96">
        <f t="shared" si="5"/>
        <v>1.8604651162790697</v>
      </c>
      <c r="I107" s="205"/>
      <c r="J107" s="208"/>
    </row>
    <row r="108" spans="1:10" x14ac:dyDescent="0.3">
      <c r="A108" s="211"/>
      <c r="B108" s="214"/>
      <c r="C108" s="217"/>
      <c r="D108" s="217"/>
      <c r="E108" s="88" t="s">
        <v>60</v>
      </c>
      <c r="F108" s="217"/>
      <c r="G108" s="89">
        <v>24</v>
      </c>
      <c r="H108" s="96">
        <f t="shared" si="5"/>
        <v>1.3953488372093024</v>
      </c>
      <c r="I108" s="205"/>
      <c r="J108" s="208"/>
    </row>
    <row r="109" spans="1:10" x14ac:dyDescent="0.3">
      <c r="A109" s="211"/>
      <c r="B109" s="214"/>
      <c r="C109" s="217"/>
      <c r="D109" s="217"/>
      <c r="E109" s="90" t="s">
        <v>61</v>
      </c>
      <c r="F109" s="217"/>
      <c r="G109" s="91">
        <v>88</v>
      </c>
      <c r="H109" s="108">
        <f t="shared" si="5"/>
        <v>5.1162790697674421</v>
      </c>
      <c r="I109" s="205"/>
      <c r="J109" s="208"/>
    </row>
    <row r="110" spans="1:10" x14ac:dyDescent="0.3">
      <c r="A110" s="211"/>
      <c r="B110" s="214"/>
      <c r="C110" s="217"/>
      <c r="D110" s="217"/>
      <c r="E110" s="90" t="s">
        <v>62</v>
      </c>
      <c r="F110" s="217"/>
      <c r="G110" s="91">
        <v>44</v>
      </c>
      <c r="H110" s="108">
        <f t="shared" si="5"/>
        <v>2.558139534883721</v>
      </c>
      <c r="I110" s="205"/>
      <c r="J110" s="208"/>
    </row>
    <row r="111" spans="1:10" x14ac:dyDescent="0.3">
      <c r="A111" s="211"/>
      <c r="B111" s="214"/>
      <c r="C111" s="217"/>
      <c r="D111" s="217"/>
      <c r="E111" s="90" t="s">
        <v>63</v>
      </c>
      <c r="F111" s="217"/>
      <c r="G111" s="91">
        <v>33</v>
      </c>
      <c r="H111" s="108">
        <f t="shared" si="5"/>
        <v>1.9186046511627908</v>
      </c>
      <c r="I111" s="205"/>
      <c r="J111" s="208"/>
    </row>
    <row r="112" spans="1:10" x14ac:dyDescent="0.3">
      <c r="A112" s="211"/>
      <c r="B112" s="214"/>
      <c r="C112" s="217"/>
      <c r="D112" s="217"/>
      <c r="E112" s="90" t="s">
        <v>64</v>
      </c>
      <c r="F112" s="217"/>
      <c r="G112" s="91">
        <v>34</v>
      </c>
      <c r="H112" s="108">
        <f t="shared" si="5"/>
        <v>1.9767441860465116</v>
      </c>
      <c r="I112" s="205"/>
      <c r="J112" s="208"/>
    </row>
    <row r="113" spans="1:10" x14ac:dyDescent="0.3">
      <c r="A113" s="211"/>
      <c r="B113" s="214"/>
      <c r="C113" s="217"/>
      <c r="D113" s="217"/>
      <c r="E113" s="90" t="s">
        <v>65</v>
      </c>
      <c r="F113" s="217"/>
      <c r="G113" s="91">
        <v>66</v>
      </c>
      <c r="H113" s="108">
        <f t="shared" si="5"/>
        <v>3.8372093023255816</v>
      </c>
      <c r="I113" s="205"/>
      <c r="J113" s="208"/>
    </row>
    <row r="114" spans="1:10" x14ac:dyDescent="0.3">
      <c r="A114" s="211"/>
      <c r="B114" s="214"/>
      <c r="C114" s="217"/>
      <c r="D114" s="217"/>
      <c r="E114" s="88" t="s">
        <v>66</v>
      </c>
      <c r="F114" s="217"/>
      <c r="G114" s="89">
        <v>20</v>
      </c>
      <c r="H114" s="96">
        <f t="shared" si="5"/>
        <v>1.1627906976744187</v>
      </c>
      <c r="I114" s="205"/>
      <c r="J114" s="208"/>
    </row>
    <row r="115" spans="1:10" x14ac:dyDescent="0.3">
      <c r="A115" s="211"/>
      <c r="B115" s="214"/>
      <c r="C115" s="217"/>
      <c r="D115" s="217"/>
      <c r="E115" s="88" t="s">
        <v>67</v>
      </c>
      <c r="F115" s="217"/>
      <c r="G115" s="89">
        <v>50</v>
      </c>
      <c r="H115" s="96">
        <f t="shared" si="5"/>
        <v>2.9069767441860463</v>
      </c>
      <c r="I115" s="205"/>
      <c r="J115" s="208"/>
    </row>
    <row r="116" spans="1:10" x14ac:dyDescent="0.3">
      <c r="A116" s="211"/>
      <c r="B116" s="214"/>
      <c r="C116" s="217"/>
      <c r="D116" s="217"/>
      <c r="E116" s="88" t="s">
        <v>68</v>
      </c>
      <c r="F116" s="217"/>
      <c r="G116" s="89">
        <v>70</v>
      </c>
      <c r="H116" s="96">
        <f t="shared" si="5"/>
        <v>4.0697674418604652</v>
      </c>
      <c r="I116" s="205"/>
      <c r="J116" s="208"/>
    </row>
    <row r="117" spans="1:10" x14ac:dyDescent="0.3">
      <c r="A117" s="211"/>
      <c r="B117" s="214"/>
      <c r="C117" s="217"/>
      <c r="D117" s="217"/>
      <c r="E117" s="88" t="s">
        <v>69</v>
      </c>
      <c r="F117" s="217"/>
      <c r="G117" s="89">
        <v>36</v>
      </c>
      <c r="H117" s="96">
        <f>(G117*10/$F$104)</f>
        <v>2.0930232558139537</v>
      </c>
      <c r="I117" s="205"/>
      <c r="J117" s="208"/>
    </row>
    <row r="118" spans="1:10" x14ac:dyDescent="0.3">
      <c r="A118" s="211"/>
      <c r="B118" s="214"/>
      <c r="C118" s="217"/>
      <c r="D118" s="217"/>
      <c r="E118" s="88" t="s">
        <v>70</v>
      </c>
      <c r="F118" s="217"/>
      <c r="G118" s="89">
        <v>70</v>
      </c>
      <c r="H118" s="96">
        <f t="shared" si="5"/>
        <v>4.0697674418604652</v>
      </c>
      <c r="I118" s="205"/>
      <c r="J118" s="208"/>
    </row>
    <row r="119" spans="1:10" x14ac:dyDescent="0.3">
      <c r="A119" s="211"/>
      <c r="B119" s="214"/>
      <c r="C119" s="217"/>
      <c r="D119" s="217"/>
      <c r="E119" s="90" t="s">
        <v>71</v>
      </c>
      <c r="F119" s="217"/>
      <c r="G119" s="91">
        <v>58</v>
      </c>
      <c r="H119" s="108">
        <f t="shared" si="5"/>
        <v>3.3720930232558142</v>
      </c>
      <c r="I119" s="205"/>
      <c r="J119" s="208"/>
    </row>
    <row r="120" spans="1:10" x14ac:dyDescent="0.3">
      <c r="A120" s="211"/>
      <c r="B120" s="214"/>
      <c r="C120" s="217"/>
      <c r="D120" s="217"/>
      <c r="E120" s="90" t="s">
        <v>72</v>
      </c>
      <c r="F120" s="217"/>
      <c r="G120" s="91">
        <v>102</v>
      </c>
      <c r="H120" s="108">
        <f t="shared" si="5"/>
        <v>5.9302325581395348</v>
      </c>
      <c r="I120" s="205"/>
      <c r="J120" s="208"/>
    </row>
    <row r="121" spans="1:10" x14ac:dyDescent="0.3">
      <c r="A121" s="211"/>
      <c r="B121" s="214"/>
      <c r="C121" s="217"/>
      <c r="D121" s="217"/>
      <c r="E121" s="90" t="s">
        <v>73</v>
      </c>
      <c r="F121" s="217"/>
      <c r="G121" s="91">
        <v>56</v>
      </c>
      <c r="H121" s="108">
        <f t="shared" si="5"/>
        <v>3.2558139534883721</v>
      </c>
      <c r="I121" s="205"/>
      <c r="J121" s="208"/>
    </row>
    <row r="122" spans="1:10" x14ac:dyDescent="0.3">
      <c r="A122" s="211"/>
      <c r="B122" s="214"/>
      <c r="C122" s="217"/>
      <c r="D122" s="217"/>
      <c r="E122" s="90" t="s">
        <v>74</v>
      </c>
      <c r="F122" s="217"/>
      <c r="G122" s="91">
        <v>30</v>
      </c>
      <c r="H122" s="108">
        <f t="shared" si="5"/>
        <v>1.7441860465116279</v>
      </c>
      <c r="I122" s="205"/>
      <c r="J122" s="208"/>
    </row>
    <row r="123" spans="1:10" ht="15" thickBot="1" x14ac:dyDescent="0.35">
      <c r="A123" s="212"/>
      <c r="B123" s="215"/>
      <c r="C123" s="218"/>
      <c r="D123" s="218"/>
      <c r="E123" s="102" t="s">
        <v>75</v>
      </c>
      <c r="F123" s="218"/>
      <c r="G123" s="103">
        <v>12</v>
      </c>
      <c r="H123" s="107">
        <f t="shared" si="5"/>
        <v>0.69767441860465118</v>
      </c>
      <c r="I123" s="206"/>
      <c r="J123" s="209"/>
    </row>
    <row r="124" spans="1:10" ht="15" thickTop="1" x14ac:dyDescent="0.3">
      <c r="A124" s="225" t="s">
        <v>93</v>
      </c>
      <c r="B124" s="214">
        <v>42565</v>
      </c>
      <c r="C124" s="217">
        <v>20</v>
      </c>
      <c r="D124" s="217">
        <v>48</v>
      </c>
      <c r="E124" s="86" t="s">
        <v>56</v>
      </c>
      <c r="F124" s="217"/>
      <c r="G124" s="87"/>
      <c r="H124" s="96"/>
      <c r="I124" s="205">
        <v>2.6</v>
      </c>
      <c r="J124" s="208" t="e">
        <f>ROUND(_xlfn.STDEV.P(H124:H143),1)</f>
        <v>#DIV/0!</v>
      </c>
    </row>
    <row r="125" spans="1:10" x14ac:dyDescent="0.3">
      <c r="A125" s="211"/>
      <c r="B125" s="214"/>
      <c r="C125" s="217"/>
      <c r="D125" s="217"/>
      <c r="E125" s="88" t="s">
        <v>57</v>
      </c>
      <c r="F125" s="217"/>
      <c r="G125" s="89"/>
      <c r="H125" s="96"/>
      <c r="I125" s="205"/>
      <c r="J125" s="208"/>
    </row>
    <row r="126" spans="1:10" x14ac:dyDescent="0.3">
      <c r="A126" s="211"/>
      <c r="B126" s="214"/>
      <c r="C126" s="217"/>
      <c r="D126" s="217"/>
      <c r="E126" s="88" t="s">
        <v>58</v>
      </c>
      <c r="F126" s="217"/>
      <c r="G126" s="89"/>
      <c r="H126" s="96"/>
      <c r="I126" s="205"/>
      <c r="J126" s="208"/>
    </row>
    <row r="127" spans="1:10" x14ac:dyDescent="0.3">
      <c r="A127" s="211"/>
      <c r="B127" s="214"/>
      <c r="C127" s="217"/>
      <c r="D127" s="217"/>
      <c r="E127" s="88" t="s">
        <v>59</v>
      </c>
      <c r="F127" s="217"/>
      <c r="G127" s="89"/>
      <c r="H127" s="96"/>
      <c r="I127" s="205"/>
      <c r="J127" s="208"/>
    </row>
    <row r="128" spans="1:10" x14ac:dyDescent="0.3">
      <c r="A128" s="211"/>
      <c r="B128" s="214"/>
      <c r="C128" s="217"/>
      <c r="D128" s="217"/>
      <c r="E128" s="88" t="s">
        <v>60</v>
      </c>
      <c r="F128" s="217"/>
      <c r="G128" s="89"/>
      <c r="H128" s="96"/>
      <c r="I128" s="205"/>
      <c r="J128" s="208"/>
    </row>
    <row r="129" spans="1:10" x14ac:dyDescent="0.3">
      <c r="A129" s="211"/>
      <c r="B129" s="214"/>
      <c r="C129" s="217"/>
      <c r="D129" s="217"/>
      <c r="E129" s="90" t="s">
        <v>61</v>
      </c>
      <c r="F129" s="217"/>
      <c r="G129" s="91"/>
      <c r="H129" s="108"/>
      <c r="I129" s="205"/>
      <c r="J129" s="208"/>
    </row>
    <row r="130" spans="1:10" x14ac:dyDescent="0.3">
      <c r="A130" s="211"/>
      <c r="B130" s="214"/>
      <c r="C130" s="217"/>
      <c r="D130" s="217"/>
      <c r="E130" s="90" t="s">
        <v>62</v>
      </c>
      <c r="F130" s="217"/>
      <c r="G130" s="91"/>
      <c r="H130" s="108"/>
      <c r="I130" s="205"/>
      <c r="J130" s="208"/>
    </row>
    <row r="131" spans="1:10" x14ac:dyDescent="0.3">
      <c r="A131" s="211"/>
      <c r="B131" s="214"/>
      <c r="C131" s="217"/>
      <c r="D131" s="217"/>
      <c r="E131" s="90" t="s">
        <v>63</v>
      </c>
      <c r="F131" s="217"/>
      <c r="G131" s="91"/>
      <c r="H131" s="108"/>
      <c r="I131" s="205"/>
      <c r="J131" s="208"/>
    </row>
    <row r="132" spans="1:10" x14ac:dyDescent="0.3">
      <c r="A132" s="211"/>
      <c r="B132" s="214"/>
      <c r="C132" s="217"/>
      <c r="D132" s="217"/>
      <c r="E132" s="90" t="s">
        <v>64</v>
      </c>
      <c r="F132" s="217"/>
      <c r="G132" s="91"/>
      <c r="H132" s="108"/>
      <c r="I132" s="205"/>
      <c r="J132" s="208"/>
    </row>
    <row r="133" spans="1:10" x14ac:dyDescent="0.3">
      <c r="A133" s="211"/>
      <c r="B133" s="214"/>
      <c r="C133" s="217"/>
      <c r="D133" s="217"/>
      <c r="E133" s="90" t="s">
        <v>65</v>
      </c>
      <c r="F133" s="217"/>
      <c r="G133" s="91"/>
      <c r="H133" s="108"/>
      <c r="I133" s="205"/>
      <c r="J133" s="208"/>
    </row>
    <row r="134" spans="1:10" x14ac:dyDescent="0.3">
      <c r="A134" s="211"/>
      <c r="B134" s="214"/>
      <c r="C134" s="217"/>
      <c r="D134" s="217"/>
      <c r="E134" s="88" t="s">
        <v>66</v>
      </c>
      <c r="F134" s="217"/>
      <c r="G134" s="89"/>
      <c r="H134" s="96"/>
      <c r="I134" s="205"/>
      <c r="J134" s="208"/>
    </row>
    <row r="135" spans="1:10" x14ac:dyDescent="0.3">
      <c r="A135" s="211"/>
      <c r="B135" s="214"/>
      <c r="C135" s="217"/>
      <c r="D135" s="217"/>
      <c r="E135" s="88" t="s">
        <v>67</v>
      </c>
      <c r="F135" s="217"/>
      <c r="G135" s="89"/>
      <c r="H135" s="96"/>
      <c r="I135" s="205"/>
      <c r="J135" s="208"/>
    </row>
    <row r="136" spans="1:10" x14ac:dyDescent="0.3">
      <c r="A136" s="211"/>
      <c r="B136" s="214"/>
      <c r="C136" s="217"/>
      <c r="D136" s="217"/>
      <c r="E136" s="88" t="s">
        <v>68</v>
      </c>
      <c r="F136" s="217"/>
      <c r="G136" s="89"/>
      <c r="H136" s="96"/>
      <c r="I136" s="205"/>
      <c r="J136" s="208"/>
    </row>
    <row r="137" spans="1:10" x14ac:dyDescent="0.3">
      <c r="A137" s="211"/>
      <c r="B137" s="214"/>
      <c r="C137" s="217"/>
      <c r="D137" s="217"/>
      <c r="E137" s="88" t="s">
        <v>69</v>
      </c>
      <c r="F137" s="217"/>
      <c r="G137" s="89"/>
      <c r="H137" s="96"/>
      <c r="I137" s="205"/>
      <c r="J137" s="208"/>
    </row>
    <row r="138" spans="1:10" x14ac:dyDescent="0.3">
      <c r="A138" s="211"/>
      <c r="B138" s="214"/>
      <c r="C138" s="217"/>
      <c r="D138" s="217"/>
      <c r="E138" s="88" t="s">
        <v>70</v>
      </c>
      <c r="F138" s="217"/>
      <c r="G138" s="89"/>
      <c r="H138" s="96"/>
      <c r="I138" s="205"/>
      <c r="J138" s="208"/>
    </row>
    <row r="139" spans="1:10" x14ac:dyDescent="0.3">
      <c r="A139" s="211"/>
      <c r="B139" s="214"/>
      <c r="C139" s="217"/>
      <c r="D139" s="217"/>
      <c r="E139" s="90" t="s">
        <v>71</v>
      </c>
      <c r="F139" s="217"/>
      <c r="G139" s="91"/>
      <c r="H139" s="108"/>
      <c r="I139" s="205"/>
      <c r="J139" s="208"/>
    </row>
    <row r="140" spans="1:10" x14ac:dyDescent="0.3">
      <c r="A140" s="211"/>
      <c r="B140" s="214"/>
      <c r="C140" s="217"/>
      <c r="D140" s="217"/>
      <c r="E140" s="90" t="s">
        <v>72</v>
      </c>
      <c r="F140" s="217"/>
      <c r="G140" s="91"/>
      <c r="H140" s="108"/>
      <c r="I140" s="205"/>
      <c r="J140" s="208"/>
    </row>
    <row r="141" spans="1:10" x14ac:dyDescent="0.3">
      <c r="A141" s="211"/>
      <c r="B141" s="214"/>
      <c r="C141" s="217"/>
      <c r="D141" s="217"/>
      <c r="E141" s="90" t="s">
        <v>73</v>
      </c>
      <c r="F141" s="217"/>
      <c r="G141" s="91"/>
      <c r="H141" s="108"/>
      <c r="I141" s="205"/>
      <c r="J141" s="208"/>
    </row>
    <row r="142" spans="1:10" x14ac:dyDescent="0.3">
      <c r="A142" s="211"/>
      <c r="B142" s="214"/>
      <c r="C142" s="217"/>
      <c r="D142" s="217"/>
      <c r="E142" s="90" t="s">
        <v>74</v>
      </c>
      <c r="F142" s="217"/>
      <c r="G142" s="91"/>
      <c r="H142" s="108"/>
      <c r="I142" s="205"/>
      <c r="J142" s="208"/>
    </row>
    <row r="143" spans="1:10" ht="15" thickBot="1" x14ac:dyDescent="0.35">
      <c r="A143" s="212"/>
      <c r="B143" s="215"/>
      <c r="C143" s="218"/>
      <c r="D143" s="218"/>
      <c r="E143" s="102" t="s">
        <v>75</v>
      </c>
      <c r="F143" s="218"/>
      <c r="G143" s="103"/>
      <c r="H143" s="107"/>
      <c r="I143" s="206"/>
      <c r="J143" s="209"/>
    </row>
    <row r="144" spans="1:10" ht="15" thickTop="1" x14ac:dyDescent="0.3"/>
  </sheetData>
  <mergeCells count="50">
    <mergeCell ref="I124:I143"/>
    <mergeCell ref="J124:J143"/>
    <mergeCell ref="A124:A143"/>
    <mergeCell ref="B124:B143"/>
    <mergeCell ref="C124:C143"/>
    <mergeCell ref="D124:D143"/>
    <mergeCell ref="F124:F143"/>
    <mergeCell ref="A2:J2"/>
    <mergeCell ref="A4:A23"/>
    <mergeCell ref="B4:B23"/>
    <mergeCell ref="C4:C23"/>
    <mergeCell ref="D4:D23"/>
    <mergeCell ref="F4:F23"/>
    <mergeCell ref="I4:I23"/>
    <mergeCell ref="J4:J23"/>
    <mergeCell ref="I24:I43"/>
    <mergeCell ref="J24:J43"/>
    <mergeCell ref="A44:A63"/>
    <mergeCell ref="B44:B63"/>
    <mergeCell ref="C44:C63"/>
    <mergeCell ref="D44:D63"/>
    <mergeCell ref="F44:F63"/>
    <mergeCell ref="I44:I63"/>
    <mergeCell ref="J44:J63"/>
    <mergeCell ref="A24:A43"/>
    <mergeCell ref="B24:B43"/>
    <mergeCell ref="C24:C43"/>
    <mergeCell ref="D24:D43"/>
    <mergeCell ref="F24:F43"/>
    <mergeCell ref="I64:I83"/>
    <mergeCell ref="J64:J83"/>
    <mergeCell ref="A84:A103"/>
    <mergeCell ref="B84:B103"/>
    <mergeCell ref="C84:C103"/>
    <mergeCell ref="D84:D103"/>
    <mergeCell ref="F84:F103"/>
    <mergeCell ref="I84:I103"/>
    <mergeCell ref="J84:J103"/>
    <mergeCell ref="A64:A83"/>
    <mergeCell ref="B64:B83"/>
    <mergeCell ref="C64:C83"/>
    <mergeCell ref="D64:D83"/>
    <mergeCell ref="F64:F83"/>
    <mergeCell ref="I104:I123"/>
    <mergeCell ref="J104:J123"/>
    <mergeCell ref="A104:A123"/>
    <mergeCell ref="B104:B123"/>
    <mergeCell ref="C104:C123"/>
    <mergeCell ref="D104:D123"/>
    <mergeCell ref="F104:F12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2:J144"/>
  <sheetViews>
    <sheetView topLeftCell="A40" zoomScale="70" zoomScaleNormal="70" workbookViewId="0">
      <selection activeCell="H143" sqref="H143"/>
    </sheetView>
  </sheetViews>
  <sheetFormatPr baseColWidth="10" defaultRowHeight="14.4" x14ac:dyDescent="0.3"/>
  <cols>
    <col min="1" max="1" width="25.44140625" customWidth="1"/>
    <col min="3" max="3" width="17" customWidth="1"/>
    <col min="6" max="6" width="15" customWidth="1"/>
    <col min="7" max="7" width="19.44140625" customWidth="1"/>
    <col min="8" max="8" width="19.33203125" customWidth="1"/>
    <col min="9" max="9" width="21.109375" customWidth="1"/>
    <col min="10" max="10" width="18.33203125" customWidth="1"/>
  </cols>
  <sheetData>
    <row r="2" spans="1:10" ht="21" thickBot="1" x14ac:dyDescent="0.35">
      <c r="A2" s="220" t="s">
        <v>81</v>
      </c>
      <c r="B2" s="220"/>
      <c r="C2" s="220"/>
      <c r="D2" s="220"/>
      <c r="E2" s="220"/>
      <c r="F2" s="220"/>
      <c r="G2" s="220"/>
      <c r="H2" s="220"/>
      <c r="I2" s="220"/>
      <c r="J2" s="220"/>
    </row>
    <row r="3" spans="1:10" ht="43.8" thickBot="1" x14ac:dyDescent="0.35">
      <c r="A3" s="92" t="s">
        <v>46</v>
      </c>
      <c r="B3" s="93" t="s">
        <v>47</v>
      </c>
      <c r="C3" s="94" t="s">
        <v>48</v>
      </c>
      <c r="D3" s="94" t="s">
        <v>55</v>
      </c>
      <c r="E3" s="93" t="s">
        <v>45</v>
      </c>
      <c r="F3" s="94" t="s">
        <v>49</v>
      </c>
      <c r="G3" s="94" t="s">
        <v>78</v>
      </c>
      <c r="H3" s="94" t="s">
        <v>79</v>
      </c>
      <c r="I3" s="94" t="s">
        <v>80</v>
      </c>
      <c r="J3" s="95" t="s">
        <v>76</v>
      </c>
    </row>
    <row r="4" spans="1:10" ht="15" customHeight="1" x14ac:dyDescent="0.3">
      <c r="A4" s="221" t="s">
        <v>94</v>
      </c>
      <c r="B4" s="222">
        <v>42503</v>
      </c>
      <c r="C4" s="219">
        <v>20</v>
      </c>
      <c r="D4" s="219">
        <v>0</v>
      </c>
      <c r="E4" s="99" t="s">
        <v>56</v>
      </c>
      <c r="F4" s="219">
        <v>196</v>
      </c>
      <c r="G4" s="100">
        <v>9</v>
      </c>
      <c r="H4" s="101">
        <f>(G4*10/$F$4)</f>
        <v>0.45918367346938777</v>
      </c>
      <c r="I4" s="223">
        <f>ROUND(AVERAGE(H4:H23),1)</f>
        <v>0.3</v>
      </c>
      <c r="J4" s="224">
        <f>ROUND(_xlfn.STDEV.P(H4:H23),1)</f>
        <v>0.3</v>
      </c>
    </row>
    <row r="5" spans="1:10" x14ac:dyDescent="0.3">
      <c r="A5" s="211"/>
      <c r="B5" s="214"/>
      <c r="C5" s="217"/>
      <c r="D5" s="217"/>
      <c r="E5" s="88" t="s">
        <v>57</v>
      </c>
      <c r="F5" s="217"/>
      <c r="G5" s="89">
        <v>7</v>
      </c>
      <c r="H5" s="97">
        <f>(G5*10/$F$4)</f>
        <v>0.35714285714285715</v>
      </c>
      <c r="I5" s="205"/>
      <c r="J5" s="208"/>
    </row>
    <row r="6" spans="1:10" x14ac:dyDescent="0.3">
      <c r="A6" s="211"/>
      <c r="B6" s="214"/>
      <c r="C6" s="217"/>
      <c r="D6" s="217"/>
      <c r="E6" s="88" t="s">
        <v>58</v>
      </c>
      <c r="F6" s="217"/>
      <c r="G6" s="89">
        <v>6</v>
      </c>
      <c r="H6" s="97">
        <f t="shared" ref="H6:H23" si="0">(G6*10/$F$4)</f>
        <v>0.30612244897959184</v>
      </c>
      <c r="I6" s="205"/>
      <c r="J6" s="208"/>
    </row>
    <row r="7" spans="1:10" ht="15" customHeight="1" x14ac:dyDescent="0.3">
      <c r="A7" s="211"/>
      <c r="B7" s="214"/>
      <c r="C7" s="217"/>
      <c r="D7" s="217"/>
      <c r="E7" s="88" t="s">
        <v>59</v>
      </c>
      <c r="F7" s="217"/>
      <c r="G7" s="89">
        <v>6</v>
      </c>
      <c r="H7" s="97">
        <f t="shared" si="0"/>
        <v>0.30612244897959184</v>
      </c>
      <c r="I7" s="205"/>
      <c r="J7" s="208"/>
    </row>
    <row r="8" spans="1:10" x14ac:dyDescent="0.3">
      <c r="A8" s="211"/>
      <c r="B8" s="214"/>
      <c r="C8" s="217"/>
      <c r="D8" s="217"/>
      <c r="E8" s="88" t="s">
        <v>60</v>
      </c>
      <c r="F8" s="217"/>
      <c r="G8" s="89">
        <v>10</v>
      </c>
      <c r="H8" s="97">
        <f t="shared" si="0"/>
        <v>0.51020408163265307</v>
      </c>
      <c r="I8" s="205"/>
      <c r="J8" s="208"/>
    </row>
    <row r="9" spans="1:10" x14ac:dyDescent="0.3">
      <c r="A9" s="211"/>
      <c r="B9" s="214"/>
      <c r="C9" s="217"/>
      <c r="D9" s="217"/>
      <c r="E9" s="90" t="s">
        <v>61</v>
      </c>
      <c r="F9" s="217"/>
      <c r="G9" s="91">
        <v>4</v>
      </c>
      <c r="H9" s="98">
        <f t="shared" si="0"/>
        <v>0.20408163265306123</v>
      </c>
      <c r="I9" s="205"/>
      <c r="J9" s="208"/>
    </row>
    <row r="10" spans="1:10" x14ac:dyDescent="0.3">
      <c r="A10" s="211"/>
      <c r="B10" s="214"/>
      <c r="C10" s="217"/>
      <c r="D10" s="217"/>
      <c r="E10" s="90" t="s">
        <v>62</v>
      </c>
      <c r="F10" s="217"/>
      <c r="G10" s="91">
        <v>0</v>
      </c>
      <c r="H10" s="98">
        <f t="shared" si="0"/>
        <v>0</v>
      </c>
      <c r="I10" s="205"/>
      <c r="J10" s="208"/>
    </row>
    <row r="11" spans="1:10" x14ac:dyDescent="0.3">
      <c r="A11" s="211"/>
      <c r="B11" s="214"/>
      <c r="C11" s="217"/>
      <c r="D11" s="217"/>
      <c r="E11" s="90" t="s">
        <v>63</v>
      </c>
      <c r="F11" s="217"/>
      <c r="G11" s="91">
        <v>0</v>
      </c>
      <c r="H11" s="98">
        <f t="shared" si="0"/>
        <v>0</v>
      </c>
      <c r="I11" s="205"/>
      <c r="J11" s="208"/>
    </row>
    <row r="12" spans="1:10" x14ac:dyDescent="0.3">
      <c r="A12" s="211"/>
      <c r="B12" s="214"/>
      <c r="C12" s="217"/>
      <c r="D12" s="217"/>
      <c r="E12" s="90" t="s">
        <v>64</v>
      </c>
      <c r="F12" s="217"/>
      <c r="G12" s="91">
        <v>0</v>
      </c>
      <c r="H12" s="98">
        <f t="shared" si="0"/>
        <v>0</v>
      </c>
      <c r="I12" s="205"/>
      <c r="J12" s="208"/>
    </row>
    <row r="13" spans="1:10" x14ac:dyDescent="0.3">
      <c r="A13" s="211"/>
      <c r="B13" s="214"/>
      <c r="C13" s="217"/>
      <c r="D13" s="217"/>
      <c r="E13" s="90" t="s">
        <v>65</v>
      </c>
      <c r="F13" s="217"/>
      <c r="G13" s="91">
        <v>0</v>
      </c>
      <c r="H13" s="98">
        <f t="shared" si="0"/>
        <v>0</v>
      </c>
      <c r="I13" s="205"/>
      <c r="J13" s="208"/>
    </row>
    <row r="14" spans="1:10" x14ac:dyDescent="0.3">
      <c r="A14" s="211"/>
      <c r="B14" s="214"/>
      <c r="C14" s="217"/>
      <c r="D14" s="217"/>
      <c r="E14" s="88" t="s">
        <v>66</v>
      </c>
      <c r="F14" s="217"/>
      <c r="G14" s="89">
        <v>10</v>
      </c>
      <c r="H14" s="97">
        <f t="shared" si="0"/>
        <v>0.51020408163265307</v>
      </c>
      <c r="I14" s="205"/>
      <c r="J14" s="208"/>
    </row>
    <row r="15" spans="1:10" x14ac:dyDescent="0.3">
      <c r="A15" s="211"/>
      <c r="B15" s="214"/>
      <c r="C15" s="217"/>
      <c r="D15" s="217"/>
      <c r="E15" s="88" t="s">
        <v>67</v>
      </c>
      <c r="F15" s="217"/>
      <c r="G15" s="89">
        <v>10</v>
      </c>
      <c r="H15" s="97">
        <f t="shared" si="0"/>
        <v>0.51020408163265307</v>
      </c>
      <c r="I15" s="205"/>
      <c r="J15" s="208"/>
    </row>
    <row r="16" spans="1:10" x14ac:dyDescent="0.3">
      <c r="A16" s="211"/>
      <c r="B16" s="214"/>
      <c r="C16" s="217"/>
      <c r="D16" s="217"/>
      <c r="E16" s="88" t="s">
        <v>68</v>
      </c>
      <c r="F16" s="217"/>
      <c r="G16" s="89">
        <v>23</v>
      </c>
      <c r="H16" s="97">
        <f t="shared" si="0"/>
        <v>1.1734693877551021</v>
      </c>
      <c r="I16" s="205"/>
      <c r="J16" s="208"/>
    </row>
    <row r="17" spans="1:10" x14ac:dyDescent="0.3">
      <c r="A17" s="211"/>
      <c r="B17" s="214"/>
      <c r="C17" s="217"/>
      <c r="D17" s="217"/>
      <c r="E17" s="88" t="s">
        <v>69</v>
      </c>
      <c r="F17" s="217"/>
      <c r="G17" s="89">
        <v>9</v>
      </c>
      <c r="H17" s="97">
        <f t="shared" si="0"/>
        <v>0.45918367346938777</v>
      </c>
      <c r="I17" s="205"/>
      <c r="J17" s="208"/>
    </row>
    <row r="18" spans="1:10" x14ac:dyDescent="0.3">
      <c r="A18" s="211"/>
      <c r="B18" s="214"/>
      <c r="C18" s="217"/>
      <c r="D18" s="217"/>
      <c r="E18" s="88" t="s">
        <v>70</v>
      </c>
      <c r="F18" s="217"/>
      <c r="G18" s="89">
        <v>9</v>
      </c>
      <c r="H18" s="97">
        <f>(G18*10/$F$4)</f>
        <v>0.45918367346938777</v>
      </c>
      <c r="I18" s="205"/>
      <c r="J18" s="208"/>
    </row>
    <row r="19" spans="1:10" x14ac:dyDescent="0.3">
      <c r="A19" s="211"/>
      <c r="B19" s="214"/>
      <c r="C19" s="217"/>
      <c r="D19" s="217"/>
      <c r="E19" s="90" t="s">
        <v>71</v>
      </c>
      <c r="F19" s="217"/>
      <c r="G19" s="91">
        <v>0</v>
      </c>
      <c r="H19" s="98">
        <f t="shared" si="0"/>
        <v>0</v>
      </c>
      <c r="I19" s="205"/>
      <c r="J19" s="208"/>
    </row>
    <row r="20" spans="1:10" x14ac:dyDescent="0.3">
      <c r="A20" s="211"/>
      <c r="B20" s="214"/>
      <c r="C20" s="217"/>
      <c r="D20" s="217"/>
      <c r="E20" s="90" t="s">
        <v>72</v>
      </c>
      <c r="F20" s="217"/>
      <c r="G20" s="91">
        <v>0</v>
      </c>
      <c r="H20" s="98">
        <f t="shared" si="0"/>
        <v>0</v>
      </c>
      <c r="I20" s="205"/>
      <c r="J20" s="208"/>
    </row>
    <row r="21" spans="1:10" x14ac:dyDescent="0.3">
      <c r="A21" s="211"/>
      <c r="B21" s="214"/>
      <c r="C21" s="217"/>
      <c r="D21" s="217"/>
      <c r="E21" s="90" t="s">
        <v>73</v>
      </c>
      <c r="F21" s="217"/>
      <c r="G21" s="91">
        <v>0</v>
      </c>
      <c r="H21" s="98">
        <f>(G21*10/$F$4)</f>
        <v>0</v>
      </c>
      <c r="I21" s="205"/>
      <c r="J21" s="208"/>
    </row>
    <row r="22" spans="1:10" x14ac:dyDescent="0.3">
      <c r="A22" s="211"/>
      <c r="B22" s="214"/>
      <c r="C22" s="217"/>
      <c r="D22" s="217"/>
      <c r="E22" s="90" t="s">
        <v>74</v>
      </c>
      <c r="F22" s="217"/>
      <c r="G22" s="91">
        <v>0</v>
      </c>
      <c r="H22" s="98">
        <f t="shared" si="0"/>
        <v>0</v>
      </c>
      <c r="I22" s="205"/>
      <c r="J22" s="208"/>
    </row>
    <row r="23" spans="1:10" ht="15" thickBot="1" x14ac:dyDescent="0.35">
      <c r="A23" s="212"/>
      <c r="B23" s="215"/>
      <c r="C23" s="218"/>
      <c r="D23" s="218"/>
      <c r="E23" s="102" t="s">
        <v>75</v>
      </c>
      <c r="F23" s="218"/>
      <c r="G23" s="103">
        <v>0</v>
      </c>
      <c r="H23" s="98">
        <f t="shared" si="0"/>
        <v>0</v>
      </c>
      <c r="I23" s="206"/>
      <c r="J23" s="209"/>
    </row>
    <row r="24" spans="1:10" ht="15.75" customHeight="1" thickTop="1" x14ac:dyDescent="0.3">
      <c r="A24" s="210" t="s">
        <v>95</v>
      </c>
      <c r="B24" s="213">
        <v>42507</v>
      </c>
      <c r="C24" s="216">
        <v>20</v>
      </c>
      <c r="D24" s="216">
        <v>4</v>
      </c>
      <c r="E24" s="109" t="s">
        <v>56</v>
      </c>
      <c r="F24" s="216">
        <v>181</v>
      </c>
      <c r="G24" s="110">
        <v>55</v>
      </c>
      <c r="H24" s="111">
        <f>(G24*10/$F$24)</f>
        <v>3.0386740331491713</v>
      </c>
      <c r="I24" s="204">
        <f>ROUND(AVERAGE(H24:H43),1)</f>
        <v>3</v>
      </c>
      <c r="J24" s="207">
        <f>ROUND(_xlfn.STDEV.P(H24:H43),1)</f>
        <v>0.8</v>
      </c>
    </row>
    <row r="25" spans="1:10" x14ac:dyDescent="0.3">
      <c r="A25" s="211"/>
      <c r="B25" s="214"/>
      <c r="C25" s="217"/>
      <c r="D25" s="217"/>
      <c r="E25" s="88" t="s">
        <v>57</v>
      </c>
      <c r="F25" s="217"/>
      <c r="G25" s="89">
        <v>63</v>
      </c>
      <c r="H25" s="96">
        <f>(G25*10/$F$24)</f>
        <v>3.4806629834254146</v>
      </c>
      <c r="I25" s="205"/>
      <c r="J25" s="208"/>
    </row>
    <row r="26" spans="1:10" x14ac:dyDescent="0.3">
      <c r="A26" s="211"/>
      <c r="B26" s="214"/>
      <c r="C26" s="217"/>
      <c r="D26" s="217"/>
      <c r="E26" s="88" t="s">
        <v>58</v>
      </c>
      <c r="F26" s="217"/>
      <c r="G26" s="89">
        <v>59</v>
      </c>
      <c r="H26" s="96">
        <f t="shared" ref="H26:H43" si="1">(G26*10/$F$24)</f>
        <v>3.2596685082872927</v>
      </c>
      <c r="I26" s="205"/>
      <c r="J26" s="208"/>
    </row>
    <row r="27" spans="1:10" x14ac:dyDescent="0.3">
      <c r="A27" s="211"/>
      <c r="B27" s="214"/>
      <c r="C27" s="217"/>
      <c r="D27" s="217"/>
      <c r="E27" s="88" t="s">
        <v>59</v>
      </c>
      <c r="F27" s="217"/>
      <c r="G27" s="89">
        <v>50</v>
      </c>
      <c r="H27" s="96">
        <f t="shared" si="1"/>
        <v>2.7624309392265194</v>
      </c>
      <c r="I27" s="205"/>
      <c r="J27" s="208"/>
    </row>
    <row r="28" spans="1:10" x14ac:dyDescent="0.3">
      <c r="A28" s="211"/>
      <c r="B28" s="214"/>
      <c r="C28" s="217"/>
      <c r="D28" s="217"/>
      <c r="E28" s="88" t="s">
        <v>60</v>
      </c>
      <c r="F28" s="217"/>
      <c r="G28" s="89">
        <v>54</v>
      </c>
      <c r="H28" s="96">
        <f t="shared" si="1"/>
        <v>2.9834254143646408</v>
      </c>
      <c r="I28" s="205"/>
      <c r="J28" s="208"/>
    </row>
    <row r="29" spans="1:10" x14ac:dyDescent="0.3">
      <c r="A29" s="211"/>
      <c r="B29" s="214"/>
      <c r="C29" s="217"/>
      <c r="D29" s="217"/>
      <c r="E29" s="90" t="s">
        <v>61</v>
      </c>
      <c r="F29" s="217"/>
      <c r="G29" s="91">
        <v>61</v>
      </c>
      <c r="H29" s="108">
        <f t="shared" si="1"/>
        <v>3.3701657458563536</v>
      </c>
      <c r="I29" s="205"/>
      <c r="J29" s="208"/>
    </row>
    <row r="30" spans="1:10" x14ac:dyDescent="0.3">
      <c r="A30" s="211"/>
      <c r="B30" s="214"/>
      <c r="C30" s="217"/>
      <c r="D30" s="217"/>
      <c r="E30" s="90" t="s">
        <v>62</v>
      </c>
      <c r="F30" s="217"/>
      <c r="G30" s="91">
        <v>23</v>
      </c>
      <c r="H30" s="108">
        <f t="shared" si="1"/>
        <v>1.270718232044199</v>
      </c>
      <c r="I30" s="205"/>
      <c r="J30" s="208"/>
    </row>
    <row r="31" spans="1:10" x14ac:dyDescent="0.3">
      <c r="A31" s="211"/>
      <c r="B31" s="214"/>
      <c r="C31" s="217"/>
      <c r="D31" s="217"/>
      <c r="E31" s="90" t="s">
        <v>63</v>
      </c>
      <c r="F31" s="217"/>
      <c r="G31" s="91">
        <v>48</v>
      </c>
      <c r="H31" s="108">
        <f>(G31*10/$F$24)</f>
        <v>2.6519337016574585</v>
      </c>
      <c r="I31" s="205"/>
      <c r="J31" s="208"/>
    </row>
    <row r="32" spans="1:10" x14ac:dyDescent="0.3">
      <c r="A32" s="211"/>
      <c r="B32" s="214"/>
      <c r="C32" s="217"/>
      <c r="D32" s="217"/>
      <c r="E32" s="90" t="s">
        <v>64</v>
      </c>
      <c r="F32" s="217"/>
      <c r="G32" s="91">
        <v>49</v>
      </c>
      <c r="H32" s="108">
        <f t="shared" si="1"/>
        <v>2.7071823204419889</v>
      </c>
      <c r="I32" s="205"/>
      <c r="J32" s="208"/>
    </row>
    <row r="33" spans="1:10" x14ac:dyDescent="0.3">
      <c r="A33" s="211"/>
      <c r="B33" s="214"/>
      <c r="C33" s="217"/>
      <c r="D33" s="217"/>
      <c r="E33" s="90" t="s">
        <v>65</v>
      </c>
      <c r="F33" s="217"/>
      <c r="G33" s="91">
        <v>60</v>
      </c>
      <c r="H33" s="108">
        <f t="shared" si="1"/>
        <v>3.3149171270718232</v>
      </c>
      <c r="I33" s="205"/>
      <c r="J33" s="208"/>
    </row>
    <row r="34" spans="1:10" x14ac:dyDescent="0.3">
      <c r="A34" s="211"/>
      <c r="B34" s="214"/>
      <c r="C34" s="217"/>
      <c r="D34" s="217"/>
      <c r="E34" s="88" t="s">
        <v>66</v>
      </c>
      <c r="F34" s="217"/>
      <c r="G34" s="89">
        <v>43</v>
      </c>
      <c r="H34" s="96">
        <f t="shared" si="1"/>
        <v>2.3756906077348066</v>
      </c>
      <c r="I34" s="205"/>
      <c r="J34" s="208"/>
    </row>
    <row r="35" spans="1:10" x14ac:dyDescent="0.3">
      <c r="A35" s="211"/>
      <c r="B35" s="214"/>
      <c r="C35" s="217"/>
      <c r="D35" s="217"/>
      <c r="E35" s="88" t="s">
        <v>67</v>
      </c>
      <c r="F35" s="217"/>
      <c r="G35" s="89">
        <v>57</v>
      </c>
      <c r="H35" s="96">
        <f t="shared" si="1"/>
        <v>3.1491712707182322</v>
      </c>
      <c r="I35" s="205"/>
      <c r="J35" s="208"/>
    </row>
    <row r="36" spans="1:10" x14ac:dyDescent="0.3">
      <c r="A36" s="211"/>
      <c r="B36" s="214"/>
      <c r="C36" s="217"/>
      <c r="D36" s="217"/>
      <c r="E36" s="88" t="s">
        <v>68</v>
      </c>
      <c r="F36" s="217"/>
      <c r="G36" s="89">
        <v>41</v>
      </c>
      <c r="H36" s="96">
        <f t="shared" si="1"/>
        <v>2.2651933701657461</v>
      </c>
      <c r="I36" s="205"/>
      <c r="J36" s="208"/>
    </row>
    <row r="37" spans="1:10" x14ac:dyDescent="0.3">
      <c r="A37" s="211"/>
      <c r="B37" s="214"/>
      <c r="C37" s="217"/>
      <c r="D37" s="217"/>
      <c r="E37" s="88" t="s">
        <v>69</v>
      </c>
      <c r="F37" s="217"/>
      <c r="G37" s="89">
        <v>42</v>
      </c>
      <c r="H37" s="96">
        <f t="shared" si="1"/>
        <v>2.3204419889502761</v>
      </c>
      <c r="I37" s="205"/>
      <c r="J37" s="208"/>
    </row>
    <row r="38" spans="1:10" x14ac:dyDescent="0.3">
      <c r="A38" s="211"/>
      <c r="B38" s="214"/>
      <c r="C38" s="217"/>
      <c r="D38" s="217"/>
      <c r="E38" s="88" t="s">
        <v>70</v>
      </c>
      <c r="F38" s="217"/>
      <c r="G38" s="89">
        <v>65</v>
      </c>
      <c r="H38" s="96">
        <f>(G38*10/$F$24)</f>
        <v>3.5911602209944751</v>
      </c>
      <c r="I38" s="205"/>
      <c r="J38" s="208"/>
    </row>
    <row r="39" spans="1:10" x14ac:dyDescent="0.3">
      <c r="A39" s="211"/>
      <c r="B39" s="214"/>
      <c r="C39" s="217"/>
      <c r="D39" s="217"/>
      <c r="E39" s="90" t="s">
        <v>71</v>
      </c>
      <c r="F39" s="217"/>
      <c r="G39" s="91">
        <v>76</v>
      </c>
      <c r="H39" s="108">
        <f t="shared" si="1"/>
        <v>4.1988950276243093</v>
      </c>
      <c r="I39" s="205"/>
      <c r="J39" s="208"/>
    </row>
    <row r="40" spans="1:10" x14ac:dyDescent="0.3">
      <c r="A40" s="211"/>
      <c r="B40" s="214"/>
      <c r="C40" s="217"/>
      <c r="D40" s="217"/>
      <c r="E40" s="90" t="s">
        <v>72</v>
      </c>
      <c r="F40" s="217"/>
      <c r="G40" s="91">
        <v>94</v>
      </c>
      <c r="H40" s="108">
        <f t="shared" si="1"/>
        <v>5.193370165745856</v>
      </c>
      <c r="I40" s="205"/>
      <c r="J40" s="208"/>
    </row>
    <row r="41" spans="1:10" x14ac:dyDescent="0.3">
      <c r="A41" s="211"/>
      <c r="B41" s="214"/>
      <c r="C41" s="217"/>
      <c r="D41" s="217"/>
      <c r="E41" s="90" t="s">
        <v>73</v>
      </c>
      <c r="F41" s="217"/>
      <c r="G41" s="91">
        <v>47</v>
      </c>
      <c r="H41" s="108">
        <f t="shared" si="1"/>
        <v>2.596685082872928</v>
      </c>
      <c r="I41" s="205"/>
      <c r="J41" s="208"/>
    </row>
    <row r="42" spans="1:10" x14ac:dyDescent="0.3">
      <c r="A42" s="211"/>
      <c r="B42" s="214"/>
      <c r="C42" s="217"/>
      <c r="D42" s="217"/>
      <c r="E42" s="90" t="s">
        <v>74</v>
      </c>
      <c r="F42" s="217"/>
      <c r="G42" s="91">
        <v>54</v>
      </c>
      <c r="H42" s="108">
        <f t="shared" si="1"/>
        <v>2.9834254143646408</v>
      </c>
      <c r="I42" s="205"/>
      <c r="J42" s="208"/>
    </row>
    <row r="43" spans="1:10" ht="15" thickBot="1" x14ac:dyDescent="0.35">
      <c r="A43" s="212"/>
      <c r="B43" s="215"/>
      <c r="C43" s="218"/>
      <c r="D43" s="218"/>
      <c r="E43" s="102" t="s">
        <v>75</v>
      </c>
      <c r="F43" s="218"/>
      <c r="G43" s="103">
        <v>63</v>
      </c>
      <c r="H43" s="107">
        <f t="shared" si="1"/>
        <v>3.4806629834254146</v>
      </c>
      <c r="I43" s="206"/>
      <c r="J43" s="209"/>
    </row>
    <row r="44" spans="1:10" ht="15" thickTop="1" x14ac:dyDescent="0.3">
      <c r="A44" s="210" t="s">
        <v>96</v>
      </c>
      <c r="B44" s="213">
        <v>42510</v>
      </c>
      <c r="C44" s="216">
        <v>20</v>
      </c>
      <c r="D44" s="217">
        <v>7</v>
      </c>
      <c r="E44" s="86" t="s">
        <v>56</v>
      </c>
      <c r="F44" s="217">
        <v>169</v>
      </c>
      <c r="G44" s="87">
        <v>65</v>
      </c>
      <c r="H44" s="96">
        <f>(G44*10/$F$44)</f>
        <v>3.8461538461538463</v>
      </c>
      <c r="I44" s="205">
        <f>ROUND(AVERAGE(H44:H63),1)</f>
        <v>4.3</v>
      </c>
      <c r="J44" s="207">
        <f>ROUND(_xlfn.STDEV.P(H44:H63),1)</f>
        <v>0.8</v>
      </c>
    </row>
    <row r="45" spans="1:10" x14ac:dyDescent="0.3">
      <c r="A45" s="211"/>
      <c r="B45" s="214"/>
      <c r="C45" s="217"/>
      <c r="D45" s="217"/>
      <c r="E45" s="88" t="s">
        <v>57</v>
      </c>
      <c r="F45" s="217"/>
      <c r="G45" s="89">
        <v>57</v>
      </c>
      <c r="H45" s="96">
        <f>(G45*10/$F$44)</f>
        <v>3.3727810650887573</v>
      </c>
      <c r="I45" s="205"/>
      <c r="J45" s="208"/>
    </row>
    <row r="46" spans="1:10" x14ac:dyDescent="0.3">
      <c r="A46" s="211"/>
      <c r="B46" s="214"/>
      <c r="C46" s="217"/>
      <c r="D46" s="217"/>
      <c r="E46" s="88" t="s">
        <v>58</v>
      </c>
      <c r="F46" s="217"/>
      <c r="G46" s="89">
        <v>44</v>
      </c>
      <c r="H46" s="96">
        <f t="shared" ref="H46:H63" si="2">(G46*10/$F$44)</f>
        <v>2.6035502958579881</v>
      </c>
      <c r="I46" s="205"/>
      <c r="J46" s="208"/>
    </row>
    <row r="47" spans="1:10" x14ac:dyDescent="0.3">
      <c r="A47" s="211"/>
      <c r="B47" s="214"/>
      <c r="C47" s="217"/>
      <c r="D47" s="217"/>
      <c r="E47" s="88" t="s">
        <v>59</v>
      </c>
      <c r="F47" s="217"/>
      <c r="G47" s="89">
        <v>53</v>
      </c>
      <c r="H47" s="96">
        <f t="shared" si="2"/>
        <v>3.136094674556213</v>
      </c>
      <c r="I47" s="205"/>
      <c r="J47" s="208"/>
    </row>
    <row r="48" spans="1:10" x14ac:dyDescent="0.3">
      <c r="A48" s="211"/>
      <c r="B48" s="214"/>
      <c r="C48" s="217"/>
      <c r="D48" s="217"/>
      <c r="E48" s="88" t="s">
        <v>60</v>
      </c>
      <c r="F48" s="217"/>
      <c r="G48" s="89">
        <v>77</v>
      </c>
      <c r="H48" s="96">
        <f t="shared" si="2"/>
        <v>4.556213017751479</v>
      </c>
      <c r="I48" s="205"/>
      <c r="J48" s="208"/>
    </row>
    <row r="49" spans="1:10" x14ac:dyDescent="0.3">
      <c r="A49" s="211"/>
      <c r="B49" s="214"/>
      <c r="C49" s="217"/>
      <c r="D49" s="217"/>
      <c r="E49" s="90" t="s">
        <v>61</v>
      </c>
      <c r="F49" s="217"/>
      <c r="G49" s="91">
        <v>92</v>
      </c>
      <c r="H49" s="108">
        <f t="shared" si="2"/>
        <v>5.443786982248521</v>
      </c>
      <c r="I49" s="205"/>
      <c r="J49" s="208"/>
    </row>
    <row r="50" spans="1:10" x14ac:dyDescent="0.3">
      <c r="A50" s="211"/>
      <c r="B50" s="214"/>
      <c r="C50" s="217"/>
      <c r="D50" s="217"/>
      <c r="E50" s="90" t="s">
        <v>62</v>
      </c>
      <c r="F50" s="217"/>
      <c r="G50" s="91">
        <v>88</v>
      </c>
      <c r="H50" s="108">
        <f t="shared" si="2"/>
        <v>5.2071005917159763</v>
      </c>
      <c r="I50" s="205"/>
      <c r="J50" s="208"/>
    </row>
    <row r="51" spans="1:10" x14ac:dyDescent="0.3">
      <c r="A51" s="211"/>
      <c r="B51" s="214"/>
      <c r="C51" s="217"/>
      <c r="D51" s="217"/>
      <c r="E51" s="90" t="s">
        <v>63</v>
      </c>
      <c r="F51" s="217"/>
      <c r="G51" s="91">
        <v>84</v>
      </c>
      <c r="H51" s="108">
        <f t="shared" si="2"/>
        <v>4.9704142011834316</v>
      </c>
      <c r="I51" s="205"/>
      <c r="J51" s="208"/>
    </row>
    <row r="52" spans="1:10" x14ac:dyDescent="0.3">
      <c r="A52" s="211"/>
      <c r="B52" s="214"/>
      <c r="C52" s="217"/>
      <c r="D52" s="217"/>
      <c r="E52" s="90" t="s">
        <v>64</v>
      </c>
      <c r="F52" s="217"/>
      <c r="G52" s="91">
        <v>81</v>
      </c>
      <c r="H52" s="108">
        <f t="shared" si="2"/>
        <v>4.7928994082840237</v>
      </c>
      <c r="I52" s="205"/>
      <c r="J52" s="208"/>
    </row>
    <row r="53" spans="1:10" x14ac:dyDescent="0.3">
      <c r="A53" s="211"/>
      <c r="B53" s="214"/>
      <c r="C53" s="217"/>
      <c r="D53" s="217"/>
      <c r="E53" s="90" t="s">
        <v>65</v>
      </c>
      <c r="F53" s="217"/>
      <c r="G53" s="91">
        <v>92</v>
      </c>
      <c r="H53" s="108">
        <f t="shared" si="2"/>
        <v>5.443786982248521</v>
      </c>
      <c r="I53" s="205"/>
      <c r="J53" s="208"/>
    </row>
    <row r="54" spans="1:10" x14ac:dyDescent="0.3">
      <c r="A54" s="211"/>
      <c r="B54" s="214"/>
      <c r="C54" s="217"/>
      <c r="D54" s="217"/>
      <c r="E54" s="88" t="s">
        <v>66</v>
      </c>
      <c r="F54" s="217"/>
      <c r="G54" s="89">
        <v>80</v>
      </c>
      <c r="H54" s="96">
        <f t="shared" si="2"/>
        <v>4.7337278106508878</v>
      </c>
      <c r="I54" s="205"/>
      <c r="J54" s="208"/>
    </row>
    <row r="55" spans="1:10" x14ac:dyDescent="0.3">
      <c r="A55" s="211"/>
      <c r="B55" s="214"/>
      <c r="C55" s="217"/>
      <c r="D55" s="217"/>
      <c r="E55" s="88" t="s">
        <v>67</v>
      </c>
      <c r="F55" s="217"/>
      <c r="G55" s="89">
        <v>80</v>
      </c>
      <c r="H55" s="96">
        <f t="shared" si="2"/>
        <v>4.7337278106508878</v>
      </c>
      <c r="I55" s="205"/>
      <c r="J55" s="208"/>
    </row>
    <row r="56" spans="1:10" x14ac:dyDescent="0.3">
      <c r="A56" s="211"/>
      <c r="B56" s="214"/>
      <c r="C56" s="217"/>
      <c r="D56" s="217"/>
      <c r="E56" s="88" t="s">
        <v>68</v>
      </c>
      <c r="F56" s="217"/>
      <c r="G56" s="89">
        <v>78</v>
      </c>
      <c r="H56" s="96">
        <f t="shared" si="2"/>
        <v>4.615384615384615</v>
      </c>
      <c r="I56" s="205"/>
      <c r="J56" s="208"/>
    </row>
    <row r="57" spans="1:10" x14ac:dyDescent="0.3">
      <c r="A57" s="211"/>
      <c r="B57" s="214"/>
      <c r="C57" s="217"/>
      <c r="D57" s="217"/>
      <c r="E57" s="88" t="s">
        <v>69</v>
      </c>
      <c r="F57" s="217"/>
      <c r="G57" s="89">
        <v>90</v>
      </c>
      <c r="H57" s="96">
        <f t="shared" si="2"/>
        <v>5.3254437869822482</v>
      </c>
      <c r="I57" s="205"/>
      <c r="J57" s="208"/>
    </row>
    <row r="58" spans="1:10" x14ac:dyDescent="0.3">
      <c r="A58" s="211"/>
      <c r="B58" s="214"/>
      <c r="C58" s="217"/>
      <c r="D58" s="217"/>
      <c r="E58" s="88" t="s">
        <v>70</v>
      </c>
      <c r="F58" s="217"/>
      <c r="G58" s="89">
        <v>72</v>
      </c>
      <c r="H58" s="96">
        <f>(G58*10/$F$44)</f>
        <v>4.2603550295857993</v>
      </c>
      <c r="I58" s="205"/>
      <c r="J58" s="208"/>
    </row>
    <row r="59" spans="1:10" x14ac:dyDescent="0.3">
      <c r="A59" s="211"/>
      <c r="B59" s="214"/>
      <c r="C59" s="217"/>
      <c r="D59" s="217"/>
      <c r="E59" s="90" t="s">
        <v>71</v>
      </c>
      <c r="F59" s="217"/>
      <c r="G59" s="91">
        <v>65</v>
      </c>
      <c r="H59" s="108">
        <f t="shared" si="2"/>
        <v>3.8461538461538463</v>
      </c>
      <c r="I59" s="205"/>
      <c r="J59" s="208"/>
    </row>
    <row r="60" spans="1:10" x14ac:dyDescent="0.3">
      <c r="A60" s="211"/>
      <c r="B60" s="214"/>
      <c r="C60" s="217"/>
      <c r="D60" s="217"/>
      <c r="E60" s="90" t="s">
        <v>72</v>
      </c>
      <c r="F60" s="217"/>
      <c r="G60" s="91">
        <v>53</v>
      </c>
      <c r="H60" s="108">
        <f t="shared" si="2"/>
        <v>3.136094674556213</v>
      </c>
      <c r="I60" s="205"/>
      <c r="J60" s="208"/>
    </row>
    <row r="61" spans="1:10" x14ac:dyDescent="0.3">
      <c r="A61" s="211"/>
      <c r="B61" s="214"/>
      <c r="C61" s="217"/>
      <c r="D61" s="217"/>
      <c r="E61" s="90" t="s">
        <v>73</v>
      </c>
      <c r="F61" s="217"/>
      <c r="G61" s="91">
        <v>58</v>
      </c>
      <c r="H61" s="108">
        <f t="shared" si="2"/>
        <v>3.4319526627218937</v>
      </c>
      <c r="I61" s="205"/>
      <c r="J61" s="208"/>
    </row>
    <row r="62" spans="1:10" x14ac:dyDescent="0.3">
      <c r="A62" s="211"/>
      <c r="B62" s="214"/>
      <c r="C62" s="217"/>
      <c r="D62" s="217"/>
      <c r="E62" s="90" t="s">
        <v>74</v>
      </c>
      <c r="F62" s="217"/>
      <c r="G62" s="91">
        <v>63</v>
      </c>
      <c r="H62" s="108">
        <f t="shared" si="2"/>
        <v>3.7278106508875739</v>
      </c>
      <c r="I62" s="205"/>
      <c r="J62" s="208"/>
    </row>
    <row r="63" spans="1:10" ht="15" thickBot="1" x14ac:dyDescent="0.35">
      <c r="A63" s="212"/>
      <c r="B63" s="215"/>
      <c r="C63" s="218"/>
      <c r="D63" s="218"/>
      <c r="E63" s="102" t="s">
        <v>75</v>
      </c>
      <c r="F63" s="218"/>
      <c r="G63" s="103">
        <v>80</v>
      </c>
      <c r="H63" s="107">
        <f t="shared" si="2"/>
        <v>4.7337278106508878</v>
      </c>
      <c r="I63" s="206"/>
      <c r="J63" s="209"/>
    </row>
    <row r="64" spans="1:10" ht="15" thickTop="1" x14ac:dyDescent="0.3">
      <c r="A64" s="225" t="s">
        <v>97</v>
      </c>
      <c r="B64" s="214">
        <v>42517</v>
      </c>
      <c r="C64" s="217">
        <v>20</v>
      </c>
      <c r="D64" s="217">
        <v>14</v>
      </c>
      <c r="E64" s="86" t="s">
        <v>56</v>
      </c>
      <c r="F64" s="217">
        <v>178</v>
      </c>
      <c r="G64" s="87">
        <v>118</v>
      </c>
      <c r="H64" s="96">
        <f>(G64*10/$F$64)</f>
        <v>6.6292134831460672</v>
      </c>
      <c r="I64" s="205">
        <f>ROUND(AVERAGE(H64:H83),1)</f>
        <v>5.9</v>
      </c>
      <c r="J64" s="208">
        <f>ROUND(_xlfn.STDEV.P(H64:H83),1)</f>
        <v>1.5</v>
      </c>
    </row>
    <row r="65" spans="1:10" x14ac:dyDescent="0.3">
      <c r="A65" s="211"/>
      <c r="B65" s="214"/>
      <c r="C65" s="217"/>
      <c r="D65" s="217"/>
      <c r="E65" s="88" t="s">
        <v>57</v>
      </c>
      <c r="F65" s="217"/>
      <c r="G65" s="89">
        <v>117</v>
      </c>
      <c r="H65" s="96">
        <f>(G65*10/$F$64)</f>
        <v>6.5730337078651688</v>
      </c>
      <c r="I65" s="205"/>
      <c r="J65" s="208"/>
    </row>
    <row r="66" spans="1:10" x14ac:dyDescent="0.3">
      <c r="A66" s="211"/>
      <c r="B66" s="214"/>
      <c r="C66" s="217"/>
      <c r="D66" s="217"/>
      <c r="E66" s="88" t="s">
        <v>58</v>
      </c>
      <c r="F66" s="217"/>
      <c r="G66" s="89">
        <v>137</v>
      </c>
      <c r="H66" s="96">
        <f t="shared" ref="H66:H83" si="3">(G66*10/$F$64)</f>
        <v>7.6966292134831464</v>
      </c>
      <c r="I66" s="205"/>
      <c r="J66" s="208"/>
    </row>
    <row r="67" spans="1:10" x14ac:dyDescent="0.3">
      <c r="A67" s="211"/>
      <c r="B67" s="214"/>
      <c r="C67" s="217"/>
      <c r="D67" s="217"/>
      <c r="E67" s="88" t="s">
        <v>59</v>
      </c>
      <c r="F67" s="217"/>
      <c r="G67" s="89">
        <v>120</v>
      </c>
      <c r="H67" s="96">
        <f t="shared" si="3"/>
        <v>6.7415730337078648</v>
      </c>
      <c r="I67" s="205"/>
      <c r="J67" s="208"/>
    </row>
    <row r="68" spans="1:10" x14ac:dyDescent="0.3">
      <c r="A68" s="211"/>
      <c r="B68" s="214"/>
      <c r="C68" s="217"/>
      <c r="D68" s="217"/>
      <c r="E68" s="88" t="s">
        <v>60</v>
      </c>
      <c r="F68" s="217"/>
      <c r="G68" s="89">
        <v>162</v>
      </c>
      <c r="H68" s="96">
        <f t="shared" si="3"/>
        <v>9.1011235955056176</v>
      </c>
      <c r="I68" s="205"/>
      <c r="J68" s="208"/>
    </row>
    <row r="69" spans="1:10" x14ac:dyDescent="0.3">
      <c r="A69" s="211"/>
      <c r="B69" s="214"/>
      <c r="C69" s="217"/>
      <c r="D69" s="217"/>
      <c r="E69" s="90" t="s">
        <v>61</v>
      </c>
      <c r="F69" s="217"/>
      <c r="G69" s="91">
        <v>80</v>
      </c>
      <c r="H69" s="108">
        <f t="shared" si="3"/>
        <v>4.4943820224719104</v>
      </c>
      <c r="I69" s="205"/>
      <c r="J69" s="208"/>
    </row>
    <row r="70" spans="1:10" x14ac:dyDescent="0.3">
      <c r="A70" s="211"/>
      <c r="B70" s="214"/>
      <c r="C70" s="217"/>
      <c r="D70" s="217"/>
      <c r="E70" s="90" t="s">
        <v>62</v>
      </c>
      <c r="F70" s="217"/>
      <c r="G70" s="91">
        <v>113</v>
      </c>
      <c r="H70" s="108">
        <f t="shared" si="3"/>
        <v>6.3483146067415728</v>
      </c>
      <c r="I70" s="205"/>
      <c r="J70" s="208"/>
    </row>
    <row r="71" spans="1:10" x14ac:dyDescent="0.3">
      <c r="A71" s="211"/>
      <c r="B71" s="214"/>
      <c r="C71" s="217"/>
      <c r="D71" s="217"/>
      <c r="E71" s="90" t="s">
        <v>63</v>
      </c>
      <c r="F71" s="217"/>
      <c r="G71" s="91">
        <v>163</v>
      </c>
      <c r="H71" s="108">
        <f t="shared" si="3"/>
        <v>9.1573033707865168</v>
      </c>
      <c r="I71" s="205"/>
      <c r="J71" s="208"/>
    </row>
    <row r="72" spans="1:10" x14ac:dyDescent="0.3">
      <c r="A72" s="211"/>
      <c r="B72" s="214"/>
      <c r="C72" s="217"/>
      <c r="D72" s="217"/>
      <c r="E72" s="90" t="s">
        <v>64</v>
      </c>
      <c r="F72" s="217"/>
      <c r="G72" s="91">
        <v>80</v>
      </c>
      <c r="H72" s="108">
        <f t="shared" si="3"/>
        <v>4.4943820224719104</v>
      </c>
      <c r="I72" s="205"/>
      <c r="J72" s="208"/>
    </row>
    <row r="73" spans="1:10" x14ac:dyDescent="0.3">
      <c r="A73" s="211"/>
      <c r="B73" s="214"/>
      <c r="C73" s="217"/>
      <c r="D73" s="217"/>
      <c r="E73" s="90" t="s">
        <v>65</v>
      </c>
      <c r="F73" s="217"/>
      <c r="G73" s="91">
        <v>94</v>
      </c>
      <c r="H73" s="108">
        <f t="shared" si="3"/>
        <v>5.2808988764044944</v>
      </c>
      <c r="I73" s="205"/>
      <c r="J73" s="208"/>
    </row>
    <row r="74" spans="1:10" x14ac:dyDescent="0.3">
      <c r="A74" s="211"/>
      <c r="B74" s="214"/>
      <c r="C74" s="217"/>
      <c r="D74" s="217"/>
      <c r="E74" s="88" t="s">
        <v>66</v>
      </c>
      <c r="F74" s="217"/>
      <c r="G74" s="89">
        <v>122</v>
      </c>
      <c r="H74" s="96">
        <f t="shared" si="3"/>
        <v>6.8539325842696632</v>
      </c>
      <c r="I74" s="205"/>
      <c r="J74" s="208"/>
    </row>
    <row r="75" spans="1:10" x14ac:dyDescent="0.3">
      <c r="A75" s="211"/>
      <c r="B75" s="214"/>
      <c r="C75" s="217"/>
      <c r="D75" s="217"/>
      <c r="E75" s="88" t="s">
        <v>67</v>
      </c>
      <c r="F75" s="217"/>
      <c r="G75" s="89">
        <v>109</v>
      </c>
      <c r="H75" s="96">
        <f t="shared" si="3"/>
        <v>6.1235955056179776</v>
      </c>
      <c r="I75" s="205"/>
      <c r="J75" s="208"/>
    </row>
    <row r="76" spans="1:10" x14ac:dyDescent="0.3">
      <c r="A76" s="211"/>
      <c r="B76" s="214"/>
      <c r="C76" s="217"/>
      <c r="D76" s="217"/>
      <c r="E76" s="88" t="s">
        <v>68</v>
      </c>
      <c r="F76" s="217"/>
      <c r="G76" s="89">
        <v>100</v>
      </c>
      <c r="H76" s="96">
        <f t="shared" si="3"/>
        <v>5.617977528089888</v>
      </c>
      <c r="I76" s="205"/>
      <c r="J76" s="208"/>
    </row>
    <row r="77" spans="1:10" x14ac:dyDescent="0.3">
      <c r="A77" s="211"/>
      <c r="B77" s="214"/>
      <c r="C77" s="217"/>
      <c r="D77" s="217"/>
      <c r="E77" s="88" t="s">
        <v>69</v>
      </c>
      <c r="F77" s="217"/>
      <c r="G77" s="89">
        <v>74</v>
      </c>
      <c r="H77" s="96">
        <f t="shared" si="3"/>
        <v>4.1573033707865168</v>
      </c>
      <c r="I77" s="205"/>
      <c r="J77" s="208"/>
    </row>
    <row r="78" spans="1:10" x14ac:dyDescent="0.3">
      <c r="A78" s="211"/>
      <c r="B78" s="214"/>
      <c r="C78" s="217"/>
      <c r="D78" s="217"/>
      <c r="E78" s="88" t="s">
        <v>70</v>
      </c>
      <c r="F78" s="217"/>
      <c r="G78" s="89">
        <v>74</v>
      </c>
      <c r="H78" s="96">
        <f t="shared" si="3"/>
        <v>4.1573033707865168</v>
      </c>
      <c r="I78" s="205"/>
      <c r="J78" s="208"/>
    </row>
    <row r="79" spans="1:10" x14ac:dyDescent="0.3">
      <c r="A79" s="211"/>
      <c r="B79" s="214"/>
      <c r="C79" s="217"/>
      <c r="D79" s="217"/>
      <c r="E79" s="90" t="s">
        <v>71</v>
      </c>
      <c r="F79" s="217"/>
      <c r="G79" s="91">
        <v>102</v>
      </c>
      <c r="H79" s="108">
        <f t="shared" si="3"/>
        <v>5.7303370786516856</v>
      </c>
      <c r="I79" s="205"/>
      <c r="J79" s="208"/>
    </row>
    <row r="80" spans="1:10" x14ac:dyDescent="0.3">
      <c r="A80" s="211"/>
      <c r="B80" s="214"/>
      <c r="C80" s="217"/>
      <c r="D80" s="217"/>
      <c r="E80" s="90" t="s">
        <v>72</v>
      </c>
      <c r="F80" s="217"/>
      <c r="G80" s="91">
        <v>77</v>
      </c>
      <c r="H80" s="108">
        <f t="shared" si="3"/>
        <v>4.3258426966292136</v>
      </c>
      <c r="I80" s="205"/>
      <c r="J80" s="208"/>
    </row>
    <row r="81" spans="1:10" x14ac:dyDescent="0.3">
      <c r="A81" s="211"/>
      <c r="B81" s="214"/>
      <c r="C81" s="217"/>
      <c r="D81" s="217"/>
      <c r="E81" s="90" t="s">
        <v>73</v>
      </c>
      <c r="F81" s="217"/>
      <c r="G81" s="91">
        <v>70</v>
      </c>
      <c r="H81" s="108">
        <f t="shared" si="3"/>
        <v>3.9325842696629212</v>
      </c>
      <c r="I81" s="205"/>
      <c r="J81" s="208"/>
    </row>
    <row r="82" spans="1:10" x14ac:dyDescent="0.3">
      <c r="A82" s="211"/>
      <c r="B82" s="214"/>
      <c r="C82" s="217"/>
      <c r="D82" s="217"/>
      <c r="E82" s="90" t="s">
        <v>74</v>
      </c>
      <c r="F82" s="217"/>
      <c r="G82" s="91">
        <v>99</v>
      </c>
      <c r="H82" s="108">
        <f>(G82*10/$F$64)</f>
        <v>5.5617977528089888</v>
      </c>
      <c r="I82" s="205"/>
      <c r="J82" s="208"/>
    </row>
    <row r="83" spans="1:10" ht="15" thickBot="1" x14ac:dyDescent="0.35">
      <c r="A83" s="212"/>
      <c r="B83" s="215"/>
      <c r="C83" s="218"/>
      <c r="D83" s="218"/>
      <c r="E83" s="102" t="s">
        <v>75</v>
      </c>
      <c r="F83" s="218"/>
      <c r="G83" s="103">
        <v>90</v>
      </c>
      <c r="H83" s="107">
        <f t="shared" si="3"/>
        <v>5.0561797752808992</v>
      </c>
      <c r="I83" s="206"/>
      <c r="J83" s="209"/>
    </row>
    <row r="84" spans="1:10" ht="15" thickTop="1" x14ac:dyDescent="0.3">
      <c r="A84" s="225" t="s">
        <v>98</v>
      </c>
      <c r="B84" s="214">
        <v>42524</v>
      </c>
      <c r="C84" s="217">
        <v>20</v>
      </c>
      <c r="D84" s="217">
        <v>21</v>
      </c>
      <c r="E84" s="86" t="s">
        <v>56</v>
      </c>
      <c r="F84" s="217">
        <v>181</v>
      </c>
      <c r="G84" s="87">
        <v>143</v>
      </c>
      <c r="H84" s="96">
        <f>(G84*10/$F$84)</f>
        <v>7.9005524861878449</v>
      </c>
      <c r="I84" s="205">
        <f>ROUND(AVERAGE(H84:H103),1)</f>
        <v>7.3</v>
      </c>
      <c r="J84" s="207">
        <f>ROUND(_xlfn.STDEV.P(H84:H103),1)</f>
        <v>1.3</v>
      </c>
    </row>
    <row r="85" spans="1:10" x14ac:dyDescent="0.3">
      <c r="A85" s="211"/>
      <c r="B85" s="214"/>
      <c r="C85" s="217"/>
      <c r="D85" s="217"/>
      <c r="E85" s="88" t="s">
        <v>57</v>
      </c>
      <c r="F85" s="217"/>
      <c r="G85" s="89">
        <v>156</v>
      </c>
      <c r="H85" s="96">
        <f t="shared" ref="H85:H103" si="4">(G85*10/$F$84)</f>
        <v>8.6187845303867405</v>
      </c>
      <c r="I85" s="205"/>
      <c r="J85" s="208"/>
    </row>
    <row r="86" spans="1:10" x14ac:dyDescent="0.3">
      <c r="A86" s="211"/>
      <c r="B86" s="214"/>
      <c r="C86" s="217"/>
      <c r="D86" s="217"/>
      <c r="E86" s="88" t="s">
        <v>58</v>
      </c>
      <c r="F86" s="217"/>
      <c r="G86" s="89">
        <v>160</v>
      </c>
      <c r="H86" s="96">
        <f t="shared" si="4"/>
        <v>8.8397790055248624</v>
      </c>
      <c r="I86" s="205"/>
      <c r="J86" s="208"/>
    </row>
    <row r="87" spans="1:10" x14ac:dyDescent="0.3">
      <c r="A87" s="211"/>
      <c r="B87" s="214"/>
      <c r="C87" s="217"/>
      <c r="D87" s="217"/>
      <c r="E87" s="88" t="s">
        <v>59</v>
      </c>
      <c r="F87" s="217"/>
      <c r="G87" s="89">
        <v>182</v>
      </c>
      <c r="H87" s="96">
        <f t="shared" si="4"/>
        <v>10.05524861878453</v>
      </c>
      <c r="I87" s="205"/>
      <c r="J87" s="208"/>
    </row>
    <row r="88" spans="1:10" x14ac:dyDescent="0.3">
      <c r="A88" s="211"/>
      <c r="B88" s="214"/>
      <c r="C88" s="217"/>
      <c r="D88" s="217"/>
      <c r="E88" s="88" t="s">
        <v>60</v>
      </c>
      <c r="F88" s="217"/>
      <c r="G88" s="89">
        <v>97</v>
      </c>
      <c r="H88" s="96">
        <f t="shared" si="4"/>
        <v>5.3591160220994478</v>
      </c>
      <c r="I88" s="205"/>
      <c r="J88" s="208"/>
    </row>
    <row r="89" spans="1:10" x14ac:dyDescent="0.3">
      <c r="A89" s="211"/>
      <c r="B89" s="214"/>
      <c r="C89" s="217"/>
      <c r="D89" s="217"/>
      <c r="E89" s="90" t="s">
        <v>61</v>
      </c>
      <c r="F89" s="217"/>
      <c r="G89" s="91">
        <v>137</v>
      </c>
      <c r="H89" s="108">
        <f t="shared" si="4"/>
        <v>7.569060773480663</v>
      </c>
      <c r="I89" s="205"/>
      <c r="J89" s="208"/>
    </row>
    <row r="90" spans="1:10" x14ac:dyDescent="0.3">
      <c r="A90" s="211"/>
      <c r="B90" s="214"/>
      <c r="C90" s="217"/>
      <c r="D90" s="217"/>
      <c r="E90" s="90" t="s">
        <v>62</v>
      </c>
      <c r="F90" s="217"/>
      <c r="G90" s="91">
        <v>102</v>
      </c>
      <c r="H90" s="108">
        <f t="shared" si="4"/>
        <v>5.6353591160220997</v>
      </c>
      <c r="I90" s="205"/>
      <c r="J90" s="208"/>
    </row>
    <row r="91" spans="1:10" x14ac:dyDescent="0.3">
      <c r="A91" s="211"/>
      <c r="B91" s="214"/>
      <c r="C91" s="217"/>
      <c r="D91" s="217"/>
      <c r="E91" s="90" t="s">
        <v>63</v>
      </c>
      <c r="F91" s="217"/>
      <c r="G91" s="91">
        <v>102</v>
      </c>
      <c r="H91" s="108">
        <f t="shared" si="4"/>
        <v>5.6353591160220997</v>
      </c>
      <c r="I91" s="205"/>
      <c r="J91" s="208"/>
    </row>
    <row r="92" spans="1:10" x14ac:dyDescent="0.3">
      <c r="A92" s="211"/>
      <c r="B92" s="214"/>
      <c r="C92" s="217"/>
      <c r="D92" s="217"/>
      <c r="E92" s="90" t="s">
        <v>64</v>
      </c>
      <c r="F92" s="217"/>
      <c r="G92" s="91">
        <v>125</v>
      </c>
      <c r="H92" s="108">
        <f t="shared" si="4"/>
        <v>6.9060773480662982</v>
      </c>
      <c r="I92" s="205"/>
      <c r="J92" s="208"/>
    </row>
    <row r="93" spans="1:10" x14ac:dyDescent="0.3">
      <c r="A93" s="211"/>
      <c r="B93" s="214"/>
      <c r="C93" s="217"/>
      <c r="D93" s="217"/>
      <c r="E93" s="90" t="s">
        <v>65</v>
      </c>
      <c r="F93" s="217"/>
      <c r="G93" s="91">
        <v>128</v>
      </c>
      <c r="H93" s="108">
        <f t="shared" si="4"/>
        <v>7.0718232044198892</v>
      </c>
      <c r="I93" s="205"/>
      <c r="J93" s="208"/>
    </row>
    <row r="94" spans="1:10" x14ac:dyDescent="0.3">
      <c r="A94" s="211"/>
      <c r="B94" s="214"/>
      <c r="C94" s="217"/>
      <c r="D94" s="217"/>
      <c r="E94" s="88" t="s">
        <v>66</v>
      </c>
      <c r="F94" s="217"/>
      <c r="G94" s="89">
        <v>85</v>
      </c>
      <c r="H94" s="96">
        <f t="shared" si="4"/>
        <v>4.6961325966850831</v>
      </c>
      <c r="I94" s="205"/>
      <c r="J94" s="208"/>
    </row>
    <row r="95" spans="1:10" x14ac:dyDescent="0.3">
      <c r="A95" s="211"/>
      <c r="B95" s="214"/>
      <c r="C95" s="217"/>
      <c r="D95" s="217"/>
      <c r="E95" s="88" t="s">
        <v>67</v>
      </c>
      <c r="F95" s="217"/>
      <c r="G95" s="89">
        <v>117</v>
      </c>
      <c r="H95" s="96">
        <f t="shared" si="4"/>
        <v>6.4640883977900554</v>
      </c>
      <c r="I95" s="205"/>
      <c r="J95" s="208"/>
    </row>
    <row r="96" spans="1:10" x14ac:dyDescent="0.3">
      <c r="A96" s="211"/>
      <c r="B96" s="214"/>
      <c r="C96" s="217"/>
      <c r="D96" s="217"/>
      <c r="E96" s="88" t="s">
        <v>68</v>
      </c>
      <c r="F96" s="217"/>
      <c r="G96" s="89">
        <v>127</v>
      </c>
      <c r="H96" s="96">
        <f>(G96*10/$F$84)</f>
        <v>7.0165745856353592</v>
      </c>
      <c r="I96" s="205"/>
      <c r="J96" s="208"/>
    </row>
    <row r="97" spans="1:10" x14ac:dyDescent="0.3">
      <c r="A97" s="211"/>
      <c r="B97" s="214"/>
      <c r="C97" s="217"/>
      <c r="D97" s="217"/>
      <c r="E97" s="88" t="s">
        <v>69</v>
      </c>
      <c r="F97" s="217"/>
      <c r="G97" s="89">
        <v>139</v>
      </c>
      <c r="H97" s="96">
        <f t="shared" si="4"/>
        <v>7.6795580110497239</v>
      </c>
      <c r="I97" s="205"/>
      <c r="J97" s="208"/>
    </row>
    <row r="98" spans="1:10" x14ac:dyDescent="0.3">
      <c r="A98" s="211"/>
      <c r="B98" s="214"/>
      <c r="C98" s="217"/>
      <c r="D98" s="217"/>
      <c r="E98" s="88" t="s">
        <v>70</v>
      </c>
      <c r="F98" s="217"/>
      <c r="G98" s="89">
        <v>137</v>
      </c>
      <c r="H98" s="96">
        <f t="shared" si="4"/>
        <v>7.569060773480663</v>
      </c>
      <c r="I98" s="205"/>
      <c r="J98" s="208"/>
    </row>
    <row r="99" spans="1:10" x14ac:dyDescent="0.3">
      <c r="A99" s="211"/>
      <c r="B99" s="214"/>
      <c r="C99" s="217"/>
      <c r="D99" s="217"/>
      <c r="E99" s="90" t="s">
        <v>71</v>
      </c>
      <c r="F99" s="217"/>
      <c r="G99" s="91">
        <v>138</v>
      </c>
      <c r="H99" s="108">
        <f t="shared" si="4"/>
        <v>7.624309392265193</v>
      </c>
      <c r="I99" s="205"/>
      <c r="J99" s="208"/>
    </row>
    <row r="100" spans="1:10" x14ac:dyDescent="0.3">
      <c r="A100" s="211"/>
      <c r="B100" s="214"/>
      <c r="C100" s="217"/>
      <c r="D100" s="217"/>
      <c r="E100" s="90" t="s">
        <v>72</v>
      </c>
      <c r="F100" s="217"/>
      <c r="G100" s="91">
        <v>155</v>
      </c>
      <c r="H100" s="108">
        <f t="shared" si="4"/>
        <v>8.5635359116022105</v>
      </c>
      <c r="I100" s="205"/>
      <c r="J100" s="208"/>
    </row>
    <row r="101" spans="1:10" x14ac:dyDescent="0.3">
      <c r="A101" s="211"/>
      <c r="B101" s="214"/>
      <c r="C101" s="217"/>
      <c r="D101" s="217"/>
      <c r="E101" s="90" t="s">
        <v>73</v>
      </c>
      <c r="F101" s="217"/>
      <c r="G101" s="91">
        <v>137</v>
      </c>
      <c r="H101" s="108">
        <f t="shared" si="4"/>
        <v>7.569060773480663</v>
      </c>
      <c r="I101" s="205"/>
      <c r="J101" s="208"/>
    </row>
    <row r="102" spans="1:10" x14ac:dyDescent="0.3">
      <c r="A102" s="211"/>
      <c r="B102" s="214"/>
      <c r="C102" s="217"/>
      <c r="D102" s="217"/>
      <c r="E102" s="90" t="s">
        <v>74</v>
      </c>
      <c r="F102" s="217"/>
      <c r="G102" s="91">
        <v>131</v>
      </c>
      <c r="H102" s="108">
        <f t="shared" si="4"/>
        <v>7.2375690607734811</v>
      </c>
      <c r="I102" s="205"/>
      <c r="J102" s="208"/>
    </row>
    <row r="103" spans="1:10" ht="15" thickBot="1" x14ac:dyDescent="0.35">
      <c r="A103" s="212"/>
      <c r="B103" s="215"/>
      <c r="C103" s="218"/>
      <c r="D103" s="218"/>
      <c r="E103" s="102" t="s">
        <v>75</v>
      </c>
      <c r="F103" s="218"/>
      <c r="G103" s="103">
        <v>151</v>
      </c>
      <c r="H103" s="107">
        <f t="shared" si="4"/>
        <v>8.3425414364640886</v>
      </c>
      <c r="I103" s="206"/>
      <c r="J103" s="209"/>
    </row>
    <row r="104" spans="1:10" ht="15" thickTop="1" x14ac:dyDescent="0.3">
      <c r="A104" s="225" t="s">
        <v>99</v>
      </c>
      <c r="B104" s="214">
        <v>42531</v>
      </c>
      <c r="C104" s="217">
        <v>20</v>
      </c>
      <c r="D104" s="217">
        <v>28</v>
      </c>
      <c r="E104" s="86" t="s">
        <v>56</v>
      </c>
      <c r="F104" s="217">
        <v>181</v>
      </c>
      <c r="G104" s="87">
        <v>139</v>
      </c>
      <c r="H104" s="96">
        <f>(G104*10/$F$104)</f>
        <v>7.6795580110497239</v>
      </c>
      <c r="I104" s="205">
        <f>ROUND(AVERAGE(H104:H123),1)</f>
        <v>8.5</v>
      </c>
      <c r="J104" s="208">
        <f>ROUND(_xlfn.STDEV.P(H104:H123),1)</f>
        <v>2.1</v>
      </c>
    </row>
    <row r="105" spans="1:10" x14ac:dyDescent="0.3">
      <c r="A105" s="211"/>
      <c r="B105" s="214"/>
      <c r="C105" s="217"/>
      <c r="D105" s="217"/>
      <c r="E105" s="88" t="s">
        <v>57</v>
      </c>
      <c r="F105" s="217"/>
      <c r="G105" s="89">
        <v>137</v>
      </c>
      <c r="H105" s="96">
        <f t="shared" ref="H105:H123" si="5">(G105*10/$F$104)</f>
        <v>7.569060773480663</v>
      </c>
      <c r="I105" s="205"/>
      <c r="J105" s="208"/>
    </row>
    <row r="106" spans="1:10" x14ac:dyDescent="0.3">
      <c r="A106" s="211"/>
      <c r="B106" s="214"/>
      <c r="C106" s="217"/>
      <c r="D106" s="217"/>
      <c r="E106" s="88" t="s">
        <v>58</v>
      </c>
      <c r="F106" s="217"/>
      <c r="G106" s="89">
        <v>178</v>
      </c>
      <c r="H106" s="96">
        <f t="shared" si="5"/>
        <v>9.8342541436464082</v>
      </c>
      <c r="I106" s="205"/>
      <c r="J106" s="208"/>
    </row>
    <row r="107" spans="1:10" x14ac:dyDescent="0.3">
      <c r="A107" s="211"/>
      <c r="B107" s="214"/>
      <c r="C107" s="217"/>
      <c r="D107" s="217"/>
      <c r="E107" s="88" t="s">
        <v>59</v>
      </c>
      <c r="F107" s="217"/>
      <c r="G107" s="89">
        <v>173</v>
      </c>
      <c r="H107" s="96">
        <f t="shared" si="5"/>
        <v>9.5580110497237563</v>
      </c>
      <c r="I107" s="205"/>
      <c r="J107" s="208"/>
    </row>
    <row r="108" spans="1:10" x14ac:dyDescent="0.3">
      <c r="A108" s="211"/>
      <c r="B108" s="214"/>
      <c r="C108" s="217"/>
      <c r="D108" s="217"/>
      <c r="E108" s="88" t="s">
        <v>60</v>
      </c>
      <c r="F108" s="217"/>
      <c r="G108" s="89">
        <v>276</v>
      </c>
      <c r="H108" s="96">
        <f t="shared" si="5"/>
        <v>15.248618784530386</v>
      </c>
      <c r="I108" s="205"/>
      <c r="J108" s="208"/>
    </row>
    <row r="109" spans="1:10" x14ac:dyDescent="0.3">
      <c r="A109" s="211"/>
      <c r="B109" s="214"/>
      <c r="C109" s="217"/>
      <c r="D109" s="217"/>
      <c r="E109" s="90" t="s">
        <v>61</v>
      </c>
      <c r="F109" s="217"/>
      <c r="G109" s="91">
        <v>226</v>
      </c>
      <c r="H109" s="108">
        <f t="shared" si="5"/>
        <v>12.486187845303867</v>
      </c>
      <c r="I109" s="205"/>
      <c r="J109" s="208"/>
    </row>
    <row r="110" spans="1:10" x14ac:dyDescent="0.3">
      <c r="A110" s="211"/>
      <c r="B110" s="214"/>
      <c r="C110" s="217"/>
      <c r="D110" s="217"/>
      <c r="E110" s="90" t="s">
        <v>62</v>
      </c>
      <c r="F110" s="217"/>
      <c r="G110" s="91">
        <v>187</v>
      </c>
      <c r="H110" s="108">
        <f t="shared" si="5"/>
        <v>10.331491712707182</v>
      </c>
      <c r="I110" s="205"/>
      <c r="J110" s="208"/>
    </row>
    <row r="111" spans="1:10" x14ac:dyDescent="0.3">
      <c r="A111" s="211"/>
      <c r="B111" s="214"/>
      <c r="C111" s="217"/>
      <c r="D111" s="217"/>
      <c r="E111" s="90" t="s">
        <v>63</v>
      </c>
      <c r="F111" s="217"/>
      <c r="G111" s="91">
        <v>141</v>
      </c>
      <c r="H111" s="108">
        <f t="shared" si="5"/>
        <v>7.7900552486187848</v>
      </c>
      <c r="I111" s="205"/>
      <c r="J111" s="208"/>
    </row>
    <row r="112" spans="1:10" x14ac:dyDescent="0.3">
      <c r="A112" s="211"/>
      <c r="B112" s="214"/>
      <c r="C112" s="217"/>
      <c r="D112" s="217"/>
      <c r="E112" s="90" t="s">
        <v>64</v>
      </c>
      <c r="F112" s="217"/>
      <c r="G112" s="91">
        <v>143</v>
      </c>
      <c r="H112" s="108">
        <f t="shared" si="5"/>
        <v>7.9005524861878449</v>
      </c>
      <c r="I112" s="205"/>
      <c r="J112" s="208"/>
    </row>
    <row r="113" spans="1:10" x14ac:dyDescent="0.3">
      <c r="A113" s="211"/>
      <c r="B113" s="214"/>
      <c r="C113" s="217"/>
      <c r="D113" s="217"/>
      <c r="E113" s="90" t="s">
        <v>65</v>
      </c>
      <c r="F113" s="217"/>
      <c r="G113" s="91">
        <v>144</v>
      </c>
      <c r="H113" s="108">
        <f t="shared" si="5"/>
        <v>7.9558011049723758</v>
      </c>
      <c r="I113" s="205"/>
      <c r="J113" s="208"/>
    </row>
    <row r="114" spans="1:10" x14ac:dyDescent="0.3">
      <c r="A114" s="211"/>
      <c r="B114" s="214"/>
      <c r="C114" s="217"/>
      <c r="D114" s="217"/>
      <c r="E114" s="88" t="s">
        <v>66</v>
      </c>
      <c r="F114" s="217"/>
      <c r="G114" s="89">
        <v>121</v>
      </c>
      <c r="H114" s="96">
        <f t="shared" si="5"/>
        <v>6.6850828729281764</v>
      </c>
      <c r="I114" s="205"/>
      <c r="J114" s="208"/>
    </row>
    <row r="115" spans="1:10" x14ac:dyDescent="0.3">
      <c r="A115" s="211"/>
      <c r="B115" s="214"/>
      <c r="C115" s="217"/>
      <c r="D115" s="217"/>
      <c r="E115" s="88" t="s">
        <v>67</v>
      </c>
      <c r="F115" s="217"/>
      <c r="G115" s="89">
        <v>119</v>
      </c>
      <c r="H115" s="96">
        <f>(G115*10/$F$104)</f>
        <v>6.5745856353591163</v>
      </c>
      <c r="I115" s="205"/>
      <c r="J115" s="208"/>
    </row>
    <row r="116" spans="1:10" x14ac:dyDescent="0.3">
      <c r="A116" s="211"/>
      <c r="B116" s="214"/>
      <c r="C116" s="217"/>
      <c r="D116" s="217"/>
      <c r="E116" s="88" t="s">
        <v>68</v>
      </c>
      <c r="F116" s="217"/>
      <c r="G116" s="89">
        <v>135</v>
      </c>
      <c r="H116" s="96">
        <f t="shared" si="5"/>
        <v>7.458563535911602</v>
      </c>
      <c r="I116" s="205"/>
      <c r="J116" s="208"/>
    </row>
    <row r="117" spans="1:10" x14ac:dyDescent="0.3">
      <c r="A117" s="211"/>
      <c r="B117" s="214"/>
      <c r="C117" s="217"/>
      <c r="D117" s="217"/>
      <c r="E117" s="88" t="s">
        <v>69</v>
      </c>
      <c r="F117" s="217"/>
      <c r="G117" s="89">
        <v>149</v>
      </c>
      <c r="H117" s="96">
        <f t="shared" si="5"/>
        <v>8.2320441988950268</v>
      </c>
      <c r="I117" s="205"/>
      <c r="J117" s="208"/>
    </row>
    <row r="118" spans="1:10" x14ac:dyDescent="0.3">
      <c r="A118" s="211"/>
      <c r="B118" s="214"/>
      <c r="C118" s="217"/>
      <c r="D118" s="217"/>
      <c r="E118" s="88" t="s">
        <v>70</v>
      </c>
      <c r="F118" s="217"/>
      <c r="G118" s="89">
        <v>139</v>
      </c>
      <c r="H118" s="96">
        <f t="shared" si="5"/>
        <v>7.6795580110497239</v>
      </c>
      <c r="I118" s="205"/>
      <c r="J118" s="208"/>
    </row>
    <row r="119" spans="1:10" x14ac:dyDescent="0.3">
      <c r="A119" s="211"/>
      <c r="B119" s="214"/>
      <c r="C119" s="217"/>
      <c r="D119" s="217"/>
      <c r="E119" s="90" t="s">
        <v>71</v>
      </c>
      <c r="F119" s="217"/>
      <c r="G119" s="91">
        <v>135</v>
      </c>
      <c r="H119" s="108">
        <f t="shared" si="5"/>
        <v>7.458563535911602</v>
      </c>
      <c r="I119" s="205"/>
      <c r="J119" s="208"/>
    </row>
    <row r="120" spans="1:10" x14ac:dyDescent="0.3">
      <c r="A120" s="211"/>
      <c r="B120" s="214"/>
      <c r="C120" s="217"/>
      <c r="D120" s="217"/>
      <c r="E120" s="90" t="s">
        <v>72</v>
      </c>
      <c r="F120" s="217"/>
      <c r="G120" s="91">
        <v>132</v>
      </c>
      <c r="H120" s="108">
        <f t="shared" si="5"/>
        <v>7.2928176795580111</v>
      </c>
      <c r="I120" s="205"/>
      <c r="J120" s="208"/>
    </row>
    <row r="121" spans="1:10" x14ac:dyDescent="0.3">
      <c r="A121" s="211"/>
      <c r="B121" s="214"/>
      <c r="C121" s="217"/>
      <c r="D121" s="217"/>
      <c r="E121" s="90" t="s">
        <v>73</v>
      </c>
      <c r="F121" s="217"/>
      <c r="G121" s="91">
        <v>117</v>
      </c>
      <c r="H121" s="108">
        <f t="shared" si="5"/>
        <v>6.4640883977900554</v>
      </c>
      <c r="I121" s="205"/>
      <c r="J121" s="208"/>
    </row>
    <row r="122" spans="1:10" x14ac:dyDescent="0.3">
      <c r="A122" s="211"/>
      <c r="B122" s="214"/>
      <c r="C122" s="217"/>
      <c r="D122" s="217"/>
      <c r="E122" s="90" t="s">
        <v>74</v>
      </c>
      <c r="F122" s="217"/>
      <c r="G122" s="91">
        <v>131</v>
      </c>
      <c r="H122" s="108">
        <f t="shared" si="5"/>
        <v>7.2375690607734811</v>
      </c>
      <c r="I122" s="205"/>
      <c r="J122" s="208"/>
    </row>
    <row r="123" spans="1:10" ht="15" thickBot="1" x14ac:dyDescent="0.35">
      <c r="A123" s="212"/>
      <c r="B123" s="215"/>
      <c r="C123" s="218"/>
      <c r="D123" s="218"/>
      <c r="E123" s="102" t="s">
        <v>75</v>
      </c>
      <c r="F123" s="218"/>
      <c r="G123" s="103">
        <v>151</v>
      </c>
      <c r="H123" s="107">
        <f t="shared" si="5"/>
        <v>8.3425414364640886</v>
      </c>
      <c r="I123" s="206"/>
      <c r="J123" s="209"/>
    </row>
    <row r="124" spans="1:10" ht="15" thickTop="1" x14ac:dyDescent="0.3">
      <c r="A124" s="225" t="s">
        <v>99</v>
      </c>
      <c r="B124" s="214">
        <v>42565</v>
      </c>
      <c r="C124" s="217">
        <v>20</v>
      </c>
      <c r="D124" s="217">
        <v>48</v>
      </c>
      <c r="E124" s="86" t="s">
        <v>56</v>
      </c>
      <c r="F124" s="217"/>
      <c r="G124" s="87"/>
      <c r="H124" s="96"/>
      <c r="I124" s="205">
        <f>ROUND(AVERAGE(H124:H143),1)</f>
        <v>13.1</v>
      </c>
      <c r="J124" s="208">
        <f>ROUND(_xlfn.STDEV.P(H124:H143),1)</f>
        <v>3.9</v>
      </c>
    </row>
    <row r="125" spans="1:10" x14ac:dyDescent="0.3">
      <c r="A125" s="211"/>
      <c r="B125" s="214"/>
      <c r="C125" s="217"/>
      <c r="D125" s="217"/>
      <c r="E125" s="88" t="s">
        <v>57</v>
      </c>
      <c r="F125" s="217"/>
      <c r="G125" s="89"/>
      <c r="H125" s="96">
        <v>13</v>
      </c>
      <c r="I125" s="205"/>
      <c r="J125" s="208"/>
    </row>
    <row r="126" spans="1:10" x14ac:dyDescent="0.3">
      <c r="A126" s="211"/>
      <c r="B126" s="214"/>
      <c r="C126" s="217"/>
      <c r="D126" s="217"/>
      <c r="E126" s="88" t="s">
        <v>58</v>
      </c>
      <c r="F126" s="217"/>
      <c r="G126" s="89"/>
      <c r="H126" s="96">
        <v>11</v>
      </c>
      <c r="I126" s="205"/>
      <c r="J126" s="208"/>
    </row>
    <row r="127" spans="1:10" x14ac:dyDescent="0.3">
      <c r="A127" s="211"/>
      <c r="B127" s="214"/>
      <c r="C127" s="217"/>
      <c r="D127" s="217"/>
      <c r="E127" s="88" t="s">
        <v>59</v>
      </c>
      <c r="F127" s="217"/>
      <c r="G127" s="89"/>
      <c r="H127" s="96">
        <v>13</v>
      </c>
      <c r="I127" s="205"/>
      <c r="J127" s="208"/>
    </row>
    <row r="128" spans="1:10" x14ac:dyDescent="0.3">
      <c r="A128" s="211"/>
      <c r="B128" s="214"/>
      <c r="C128" s="217"/>
      <c r="D128" s="217"/>
      <c r="E128" s="88" t="s">
        <v>60</v>
      </c>
      <c r="F128" s="217"/>
      <c r="G128" s="89"/>
      <c r="H128" s="96"/>
      <c r="I128" s="205"/>
      <c r="J128" s="208"/>
    </row>
    <row r="129" spans="1:10" x14ac:dyDescent="0.3">
      <c r="A129" s="211"/>
      <c r="B129" s="214"/>
      <c r="C129" s="217"/>
      <c r="D129" s="217"/>
      <c r="E129" s="90" t="s">
        <v>61</v>
      </c>
      <c r="F129" s="217"/>
      <c r="G129" s="91"/>
      <c r="H129" s="108"/>
      <c r="I129" s="205"/>
      <c r="J129" s="208"/>
    </row>
    <row r="130" spans="1:10" x14ac:dyDescent="0.3">
      <c r="A130" s="211"/>
      <c r="B130" s="214"/>
      <c r="C130" s="217"/>
      <c r="D130" s="217"/>
      <c r="E130" s="90" t="s">
        <v>62</v>
      </c>
      <c r="F130" s="217"/>
      <c r="G130" s="91"/>
      <c r="H130" s="108">
        <v>14</v>
      </c>
      <c r="I130" s="205"/>
      <c r="J130" s="208"/>
    </row>
    <row r="131" spans="1:10" x14ac:dyDescent="0.3">
      <c r="A131" s="211"/>
      <c r="B131" s="214"/>
      <c r="C131" s="217"/>
      <c r="D131" s="217"/>
      <c r="E131" s="90" t="s">
        <v>63</v>
      </c>
      <c r="F131" s="217"/>
      <c r="G131" s="91"/>
      <c r="H131" s="108">
        <v>16</v>
      </c>
      <c r="I131" s="205"/>
      <c r="J131" s="208"/>
    </row>
    <row r="132" spans="1:10" x14ac:dyDescent="0.3">
      <c r="A132" s="211"/>
      <c r="B132" s="214"/>
      <c r="C132" s="217"/>
      <c r="D132" s="217"/>
      <c r="E132" s="90" t="s">
        <v>64</v>
      </c>
      <c r="F132" s="217"/>
      <c r="G132" s="91"/>
      <c r="H132" s="108">
        <v>20</v>
      </c>
      <c r="I132" s="205"/>
      <c r="J132" s="208"/>
    </row>
    <row r="133" spans="1:10" x14ac:dyDescent="0.3">
      <c r="A133" s="211"/>
      <c r="B133" s="214"/>
      <c r="C133" s="217"/>
      <c r="D133" s="217"/>
      <c r="E133" s="90" t="s">
        <v>65</v>
      </c>
      <c r="F133" s="217"/>
      <c r="G133" s="91"/>
      <c r="H133" s="108"/>
      <c r="I133" s="205"/>
      <c r="J133" s="208"/>
    </row>
    <row r="134" spans="1:10" x14ac:dyDescent="0.3">
      <c r="A134" s="211"/>
      <c r="B134" s="214"/>
      <c r="C134" s="217"/>
      <c r="D134" s="217"/>
      <c r="E134" s="88" t="s">
        <v>66</v>
      </c>
      <c r="F134" s="217"/>
      <c r="G134" s="89"/>
      <c r="H134" s="96"/>
      <c r="I134" s="205"/>
      <c r="J134" s="208"/>
    </row>
    <row r="135" spans="1:10" x14ac:dyDescent="0.3">
      <c r="A135" s="211"/>
      <c r="B135" s="214"/>
      <c r="C135" s="217"/>
      <c r="D135" s="217"/>
      <c r="E135" s="88" t="s">
        <v>67</v>
      </c>
      <c r="F135" s="217"/>
      <c r="G135" s="89"/>
      <c r="H135" s="96">
        <v>21</v>
      </c>
      <c r="I135" s="205"/>
      <c r="J135" s="208"/>
    </row>
    <row r="136" spans="1:10" x14ac:dyDescent="0.3">
      <c r="A136" s="211"/>
      <c r="B136" s="214"/>
      <c r="C136" s="217"/>
      <c r="D136" s="217"/>
      <c r="E136" s="88" t="s">
        <v>68</v>
      </c>
      <c r="F136" s="217"/>
      <c r="G136" s="89"/>
      <c r="H136" s="96">
        <v>10</v>
      </c>
      <c r="I136" s="205"/>
      <c r="J136" s="208"/>
    </row>
    <row r="137" spans="1:10" x14ac:dyDescent="0.3">
      <c r="A137" s="211"/>
      <c r="B137" s="214"/>
      <c r="C137" s="217"/>
      <c r="D137" s="217"/>
      <c r="E137" s="88" t="s">
        <v>69</v>
      </c>
      <c r="F137" s="217"/>
      <c r="G137" s="89"/>
      <c r="H137" s="96">
        <v>11</v>
      </c>
      <c r="I137" s="205"/>
      <c r="J137" s="208"/>
    </row>
    <row r="138" spans="1:10" x14ac:dyDescent="0.3">
      <c r="A138" s="211"/>
      <c r="B138" s="214"/>
      <c r="C138" s="217"/>
      <c r="D138" s="217"/>
      <c r="E138" s="88" t="s">
        <v>70</v>
      </c>
      <c r="F138" s="217"/>
      <c r="G138" s="89"/>
      <c r="H138" s="96"/>
      <c r="I138" s="205"/>
      <c r="J138" s="208"/>
    </row>
    <row r="139" spans="1:10" x14ac:dyDescent="0.3">
      <c r="A139" s="211"/>
      <c r="B139" s="214"/>
      <c r="C139" s="217"/>
      <c r="D139" s="217"/>
      <c r="E139" s="90" t="s">
        <v>71</v>
      </c>
      <c r="F139" s="217"/>
      <c r="G139" s="91"/>
      <c r="H139" s="108"/>
      <c r="I139" s="205"/>
      <c r="J139" s="208"/>
    </row>
    <row r="140" spans="1:10" x14ac:dyDescent="0.3">
      <c r="A140" s="211"/>
      <c r="B140" s="214"/>
      <c r="C140" s="217"/>
      <c r="D140" s="217"/>
      <c r="E140" s="90" t="s">
        <v>72</v>
      </c>
      <c r="F140" s="217"/>
      <c r="G140" s="91"/>
      <c r="H140" s="108">
        <v>8</v>
      </c>
      <c r="I140" s="205"/>
      <c r="J140" s="208"/>
    </row>
    <row r="141" spans="1:10" x14ac:dyDescent="0.3">
      <c r="A141" s="211"/>
      <c r="B141" s="214"/>
      <c r="C141" s="217"/>
      <c r="D141" s="217"/>
      <c r="E141" s="90" t="s">
        <v>73</v>
      </c>
      <c r="F141" s="217"/>
      <c r="G141" s="91"/>
      <c r="H141" s="108">
        <v>11</v>
      </c>
      <c r="I141" s="205"/>
      <c r="J141" s="208"/>
    </row>
    <row r="142" spans="1:10" x14ac:dyDescent="0.3">
      <c r="A142" s="211"/>
      <c r="B142" s="214"/>
      <c r="C142" s="217"/>
      <c r="D142" s="217"/>
      <c r="E142" s="90" t="s">
        <v>74</v>
      </c>
      <c r="F142" s="217"/>
      <c r="G142" s="91"/>
      <c r="H142" s="108">
        <v>9</v>
      </c>
      <c r="I142" s="205"/>
      <c r="J142" s="208"/>
    </row>
    <row r="143" spans="1:10" ht="15" thickBot="1" x14ac:dyDescent="0.35">
      <c r="A143" s="212"/>
      <c r="B143" s="215"/>
      <c r="C143" s="218"/>
      <c r="D143" s="218"/>
      <c r="E143" s="102" t="s">
        <v>75</v>
      </c>
      <c r="F143" s="218"/>
      <c r="G143" s="103"/>
      <c r="H143" s="107"/>
      <c r="I143" s="206"/>
      <c r="J143" s="209"/>
    </row>
    <row r="144" spans="1:10" ht="15" thickTop="1" x14ac:dyDescent="0.3"/>
  </sheetData>
  <mergeCells count="50">
    <mergeCell ref="I124:I143"/>
    <mergeCell ref="J124:J143"/>
    <mergeCell ref="A124:A143"/>
    <mergeCell ref="B124:B143"/>
    <mergeCell ref="C124:C143"/>
    <mergeCell ref="D124:D143"/>
    <mergeCell ref="F124:F143"/>
    <mergeCell ref="A24:A43"/>
    <mergeCell ref="A2:J2"/>
    <mergeCell ref="F24:F43"/>
    <mergeCell ref="A4:A23"/>
    <mergeCell ref="F4:F23"/>
    <mergeCell ref="B24:B43"/>
    <mergeCell ref="C24:C43"/>
    <mergeCell ref="D24:D43"/>
    <mergeCell ref="I24:I43"/>
    <mergeCell ref="J24:J43"/>
    <mergeCell ref="B4:B23"/>
    <mergeCell ref="C4:C23"/>
    <mergeCell ref="D4:D23"/>
    <mergeCell ref="I4:I23"/>
    <mergeCell ref="J4:J23"/>
    <mergeCell ref="I44:I63"/>
    <mergeCell ref="J44:J63"/>
    <mergeCell ref="A64:A83"/>
    <mergeCell ref="B64:B83"/>
    <mergeCell ref="C64:C83"/>
    <mergeCell ref="D64:D83"/>
    <mergeCell ref="F64:F83"/>
    <mergeCell ref="I64:I83"/>
    <mergeCell ref="J64:J83"/>
    <mergeCell ref="A44:A63"/>
    <mergeCell ref="B44:B63"/>
    <mergeCell ref="C44:C63"/>
    <mergeCell ref="D44:D63"/>
    <mergeCell ref="F44:F63"/>
    <mergeCell ref="I84:I103"/>
    <mergeCell ref="J84:J103"/>
    <mergeCell ref="A104:A123"/>
    <mergeCell ref="B104:B123"/>
    <mergeCell ref="C104:C123"/>
    <mergeCell ref="D104:D123"/>
    <mergeCell ref="F104:F123"/>
    <mergeCell ref="I104:I123"/>
    <mergeCell ref="J104:J123"/>
    <mergeCell ref="A84:A103"/>
    <mergeCell ref="B84:B103"/>
    <mergeCell ref="C84:C103"/>
    <mergeCell ref="D84:D103"/>
    <mergeCell ref="F84:F10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39997558519241921"/>
  </sheetPr>
  <dimension ref="A2:J124"/>
  <sheetViews>
    <sheetView topLeftCell="A40" zoomScale="80" zoomScaleNormal="80" workbookViewId="0">
      <selection activeCell="I24" sqref="I24:I123"/>
    </sheetView>
  </sheetViews>
  <sheetFormatPr baseColWidth="10" defaultRowHeight="14.4" x14ac:dyDescent="0.3"/>
  <cols>
    <col min="1" max="1" width="25.109375" customWidth="1"/>
    <col min="3" max="3" width="16.33203125" customWidth="1"/>
    <col min="7" max="7" width="19.33203125" customWidth="1"/>
    <col min="8" max="8" width="18.6640625" customWidth="1"/>
    <col min="9" max="9" width="19.109375" customWidth="1"/>
    <col min="10" max="10" width="15.5546875" customWidth="1"/>
  </cols>
  <sheetData>
    <row r="2" spans="1:10" ht="21" thickBot="1" x14ac:dyDescent="0.35">
      <c r="A2" s="220" t="s">
        <v>81</v>
      </c>
      <c r="B2" s="220"/>
      <c r="C2" s="220"/>
      <c r="D2" s="220"/>
      <c r="E2" s="220"/>
      <c r="F2" s="220"/>
      <c r="G2" s="220"/>
      <c r="H2" s="220"/>
      <c r="I2" s="220"/>
      <c r="J2" s="220"/>
    </row>
    <row r="3" spans="1:10" ht="43.8" thickBot="1" x14ac:dyDescent="0.35">
      <c r="A3" s="92" t="s">
        <v>46</v>
      </c>
      <c r="B3" s="93" t="s">
        <v>47</v>
      </c>
      <c r="C3" s="94" t="s">
        <v>48</v>
      </c>
      <c r="D3" s="94" t="s">
        <v>55</v>
      </c>
      <c r="E3" s="93" t="s">
        <v>45</v>
      </c>
      <c r="F3" s="94" t="s">
        <v>49</v>
      </c>
      <c r="G3" s="94" t="s">
        <v>50</v>
      </c>
      <c r="H3" s="94" t="s">
        <v>51</v>
      </c>
      <c r="I3" s="94" t="s">
        <v>52</v>
      </c>
      <c r="J3" s="95" t="s">
        <v>76</v>
      </c>
    </row>
    <row r="4" spans="1:10" ht="15" customHeight="1" x14ac:dyDescent="0.3">
      <c r="A4" s="221" t="s">
        <v>100</v>
      </c>
      <c r="B4" s="222">
        <v>42503</v>
      </c>
      <c r="C4" s="219">
        <v>20</v>
      </c>
      <c r="D4" s="219">
        <v>0</v>
      </c>
      <c r="E4" s="99" t="s">
        <v>56</v>
      </c>
      <c r="F4" s="219">
        <v>190</v>
      </c>
      <c r="G4" s="100">
        <v>24</v>
      </c>
      <c r="H4" s="101">
        <f>(G4*10/$F$4)</f>
        <v>1.263157894736842</v>
      </c>
      <c r="I4" s="223">
        <f>ROUND(AVERAGE(H4:H23),1)</f>
        <v>0.6</v>
      </c>
      <c r="J4" s="224">
        <f>ROUND(_xlfn.STDEV.P(H4:H23),1)</f>
        <v>0.5</v>
      </c>
    </row>
    <row r="5" spans="1:10" x14ac:dyDescent="0.3">
      <c r="A5" s="211"/>
      <c r="B5" s="214"/>
      <c r="C5" s="217"/>
      <c r="D5" s="217"/>
      <c r="E5" s="88" t="s">
        <v>57</v>
      </c>
      <c r="F5" s="217"/>
      <c r="G5" s="89">
        <v>20</v>
      </c>
      <c r="H5" s="97">
        <f>(G5*10/$F$4)</f>
        <v>1.0526315789473684</v>
      </c>
      <c r="I5" s="205"/>
      <c r="J5" s="208"/>
    </row>
    <row r="6" spans="1:10" x14ac:dyDescent="0.3">
      <c r="A6" s="211"/>
      <c r="B6" s="214"/>
      <c r="C6" s="217"/>
      <c r="D6" s="217"/>
      <c r="E6" s="88" t="s">
        <v>58</v>
      </c>
      <c r="F6" s="217"/>
      <c r="G6" s="89">
        <v>14</v>
      </c>
      <c r="H6" s="97">
        <f t="shared" ref="H6:H23" si="0">(G6*10/$F$4)</f>
        <v>0.73684210526315785</v>
      </c>
      <c r="I6" s="205"/>
      <c r="J6" s="208"/>
    </row>
    <row r="7" spans="1:10" x14ac:dyDescent="0.3">
      <c r="A7" s="211"/>
      <c r="B7" s="214"/>
      <c r="C7" s="217"/>
      <c r="D7" s="217"/>
      <c r="E7" s="88" t="s">
        <v>59</v>
      </c>
      <c r="F7" s="217"/>
      <c r="G7" s="89">
        <v>18</v>
      </c>
      <c r="H7" s="97">
        <f t="shared" si="0"/>
        <v>0.94736842105263153</v>
      </c>
      <c r="I7" s="205"/>
      <c r="J7" s="208"/>
    </row>
    <row r="8" spans="1:10" x14ac:dyDescent="0.3">
      <c r="A8" s="211"/>
      <c r="B8" s="214"/>
      <c r="C8" s="217"/>
      <c r="D8" s="217"/>
      <c r="E8" s="88" t="s">
        <v>60</v>
      </c>
      <c r="F8" s="217"/>
      <c r="G8" s="89">
        <v>23</v>
      </c>
      <c r="H8" s="97">
        <f t="shared" si="0"/>
        <v>1.2105263157894737</v>
      </c>
      <c r="I8" s="205"/>
      <c r="J8" s="208"/>
    </row>
    <row r="9" spans="1:10" x14ac:dyDescent="0.3">
      <c r="A9" s="211"/>
      <c r="B9" s="214"/>
      <c r="C9" s="217"/>
      <c r="D9" s="217"/>
      <c r="E9" s="90" t="s">
        <v>61</v>
      </c>
      <c r="F9" s="217"/>
      <c r="G9" s="91">
        <v>35</v>
      </c>
      <c r="H9" s="98">
        <f t="shared" si="0"/>
        <v>1.8421052631578947</v>
      </c>
      <c r="I9" s="205"/>
      <c r="J9" s="208"/>
    </row>
    <row r="10" spans="1:10" x14ac:dyDescent="0.3">
      <c r="A10" s="211"/>
      <c r="B10" s="214"/>
      <c r="C10" s="217"/>
      <c r="D10" s="217"/>
      <c r="E10" s="90" t="s">
        <v>62</v>
      </c>
      <c r="F10" s="217"/>
      <c r="G10" s="91">
        <v>6</v>
      </c>
      <c r="H10" s="98">
        <f t="shared" si="0"/>
        <v>0.31578947368421051</v>
      </c>
      <c r="I10" s="205"/>
      <c r="J10" s="208"/>
    </row>
    <row r="11" spans="1:10" x14ac:dyDescent="0.3">
      <c r="A11" s="211"/>
      <c r="B11" s="214"/>
      <c r="C11" s="217"/>
      <c r="D11" s="217"/>
      <c r="E11" s="90" t="s">
        <v>63</v>
      </c>
      <c r="F11" s="217"/>
      <c r="G11" s="91">
        <v>3</v>
      </c>
      <c r="H11" s="98">
        <f t="shared" si="0"/>
        <v>0.15789473684210525</v>
      </c>
      <c r="I11" s="205"/>
      <c r="J11" s="208"/>
    </row>
    <row r="12" spans="1:10" x14ac:dyDescent="0.3">
      <c r="A12" s="211"/>
      <c r="B12" s="214"/>
      <c r="C12" s="217"/>
      <c r="D12" s="217"/>
      <c r="E12" s="90" t="s">
        <v>64</v>
      </c>
      <c r="F12" s="217"/>
      <c r="G12" s="91">
        <v>0</v>
      </c>
      <c r="H12" s="98">
        <f>(G12*10/$F$4)</f>
        <v>0</v>
      </c>
      <c r="I12" s="205"/>
      <c r="J12" s="208"/>
    </row>
    <row r="13" spans="1:10" x14ac:dyDescent="0.3">
      <c r="A13" s="211"/>
      <c r="B13" s="214"/>
      <c r="C13" s="217"/>
      <c r="D13" s="217"/>
      <c r="E13" s="90" t="s">
        <v>65</v>
      </c>
      <c r="F13" s="217"/>
      <c r="G13" s="91">
        <v>5</v>
      </c>
      <c r="H13" s="98">
        <f t="shared" si="0"/>
        <v>0.26315789473684209</v>
      </c>
      <c r="I13" s="205"/>
      <c r="J13" s="208"/>
    </row>
    <row r="14" spans="1:10" x14ac:dyDescent="0.3">
      <c r="A14" s="211"/>
      <c r="B14" s="214"/>
      <c r="C14" s="217"/>
      <c r="D14" s="217"/>
      <c r="E14" s="88" t="s">
        <v>66</v>
      </c>
      <c r="F14" s="217"/>
      <c r="G14" s="89">
        <v>21</v>
      </c>
      <c r="H14" s="97">
        <f t="shared" si="0"/>
        <v>1.1052631578947369</v>
      </c>
      <c r="I14" s="205"/>
      <c r="J14" s="208"/>
    </row>
    <row r="15" spans="1:10" x14ac:dyDescent="0.3">
      <c r="A15" s="211"/>
      <c r="B15" s="214"/>
      <c r="C15" s="217"/>
      <c r="D15" s="217"/>
      <c r="E15" s="88" t="s">
        <v>67</v>
      </c>
      <c r="F15" s="217"/>
      <c r="G15" s="89">
        <v>0</v>
      </c>
      <c r="H15" s="97">
        <f t="shared" si="0"/>
        <v>0</v>
      </c>
      <c r="I15" s="205"/>
      <c r="J15" s="208"/>
    </row>
    <row r="16" spans="1:10" x14ac:dyDescent="0.3">
      <c r="A16" s="211"/>
      <c r="B16" s="214"/>
      <c r="C16" s="217"/>
      <c r="D16" s="217"/>
      <c r="E16" s="88" t="s">
        <v>68</v>
      </c>
      <c r="F16" s="217"/>
      <c r="G16" s="89">
        <v>0</v>
      </c>
      <c r="H16" s="97">
        <f t="shared" si="0"/>
        <v>0</v>
      </c>
      <c r="I16" s="205"/>
      <c r="J16" s="208"/>
    </row>
    <row r="17" spans="1:10" x14ac:dyDescent="0.3">
      <c r="A17" s="211"/>
      <c r="B17" s="214"/>
      <c r="C17" s="217"/>
      <c r="D17" s="217"/>
      <c r="E17" s="88" t="s">
        <v>69</v>
      </c>
      <c r="F17" s="217"/>
      <c r="G17" s="89">
        <v>0</v>
      </c>
      <c r="H17" s="97">
        <f t="shared" si="0"/>
        <v>0</v>
      </c>
      <c r="I17" s="205"/>
      <c r="J17" s="208"/>
    </row>
    <row r="18" spans="1:10" x14ac:dyDescent="0.3">
      <c r="A18" s="211"/>
      <c r="B18" s="214"/>
      <c r="C18" s="217"/>
      <c r="D18" s="217"/>
      <c r="E18" s="88" t="s">
        <v>70</v>
      </c>
      <c r="F18" s="217"/>
      <c r="G18" s="89">
        <v>0</v>
      </c>
      <c r="H18" s="97">
        <f t="shared" si="0"/>
        <v>0</v>
      </c>
      <c r="I18" s="205"/>
      <c r="J18" s="208"/>
    </row>
    <row r="19" spans="1:10" x14ac:dyDescent="0.3">
      <c r="A19" s="211"/>
      <c r="B19" s="214"/>
      <c r="C19" s="217"/>
      <c r="D19" s="217"/>
      <c r="E19" s="90" t="s">
        <v>71</v>
      </c>
      <c r="F19" s="217"/>
      <c r="G19" s="91">
        <v>19</v>
      </c>
      <c r="H19" s="98">
        <f t="shared" si="0"/>
        <v>1</v>
      </c>
      <c r="I19" s="205"/>
      <c r="J19" s="208"/>
    </row>
    <row r="20" spans="1:10" x14ac:dyDescent="0.3">
      <c r="A20" s="211"/>
      <c r="B20" s="214"/>
      <c r="C20" s="217"/>
      <c r="D20" s="217"/>
      <c r="E20" s="90" t="s">
        <v>72</v>
      </c>
      <c r="F20" s="217"/>
      <c r="G20" s="91">
        <v>12</v>
      </c>
      <c r="H20" s="98">
        <f t="shared" si="0"/>
        <v>0.63157894736842102</v>
      </c>
      <c r="I20" s="205"/>
      <c r="J20" s="208"/>
    </row>
    <row r="21" spans="1:10" x14ac:dyDescent="0.3">
      <c r="A21" s="211"/>
      <c r="B21" s="214"/>
      <c r="C21" s="217"/>
      <c r="D21" s="217"/>
      <c r="E21" s="90" t="s">
        <v>73</v>
      </c>
      <c r="F21" s="217"/>
      <c r="G21" s="91">
        <v>6</v>
      </c>
      <c r="H21" s="98">
        <f t="shared" si="0"/>
        <v>0.31578947368421051</v>
      </c>
      <c r="I21" s="205"/>
      <c r="J21" s="208"/>
    </row>
    <row r="22" spans="1:10" x14ac:dyDescent="0.3">
      <c r="A22" s="211"/>
      <c r="B22" s="214"/>
      <c r="C22" s="217"/>
      <c r="D22" s="217"/>
      <c r="E22" s="90" t="s">
        <v>74</v>
      </c>
      <c r="F22" s="217"/>
      <c r="G22" s="91">
        <v>6</v>
      </c>
      <c r="H22" s="98">
        <f t="shared" si="0"/>
        <v>0.31578947368421051</v>
      </c>
      <c r="I22" s="205"/>
      <c r="J22" s="208"/>
    </row>
    <row r="23" spans="1:10" ht="15" thickBot="1" x14ac:dyDescent="0.35">
      <c r="A23" s="212"/>
      <c r="B23" s="215"/>
      <c r="C23" s="218"/>
      <c r="D23" s="218"/>
      <c r="E23" s="102" t="s">
        <v>75</v>
      </c>
      <c r="F23" s="218"/>
      <c r="G23" s="103">
        <v>9</v>
      </c>
      <c r="H23" s="98">
        <f t="shared" si="0"/>
        <v>0.47368421052631576</v>
      </c>
      <c r="I23" s="206"/>
      <c r="J23" s="209"/>
    </row>
    <row r="24" spans="1:10" ht="15.75" customHeight="1" thickTop="1" x14ac:dyDescent="0.3">
      <c r="A24" s="210" t="s">
        <v>101</v>
      </c>
      <c r="B24" s="213">
        <v>42507</v>
      </c>
      <c r="C24" s="216">
        <v>20</v>
      </c>
      <c r="D24" s="216">
        <v>4</v>
      </c>
      <c r="E24" s="109" t="s">
        <v>56</v>
      </c>
      <c r="F24" s="216">
        <v>183</v>
      </c>
      <c r="G24" s="110">
        <v>110</v>
      </c>
      <c r="H24" s="111">
        <f>(G24*10/$F$24)</f>
        <v>6.0109289617486334</v>
      </c>
      <c r="I24" s="204">
        <f>ROUND(AVERAGE(H24:H43),1)</f>
        <v>6.2</v>
      </c>
      <c r="J24" s="207">
        <f>ROUND(_xlfn.STDEV.P(H24:H43),1)</f>
        <v>1</v>
      </c>
    </row>
    <row r="25" spans="1:10" x14ac:dyDescent="0.3">
      <c r="A25" s="211"/>
      <c r="B25" s="214"/>
      <c r="C25" s="217"/>
      <c r="D25" s="217"/>
      <c r="E25" s="88" t="s">
        <v>57</v>
      </c>
      <c r="F25" s="217"/>
      <c r="G25" s="89">
        <v>111</v>
      </c>
      <c r="H25" s="96">
        <f t="shared" ref="H25:H43" si="1">(G25*10/$F$24)</f>
        <v>6.0655737704918034</v>
      </c>
      <c r="I25" s="205"/>
      <c r="J25" s="208"/>
    </row>
    <row r="26" spans="1:10" x14ac:dyDescent="0.3">
      <c r="A26" s="211"/>
      <c r="B26" s="214"/>
      <c r="C26" s="217"/>
      <c r="D26" s="217"/>
      <c r="E26" s="88" t="s">
        <v>58</v>
      </c>
      <c r="F26" s="217"/>
      <c r="G26" s="89">
        <v>105</v>
      </c>
      <c r="H26" s="96">
        <f t="shared" si="1"/>
        <v>5.7377049180327866</v>
      </c>
      <c r="I26" s="205"/>
      <c r="J26" s="208"/>
    </row>
    <row r="27" spans="1:10" x14ac:dyDescent="0.3">
      <c r="A27" s="211"/>
      <c r="B27" s="214"/>
      <c r="C27" s="217"/>
      <c r="D27" s="217"/>
      <c r="E27" s="88" t="s">
        <v>59</v>
      </c>
      <c r="F27" s="217"/>
      <c r="G27" s="89">
        <v>102</v>
      </c>
      <c r="H27" s="96">
        <f t="shared" si="1"/>
        <v>5.5737704918032787</v>
      </c>
      <c r="I27" s="205"/>
      <c r="J27" s="208"/>
    </row>
    <row r="28" spans="1:10" x14ac:dyDescent="0.3">
      <c r="A28" s="211"/>
      <c r="B28" s="214"/>
      <c r="C28" s="217"/>
      <c r="D28" s="217"/>
      <c r="E28" s="88" t="s">
        <v>60</v>
      </c>
      <c r="F28" s="217"/>
      <c r="G28" s="89">
        <v>55</v>
      </c>
      <c r="H28" s="96">
        <f t="shared" si="1"/>
        <v>3.0054644808743167</v>
      </c>
      <c r="I28" s="205"/>
      <c r="J28" s="208"/>
    </row>
    <row r="29" spans="1:10" x14ac:dyDescent="0.3">
      <c r="A29" s="211"/>
      <c r="B29" s="214"/>
      <c r="C29" s="217"/>
      <c r="D29" s="217"/>
      <c r="E29" s="90" t="s">
        <v>61</v>
      </c>
      <c r="F29" s="217"/>
      <c r="G29" s="91">
        <v>88</v>
      </c>
      <c r="H29" s="108">
        <f t="shared" si="1"/>
        <v>4.8087431693989071</v>
      </c>
      <c r="I29" s="205"/>
      <c r="J29" s="208"/>
    </row>
    <row r="30" spans="1:10" x14ac:dyDescent="0.3">
      <c r="A30" s="211"/>
      <c r="B30" s="214"/>
      <c r="C30" s="217"/>
      <c r="D30" s="217"/>
      <c r="E30" s="90" t="s">
        <v>62</v>
      </c>
      <c r="F30" s="217"/>
      <c r="G30" s="91">
        <v>121</v>
      </c>
      <c r="H30" s="108">
        <f t="shared" si="1"/>
        <v>6.6120218579234971</v>
      </c>
      <c r="I30" s="205"/>
      <c r="J30" s="208"/>
    </row>
    <row r="31" spans="1:10" x14ac:dyDescent="0.3">
      <c r="A31" s="211"/>
      <c r="B31" s="214"/>
      <c r="C31" s="217"/>
      <c r="D31" s="217"/>
      <c r="E31" s="90" t="s">
        <v>63</v>
      </c>
      <c r="F31" s="217"/>
      <c r="G31" s="91">
        <v>122</v>
      </c>
      <c r="H31" s="108">
        <f t="shared" si="1"/>
        <v>6.666666666666667</v>
      </c>
      <c r="I31" s="205"/>
      <c r="J31" s="208"/>
    </row>
    <row r="32" spans="1:10" x14ac:dyDescent="0.3">
      <c r="A32" s="211"/>
      <c r="B32" s="214"/>
      <c r="C32" s="217"/>
      <c r="D32" s="217"/>
      <c r="E32" s="90" t="s">
        <v>64</v>
      </c>
      <c r="F32" s="217"/>
      <c r="G32" s="91">
        <v>136</v>
      </c>
      <c r="H32" s="108">
        <f t="shared" si="1"/>
        <v>7.4316939890710385</v>
      </c>
      <c r="I32" s="205"/>
      <c r="J32" s="208"/>
    </row>
    <row r="33" spans="1:10" x14ac:dyDescent="0.3">
      <c r="A33" s="211"/>
      <c r="B33" s="214"/>
      <c r="C33" s="217"/>
      <c r="D33" s="217"/>
      <c r="E33" s="90" t="s">
        <v>65</v>
      </c>
      <c r="F33" s="217"/>
      <c r="G33" s="91">
        <v>122</v>
      </c>
      <c r="H33" s="108">
        <f t="shared" si="1"/>
        <v>6.666666666666667</v>
      </c>
      <c r="I33" s="205"/>
      <c r="J33" s="208"/>
    </row>
    <row r="34" spans="1:10" x14ac:dyDescent="0.3">
      <c r="A34" s="211"/>
      <c r="B34" s="214"/>
      <c r="C34" s="217"/>
      <c r="D34" s="217"/>
      <c r="E34" s="88" t="s">
        <v>66</v>
      </c>
      <c r="F34" s="217"/>
      <c r="G34" s="89">
        <v>131</v>
      </c>
      <c r="H34" s="96">
        <f>(G34*10/$F$24)</f>
        <v>7.1584699453551917</v>
      </c>
      <c r="I34" s="205"/>
      <c r="J34" s="208"/>
    </row>
    <row r="35" spans="1:10" x14ac:dyDescent="0.3">
      <c r="A35" s="211"/>
      <c r="B35" s="214"/>
      <c r="C35" s="217"/>
      <c r="D35" s="217"/>
      <c r="E35" s="88" t="s">
        <v>67</v>
      </c>
      <c r="F35" s="217"/>
      <c r="G35" s="89">
        <v>110</v>
      </c>
      <c r="H35" s="96">
        <f t="shared" si="1"/>
        <v>6.0109289617486334</v>
      </c>
      <c r="I35" s="205"/>
      <c r="J35" s="208"/>
    </row>
    <row r="36" spans="1:10" x14ac:dyDescent="0.3">
      <c r="A36" s="211"/>
      <c r="B36" s="214"/>
      <c r="C36" s="217"/>
      <c r="D36" s="217"/>
      <c r="E36" s="88" t="s">
        <v>68</v>
      </c>
      <c r="F36" s="217"/>
      <c r="G36" s="89">
        <v>111</v>
      </c>
      <c r="H36" s="96">
        <f t="shared" si="1"/>
        <v>6.0655737704918034</v>
      </c>
      <c r="I36" s="205"/>
      <c r="J36" s="208"/>
    </row>
    <row r="37" spans="1:10" x14ac:dyDescent="0.3">
      <c r="A37" s="211"/>
      <c r="B37" s="214"/>
      <c r="C37" s="217"/>
      <c r="D37" s="217"/>
      <c r="E37" s="88" t="s">
        <v>69</v>
      </c>
      <c r="F37" s="217"/>
      <c r="G37" s="89">
        <v>114</v>
      </c>
      <c r="H37" s="96">
        <f t="shared" si="1"/>
        <v>6.2295081967213113</v>
      </c>
      <c r="I37" s="205"/>
      <c r="J37" s="208"/>
    </row>
    <row r="38" spans="1:10" x14ac:dyDescent="0.3">
      <c r="A38" s="211"/>
      <c r="B38" s="214"/>
      <c r="C38" s="217"/>
      <c r="D38" s="217"/>
      <c r="E38" s="88" t="s">
        <v>70</v>
      </c>
      <c r="F38" s="217"/>
      <c r="G38" s="89">
        <v>114</v>
      </c>
      <c r="H38" s="96">
        <f t="shared" si="1"/>
        <v>6.2295081967213113</v>
      </c>
      <c r="I38" s="205"/>
      <c r="J38" s="208"/>
    </row>
    <row r="39" spans="1:10" x14ac:dyDescent="0.3">
      <c r="A39" s="211"/>
      <c r="B39" s="214"/>
      <c r="C39" s="217"/>
      <c r="D39" s="217"/>
      <c r="E39" s="90" t="s">
        <v>71</v>
      </c>
      <c r="F39" s="217"/>
      <c r="G39" s="91">
        <v>117</v>
      </c>
      <c r="H39" s="108">
        <f>(G39*10/$F$24)</f>
        <v>6.3934426229508201</v>
      </c>
      <c r="I39" s="205"/>
      <c r="J39" s="208"/>
    </row>
    <row r="40" spans="1:10" x14ac:dyDescent="0.3">
      <c r="A40" s="211"/>
      <c r="B40" s="214"/>
      <c r="C40" s="217"/>
      <c r="D40" s="217"/>
      <c r="E40" s="90" t="s">
        <v>72</v>
      </c>
      <c r="F40" s="217"/>
      <c r="G40" s="91">
        <v>105</v>
      </c>
      <c r="H40" s="108">
        <f t="shared" si="1"/>
        <v>5.7377049180327866</v>
      </c>
      <c r="I40" s="205"/>
      <c r="J40" s="208"/>
    </row>
    <row r="41" spans="1:10" x14ac:dyDescent="0.3">
      <c r="A41" s="211"/>
      <c r="B41" s="214"/>
      <c r="C41" s="217"/>
      <c r="D41" s="217"/>
      <c r="E41" s="90" t="s">
        <v>73</v>
      </c>
      <c r="F41" s="217"/>
      <c r="G41" s="91">
        <v>107</v>
      </c>
      <c r="H41" s="108">
        <f>(G41*10/$F$24)</f>
        <v>5.8469945355191255</v>
      </c>
      <c r="I41" s="205"/>
      <c r="J41" s="208"/>
    </row>
    <row r="42" spans="1:10" x14ac:dyDescent="0.3">
      <c r="A42" s="211"/>
      <c r="B42" s="214"/>
      <c r="C42" s="217"/>
      <c r="D42" s="217"/>
      <c r="E42" s="90" t="s">
        <v>74</v>
      </c>
      <c r="F42" s="217"/>
      <c r="G42" s="91">
        <v>133</v>
      </c>
      <c r="H42" s="108">
        <f t="shared" si="1"/>
        <v>7.2677595628415297</v>
      </c>
      <c r="I42" s="205"/>
      <c r="J42" s="208"/>
    </row>
    <row r="43" spans="1:10" ht="15" thickBot="1" x14ac:dyDescent="0.35">
      <c r="A43" s="212"/>
      <c r="B43" s="215"/>
      <c r="C43" s="218"/>
      <c r="D43" s="218"/>
      <c r="E43" s="102" t="s">
        <v>75</v>
      </c>
      <c r="F43" s="218"/>
      <c r="G43" s="103">
        <v>142</v>
      </c>
      <c r="H43" s="107">
        <f t="shared" si="1"/>
        <v>7.7595628415300544</v>
      </c>
      <c r="I43" s="206"/>
      <c r="J43" s="209"/>
    </row>
    <row r="44" spans="1:10" ht="15" thickTop="1" x14ac:dyDescent="0.3">
      <c r="A44" s="210" t="s">
        <v>102</v>
      </c>
      <c r="B44" s="213">
        <v>42510</v>
      </c>
      <c r="C44" s="216">
        <v>20</v>
      </c>
      <c r="D44" s="216">
        <v>7</v>
      </c>
      <c r="E44" s="109" t="s">
        <v>56</v>
      </c>
      <c r="F44" s="216">
        <v>177</v>
      </c>
      <c r="G44" s="110">
        <v>224</v>
      </c>
      <c r="H44" s="111">
        <f>(G44*10/$F$44)</f>
        <v>12.655367231638419</v>
      </c>
      <c r="I44" s="204">
        <f>ROUND(AVERAGE(H44:H63),1)</f>
        <v>9.4</v>
      </c>
      <c r="J44" s="207">
        <f>ROUND(_xlfn.STDEV.P(H44:H63),1)</f>
        <v>1.7</v>
      </c>
    </row>
    <row r="45" spans="1:10" x14ac:dyDescent="0.3">
      <c r="A45" s="211"/>
      <c r="B45" s="214"/>
      <c r="C45" s="217"/>
      <c r="D45" s="217"/>
      <c r="E45" s="88" t="s">
        <v>57</v>
      </c>
      <c r="F45" s="217"/>
      <c r="G45" s="89">
        <v>155</v>
      </c>
      <c r="H45" s="96">
        <f t="shared" ref="H45:H63" si="2">(G45*10/$F$44)</f>
        <v>8.7570621468926557</v>
      </c>
      <c r="I45" s="205"/>
      <c r="J45" s="208"/>
    </row>
    <row r="46" spans="1:10" x14ac:dyDescent="0.3">
      <c r="A46" s="211"/>
      <c r="B46" s="214"/>
      <c r="C46" s="217"/>
      <c r="D46" s="217"/>
      <c r="E46" s="88" t="s">
        <v>58</v>
      </c>
      <c r="F46" s="217"/>
      <c r="G46" s="89">
        <v>156</v>
      </c>
      <c r="H46" s="96">
        <f t="shared" si="2"/>
        <v>8.8135593220338979</v>
      </c>
      <c r="I46" s="205"/>
      <c r="J46" s="208"/>
    </row>
    <row r="47" spans="1:10" x14ac:dyDescent="0.3">
      <c r="A47" s="211"/>
      <c r="B47" s="214"/>
      <c r="C47" s="217"/>
      <c r="D47" s="217"/>
      <c r="E47" s="88" t="s">
        <v>59</v>
      </c>
      <c r="F47" s="217"/>
      <c r="G47" s="89">
        <v>156</v>
      </c>
      <c r="H47" s="96">
        <f t="shared" si="2"/>
        <v>8.8135593220338979</v>
      </c>
      <c r="I47" s="205"/>
      <c r="J47" s="208"/>
    </row>
    <row r="48" spans="1:10" x14ac:dyDescent="0.3">
      <c r="A48" s="211"/>
      <c r="B48" s="214"/>
      <c r="C48" s="217"/>
      <c r="D48" s="217"/>
      <c r="E48" s="88" t="s">
        <v>60</v>
      </c>
      <c r="F48" s="217"/>
      <c r="G48" s="89">
        <v>205</v>
      </c>
      <c r="H48" s="96">
        <f t="shared" si="2"/>
        <v>11.581920903954803</v>
      </c>
      <c r="I48" s="205"/>
      <c r="J48" s="208"/>
    </row>
    <row r="49" spans="1:10" x14ac:dyDescent="0.3">
      <c r="A49" s="211"/>
      <c r="B49" s="214"/>
      <c r="C49" s="217"/>
      <c r="D49" s="217"/>
      <c r="E49" s="90" t="s">
        <v>61</v>
      </c>
      <c r="F49" s="217"/>
      <c r="G49" s="91">
        <v>236</v>
      </c>
      <c r="H49" s="108">
        <f t="shared" si="2"/>
        <v>13.333333333333334</v>
      </c>
      <c r="I49" s="205"/>
      <c r="J49" s="208"/>
    </row>
    <row r="50" spans="1:10" x14ac:dyDescent="0.3">
      <c r="A50" s="211"/>
      <c r="B50" s="214"/>
      <c r="C50" s="217"/>
      <c r="D50" s="217"/>
      <c r="E50" s="90" t="s">
        <v>62</v>
      </c>
      <c r="F50" s="217"/>
      <c r="G50" s="91">
        <v>162</v>
      </c>
      <c r="H50" s="108">
        <f t="shared" si="2"/>
        <v>9.1525423728813564</v>
      </c>
      <c r="I50" s="205"/>
      <c r="J50" s="208"/>
    </row>
    <row r="51" spans="1:10" x14ac:dyDescent="0.3">
      <c r="A51" s="211"/>
      <c r="B51" s="214"/>
      <c r="C51" s="217"/>
      <c r="D51" s="217"/>
      <c r="E51" s="90" t="s">
        <v>63</v>
      </c>
      <c r="F51" s="217"/>
      <c r="G51" s="91">
        <v>189</v>
      </c>
      <c r="H51" s="108">
        <f t="shared" si="2"/>
        <v>10.677966101694915</v>
      </c>
      <c r="I51" s="205"/>
      <c r="J51" s="208"/>
    </row>
    <row r="52" spans="1:10" x14ac:dyDescent="0.3">
      <c r="A52" s="211"/>
      <c r="B52" s="214"/>
      <c r="C52" s="217"/>
      <c r="D52" s="217"/>
      <c r="E52" s="90" t="s">
        <v>64</v>
      </c>
      <c r="F52" s="217"/>
      <c r="G52" s="91">
        <v>139</v>
      </c>
      <c r="H52" s="108">
        <f t="shared" si="2"/>
        <v>7.8531073446327682</v>
      </c>
      <c r="I52" s="205"/>
      <c r="J52" s="208"/>
    </row>
    <row r="53" spans="1:10" x14ac:dyDescent="0.3">
      <c r="A53" s="211"/>
      <c r="B53" s="214"/>
      <c r="C53" s="217"/>
      <c r="D53" s="217"/>
      <c r="E53" s="90" t="s">
        <v>65</v>
      </c>
      <c r="F53" s="217"/>
      <c r="G53" s="91">
        <v>169</v>
      </c>
      <c r="H53" s="108">
        <f t="shared" si="2"/>
        <v>9.5480225988700571</v>
      </c>
      <c r="I53" s="205"/>
      <c r="J53" s="208"/>
    </row>
    <row r="54" spans="1:10" x14ac:dyDescent="0.3">
      <c r="A54" s="211"/>
      <c r="B54" s="214"/>
      <c r="C54" s="217"/>
      <c r="D54" s="217"/>
      <c r="E54" s="88" t="s">
        <v>66</v>
      </c>
      <c r="F54" s="217"/>
      <c r="G54" s="89">
        <v>169</v>
      </c>
      <c r="H54" s="96">
        <f t="shared" si="2"/>
        <v>9.5480225988700571</v>
      </c>
      <c r="I54" s="205"/>
      <c r="J54" s="208"/>
    </row>
    <row r="55" spans="1:10" x14ac:dyDescent="0.3">
      <c r="A55" s="211"/>
      <c r="B55" s="214"/>
      <c r="C55" s="217"/>
      <c r="D55" s="217"/>
      <c r="E55" s="88" t="s">
        <v>67</v>
      </c>
      <c r="F55" s="217"/>
      <c r="G55" s="89">
        <v>109</v>
      </c>
      <c r="H55" s="96">
        <f t="shared" si="2"/>
        <v>6.1581920903954801</v>
      </c>
      <c r="I55" s="205"/>
      <c r="J55" s="208"/>
    </row>
    <row r="56" spans="1:10" x14ac:dyDescent="0.3">
      <c r="A56" s="211"/>
      <c r="B56" s="214"/>
      <c r="C56" s="217"/>
      <c r="D56" s="217"/>
      <c r="E56" s="88" t="s">
        <v>68</v>
      </c>
      <c r="F56" s="217"/>
      <c r="G56" s="89">
        <v>140</v>
      </c>
      <c r="H56" s="96">
        <f t="shared" si="2"/>
        <v>7.9096045197740112</v>
      </c>
      <c r="I56" s="205"/>
      <c r="J56" s="208"/>
    </row>
    <row r="57" spans="1:10" x14ac:dyDescent="0.3">
      <c r="A57" s="211"/>
      <c r="B57" s="214"/>
      <c r="C57" s="217"/>
      <c r="D57" s="217"/>
      <c r="E57" s="88" t="s">
        <v>69</v>
      </c>
      <c r="F57" s="217"/>
      <c r="G57" s="89">
        <v>137</v>
      </c>
      <c r="H57" s="96">
        <f>(G57*10/$F$44)</f>
        <v>7.7401129943502829</v>
      </c>
      <c r="I57" s="205"/>
      <c r="J57" s="208"/>
    </row>
    <row r="58" spans="1:10" x14ac:dyDescent="0.3">
      <c r="A58" s="211"/>
      <c r="B58" s="214"/>
      <c r="C58" s="217"/>
      <c r="D58" s="217"/>
      <c r="E58" s="88" t="s">
        <v>70</v>
      </c>
      <c r="F58" s="217"/>
      <c r="G58" s="89">
        <v>146</v>
      </c>
      <c r="H58" s="96">
        <f t="shared" si="2"/>
        <v>8.2485875706214689</v>
      </c>
      <c r="I58" s="205"/>
      <c r="J58" s="208"/>
    </row>
    <row r="59" spans="1:10" x14ac:dyDescent="0.3">
      <c r="A59" s="211"/>
      <c r="B59" s="214"/>
      <c r="C59" s="217"/>
      <c r="D59" s="217"/>
      <c r="E59" s="90" t="s">
        <v>71</v>
      </c>
      <c r="F59" s="217"/>
      <c r="G59" s="91">
        <v>154</v>
      </c>
      <c r="H59" s="108">
        <f t="shared" si="2"/>
        <v>8.7005649717514117</v>
      </c>
      <c r="I59" s="205"/>
      <c r="J59" s="208"/>
    </row>
    <row r="60" spans="1:10" x14ac:dyDescent="0.3">
      <c r="A60" s="211"/>
      <c r="B60" s="214"/>
      <c r="C60" s="217"/>
      <c r="D60" s="217"/>
      <c r="E60" s="90" t="s">
        <v>72</v>
      </c>
      <c r="F60" s="217"/>
      <c r="G60" s="91">
        <v>152</v>
      </c>
      <c r="H60" s="108">
        <f t="shared" si="2"/>
        <v>8.5875706214689274</v>
      </c>
      <c r="I60" s="205"/>
      <c r="J60" s="208"/>
    </row>
    <row r="61" spans="1:10" x14ac:dyDescent="0.3">
      <c r="A61" s="211"/>
      <c r="B61" s="214"/>
      <c r="C61" s="217"/>
      <c r="D61" s="217"/>
      <c r="E61" s="90" t="s">
        <v>73</v>
      </c>
      <c r="F61" s="217"/>
      <c r="G61" s="91">
        <v>165</v>
      </c>
      <c r="H61" s="108">
        <f t="shared" si="2"/>
        <v>9.3220338983050848</v>
      </c>
      <c r="I61" s="205"/>
      <c r="J61" s="208"/>
    </row>
    <row r="62" spans="1:10" x14ac:dyDescent="0.3">
      <c r="A62" s="211"/>
      <c r="B62" s="214"/>
      <c r="C62" s="217"/>
      <c r="D62" s="217"/>
      <c r="E62" s="90" t="s">
        <v>74</v>
      </c>
      <c r="F62" s="217"/>
      <c r="G62" s="91">
        <v>181</v>
      </c>
      <c r="H62" s="108">
        <f>(G62*10/$F$44)</f>
        <v>10.225988700564972</v>
      </c>
      <c r="I62" s="205"/>
      <c r="J62" s="208"/>
    </row>
    <row r="63" spans="1:10" ht="15" thickBot="1" x14ac:dyDescent="0.35">
      <c r="A63" s="212"/>
      <c r="B63" s="215"/>
      <c r="C63" s="218"/>
      <c r="D63" s="218"/>
      <c r="E63" s="102" t="s">
        <v>75</v>
      </c>
      <c r="F63" s="218"/>
      <c r="G63" s="103">
        <v>198</v>
      </c>
      <c r="H63" s="107">
        <f t="shared" si="2"/>
        <v>11.186440677966102</v>
      </c>
      <c r="I63" s="206"/>
      <c r="J63" s="209"/>
    </row>
    <row r="64" spans="1:10" ht="15" thickTop="1" x14ac:dyDescent="0.3">
      <c r="A64" s="210" t="s">
        <v>103</v>
      </c>
      <c r="B64" s="213">
        <v>42517</v>
      </c>
      <c r="C64" s="216">
        <v>20</v>
      </c>
      <c r="D64" s="216">
        <v>14</v>
      </c>
      <c r="E64" s="109" t="s">
        <v>56</v>
      </c>
      <c r="F64" s="216">
        <v>175</v>
      </c>
      <c r="G64" s="110">
        <v>204</v>
      </c>
      <c r="H64" s="111">
        <f>(G64*10/$F$64)</f>
        <v>11.657142857142857</v>
      </c>
      <c r="I64" s="204">
        <f>ROUND(AVERAGE(H64:H83),1)</f>
        <v>12.8</v>
      </c>
      <c r="J64" s="207">
        <f>ROUND(_xlfn.STDEV.P(H64:H83),1)</f>
        <v>2.7</v>
      </c>
    </row>
    <row r="65" spans="1:10" x14ac:dyDescent="0.3">
      <c r="A65" s="211"/>
      <c r="B65" s="214"/>
      <c r="C65" s="217"/>
      <c r="D65" s="217"/>
      <c r="E65" s="88" t="s">
        <v>57</v>
      </c>
      <c r="F65" s="217"/>
      <c r="G65" s="89">
        <v>179</v>
      </c>
      <c r="H65" s="96">
        <f t="shared" ref="H65:H83" si="3">(G65*10/$F$64)</f>
        <v>10.228571428571428</v>
      </c>
      <c r="I65" s="205"/>
      <c r="J65" s="208"/>
    </row>
    <row r="66" spans="1:10" x14ac:dyDescent="0.3">
      <c r="A66" s="211"/>
      <c r="B66" s="214"/>
      <c r="C66" s="217"/>
      <c r="D66" s="217"/>
      <c r="E66" s="88" t="s">
        <v>58</v>
      </c>
      <c r="F66" s="217"/>
      <c r="G66" s="89">
        <v>212</v>
      </c>
      <c r="H66" s="96">
        <f t="shared" si="3"/>
        <v>12.114285714285714</v>
      </c>
      <c r="I66" s="205"/>
      <c r="J66" s="208"/>
    </row>
    <row r="67" spans="1:10" x14ac:dyDescent="0.3">
      <c r="A67" s="211"/>
      <c r="B67" s="214"/>
      <c r="C67" s="217"/>
      <c r="D67" s="217"/>
      <c r="E67" s="88" t="s">
        <v>59</v>
      </c>
      <c r="F67" s="217"/>
      <c r="G67" s="89">
        <v>212</v>
      </c>
      <c r="H67" s="96">
        <f t="shared" si="3"/>
        <v>12.114285714285714</v>
      </c>
      <c r="I67" s="205"/>
      <c r="J67" s="208"/>
    </row>
    <row r="68" spans="1:10" x14ac:dyDescent="0.3">
      <c r="A68" s="211"/>
      <c r="B68" s="214"/>
      <c r="C68" s="217"/>
      <c r="D68" s="217"/>
      <c r="E68" s="88" t="s">
        <v>60</v>
      </c>
      <c r="F68" s="217"/>
      <c r="G68" s="114"/>
      <c r="H68" s="122"/>
      <c r="I68" s="205"/>
      <c r="J68" s="208"/>
    </row>
    <row r="69" spans="1:10" x14ac:dyDescent="0.3">
      <c r="A69" s="211"/>
      <c r="B69" s="214"/>
      <c r="C69" s="217"/>
      <c r="D69" s="217"/>
      <c r="E69" s="90" t="s">
        <v>61</v>
      </c>
      <c r="F69" s="217"/>
      <c r="G69" s="91">
        <v>370</v>
      </c>
      <c r="H69" s="108">
        <f t="shared" si="3"/>
        <v>21.142857142857142</v>
      </c>
      <c r="I69" s="205"/>
      <c r="J69" s="208"/>
    </row>
    <row r="70" spans="1:10" x14ac:dyDescent="0.3">
      <c r="A70" s="211"/>
      <c r="B70" s="214"/>
      <c r="C70" s="217"/>
      <c r="D70" s="217"/>
      <c r="E70" s="90" t="s">
        <v>62</v>
      </c>
      <c r="F70" s="217"/>
      <c r="G70" s="91">
        <v>236</v>
      </c>
      <c r="H70" s="108">
        <f t="shared" si="3"/>
        <v>13.485714285714286</v>
      </c>
      <c r="I70" s="205"/>
      <c r="J70" s="208"/>
    </row>
    <row r="71" spans="1:10" x14ac:dyDescent="0.3">
      <c r="A71" s="211"/>
      <c r="B71" s="214"/>
      <c r="C71" s="217"/>
      <c r="D71" s="217"/>
      <c r="E71" s="90" t="s">
        <v>63</v>
      </c>
      <c r="F71" s="217"/>
      <c r="G71" s="91">
        <v>247</v>
      </c>
      <c r="H71" s="108">
        <f t="shared" si="3"/>
        <v>14.114285714285714</v>
      </c>
      <c r="I71" s="205"/>
      <c r="J71" s="208"/>
    </row>
    <row r="72" spans="1:10" x14ac:dyDescent="0.3">
      <c r="A72" s="211"/>
      <c r="B72" s="214"/>
      <c r="C72" s="217"/>
      <c r="D72" s="217"/>
      <c r="E72" s="90" t="s">
        <v>64</v>
      </c>
      <c r="F72" s="217"/>
      <c r="G72" s="91">
        <v>252</v>
      </c>
      <c r="H72" s="108">
        <f t="shared" si="3"/>
        <v>14.4</v>
      </c>
      <c r="I72" s="205"/>
      <c r="J72" s="208"/>
    </row>
    <row r="73" spans="1:10" x14ac:dyDescent="0.3">
      <c r="A73" s="211"/>
      <c r="B73" s="214"/>
      <c r="C73" s="217"/>
      <c r="D73" s="217"/>
      <c r="E73" s="90" t="s">
        <v>65</v>
      </c>
      <c r="F73" s="217"/>
      <c r="G73" s="115"/>
      <c r="H73" s="121"/>
      <c r="I73" s="205"/>
      <c r="J73" s="208"/>
    </row>
    <row r="74" spans="1:10" x14ac:dyDescent="0.3">
      <c r="A74" s="211"/>
      <c r="B74" s="214"/>
      <c r="C74" s="217"/>
      <c r="D74" s="217"/>
      <c r="E74" s="88" t="s">
        <v>66</v>
      </c>
      <c r="F74" s="217"/>
      <c r="G74" s="114"/>
      <c r="H74" s="117"/>
      <c r="I74" s="205"/>
      <c r="J74" s="208"/>
    </row>
    <row r="75" spans="1:10" x14ac:dyDescent="0.3">
      <c r="A75" s="211"/>
      <c r="B75" s="214"/>
      <c r="C75" s="217"/>
      <c r="D75" s="217"/>
      <c r="E75" s="88" t="s">
        <v>67</v>
      </c>
      <c r="F75" s="217"/>
      <c r="G75" s="89">
        <v>224</v>
      </c>
      <c r="H75" s="96">
        <f t="shared" si="3"/>
        <v>12.8</v>
      </c>
      <c r="I75" s="205"/>
      <c r="J75" s="208"/>
    </row>
    <row r="76" spans="1:10" x14ac:dyDescent="0.3">
      <c r="A76" s="211"/>
      <c r="B76" s="214"/>
      <c r="C76" s="217"/>
      <c r="D76" s="217"/>
      <c r="E76" s="88" t="s">
        <v>68</v>
      </c>
      <c r="F76" s="217"/>
      <c r="G76" s="89">
        <v>215</v>
      </c>
      <c r="H76" s="96">
        <f t="shared" si="3"/>
        <v>12.285714285714286</v>
      </c>
      <c r="I76" s="205"/>
      <c r="J76" s="208"/>
    </row>
    <row r="77" spans="1:10" x14ac:dyDescent="0.3">
      <c r="A77" s="211"/>
      <c r="B77" s="214"/>
      <c r="C77" s="217"/>
      <c r="D77" s="217"/>
      <c r="E77" s="88" t="s">
        <v>69</v>
      </c>
      <c r="F77" s="217"/>
      <c r="G77" s="89">
        <v>226</v>
      </c>
      <c r="H77" s="96">
        <f t="shared" si="3"/>
        <v>12.914285714285715</v>
      </c>
      <c r="I77" s="205"/>
      <c r="J77" s="208"/>
    </row>
    <row r="78" spans="1:10" x14ac:dyDescent="0.3">
      <c r="A78" s="211"/>
      <c r="B78" s="214"/>
      <c r="C78" s="217"/>
      <c r="D78" s="217"/>
      <c r="E78" s="88" t="s">
        <v>70</v>
      </c>
      <c r="F78" s="217"/>
      <c r="G78" s="89">
        <v>267</v>
      </c>
      <c r="H78" s="96">
        <f t="shared" si="3"/>
        <v>15.257142857142858</v>
      </c>
      <c r="I78" s="205"/>
      <c r="J78" s="208"/>
    </row>
    <row r="79" spans="1:10" x14ac:dyDescent="0.3">
      <c r="A79" s="211"/>
      <c r="B79" s="214"/>
      <c r="C79" s="217"/>
      <c r="D79" s="217"/>
      <c r="E79" s="90" t="s">
        <v>71</v>
      </c>
      <c r="F79" s="217"/>
      <c r="G79" s="115"/>
      <c r="H79" s="121"/>
      <c r="I79" s="205"/>
      <c r="J79" s="208"/>
    </row>
    <row r="80" spans="1:10" x14ac:dyDescent="0.3">
      <c r="A80" s="211"/>
      <c r="B80" s="214"/>
      <c r="C80" s="217"/>
      <c r="D80" s="217"/>
      <c r="E80" s="90" t="s">
        <v>72</v>
      </c>
      <c r="F80" s="217"/>
      <c r="G80" s="91">
        <v>186</v>
      </c>
      <c r="H80" s="108">
        <f t="shared" si="3"/>
        <v>10.628571428571428</v>
      </c>
      <c r="I80" s="205"/>
      <c r="J80" s="208"/>
    </row>
    <row r="81" spans="1:10" x14ac:dyDescent="0.3">
      <c r="A81" s="211"/>
      <c r="B81" s="214"/>
      <c r="C81" s="217"/>
      <c r="D81" s="217"/>
      <c r="E81" s="90" t="s">
        <v>73</v>
      </c>
      <c r="F81" s="217"/>
      <c r="G81" s="91">
        <v>163</v>
      </c>
      <c r="H81" s="108">
        <f>(G81*10/$F$64)</f>
        <v>9.3142857142857149</v>
      </c>
      <c r="I81" s="205"/>
      <c r="J81" s="208"/>
    </row>
    <row r="82" spans="1:10" x14ac:dyDescent="0.3">
      <c r="A82" s="211"/>
      <c r="B82" s="214"/>
      <c r="C82" s="217"/>
      <c r="D82" s="217"/>
      <c r="E82" s="90" t="s">
        <v>74</v>
      </c>
      <c r="F82" s="217"/>
      <c r="G82" s="91">
        <v>167</v>
      </c>
      <c r="H82" s="108">
        <f t="shared" si="3"/>
        <v>9.5428571428571427</v>
      </c>
      <c r="I82" s="205"/>
      <c r="J82" s="208"/>
    </row>
    <row r="83" spans="1:10" ht="15" thickBot="1" x14ac:dyDescent="0.35">
      <c r="A83" s="212"/>
      <c r="B83" s="215"/>
      <c r="C83" s="218"/>
      <c r="D83" s="218"/>
      <c r="E83" s="102" t="s">
        <v>75</v>
      </c>
      <c r="F83" s="218"/>
      <c r="G83" s="103">
        <v>227</v>
      </c>
      <c r="H83" s="107">
        <f t="shared" si="3"/>
        <v>12.971428571428572</v>
      </c>
      <c r="I83" s="206"/>
      <c r="J83" s="209"/>
    </row>
    <row r="84" spans="1:10" ht="15" thickTop="1" x14ac:dyDescent="0.3">
      <c r="A84" s="210" t="s">
        <v>104</v>
      </c>
      <c r="B84" s="213">
        <v>42524</v>
      </c>
      <c r="C84" s="216">
        <v>20</v>
      </c>
      <c r="D84" s="216">
        <v>21</v>
      </c>
      <c r="E84" s="109" t="s">
        <v>56</v>
      </c>
      <c r="F84" s="216">
        <v>172</v>
      </c>
      <c r="G84" s="113"/>
      <c r="H84" s="118"/>
      <c r="I84" s="204">
        <f>ROUND(AVERAGE(H84:H103),1)</f>
        <v>14.8</v>
      </c>
      <c r="J84" s="207">
        <f>ROUND(_xlfn.STDEV.P(H84:H103),1)</f>
        <v>3</v>
      </c>
    </row>
    <row r="85" spans="1:10" x14ac:dyDescent="0.3">
      <c r="A85" s="211"/>
      <c r="B85" s="214"/>
      <c r="C85" s="217"/>
      <c r="D85" s="217"/>
      <c r="E85" s="88" t="s">
        <v>57</v>
      </c>
      <c r="F85" s="217"/>
      <c r="G85" s="89">
        <v>342</v>
      </c>
      <c r="H85" s="96">
        <f>(G85*10/$F$84)</f>
        <v>19.88372093023256</v>
      </c>
      <c r="I85" s="205"/>
      <c r="J85" s="208"/>
    </row>
    <row r="86" spans="1:10" x14ac:dyDescent="0.3">
      <c r="A86" s="211"/>
      <c r="B86" s="214"/>
      <c r="C86" s="217"/>
      <c r="D86" s="217"/>
      <c r="E86" s="88" t="s">
        <v>58</v>
      </c>
      <c r="F86" s="217"/>
      <c r="G86" s="89">
        <v>330</v>
      </c>
      <c r="H86" s="96">
        <f t="shared" ref="H86:H101" si="4">(G86*10/$F$84)</f>
        <v>19.186046511627907</v>
      </c>
      <c r="I86" s="205"/>
      <c r="J86" s="208"/>
    </row>
    <row r="87" spans="1:10" x14ac:dyDescent="0.3">
      <c r="A87" s="211"/>
      <c r="B87" s="214"/>
      <c r="C87" s="217"/>
      <c r="D87" s="217"/>
      <c r="E87" s="88" t="s">
        <v>59</v>
      </c>
      <c r="F87" s="217"/>
      <c r="G87" s="89">
        <v>317</v>
      </c>
      <c r="H87" s="96">
        <f t="shared" si="4"/>
        <v>18.430232558139537</v>
      </c>
      <c r="I87" s="205"/>
      <c r="J87" s="208"/>
    </row>
    <row r="88" spans="1:10" x14ac:dyDescent="0.3">
      <c r="A88" s="211"/>
      <c r="B88" s="214"/>
      <c r="C88" s="217"/>
      <c r="D88" s="217"/>
      <c r="E88" s="88" t="s">
        <v>60</v>
      </c>
      <c r="F88" s="217"/>
      <c r="G88" s="114"/>
      <c r="H88" s="122"/>
      <c r="I88" s="205"/>
      <c r="J88" s="208"/>
    </row>
    <row r="89" spans="1:10" x14ac:dyDescent="0.3">
      <c r="A89" s="211"/>
      <c r="B89" s="214"/>
      <c r="C89" s="217"/>
      <c r="D89" s="217"/>
      <c r="E89" s="90" t="s">
        <v>61</v>
      </c>
      <c r="F89" s="217"/>
      <c r="G89" s="115"/>
      <c r="H89" s="116"/>
      <c r="I89" s="205"/>
      <c r="J89" s="208"/>
    </row>
    <row r="90" spans="1:10" x14ac:dyDescent="0.3">
      <c r="A90" s="211"/>
      <c r="B90" s="214"/>
      <c r="C90" s="217"/>
      <c r="D90" s="217"/>
      <c r="E90" s="90" t="s">
        <v>62</v>
      </c>
      <c r="F90" s="217"/>
      <c r="G90" s="115"/>
      <c r="H90" s="116"/>
      <c r="I90" s="205"/>
      <c r="J90" s="208"/>
    </row>
    <row r="91" spans="1:10" x14ac:dyDescent="0.3">
      <c r="A91" s="211"/>
      <c r="B91" s="214"/>
      <c r="C91" s="217"/>
      <c r="D91" s="217"/>
      <c r="E91" s="90" t="s">
        <v>63</v>
      </c>
      <c r="F91" s="217"/>
      <c r="G91" s="91">
        <v>232</v>
      </c>
      <c r="H91" s="108">
        <f t="shared" si="4"/>
        <v>13.488372093023257</v>
      </c>
      <c r="I91" s="205"/>
      <c r="J91" s="208"/>
    </row>
    <row r="92" spans="1:10" x14ac:dyDescent="0.3">
      <c r="A92" s="211"/>
      <c r="B92" s="214"/>
      <c r="C92" s="217"/>
      <c r="D92" s="217"/>
      <c r="E92" s="90" t="s">
        <v>64</v>
      </c>
      <c r="F92" s="217"/>
      <c r="G92" s="91">
        <v>244</v>
      </c>
      <c r="H92" s="108">
        <f t="shared" si="4"/>
        <v>14.186046511627907</v>
      </c>
      <c r="I92" s="205"/>
      <c r="J92" s="208"/>
    </row>
    <row r="93" spans="1:10" x14ac:dyDescent="0.3">
      <c r="A93" s="211"/>
      <c r="B93" s="214"/>
      <c r="C93" s="217"/>
      <c r="D93" s="217"/>
      <c r="E93" s="90" t="s">
        <v>65</v>
      </c>
      <c r="F93" s="217"/>
      <c r="G93" s="115"/>
      <c r="H93" s="121"/>
      <c r="I93" s="205"/>
      <c r="J93" s="208"/>
    </row>
    <row r="94" spans="1:10" x14ac:dyDescent="0.3">
      <c r="A94" s="211"/>
      <c r="B94" s="214"/>
      <c r="C94" s="217"/>
      <c r="D94" s="217"/>
      <c r="E94" s="88" t="s">
        <v>66</v>
      </c>
      <c r="F94" s="217"/>
      <c r="G94" s="114"/>
      <c r="H94" s="117"/>
      <c r="I94" s="205"/>
      <c r="J94" s="208"/>
    </row>
    <row r="95" spans="1:10" x14ac:dyDescent="0.3">
      <c r="A95" s="211"/>
      <c r="B95" s="214"/>
      <c r="C95" s="217"/>
      <c r="D95" s="217"/>
      <c r="E95" s="88" t="s">
        <v>67</v>
      </c>
      <c r="F95" s="217"/>
      <c r="G95" s="89">
        <v>245</v>
      </c>
      <c r="H95" s="96">
        <f t="shared" si="4"/>
        <v>14.244186046511627</v>
      </c>
      <c r="I95" s="205"/>
      <c r="J95" s="208"/>
    </row>
    <row r="96" spans="1:10" x14ac:dyDescent="0.3">
      <c r="A96" s="211"/>
      <c r="B96" s="214"/>
      <c r="C96" s="217"/>
      <c r="D96" s="217"/>
      <c r="E96" s="88" t="s">
        <v>68</v>
      </c>
      <c r="F96" s="217"/>
      <c r="G96" s="89">
        <v>222</v>
      </c>
      <c r="H96" s="96">
        <f t="shared" si="4"/>
        <v>12.906976744186046</v>
      </c>
      <c r="I96" s="205"/>
      <c r="J96" s="208"/>
    </row>
    <row r="97" spans="1:10" x14ac:dyDescent="0.3">
      <c r="A97" s="211"/>
      <c r="B97" s="214"/>
      <c r="C97" s="217"/>
      <c r="D97" s="217"/>
      <c r="E97" s="88" t="s">
        <v>69</v>
      </c>
      <c r="F97" s="217"/>
      <c r="G97" s="89">
        <v>203</v>
      </c>
      <c r="H97" s="96">
        <f t="shared" si="4"/>
        <v>11.802325581395349</v>
      </c>
      <c r="I97" s="205"/>
      <c r="J97" s="208"/>
    </row>
    <row r="98" spans="1:10" x14ac:dyDescent="0.3">
      <c r="A98" s="211"/>
      <c r="B98" s="214"/>
      <c r="C98" s="217"/>
      <c r="D98" s="217"/>
      <c r="E98" s="88" t="s">
        <v>70</v>
      </c>
      <c r="F98" s="217"/>
      <c r="G98" s="114"/>
      <c r="H98" s="122"/>
      <c r="I98" s="205"/>
      <c r="J98" s="208"/>
    </row>
    <row r="99" spans="1:10" x14ac:dyDescent="0.3">
      <c r="A99" s="211"/>
      <c r="B99" s="214"/>
      <c r="C99" s="217"/>
      <c r="D99" s="217"/>
      <c r="E99" s="90" t="s">
        <v>71</v>
      </c>
      <c r="F99" s="217"/>
      <c r="G99" s="115"/>
      <c r="H99" s="121"/>
      <c r="I99" s="205"/>
      <c r="J99" s="208"/>
    </row>
    <row r="100" spans="1:10" x14ac:dyDescent="0.3">
      <c r="A100" s="211"/>
      <c r="B100" s="214"/>
      <c r="C100" s="217"/>
      <c r="D100" s="217"/>
      <c r="E100" s="90" t="s">
        <v>72</v>
      </c>
      <c r="F100" s="217"/>
      <c r="G100" s="91">
        <v>213</v>
      </c>
      <c r="H100" s="108">
        <f t="shared" si="4"/>
        <v>12.383720930232558</v>
      </c>
      <c r="I100" s="205"/>
      <c r="J100" s="208"/>
    </row>
    <row r="101" spans="1:10" x14ac:dyDescent="0.3">
      <c r="A101" s="211"/>
      <c r="B101" s="214"/>
      <c r="C101" s="217"/>
      <c r="D101" s="217"/>
      <c r="E101" s="90" t="s">
        <v>73</v>
      </c>
      <c r="F101" s="217"/>
      <c r="G101" s="91">
        <v>199</v>
      </c>
      <c r="H101" s="108">
        <f t="shared" si="4"/>
        <v>11.569767441860465</v>
      </c>
      <c r="I101" s="205"/>
      <c r="J101" s="208"/>
    </row>
    <row r="102" spans="1:10" x14ac:dyDescent="0.3">
      <c r="A102" s="211"/>
      <c r="B102" s="214"/>
      <c r="C102" s="217"/>
      <c r="D102" s="217"/>
      <c r="E102" s="90" t="s">
        <v>74</v>
      </c>
      <c r="F102" s="217"/>
      <c r="G102" s="115"/>
      <c r="H102" s="121"/>
      <c r="I102" s="205"/>
      <c r="J102" s="208"/>
    </row>
    <row r="103" spans="1:10" ht="15" thickBot="1" x14ac:dyDescent="0.35">
      <c r="A103" s="212"/>
      <c r="B103" s="215"/>
      <c r="C103" s="218"/>
      <c r="D103" s="218"/>
      <c r="E103" s="102" t="s">
        <v>75</v>
      </c>
      <c r="F103" s="218"/>
      <c r="G103" s="119"/>
      <c r="H103" s="120"/>
      <c r="I103" s="206"/>
      <c r="J103" s="209"/>
    </row>
    <row r="104" spans="1:10" ht="15" thickTop="1" x14ac:dyDescent="0.3">
      <c r="A104" s="210" t="s">
        <v>105</v>
      </c>
      <c r="B104" s="213">
        <v>42531</v>
      </c>
      <c r="C104" s="216">
        <v>20</v>
      </c>
      <c r="D104" s="216">
        <v>28</v>
      </c>
      <c r="E104" s="109" t="s">
        <v>56</v>
      </c>
      <c r="F104" s="216">
        <v>181</v>
      </c>
      <c r="G104" s="113"/>
      <c r="H104" s="118"/>
      <c r="I104" s="204">
        <f>ROUND(AVERAGE(H104:H123),1)</f>
        <v>17.399999999999999</v>
      </c>
      <c r="J104" s="207">
        <f>ROUND(_xlfn.STDEV.P(H104:H123),1)</f>
        <v>1.3</v>
      </c>
    </row>
    <row r="105" spans="1:10" x14ac:dyDescent="0.3">
      <c r="A105" s="211"/>
      <c r="B105" s="214"/>
      <c r="C105" s="217"/>
      <c r="D105" s="217"/>
      <c r="E105" s="88" t="s">
        <v>57</v>
      </c>
      <c r="F105" s="217"/>
      <c r="G105" s="114"/>
      <c r="H105" s="117"/>
      <c r="I105" s="205"/>
      <c r="J105" s="208"/>
    </row>
    <row r="106" spans="1:10" x14ac:dyDescent="0.3">
      <c r="A106" s="211"/>
      <c r="B106" s="214"/>
      <c r="C106" s="217"/>
      <c r="D106" s="217"/>
      <c r="E106" s="88" t="s">
        <v>58</v>
      </c>
      <c r="F106" s="217"/>
      <c r="G106" s="89">
        <v>284</v>
      </c>
      <c r="H106" s="96">
        <f t="shared" ref="H106:H121" si="5">(G106*10/$F$104)</f>
        <v>15.69060773480663</v>
      </c>
      <c r="I106" s="205"/>
      <c r="J106" s="208"/>
    </row>
    <row r="107" spans="1:10" x14ac:dyDescent="0.3">
      <c r="A107" s="211"/>
      <c r="B107" s="214"/>
      <c r="C107" s="217"/>
      <c r="D107" s="217"/>
      <c r="E107" s="88" t="s">
        <v>59</v>
      </c>
      <c r="F107" s="217"/>
      <c r="G107" s="114"/>
      <c r="H107" s="122"/>
      <c r="I107" s="205"/>
      <c r="J107" s="208"/>
    </row>
    <row r="108" spans="1:10" x14ac:dyDescent="0.3">
      <c r="A108" s="211"/>
      <c r="B108" s="214"/>
      <c r="C108" s="217"/>
      <c r="D108" s="217"/>
      <c r="E108" s="88" t="s">
        <v>60</v>
      </c>
      <c r="F108" s="217"/>
      <c r="G108" s="114"/>
      <c r="H108" s="117"/>
      <c r="I108" s="205"/>
      <c r="J108" s="208"/>
    </row>
    <row r="109" spans="1:10" x14ac:dyDescent="0.3">
      <c r="A109" s="211"/>
      <c r="B109" s="214"/>
      <c r="C109" s="217"/>
      <c r="D109" s="217"/>
      <c r="E109" s="90" t="s">
        <v>61</v>
      </c>
      <c r="F109" s="217"/>
      <c r="G109" s="115"/>
      <c r="H109" s="116"/>
      <c r="I109" s="205"/>
      <c r="J109" s="208"/>
    </row>
    <row r="110" spans="1:10" x14ac:dyDescent="0.3">
      <c r="A110" s="211"/>
      <c r="B110" s="214"/>
      <c r="C110" s="217"/>
      <c r="D110" s="217"/>
      <c r="E110" s="90" t="s">
        <v>62</v>
      </c>
      <c r="F110" s="217"/>
      <c r="G110" s="115"/>
      <c r="H110" s="116"/>
      <c r="I110" s="205"/>
      <c r="J110" s="208"/>
    </row>
    <row r="111" spans="1:10" x14ac:dyDescent="0.3">
      <c r="A111" s="211"/>
      <c r="B111" s="214"/>
      <c r="C111" s="217"/>
      <c r="D111" s="217"/>
      <c r="E111" s="90" t="s">
        <v>63</v>
      </c>
      <c r="F111" s="217"/>
      <c r="G111" s="91">
        <v>328</v>
      </c>
      <c r="H111" s="108">
        <f t="shared" si="5"/>
        <v>18.121546961325969</v>
      </c>
      <c r="I111" s="205"/>
      <c r="J111" s="208"/>
    </row>
    <row r="112" spans="1:10" x14ac:dyDescent="0.3">
      <c r="A112" s="211"/>
      <c r="B112" s="214"/>
      <c r="C112" s="217"/>
      <c r="D112" s="217"/>
      <c r="E112" s="90" t="s">
        <v>64</v>
      </c>
      <c r="F112" s="217"/>
      <c r="G112" s="115"/>
      <c r="H112" s="121"/>
      <c r="I112" s="205"/>
      <c r="J112" s="208"/>
    </row>
    <row r="113" spans="1:10" x14ac:dyDescent="0.3">
      <c r="A113" s="211"/>
      <c r="B113" s="214"/>
      <c r="C113" s="217"/>
      <c r="D113" s="217"/>
      <c r="E113" s="90" t="s">
        <v>65</v>
      </c>
      <c r="F113" s="217"/>
      <c r="G113" s="115"/>
      <c r="H113" s="116"/>
      <c r="I113" s="205"/>
      <c r="J113" s="208"/>
    </row>
    <row r="114" spans="1:10" x14ac:dyDescent="0.3">
      <c r="A114" s="211"/>
      <c r="B114" s="214"/>
      <c r="C114" s="217"/>
      <c r="D114" s="217"/>
      <c r="E114" s="88" t="s">
        <v>66</v>
      </c>
      <c r="F114" s="217"/>
      <c r="G114" s="114"/>
      <c r="H114" s="117"/>
      <c r="I114" s="205"/>
      <c r="J114" s="208"/>
    </row>
    <row r="115" spans="1:10" x14ac:dyDescent="0.3">
      <c r="A115" s="211"/>
      <c r="B115" s="214"/>
      <c r="C115" s="217"/>
      <c r="D115" s="217"/>
      <c r="E115" s="88" t="s">
        <v>67</v>
      </c>
      <c r="F115" s="217"/>
      <c r="G115" s="114"/>
      <c r="H115" s="117"/>
      <c r="I115" s="205"/>
      <c r="J115" s="208"/>
    </row>
    <row r="116" spans="1:10" x14ac:dyDescent="0.3">
      <c r="A116" s="211"/>
      <c r="B116" s="214"/>
      <c r="C116" s="217"/>
      <c r="D116" s="217"/>
      <c r="E116" s="88" t="s">
        <v>68</v>
      </c>
      <c r="F116" s="217"/>
      <c r="G116" s="89">
        <v>348</v>
      </c>
      <c r="H116" s="96">
        <f>(G116*10/$F$104)</f>
        <v>19.226519337016576</v>
      </c>
      <c r="I116" s="205"/>
      <c r="J116" s="208"/>
    </row>
    <row r="117" spans="1:10" x14ac:dyDescent="0.3">
      <c r="A117" s="211"/>
      <c r="B117" s="214"/>
      <c r="C117" s="217"/>
      <c r="D117" s="217"/>
      <c r="E117" s="88" t="s">
        <v>69</v>
      </c>
      <c r="F117" s="217"/>
      <c r="G117" s="114"/>
      <c r="H117" s="122"/>
      <c r="I117" s="205"/>
      <c r="J117" s="208"/>
    </row>
    <row r="118" spans="1:10" x14ac:dyDescent="0.3">
      <c r="A118" s="211"/>
      <c r="B118" s="214"/>
      <c r="C118" s="217"/>
      <c r="D118" s="217"/>
      <c r="E118" s="88" t="s">
        <v>70</v>
      </c>
      <c r="F118" s="217"/>
      <c r="G118" s="114"/>
      <c r="H118" s="117"/>
      <c r="I118" s="205"/>
      <c r="J118" s="208"/>
    </row>
    <row r="119" spans="1:10" x14ac:dyDescent="0.3">
      <c r="A119" s="211"/>
      <c r="B119" s="214"/>
      <c r="C119" s="217"/>
      <c r="D119" s="217"/>
      <c r="E119" s="90" t="s">
        <v>71</v>
      </c>
      <c r="F119" s="217"/>
      <c r="G119" s="115"/>
      <c r="H119" s="116"/>
      <c r="I119" s="205"/>
      <c r="J119" s="208"/>
    </row>
    <row r="120" spans="1:10" x14ac:dyDescent="0.3">
      <c r="A120" s="211"/>
      <c r="B120" s="214"/>
      <c r="C120" s="217"/>
      <c r="D120" s="217"/>
      <c r="E120" s="90" t="s">
        <v>72</v>
      </c>
      <c r="F120" s="217"/>
      <c r="G120" s="115"/>
      <c r="H120" s="116"/>
      <c r="I120" s="205"/>
      <c r="J120" s="208"/>
    </row>
    <row r="121" spans="1:10" x14ac:dyDescent="0.3">
      <c r="A121" s="211"/>
      <c r="B121" s="214"/>
      <c r="C121" s="217"/>
      <c r="D121" s="217"/>
      <c r="E121" s="90" t="s">
        <v>73</v>
      </c>
      <c r="F121" s="217"/>
      <c r="G121" s="91">
        <v>302</v>
      </c>
      <c r="H121" s="108">
        <f t="shared" si="5"/>
        <v>16.685082872928177</v>
      </c>
      <c r="I121" s="205"/>
      <c r="J121" s="208"/>
    </row>
    <row r="122" spans="1:10" x14ac:dyDescent="0.3">
      <c r="A122" s="211"/>
      <c r="B122" s="214"/>
      <c r="C122" s="217"/>
      <c r="D122" s="217"/>
      <c r="E122" s="90" t="s">
        <v>74</v>
      </c>
      <c r="F122" s="217"/>
      <c r="G122" s="115"/>
      <c r="H122" s="121"/>
      <c r="I122" s="205"/>
      <c r="J122" s="208"/>
    </row>
    <row r="123" spans="1:10" ht="15" thickBot="1" x14ac:dyDescent="0.35">
      <c r="A123" s="212"/>
      <c r="B123" s="215"/>
      <c r="C123" s="218"/>
      <c r="D123" s="218"/>
      <c r="E123" s="102" t="s">
        <v>75</v>
      </c>
      <c r="F123" s="218"/>
      <c r="G123" s="119"/>
      <c r="H123" s="120"/>
      <c r="I123" s="206"/>
      <c r="J123" s="209"/>
    </row>
    <row r="124" spans="1:10" ht="15" thickTop="1" x14ac:dyDescent="0.3"/>
  </sheetData>
  <mergeCells count="43">
    <mergeCell ref="A2:J2"/>
    <mergeCell ref="F24:F43"/>
    <mergeCell ref="A4:A23"/>
    <mergeCell ref="F4:F23"/>
    <mergeCell ref="B4:B23"/>
    <mergeCell ref="C4:C23"/>
    <mergeCell ref="D4:D23"/>
    <mergeCell ref="I4:I23"/>
    <mergeCell ref="J4:J23"/>
    <mergeCell ref="B24:B43"/>
    <mergeCell ref="C24:C43"/>
    <mergeCell ref="D24:D43"/>
    <mergeCell ref="I24:I43"/>
    <mergeCell ref="J24:J43"/>
    <mergeCell ref="I44:I63"/>
    <mergeCell ref="J44:J63"/>
    <mergeCell ref="A24:A43"/>
    <mergeCell ref="I64:I83"/>
    <mergeCell ref="J64:J83"/>
    <mergeCell ref="A44:A63"/>
    <mergeCell ref="B44:B63"/>
    <mergeCell ref="C44:C63"/>
    <mergeCell ref="D44:D63"/>
    <mergeCell ref="F44:F63"/>
    <mergeCell ref="I84:I103"/>
    <mergeCell ref="J84:J103"/>
    <mergeCell ref="A64:A83"/>
    <mergeCell ref="B64:B83"/>
    <mergeCell ref="C64:C83"/>
    <mergeCell ref="D64:D83"/>
    <mergeCell ref="F64:F83"/>
    <mergeCell ref="A84:A103"/>
    <mergeCell ref="B84:B103"/>
    <mergeCell ref="C84:C103"/>
    <mergeCell ref="D84:D103"/>
    <mergeCell ref="F84:F103"/>
    <mergeCell ref="I104:I123"/>
    <mergeCell ref="J104:J123"/>
    <mergeCell ref="A104:A123"/>
    <mergeCell ref="B104:B123"/>
    <mergeCell ref="C104:C123"/>
    <mergeCell ref="D104:D123"/>
    <mergeCell ref="F104:F12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2:J144"/>
  <sheetViews>
    <sheetView topLeftCell="A40" zoomScale="80" zoomScaleNormal="80" workbookViewId="0">
      <selection activeCell="K135" sqref="K135"/>
    </sheetView>
  </sheetViews>
  <sheetFormatPr baseColWidth="10" defaultRowHeight="14.4" x14ac:dyDescent="0.3"/>
  <cols>
    <col min="1" max="1" width="21.44140625" customWidth="1"/>
    <col min="3" max="3" width="13.44140625" customWidth="1"/>
    <col min="7" max="7" width="16.6640625" customWidth="1"/>
    <col min="8" max="8" width="16.88671875" customWidth="1"/>
    <col min="9" max="9" width="17.33203125" customWidth="1"/>
  </cols>
  <sheetData>
    <row r="2" spans="1:10" ht="21" thickBot="1" x14ac:dyDescent="0.35">
      <c r="A2" s="220" t="s">
        <v>81</v>
      </c>
      <c r="B2" s="220"/>
      <c r="C2" s="220"/>
      <c r="D2" s="220"/>
      <c r="E2" s="220"/>
      <c r="F2" s="220"/>
      <c r="G2" s="220"/>
      <c r="H2" s="220"/>
      <c r="I2" s="220"/>
      <c r="J2" s="220"/>
    </row>
    <row r="3" spans="1:10" ht="58.2" thickBot="1" x14ac:dyDescent="0.35">
      <c r="A3" s="92" t="s">
        <v>46</v>
      </c>
      <c r="B3" s="93" t="s">
        <v>47</v>
      </c>
      <c r="C3" s="94" t="s">
        <v>48</v>
      </c>
      <c r="D3" s="94" t="s">
        <v>55</v>
      </c>
      <c r="E3" s="93" t="s">
        <v>45</v>
      </c>
      <c r="F3" s="94" t="s">
        <v>49</v>
      </c>
      <c r="G3" s="94" t="s">
        <v>50</v>
      </c>
      <c r="H3" s="94" t="s">
        <v>51</v>
      </c>
      <c r="I3" s="94" t="s">
        <v>52</v>
      </c>
      <c r="J3" s="95" t="s">
        <v>76</v>
      </c>
    </row>
    <row r="4" spans="1:10" x14ac:dyDescent="0.3">
      <c r="A4" s="221" t="s">
        <v>106</v>
      </c>
      <c r="B4" s="222">
        <v>42503</v>
      </c>
      <c r="C4" s="219">
        <v>20</v>
      </c>
      <c r="D4" s="219">
        <v>0</v>
      </c>
      <c r="E4" s="99" t="s">
        <v>56</v>
      </c>
      <c r="F4" s="219">
        <v>182</v>
      </c>
      <c r="G4" s="100">
        <v>9</v>
      </c>
      <c r="H4" s="101">
        <f>(G4*10/$F$4)</f>
        <v>0.49450549450549453</v>
      </c>
      <c r="I4" s="223">
        <f>ROUND(AVERAGE(H4:H23),1)</f>
        <v>0.2</v>
      </c>
      <c r="J4" s="224">
        <f>ROUND(_xlfn.STDEV.P(H4:H23),1)</f>
        <v>0.3</v>
      </c>
    </row>
    <row r="5" spans="1:10" x14ac:dyDescent="0.3">
      <c r="A5" s="211"/>
      <c r="B5" s="214"/>
      <c r="C5" s="217"/>
      <c r="D5" s="217"/>
      <c r="E5" s="88" t="s">
        <v>57</v>
      </c>
      <c r="F5" s="217"/>
      <c r="G5" s="89">
        <v>8</v>
      </c>
      <c r="H5" s="97">
        <f>(G5*10/$F$4)</f>
        <v>0.43956043956043955</v>
      </c>
      <c r="I5" s="205"/>
      <c r="J5" s="208"/>
    </row>
    <row r="6" spans="1:10" x14ac:dyDescent="0.3">
      <c r="A6" s="211"/>
      <c r="B6" s="214"/>
      <c r="C6" s="217"/>
      <c r="D6" s="217"/>
      <c r="E6" s="88" t="s">
        <v>58</v>
      </c>
      <c r="F6" s="217"/>
      <c r="G6" s="89">
        <v>6</v>
      </c>
      <c r="H6" s="97">
        <f t="shared" ref="H6:H23" si="0">(G6*10/$F$4)</f>
        <v>0.32967032967032966</v>
      </c>
      <c r="I6" s="205"/>
      <c r="J6" s="208"/>
    </row>
    <row r="7" spans="1:10" x14ac:dyDescent="0.3">
      <c r="A7" s="211"/>
      <c r="B7" s="214"/>
      <c r="C7" s="217"/>
      <c r="D7" s="217"/>
      <c r="E7" s="88" t="s">
        <v>59</v>
      </c>
      <c r="F7" s="217"/>
      <c r="G7" s="89">
        <v>5</v>
      </c>
      <c r="H7" s="97">
        <f t="shared" si="0"/>
        <v>0.27472527472527475</v>
      </c>
      <c r="I7" s="205"/>
      <c r="J7" s="208"/>
    </row>
    <row r="8" spans="1:10" x14ac:dyDescent="0.3">
      <c r="A8" s="211"/>
      <c r="B8" s="214"/>
      <c r="C8" s="217"/>
      <c r="D8" s="217"/>
      <c r="E8" s="88" t="s">
        <v>60</v>
      </c>
      <c r="F8" s="217"/>
      <c r="G8" s="89">
        <v>3</v>
      </c>
      <c r="H8" s="97">
        <f t="shared" si="0"/>
        <v>0.16483516483516483</v>
      </c>
      <c r="I8" s="205"/>
      <c r="J8" s="208"/>
    </row>
    <row r="9" spans="1:10" x14ac:dyDescent="0.3">
      <c r="A9" s="211"/>
      <c r="B9" s="214"/>
      <c r="C9" s="217"/>
      <c r="D9" s="217"/>
      <c r="E9" s="90" t="s">
        <v>61</v>
      </c>
      <c r="F9" s="217"/>
      <c r="G9" s="91">
        <v>0</v>
      </c>
      <c r="H9" s="98">
        <f t="shared" si="0"/>
        <v>0</v>
      </c>
      <c r="I9" s="205"/>
      <c r="J9" s="208"/>
    </row>
    <row r="10" spans="1:10" x14ac:dyDescent="0.3">
      <c r="A10" s="211"/>
      <c r="B10" s="214"/>
      <c r="C10" s="217"/>
      <c r="D10" s="217"/>
      <c r="E10" s="90" t="s">
        <v>62</v>
      </c>
      <c r="F10" s="217"/>
      <c r="G10" s="91">
        <v>0</v>
      </c>
      <c r="H10" s="98">
        <f t="shared" si="0"/>
        <v>0</v>
      </c>
      <c r="I10" s="205"/>
      <c r="J10" s="208"/>
    </row>
    <row r="11" spans="1:10" x14ac:dyDescent="0.3">
      <c r="A11" s="211"/>
      <c r="B11" s="214"/>
      <c r="C11" s="217"/>
      <c r="D11" s="217"/>
      <c r="E11" s="90" t="s">
        <v>63</v>
      </c>
      <c r="F11" s="217"/>
      <c r="G11" s="91">
        <v>0</v>
      </c>
      <c r="H11" s="98">
        <f t="shared" si="0"/>
        <v>0</v>
      </c>
      <c r="I11" s="205"/>
      <c r="J11" s="208"/>
    </row>
    <row r="12" spans="1:10" x14ac:dyDescent="0.3">
      <c r="A12" s="211"/>
      <c r="B12" s="214"/>
      <c r="C12" s="217"/>
      <c r="D12" s="217"/>
      <c r="E12" s="90" t="s">
        <v>64</v>
      </c>
      <c r="F12" s="217"/>
      <c r="G12" s="91">
        <v>0</v>
      </c>
      <c r="H12" s="98">
        <f>(G12*10/$F$4)</f>
        <v>0</v>
      </c>
      <c r="I12" s="205"/>
      <c r="J12" s="208"/>
    </row>
    <row r="13" spans="1:10" x14ac:dyDescent="0.3">
      <c r="A13" s="211"/>
      <c r="B13" s="214"/>
      <c r="C13" s="217"/>
      <c r="D13" s="217"/>
      <c r="E13" s="90" t="s">
        <v>65</v>
      </c>
      <c r="F13" s="217"/>
      <c r="G13" s="91">
        <v>0</v>
      </c>
      <c r="H13" s="98">
        <f t="shared" si="0"/>
        <v>0</v>
      </c>
      <c r="I13" s="205"/>
      <c r="J13" s="208"/>
    </row>
    <row r="14" spans="1:10" x14ac:dyDescent="0.3">
      <c r="A14" s="211"/>
      <c r="B14" s="214"/>
      <c r="C14" s="217"/>
      <c r="D14" s="217"/>
      <c r="E14" s="88" t="s">
        <v>66</v>
      </c>
      <c r="F14" s="217"/>
      <c r="G14" s="89">
        <v>4</v>
      </c>
      <c r="H14" s="97">
        <f t="shared" si="0"/>
        <v>0.21978021978021978</v>
      </c>
      <c r="I14" s="205"/>
      <c r="J14" s="208"/>
    </row>
    <row r="15" spans="1:10" x14ac:dyDescent="0.3">
      <c r="A15" s="211"/>
      <c r="B15" s="214"/>
      <c r="C15" s="217"/>
      <c r="D15" s="217"/>
      <c r="E15" s="88" t="s">
        <v>67</v>
      </c>
      <c r="F15" s="217"/>
      <c r="G15" s="89">
        <v>8</v>
      </c>
      <c r="H15" s="97">
        <f t="shared" si="0"/>
        <v>0.43956043956043955</v>
      </c>
      <c r="I15" s="205"/>
      <c r="J15" s="208"/>
    </row>
    <row r="16" spans="1:10" x14ac:dyDescent="0.3">
      <c r="A16" s="211"/>
      <c r="B16" s="214"/>
      <c r="C16" s="217"/>
      <c r="D16" s="217"/>
      <c r="E16" s="88" t="s">
        <v>68</v>
      </c>
      <c r="F16" s="217"/>
      <c r="G16" s="89">
        <v>19</v>
      </c>
      <c r="H16" s="97">
        <f t="shared" si="0"/>
        <v>1.043956043956044</v>
      </c>
      <c r="I16" s="205"/>
      <c r="J16" s="208"/>
    </row>
    <row r="17" spans="1:10" x14ac:dyDescent="0.3">
      <c r="A17" s="211"/>
      <c r="B17" s="214"/>
      <c r="C17" s="217"/>
      <c r="D17" s="217"/>
      <c r="E17" s="88" t="s">
        <v>69</v>
      </c>
      <c r="F17" s="217"/>
      <c r="G17" s="89">
        <v>6</v>
      </c>
      <c r="H17" s="97">
        <f t="shared" si="0"/>
        <v>0.32967032967032966</v>
      </c>
      <c r="I17" s="205"/>
      <c r="J17" s="208"/>
    </row>
    <row r="18" spans="1:10" x14ac:dyDescent="0.3">
      <c r="A18" s="211"/>
      <c r="B18" s="214"/>
      <c r="C18" s="217"/>
      <c r="D18" s="217"/>
      <c r="E18" s="88" t="s">
        <v>70</v>
      </c>
      <c r="F18" s="217"/>
      <c r="G18" s="89">
        <v>9</v>
      </c>
      <c r="H18" s="97">
        <f t="shared" si="0"/>
        <v>0.49450549450549453</v>
      </c>
      <c r="I18" s="205"/>
      <c r="J18" s="208"/>
    </row>
    <row r="19" spans="1:10" x14ac:dyDescent="0.3">
      <c r="A19" s="211"/>
      <c r="B19" s="214"/>
      <c r="C19" s="217"/>
      <c r="D19" s="217"/>
      <c r="E19" s="90" t="s">
        <v>71</v>
      </c>
      <c r="F19" s="217"/>
      <c r="G19" s="91">
        <v>0</v>
      </c>
      <c r="H19" s="98">
        <f t="shared" si="0"/>
        <v>0</v>
      </c>
      <c r="I19" s="205"/>
      <c r="J19" s="208"/>
    </row>
    <row r="20" spans="1:10" x14ac:dyDescent="0.3">
      <c r="A20" s="211"/>
      <c r="B20" s="214"/>
      <c r="C20" s="217"/>
      <c r="D20" s="217"/>
      <c r="E20" s="90" t="s">
        <v>72</v>
      </c>
      <c r="F20" s="217"/>
      <c r="G20" s="91">
        <v>0</v>
      </c>
      <c r="H20" s="98">
        <f t="shared" si="0"/>
        <v>0</v>
      </c>
      <c r="I20" s="205"/>
      <c r="J20" s="208"/>
    </row>
    <row r="21" spans="1:10" x14ac:dyDescent="0.3">
      <c r="A21" s="211"/>
      <c r="B21" s="214"/>
      <c r="C21" s="217"/>
      <c r="D21" s="217"/>
      <c r="E21" s="90" t="s">
        <v>73</v>
      </c>
      <c r="F21" s="217"/>
      <c r="G21" s="91">
        <v>0</v>
      </c>
      <c r="H21" s="98">
        <f t="shared" si="0"/>
        <v>0</v>
      </c>
      <c r="I21" s="205"/>
      <c r="J21" s="208"/>
    </row>
    <row r="22" spans="1:10" x14ac:dyDescent="0.3">
      <c r="A22" s="211"/>
      <c r="B22" s="214"/>
      <c r="C22" s="217"/>
      <c r="D22" s="217"/>
      <c r="E22" s="90" t="s">
        <v>74</v>
      </c>
      <c r="F22" s="217"/>
      <c r="G22" s="91">
        <v>0</v>
      </c>
      <c r="H22" s="98">
        <f t="shared" si="0"/>
        <v>0</v>
      </c>
      <c r="I22" s="205"/>
      <c r="J22" s="208"/>
    </row>
    <row r="23" spans="1:10" ht="15" thickBot="1" x14ac:dyDescent="0.35">
      <c r="A23" s="212"/>
      <c r="B23" s="215"/>
      <c r="C23" s="218"/>
      <c r="D23" s="218"/>
      <c r="E23" s="102" t="s">
        <v>75</v>
      </c>
      <c r="F23" s="218"/>
      <c r="G23" s="103">
        <v>0</v>
      </c>
      <c r="H23" s="104">
        <f t="shared" si="0"/>
        <v>0</v>
      </c>
      <c r="I23" s="206"/>
      <c r="J23" s="209"/>
    </row>
    <row r="24" spans="1:10" ht="15" thickTop="1" x14ac:dyDescent="0.3">
      <c r="A24" s="210" t="s">
        <v>107</v>
      </c>
      <c r="B24" s="213">
        <v>42507</v>
      </c>
      <c r="C24" s="216">
        <v>20</v>
      </c>
      <c r="D24" s="216">
        <v>4</v>
      </c>
      <c r="E24" s="109" t="s">
        <v>56</v>
      </c>
      <c r="F24" s="216">
        <v>181</v>
      </c>
      <c r="G24" s="110">
        <v>0</v>
      </c>
      <c r="H24" s="111">
        <f>(G24*10/$F$24)</f>
        <v>0</v>
      </c>
      <c r="I24" s="204">
        <f>ROUND(AVERAGE(H24:H43),1)</f>
        <v>0.3</v>
      </c>
      <c r="J24" s="207">
        <f>ROUND(_xlfn.STDEV.P(H24:H43),1)</f>
        <v>0.4</v>
      </c>
    </row>
    <row r="25" spans="1:10" x14ac:dyDescent="0.3">
      <c r="A25" s="211"/>
      <c r="B25" s="214"/>
      <c r="C25" s="217"/>
      <c r="D25" s="217"/>
      <c r="E25" s="88" t="s">
        <v>57</v>
      </c>
      <c r="F25" s="217"/>
      <c r="G25" s="89">
        <v>0</v>
      </c>
      <c r="H25" s="96">
        <f t="shared" ref="H25:H43" si="1">(G25*10/$F$24)</f>
        <v>0</v>
      </c>
      <c r="I25" s="205"/>
      <c r="J25" s="208"/>
    </row>
    <row r="26" spans="1:10" x14ac:dyDescent="0.3">
      <c r="A26" s="211"/>
      <c r="B26" s="214"/>
      <c r="C26" s="217"/>
      <c r="D26" s="217"/>
      <c r="E26" s="88" t="s">
        <v>58</v>
      </c>
      <c r="F26" s="217"/>
      <c r="G26" s="89">
        <v>0</v>
      </c>
      <c r="H26" s="96">
        <f t="shared" si="1"/>
        <v>0</v>
      </c>
      <c r="I26" s="205"/>
      <c r="J26" s="208"/>
    </row>
    <row r="27" spans="1:10" x14ac:dyDescent="0.3">
      <c r="A27" s="211"/>
      <c r="B27" s="214"/>
      <c r="C27" s="217"/>
      <c r="D27" s="217"/>
      <c r="E27" s="88" t="s">
        <v>59</v>
      </c>
      <c r="F27" s="217"/>
      <c r="G27" s="89">
        <v>0</v>
      </c>
      <c r="H27" s="96">
        <f t="shared" si="1"/>
        <v>0</v>
      </c>
      <c r="I27" s="205"/>
      <c r="J27" s="208"/>
    </row>
    <row r="28" spans="1:10" x14ac:dyDescent="0.3">
      <c r="A28" s="211"/>
      <c r="B28" s="214"/>
      <c r="C28" s="217"/>
      <c r="D28" s="217"/>
      <c r="E28" s="88" t="s">
        <v>60</v>
      </c>
      <c r="F28" s="217"/>
      <c r="G28" s="89">
        <v>0</v>
      </c>
      <c r="H28" s="96">
        <f t="shared" si="1"/>
        <v>0</v>
      </c>
      <c r="I28" s="205"/>
      <c r="J28" s="208"/>
    </row>
    <row r="29" spans="1:10" x14ac:dyDescent="0.3">
      <c r="A29" s="211"/>
      <c r="B29" s="214"/>
      <c r="C29" s="217"/>
      <c r="D29" s="217"/>
      <c r="E29" s="90" t="s">
        <v>61</v>
      </c>
      <c r="F29" s="217"/>
      <c r="G29" s="91">
        <v>0</v>
      </c>
      <c r="H29" s="96">
        <f t="shared" si="1"/>
        <v>0</v>
      </c>
      <c r="I29" s="205"/>
      <c r="J29" s="208"/>
    </row>
    <row r="30" spans="1:10" x14ac:dyDescent="0.3">
      <c r="A30" s="211"/>
      <c r="B30" s="214"/>
      <c r="C30" s="217"/>
      <c r="D30" s="217"/>
      <c r="E30" s="90" t="s">
        <v>62</v>
      </c>
      <c r="F30" s="217"/>
      <c r="G30" s="91">
        <v>0</v>
      </c>
      <c r="H30" s="96">
        <f t="shared" si="1"/>
        <v>0</v>
      </c>
      <c r="I30" s="205"/>
      <c r="J30" s="208"/>
    </row>
    <row r="31" spans="1:10" x14ac:dyDescent="0.3">
      <c r="A31" s="211"/>
      <c r="B31" s="214"/>
      <c r="C31" s="217"/>
      <c r="D31" s="217"/>
      <c r="E31" s="90" t="s">
        <v>63</v>
      </c>
      <c r="F31" s="217"/>
      <c r="G31" s="91">
        <v>19</v>
      </c>
      <c r="H31" s="96">
        <f t="shared" si="1"/>
        <v>1.0497237569060773</v>
      </c>
      <c r="I31" s="205"/>
      <c r="J31" s="208"/>
    </row>
    <row r="32" spans="1:10" x14ac:dyDescent="0.3">
      <c r="A32" s="211"/>
      <c r="B32" s="214"/>
      <c r="C32" s="217"/>
      <c r="D32" s="217"/>
      <c r="E32" s="90" t="s">
        <v>64</v>
      </c>
      <c r="F32" s="217"/>
      <c r="G32" s="91">
        <v>12</v>
      </c>
      <c r="H32" s="96">
        <f t="shared" si="1"/>
        <v>0.66298342541436461</v>
      </c>
      <c r="I32" s="205"/>
      <c r="J32" s="208"/>
    </row>
    <row r="33" spans="1:10" x14ac:dyDescent="0.3">
      <c r="A33" s="211"/>
      <c r="B33" s="214"/>
      <c r="C33" s="217"/>
      <c r="D33" s="217"/>
      <c r="E33" s="90" t="s">
        <v>65</v>
      </c>
      <c r="F33" s="217"/>
      <c r="G33" s="91">
        <v>0</v>
      </c>
      <c r="H33" s="96">
        <f t="shared" si="1"/>
        <v>0</v>
      </c>
      <c r="I33" s="205"/>
      <c r="J33" s="208"/>
    </row>
    <row r="34" spans="1:10" x14ac:dyDescent="0.3">
      <c r="A34" s="211"/>
      <c r="B34" s="214"/>
      <c r="C34" s="217"/>
      <c r="D34" s="217"/>
      <c r="E34" s="88" t="s">
        <v>66</v>
      </c>
      <c r="F34" s="217"/>
      <c r="G34" s="89">
        <v>14</v>
      </c>
      <c r="H34" s="96">
        <f>(G34*10/$F$24)</f>
        <v>0.77348066298342544</v>
      </c>
      <c r="I34" s="205"/>
      <c r="J34" s="208"/>
    </row>
    <row r="35" spans="1:10" x14ac:dyDescent="0.3">
      <c r="A35" s="211"/>
      <c r="B35" s="214"/>
      <c r="C35" s="217"/>
      <c r="D35" s="217"/>
      <c r="E35" s="88" t="s">
        <v>67</v>
      </c>
      <c r="F35" s="217"/>
      <c r="G35" s="89">
        <v>0</v>
      </c>
      <c r="H35" s="96">
        <f t="shared" si="1"/>
        <v>0</v>
      </c>
      <c r="I35" s="205"/>
      <c r="J35" s="208"/>
    </row>
    <row r="36" spans="1:10" x14ac:dyDescent="0.3">
      <c r="A36" s="211"/>
      <c r="B36" s="214"/>
      <c r="C36" s="217"/>
      <c r="D36" s="217"/>
      <c r="E36" s="88" t="s">
        <v>68</v>
      </c>
      <c r="F36" s="217"/>
      <c r="G36" s="89">
        <v>0</v>
      </c>
      <c r="H36" s="96">
        <f t="shared" si="1"/>
        <v>0</v>
      </c>
      <c r="I36" s="205"/>
      <c r="J36" s="208"/>
    </row>
    <row r="37" spans="1:10" x14ac:dyDescent="0.3">
      <c r="A37" s="211"/>
      <c r="B37" s="214"/>
      <c r="C37" s="217"/>
      <c r="D37" s="217"/>
      <c r="E37" s="88" t="s">
        <v>69</v>
      </c>
      <c r="F37" s="217"/>
      <c r="G37" s="89">
        <v>0</v>
      </c>
      <c r="H37" s="96">
        <f t="shared" si="1"/>
        <v>0</v>
      </c>
      <c r="I37" s="205"/>
      <c r="J37" s="208"/>
    </row>
    <row r="38" spans="1:10" x14ac:dyDescent="0.3">
      <c r="A38" s="211"/>
      <c r="B38" s="214"/>
      <c r="C38" s="217"/>
      <c r="D38" s="217"/>
      <c r="E38" s="88" t="s">
        <v>70</v>
      </c>
      <c r="F38" s="217"/>
      <c r="G38" s="89">
        <v>10</v>
      </c>
      <c r="H38" s="96">
        <f t="shared" si="1"/>
        <v>0.5524861878453039</v>
      </c>
      <c r="I38" s="205"/>
      <c r="J38" s="208"/>
    </row>
    <row r="39" spans="1:10" x14ac:dyDescent="0.3">
      <c r="A39" s="211"/>
      <c r="B39" s="214"/>
      <c r="C39" s="217"/>
      <c r="D39" s="217"/>
      <c r="E39" s="90" t="s">
        <v>71</v>
      </c>
      <c r="F39" s="217"/>
      <c r="G39" s="91">
        <v>20</v>
      </c>
      <c r="H39" s="96">
        <f>(G39*10/$F$24)</f>
        <v>1.1049723756906078</v>
      </c>
      <c r="I39" s="205"/>
      <c r="J39" s="208"/>
    </row>
    <row r="40" spans="1:10" x14ac:dyDescent="0.3">
      <c r="A40" s="211"/>
      <c r="B40" s="214"/>
      <c r="C40" s="217"/>
      <c r="D40" s="217"/>
      <c r="E40" s="90" t="s">
        <v>72</v>
      </c>
      <c r="F40" s="217"/>
      <c r="G40" s="91">
        <v>12</v>
      </c>
      <c r="H40" s="96">
        <f t="shared" si="1"/>
        <v>0.66298342541436461</v>
      </c>
      <c r="I40" s="205"/>
      <c r="J40" s="208"/>
    </row>
    <row r="41" spans="1:10" x14ac:dyDescent="0.3">
      <c r="A41" s="211"/>
      <c r="B41" s="214"/>
      <c r="C41" s="217"/>
      <c r="D41" s="217"/>
      <c r="E41" s="90" t="s">
        <v>73</v>
      </c>
      <c r="F41" s="217"/>
      <c r="G41" s="91">
        <v>7</v>
      </c>
      <c r="H41" s="96">
        <f t="shared" si="1"/>
        <v>0.38674033149171272</v>
      </c>
      <c r="I41" s="205"/>
      <c r="J41" s="208"/>
    </row>
    <row r="42" spans="1:10" x14ac:dyDescent="0.3">
      <c r="A42" s="211"/>
      <c r="B42" s="214"/>
      <c r="C42" s="217"/>
      <c r="D42" s="217"/>
      <c r="E42" s="90" t="s">
        <v>74</v>
      </c>
      <c r="F42" s="217"/>
      <c r="G42" s="91">
        <v>0</v>
      </c>
      <c r="H42" s="96">
        <f t="shared" si="1"/>
        <v>0</v>
      </c>
      <c r="I42" s="205"/>
      <c r="J42" s="208"/>
    </row>
    <row r="43" spans="1:10" ht="15" thickBot="1" x14ac:dyDescent="0.35">
      <c r="A43" s="212"/>
      <c r="B43" s="215"/>
      <c r="C43" s="218"/>
      <c r="D43" s="218"/>
      <c r="E43" s="102" t="s">
        <v>75</v>
      </c>
      <c r="F43" s="218"/>
      <c r="G43" s="103">
        <v>9</v>
      </c>
      <c r="H43" s="112">
        <f t="shared" si="1"/>
        <v>0.49723756906077349</v>
      </c>
      <c r="I43" s="206"/>
      <c r="J43" s="209"/>
    </row>
    <row r="44" spans="1:10" ht="15" thickTop="1" x14ac:dyDescent="0.3">
      <c r="A44" s="210" t="s">
        <v>108</v>
      </c>
      <c r="B44" s="213">
        <v>42510</v>
      </c>
      <c r="C44" s="216">
        <v>20</v>
      </c>
      <c r="D44" s="216">
        <v>7</v>
      </c>
      <c r="E44" s="109" t="s">
        <v>56</v>
      </c>
      <c r="F44" s="216">
        <v>166</v>
      </c>
      <c r="G44" s="110">
        <v>0</v>
      </c>
      <c r="H44" s="111">
        <f>(G44*10/$F$44)</f>
        <v>0</v>
      </c>
      <c r="I44" s="204">
        <f>ROUND(AVERAGE(H44:H63),1)</f>
        <v>0.3</v>
      </c>
      <c r="J44" s="207">
        <f>ROUND(_xlfn.STDEV.P(H44:H63),1)</f>
        <v>0.4</v>
      </c>
    </row>
    <row r="45" spans="1:10" x14ac:dyDescent="0.3">
      <c r="A45" s="211"/>
      <c r="B45" s="214"/>
      <c r="C45" s="217"/>
      <c r="D45" s="217"/>
      <c r="E45" s="88" t="s">
        <v>57</v>
      </c>
      <c r="F45" s="217"/>
      <c r="G45" s="89">
        <v>0</v>
      </c>
      <c r="H45" s="96">
        <f t="shared" ref="H45:H63" si="2">(G45*10/$F$44)</f>
        <v>0</v>
      </c>
      <c r="I45" s="205"/>
      <c r="J45" s="208"/>
    </row>
    <row r="46" spans="1:10" x14ac:dyDescent="0.3">
      <c r="A46" s="211"/>
      <c r="B46" s="214"/>
      <c r="C46" s="217"/>
      <c r="D46" s="217"/>
      <c r="E46" s="88" t="s">
        <v>58</v>
      </c>
      <c r="F46" s="217"/>
      <c r="G46" s="89">
        <v>0</v>
      </c>
      <c r="H46" s="96">
        <f t="shared" si="2"/>
        <v>0</v>
      </c>
      <c r="I46" s="205"/>
      <c r="J46" s="208"/>
    </row>
    <row r="47" spans="1:10" x14ac:dyDescent="0.3">
      <c r="A47" s="211"/>
      <c r="B47" s="214"/>
      <c r="C47" s="217"/>
      <c r="D47" s="217"/>
      <c r="E47" s="88" t="s">
        <v>59</v>
      </c>
      <c r="F47" s="217"/>
      <c r="G47" s="89">
        <v>0</v>
      </c>
      <c r="H47" s="96">
        <f t="shared" si="2"/>
        <v>0</v>
      </c>
      <c r="I47" s="205"/>
      <c r="J47" s="208"/>
    </row>
    <row r="48" spans="1:10" x14ac:dyDescent="0.3">
      <c r="A48" s="211"/>
      <c r="B48" s="214"/>
      <c r="C48" s="217"/>
      <c r="D48" s="217"/>
      <c r="E48" s="88" t="s">
        <v>60</v>
      </c>
      <c r="F48" s="217"/>
      <c r="G48" s="89">
        <v>0</v>
      </c>
      <c r="H48" s="96">
        <f t="shared" si="2"/>
        <v>0</v>
      </c>
      <c r="I48" s="205"/>
      <c r="J48" s="208"/>
    </row>
    <row r="49" spans="1:10" x14ac:dyDescent="0.3">
      <c r="A49" s="211"/>
      <c r="B49" s="214"/>
      <c r="C49" s="217"/>
      <c r="D49" s="217"/>
      <c r="E49" s="90" t="s">
        <v>61</v>
      </c>
      <c r="F49" s="217"/>
      <c r="G49" s="91">
        <v>8</v>
      </c>
      <c r="H49" s="108">
        <f t="shared" si="2"/>
        <v>0.48192771084337349</v>
      </c>
      <c r="I49" s="205"/>
      <c r="J49" s="208"/>
    </row>
    <row r="50" spans="1:10" x14ac:dyDescent="0.3">
      <c r="A50" s="211"/>
      <c r="B50" s="214"/>
      <c r="C50" s="217"/>
      <c r="D50" s="217"/>
      <c r="E50" s="90" t="s">
        <v>62</v>
      </c>
      <c r="F50" s="217"/>
      <c r="G50" s="91">
        <v>0</v>
      </c>
      <c r="H50" s="108">
        <f t="shared" si="2"/>
        <v>0</v>
      </c>
      <c r="I50" s="205"/>
      <c r="J50" s="208"/>
    </row>
    <row r="51" spans="1:10" x14ac:dyDescent="0.3">
      <c r="A51" s="211"/>
      <c r="B51" s="214"/>
      <c r="C51" s="217"/>
      <c r="D51" s="217"/>
      <c r="E51" s="90" t="s">
        <v>63</v>
      </c>
      <c r="F51" s="217"/>
      <c r="G51" s="91">
        <v>16</v>
      </c>
      <c r="H51" s="108">
        <f t="shared" si="2"/>
        <v>0.96385542168674698</v>
      </c>
      <c r="I51" s="205"/>
      <c r="J51" s="208"/>
    </row>
    <row r="52" spans="1:10" x14ac:dyDescent="0.3">
      <c r="A52" s="211"/>
      <c r="B52" s="214"/>
      <c r="C52" s="217"/>
      <c r="D52" s="217"/>
      <c r="E52" s="90" t="s">
        <v>64</v>
      </c>
      <c r="F52" s="217"/>
      <c r="G52" s="91">
        <v>14</v>
      </c>
      <c r="H52" s="108">
        <f t="shared" si="2"/>
        <v>0.84337349397590367</v>
      </c>
      <c r="I52" s="205"/>
      <c r="J52" s="208"/>
    </row>
    <row r="53" spans="1:10" x14ac:dyDescent="0.3">
      <c r="A53" s="211"/>
      <c r="B53" s="214"/>
      <c r="C53" s="217"/>
      <c r="D53" s="217"/>
      <c r="E53" s="90" t="s">
        <v>65</v>
      </c>
      <c r="F53" s="217"/>
      <c r="G53" s="91">
        <v>12</v>
      </c>
      <c r="H53" s="108">
        <f t="shared" si="2"/>
        <v>0.72289156626506024</v>
      </c>
      <c r="I53" s="205"/>
      <c r="J53" s="208"/>
    </row>
    <row r="54" spans="1:10" x14ac:dyDescent="0.3">
      <c r="A54" s="211"/>
      <c r="B54" s="214"/>
      <c r="C54" s="217"/>
      <c r="D54" s="217"/>
      <c r="E54" s="88" t="s">
        <v>66</v>
      </c>
      <c r="F54" s="217"/>
      <c r="G54" s="89">
        <v>12</v>
      </c>
      <c r="H54" s="96">
        <f t="shared" si="2"/>
        <v>0.72289156626506024</v>
      </c>
      <c r="I54" s="205"/>
      <c r="J54" s="208"/>
    </row>
    <row r="55" spans="1:10" x14ac:dyDescent="0.3">
      <c r="A55" s="211"/>
      <c r="B55" s="214"/>
      <c r="C55" s="217"/>
      <c r="D55" s="217"/>
      <c r="E55" s="88" t="s">
        <v>67</v>
      </c>
      <c r="F55" s="217"/>
      <c r="G55" s="89">
        <v>0</v>
      </c>
      <c r="H55" s="96">
        <f t="shared" si="2"/>
        <v>0</v>
      </c>
      <c r="I55" s="205"/>
      <c r="J55" s="208"/>
    </row>
    <row r="56" spans="1:10" x14ac:dyDescent="0.3">
      <c r="A56" s="211"/>
      <c r="B56" s="214"/>
      <c r="C56" s="217"/>
      <c r="D56" s="217"/>
      <c r="E56" s="88" t="s">
        <v>68</v>
      </c>
      <c r="F56" s="217"/>
      <c r="G56" s="89">
        <v>0</v>
      </c>
      <c r="H56" s="96">
        <f t="shared" si="2"/>
        <v>0</v>
      </c>
      <c r="I56" s="205"/>
      <c r="J56" s="208"/>
    </row>
    <row r="57" spans="1:10" x14ac:dyDescent="0.3">
      <c r="A57" s="211"/>
      <c r="B57" s="214"/>
      <c r="C57" s="217"/>
      <c r="D57" s="217"/>
      <c r="E57" s="88" t="s">
        <v>69</v>
      </c>
      <c r="F57" s="217"/>
      <c r="G57" s="89">
        <v>0</v>
      </c>
      <c r="H57" s="96">
        <f>(G57*10/$F$44)</f>
        <v>0</v>
      </c>
      <c r="I57" s="205"/>
      <c r="J57" s="208"/>
    </row>
    <row r="58" spans="1:10" x14ac:dyDescent="0.3">
      <c r="A58" s="211"/>
      <c r="B58" s="214"/>
      <c r="C58" s="217"/>
      <c r="D58" s="217"/>
      <c r="E58" s="88" t="s">
        <v>70</v>
      </c>
      <c r="F58" s="217"/>
      <c r="G58" s="89">
        <v>0</v>
      </c>
      <c r="H58" s="96">
        <f t="shared" si="2"/>
        <v>0</v>
      </c>
      <c r="I58" s="205"/>
      <c r="J58" s="208"/>
    </row>
    <row r="59" spans="1:10" x14ac:dyDescent="0.3">
      <c r="A59" s="211"/>
      <c r="B59" s="214"/>
      <c r="C59" s="217"/>
      <c r="D59" s="217"/>
      <c r="E59" s="90" t="s">
        <v>71</v>
      </c>
      <c r="F59" s="217"/>
      <c r="G59" s="91">
        <v>24</v>
      </c>
      <c r="H59" s="108">
        <f>(G59*10/$F$44)</f>
        <v>1.4457831325301205</v>
      </c>
      <c r="I59" s="205"/>
      <c r="J59" s="208"/>
    </row>
    <row r="60" spans="1:10" x14ac:dyDescent="0.3">
      <c r="A60" s="211"/>
      <c r="B60" s="214"/>
      <c r="C60" s="217"/>
      <c r="D60" s="217"/>
      <c r="E60" s="90" t="s">
        <v>72</v>
      </c>
      <c r="F60" s="217"/>
      <c r="G60" s="91">
        <v>8</v>
      </c>
      <c r="H60" s="108">
        <f t="shared" si="2"/>
        <v>0.48192771084337349</v>
      </c>
      <c r="I60" s="205"/>
      <c r="J60" s="208"/>
    </row>
    <row r="61" spans="1:10" x14ac:dyDescent="0.3">
      <c r="A61" s="211"/>
      <c r="B61" s="214"/>
      <c r="C61" s="217"/>
      <c r="D61" s="217"/>
      <c r="E61" s="90" t="s">
        <v>73</v>
      </c>
      <c r="F61" s="217"/>
      <c r="G61" s="91">
        <v>8</v>
      </c>
      <c r="H61" s="108">
        <f t="shared" si="2"/>
        <v>0.48192771084337349</v>
      </c>
      <c r="I61" s="205"/>
      <c r="J61" s="208"/>
    </row>
    <row r="62" spans="1:10" x14ac:dyDescent="0.3">
      <c r="A62" s="211"/>
      <c r="B62" s="214"/>
      <c r="C62" s="217"/>
      <c r="D62" s="217"/>
      <c r="E62" s="90" t="s">
        <v>74</v>
      </c>
      <c r="F62" s="217"/>
      <c r="G62" s="91">
        <v>0</v>
      </c>
      <c r="H62" s="108">
        <f t="shared" si="2"/>
        <v>0</v>
      </c>
      <c r="I62" s="205"/>
      <c r="J62" s="208"/>
    </row>
    <row r="63" spans="1:10" ht="15" thickBot="1" x14ac:dyDescent="0.35">
      <c r="A63" s="212"/>
      <c r="B63" s="215"/>
      <c r="C63" s="218"/>
      <c r="D63" s="218"/>
      <c r="E63" s="102" t="s">
        <v>75</v>
      </c>
      <c r="F63" s="218"/>
      <c r="G63" s="103">
        <v>8</v>
      </c>
      <c r="H63" s="107">
        <f t="shared" si="2"/>
        <v>0.48192771084337349</v>
      </c>
      <c r="I63" s="206"/>
      <c r="J63" s="209"/>
    </row>
    <row r="64" spans="1:10" ht="15" thickTop="1" x14ac:dyDescent="0.3">
      <c r="A64" s="210" t="s">
        <v>109</v>
      </c>
      <c r="B64" s="213">
        <v>42517</v>
      </c>
      <c r="C64" s="216">
        <v>20</v>
      </c>
      <c r="D64" s="216">
        <v>14</v>
      </c>
      <c r="E64" s="109" t="s">
        <v>56</v>
      </c>
      <c r="F64" s="216">
        <v>178</v>
      </c>
      <c r="G64" s="110">
        <v>0</v>
      </c>
      <c r="H64" s="111">
        <f>(G64*10/$F$64)</f>
        <v>0</v>
      </c>
      <c r="I64" s="204">
        <f>ROUND(AVERAGE(H64:H83),1)</f>
        <v>0.3</v>
      </c>
      <c r="J64" s="207">
        <f>ROUND(_xlfn.STDEV.P(H64:H83),1)</f>
        <v>0.3</v>
      </c>
    </row>
    <row r="65" spans="1:10" x14ac:dyDescent="0.3">
      <c r="A65" s="211"/>
      <c r="B65" s="214"/>
      <c r="C65" s="217"/>
      <c r="D65" s="217"/>
      <c r="E65" s="88" t="s">
        <v>57</v>
      </c>
      <c r="F65" s="217"/>
      <c r="G65" s="89">
        <v>0</v>
      </c>
      <c r="H65" s="96">
        <f t="shared" ref="H65:H83" si="3">(G65*10/$F$64)</f>
        <v>0</v>
      </c>
      <c r="I65" s="205"/>
      <c r="J65" s="208"/>
    </row>
    <row r="66" spans="1:10" x14ac:dyDescent="0.3">
      <c r="A66" s="211"/>
      <c r="B66" s="214"/>
      <c r="C66" s="217"/>
      <c r="D66" s="217"/>
      <c r="E66" s="88" t="s">
        <v>58</v>
      </c>
      <c r="F66" s="217"/>
      <c r="G66" s="89">
        <v>0</v>
      </c>
      <c r="H66" s="96">
        <f t="shared" si="3"/>
        <v>0</v>
      </c>
      <c r="I66" s="205"/>
      <c r="J66" s="208"/>
    </row>
    <row r="67" spans="1:10" x14ac:dyDescent="0.3">
      <c r="A67" s="211"/>
      <c r="B67" s="214"/>
      <c r="C67" s="217"/>
      <c r="D67" s="217"/>
      <c r="E67" s="88" t="s">
        <v>59</v>
      </c>
      <c r="F67" s="217"/>
      <c r="G67" s="89">
        <v>0</v>
      </c>
      <c r="H67" s="96">
        <f t="shared" si="3"/>
        <v>0</v>
      </c>
      <c r="I67" s="205"/>
      <c r="J67" s="208"/>
    </row>
    <row r="68" spans="1:10" x14ac:dyDescent="0.3">
      <c r="A68" s="211"/>
      <c r="B68" s="214"/>
      <c r="C68" s="217"/>
      <c r="D68" s="217"/>
      <c r="E68" s="88" t="s">
        <v>60</v>
      </c>
      <c r="F68" s="217"/>
      <c r="G68" s="89">
        <v>0</v>
      </c>
      <c r="H68" s="96">
        <f t="shared" si="3"/>
        <v>0</v>
      </c>
      <c r="I68" s="205"/>
      <c r="J68" s="208"/>
    </row>
    <row r="69" spans="1:10" x14ac:dyDescent="0.3">
      <c r="A69" s="211"/>
      <c r="B69" s="214"/>
      <c r="C69" s="217"/>
      <c r="D69" s="217"/>
      <c r="E69" s="90" t="s">
        <v>61</v>
      </c>
      <c r="F69" s="217"/>
      <c r="G69" s="91">
        <v>20</v>
      </c>
      <c r="H69" s="108">
        <f t="shared" si="3"/>
        <v>1.1235955056179776</v>
      </c>
      <c r="I69" s="205"/>
      <c r="J69" s="208"/>
    </row>
    <row r="70" spans="1:10" x14ac:dyDescent="0.3">
      <c r="A70" s="211"/>
      <c r="B70" s="214"/>
      <c r="C70" s="217"/>
      <c r="D70" s="217"/>
      <c r="E70" s="90" t="s">
        <v>62</v>
      </c>
      <c r="F70" s="217"/>
      <c r="G70" s="91">
        <v>7</v>
      </c>
      <c r="H70" s="108">
        <f t="shared" si="3"/>
        <v>0.39325842696629215</v>
      </c>
      <c r="I70" s="205"/>
      <c r="J70" s="208"/>
    </row>
    <row r="71" spans="1:10" x14ac:dyDescent="0.3">
      <c r="A71" s="211"/>
      <c r="B71" s="214"/>
      <c r="C71" s="217"/>
      <c r="D71" s="217"/>
      <c r="E71" s="90" t="s">
        <v>63</v>
      </c>
      <c r="F71" s="217"/>
      <c r="G71" s="91">
        <v>6</v>
      </c>
      <c r="H71" s="108">
        <f t="shared" si="3"/>
        <v>0.33707865168539325</v>
      </c>
      <c r="I71" s="205"/>
      <c r="J71" s="208"/>
    </row>
    <row r="72" spans="1:10" x14ac:dyDescent="0.3">
      <c r="A72" s="211"/>
      <c r="B72" s="214"/>
      <c r="C72" s="217"/>
      <c r="D72" s="217"/>
      <c r="E72" s="90" t="s">
        <v>64</v>
      </c>
      <c r="F72" s="217"/>
      <c r="G72" s="91">
        <v>16</v>
      </c>
      <c r="H72" s="108">
        <f t="shared" si="3"/>
        <v>0.898876404494382</v>
      </c>
      <c r="I72" s="205"/>
      <c r="J72" s="208"/>
    </row>
    <row r="73" spans="1:10" x14ac:dyDescent="0.3">
      <c r="A73" s="211"/>
      <c r="B73" s="214"/>
      <c r="C73" s="217"/>
      <c r="D73" s="217"/>
      <c r="E73" s="90" t="s">
        <v>65</v>
      </c>
      <c r="F73" s="217"/>
      <c r="G73" s="91">
        <v>5</v>
      </c>
      <c r="H73" s="108">
        <f t="shared" si="3"/>
        <v>0.2808988764044944</v>
      </c>
      <c r="I73" s="205"/>
      <c r="J73" s="208"/>
    </row>
    <row r="74" spans="1:10" x14ac:dyDescent="0.3">
      <c r="A74" s="211"/>
      <c r="B74" s="214"/>
      <c r="C74" s="217"/>
      <c r="D74" s="217"/>
      <c r="E74" s="88" t="s">
        <v>66</v>
      </c>
      <c r="F74" s="217"/>
      <c r="G74" s="89">
        <v>9</v>
      </c>
      <c r="H74" s="96">
        <f t="shared" si="3"/>
        <v>0.5056179775280899</v>
      </c>
      <c r="I74" s="205"/>
      <c r="J74" s="208"/>
    </row>
    <row r="75" spans="1:10" x14ac:dyDescent="0.3">
      <c r="A75" s="211"/>
      <c r="B75" s="214"/>
      <c r="C75" s="217"/>
      <c r="D75" s="217"/>
      <c r="E75" s="88" t="s">
        <v>67</v>
      </c>
      <c r="F75" s="217"/>
      <c r="G75" s="89">
        <v>0</v>
      </c>
      <c r="H75" s="96">
        <f t="shared" si="3"/>
        <v>0</v>
      </c>
      <c r="I75" s="205"/>
      <c r="J75" s="208"/>
    </row>
    <row r="76" spans="1:10" x14ac:dyDescent="0.3">
      <c r="A76" s="211"/>
      <c r="B76" s="214"/>
      <c r="C76" s="217"/>
      <c r="D76" s="217"/>
      <c r="E76" s="88" t="s">
        <v>68</v>
      </c>
      <c r="F76" s="217"/>
      <c r="G76" s="89">
        <v>11</v>
      </c>
      <c r="H76" s="96">
        <f t="shared" si="3"/>
        <v>0.6179775280898876</v>
      </c>
      <c r="I76" s="205"/>
      <c r="J76" s="208"/>
    </row>
    <row r="77" spans="1:10" x14ac:dyDescent="0.3">
      <c r="A77" s="211"/>
      <c r="B77" s="214"/>
      <c r="C77" s="217"/>
      <c r="D77" s="217"/>
      <c r="E77" s="88" t="s">
        <v>69</v>
      </c>
      <c r="F77" s="217"/>
      <c r="G77" s="89">
        <v>7</v>
      </c>
      <c r="H77" s="96">
        <f t="shared" si="3"/>
        <v>0.39325842696629215</v>
      </c>
      <c r="I77" s="205"/>
      <c r="J77" s="208"/>
    </row>
    <row r="78" spans="1:10" x14ac:dyDescent="0.3">
      <c r="A78" s="211"/>
      <c r="B78" s="214"/>
      <c r="C78" s="217"/>
      <c r="D78" s="217"/>
      <c r="E78" s="88" t="s">
        <v>70</v>
      </c>
      <c r="F78" s="217"/>
      <c r="G78" s="89">
        <v>4</v>
      </c>
      <c r="H78" s="96">
        <f t="shared" si="3"/>
        <v>0.2247191011235955</v>
      </c>
      <c r="I78" s="205"/>
      <c r="J78" s="208"/>
    </row>
    <row r="79" spans="1:10" x14ac:dyDescent="0.3">
      <c r="A79" s="211"/>
      <c r="B79" s="214"/>
      <c r="C79" s="217"/>
      <c r="D79" s="217"/>
      <c r="E79" s="90" t="s">
        <v>71</v>
      </c>
      <c r="F79" s="217"/>
      <c r="G79" s="91">
        <v>5</v>
      </c>
      <c r="H79" s="108">
        <f t="shared" si="3"/>
        <v>0.2808988764044944</v>
      </c>
      <c r="I79" s="205"/>
      <c r="J79" s="208"/>
    </row>
    <row r="80" spans="1:10" x14ac:dyDescent="0.3">
      <c r="A80" s="211"/>
      <c r="B80" s="214"/>
      <c r="C80" s="217"/>
      <c r="D80" s="217"/>
      <c r="E80" s="90" t="s">
        <v>72</v>
      </c>
      <c r="F80" s="217"/>
      <c r="G80" s="91">
        <v>5</v>
      </c>
      <c r="H80" s="108">
        <f t="shared" si="3"/>
        <v>0.2808988764044944</v>
      </c>
      <c r="I80" s="205"/>
      <c r="J80" s="208"/>
    </row>
    <row r="81" spans="1:10" x14ac:dyDescent="0.3">
      <c r="A81" s="211"/>
      <c r="B81" s="214"/>
      <c r="C81" s="217"/>
      <c r="D81" s="217"/>
      <c r="E81" s="90" t="s">
        <v>73</v>
      </c>
      <c r="F81" s="217"/>
      <c r="G81" s="91">
        <v>8</v>
      </c>
      <c r="H81" s="108">
        <f>(G81*10/$F$64)</f>
        <v>0.449438202247191</v>
      </c>
      <c r="I81" s="205"/>
      <c r="J81" s="208"/>
    </row>
    <row r="82" spans="1:10" x14ac:dyDescent="0.3">
      <c r="A82" s="211"/>
      <c r="B82" s="214"/>
      <c r="C82" s="217"/>
      <c r="D82" s="217"/>
      <c r="E82" s="90" t="s">
        <v>74</v>
      </c>
      <c r="F82" s="217"/>
      <c r="G82" s="91">
        <v>9</v>
      </c>
      <c r="H82" s="108">
        <f t="shared" si="3"/>
        <v>0.5056179775280899</v>
      </c>
      <c r="I82" s="205"/>
      <c r="J82" s="208"/>
    </row>
    <row r="83" spans="1:10" ht="15" thickBot="1" x14ac:dyDescent="0.35">
      <c r="A83" s="212"/>
      <c r="B83" s="215"/>
      <c r="C83" s="218"/>
      <c r="D83" s="218"/>
      <c r="E83" s="102" t="s">
        <v>75</v>
      </c>
      <c r="F83" s="218"/>
      <c r="G83" s="103">
        <v>0</v>
      </c>
      <c r="H83" s="107">
        <f t="shared" si="3"/>
        <v>0</v>
      </c>
      <c r="I83" s="206"/>
      <c r="J83" s="209"/>
    </row>
    <row r="84" spans="1:10" ht="15" thickTop="1" x14ac:dyDescent="0.3">
      <c r="A84" s="210" t="s">
        <v>110</v>
      </c>
      <c r="B84" s="213">
        <v>42524</v>
      </c>
      <c r="C84" s="216">
        <v>20</v>
      </c>
      <c r="D84" s="216">
        <v>21</v>
      </c>
      <c r="E84" s="109" t="s">
        <v>56</v>
      </c>
      <c r="F84" s="216">
        <v>176</v>
      </c>
      <c r="G84" s="110">
        <v>7</v>
      </c>
      <c r="H84" s="111">
        <f>(G84*10/$F$84)</f>
        <v>0.39772727272727271</v>
      </c>
      <c r="I84" s="204">
        <f>ROUND(AVERAGE(H84:H103),1)</f>
        <v>0.4</v>
      </c>
      <c r="J84" s="207">
        <f>ROUND(_xlfn.STDEV.P(H84:H103),1)</f>
        <v>0.4</v>
      </c>
    </row>
    <row r="85" spans="1:10" x14ac:dyDescent="0.3">
      <c r="A85" s="211"/>
      <c r="B85" s="214"/>
      <c r="C85" s="217"/>
      <c r="D85" s="217"/>
      <c r="E85" s="88" t="s">
        <v>57</v>
      </c>
      <c r="F85" s="217"/>
      <c r="G85" s="89">
        <v>0</v>
      </c>
      <c r="H85" s="96">
        <f>(G85*10/$F$84)</f>
        <v>0</v>
      </c>
      <c r="I85" s="205"/>
      <c r="J85" s="208"/>
    </row>
    <row r="86" spans="1:10" x14ac:dyDescent="0.3">
      <c r="A86" s="211"/>
      <c r="B86" s="214"/>
      <c r="C86" s="217"/>
      <c r="D86" s="217"/>
      <c r="E86" s="88" t="s">
        <v>58</v>
      </c>
      <c r="F86" s="217"/>
      <c r="G86" s="89">
        <v>7</v>
      </c>
      <c r="H86" s="96">
        <f t="shared" ref="H86:H103" si="4">(G86*10/$F$84)</f>
        <v>0.39772727272727271</v>
      </c>
      <c r="I86" s="205"/>
      <c r="J86" s="208"/>
    </row>
    <row r="87" spans="1:10" x14ac:dyDescent="0.3">
      <c r="A87" s="211"/>
      <c r="B87" s="214"/>
      <c r="C87" s="217"/>
      <c r="D87" s="217"/>
      <c r="E87" s="88" t="s">
        <v>59</v>
      </c>
      <c r="F87" s="217"/>
      <c r="G87" s="89">
        <v>0</v>
      </c>
      <c r="H87" s="96">
        <f t="shared" si="4"/>
        <v>0</v>
      </c>
      <c r="I87" s="205"/>
      <c r="J87" s="208"/>
    </row>
    <row r="88" spans="1:10" x14ac:dyDescent="0.3">
      <c r="A88" s="211"/>
      <c r="B88" s="214"/>
      <c r="C88" s="217"/>
      <c r="D88" s="217"/>
      <c r="E88" s="88" t="s">
        <v>60</v>
      </c>
      <c r="F88" s="217"/>
      <c r="G88" s="89">
        <v>8</v>
      </c>
      <c r="H88" s="96">
        <f t="shared" si="4"/>
        <v>0.45454545454545453</v>
      </c>
      <c r="I88" s="205"/>
      <c r="J88" s="208"/>
    </row>
    <row r="89" spans="1:10" x14ac:dyDescent="0.3">
      <c r="A89" s="211"/>
      <c r="B89" s="214"/>
      <c r="C89" s="217"/>
      <c r="D89" s="217"/>
      <c r="E89" s="90" t="s">
        <v>61</v>
      </c>
      <c r="F89" s="217"/>
      <c r="G89" s="91">
        <v>6</v>
      </c>
      <c r="H89" s="108">
        <f t="shared" si="4"/>
        <v>0.34090909090909088</v>
      </c>
      <c r="I89" s="205"/>
      <c r="J89" s="208"/>
    </row>
    <row r="90" spans="1:10" x14ac:dyDescent="0.3">
      <c r="A90" s="211"/>
      <c r="B90" s="214"/>
      <c r="C90" s="217"/>
      <c r="D90" s="217"/>
      <c r="E90" s="90" t="s">
        <v>62</v>
      </c>
      <c r="F90" s="217"/>
      <c r="G90" s="91">
        <v>4</v>
      </c>
      <c r="H90" s="108">
        <f t="shared" si="4"/>
        <v>0.22727272727272727</v>
      </c>
      <c r="I90" s="205"/>
      <c r="J90" s="208"/>
    </row>
    <row r="91" spans="1:10" x14ac:dyDescent="0.3">
      <c r="A91" s="211"/>
      <c r="B91" s="214"/>
      <c r="C91" s="217"/>
      <c r="D91" s="217"/>
      <c r="E91" s="90" t="s">
        <v>63</v>
      </c>
      <c r="F91" s="217"/>
      <c r="G91" s="91">
        <v>0</v>
      </c>
      <c r="H91" s="108">
        <f t="shared" si="4"/>
        <v>0</v>
      </c>
      <c r="I91" s="205"/>
      <c r="J91" s="208"/>
    </row>
    <row r="92" spans="1:10" x14ac:dyDescent="0.3">
      <c r="A92" s="211"/>
      <c r="B92" s="214"/>
      <c r="C92" s="217"/>
      <c r="D92" s="217"/>
      <c r="E92" s="90" t="s">
        <v>64</v>
      </c>
      <c r="F92" s="217"/>
      <c r="G92" s="91">
        <v>0</v>
      </c>
      <c r="H92" s="108">
        <f t="shared" si="4"/>
        <v>0</v>
      </c>
      <c r="I92" s="205"/>
      <c r="J92" s="208"/>
    </row>
    <row r="93" spans="1:10" x14ac:dyDescent="0.3">
      <c r="A93" s="211"/>
      <c r="B93" s="214"/>
      <c r="C93" s="217"/>
      <c r="D93" s="217"/>
      <c r="E93" s="90" t="s">
        <v>65</v>
      </c>
      <c r="F93" s="217"/>
      <c r="G93" s="91">
        <v>13</v>
      </c>
      <c r="H93" s="108">
        <f t="shared" si="4"/>
        <v>0.73863636363636365</v>
      </c>
      <c r="I93" s="205"/>
      <c r="J93" s="208"/>
    </row>
    <row r="94" spans="1:10" x14ac:dyDescent="0.3">
      <c r="A94" s="211"/>
      <c r="B94" s="214"/>
      <c r="C94" s="217"/>
      <c r="D94" s="217"/>
      <c r="E94" s="88" t="s">
        <v>66</v>
      </c>
      <c r="F94" s="217"/>
      <c r="G94" s="89">
        <v>10</v>
      </c>
      <c r="H94" s="96">
        <f t="shared" si="4"/>
        <v>0.56818181818181823</v>
      </c>
      <c r="I94" s="205"/>
      <c r="J94" s="208"/>
    </row>
    <row r="95" spans="1:10" x14ac:dyDescent="0.3">
      <c r="A95" s="211"/>
      <c r="B95" s="214"/>
      <c r="C95" s="217"/>
      <c r="D95" s="217"/>
      <c r="E95" s="88" t="s">
        <v>67</v>
      </c>
      <c r="F95" s="217"/>
      <c r="G95" s="89">
        <v>13</v>
      </c>
      <c r="H95" s="96">
        <f t="shared" si="4"/>
        <v>0.73863636363636365</v>
      </c>
      <c r="I95" s="205"/>
      <c r="J95" s="208"/>
    </row>
    <row r="96" spans="1:10" x14ac:dyDescent="0.3">
      <c r="A96" s="211"/>
      <c r="B96" s="214"/>
      <c r="C96" s="217"/>
      <c r="D96" s="217"/>
      <c r="E96" s="88" t="s">
        <v>68</v>
      </c>
      <c r="F96" s="217"/>
      <c r="G96" s="89">
        <v>15</v>
      </c>
      <c r="H96" s="96">
        <f t="shared" si="4"/>
        <v>0.85227272727272729</v>
      </c>
      <c r="I96" s="205"/>
      <c r="J96" s="208"/>
    </row>
    <row r="97" spans="1:10" x14ac:dyDescent="0.3">
      <c r="A97" s="211"/>
      <c r="B97" s="214"/>
      <c r="C97" s="217"/>
      <c r="D97" s="217"/>
      <c r="E97" s="88" t="s">
        <v>69</v>
      </c>
      <c r="F97" s="217"/>
      <c r="G97" s="89">
        <v>29</v>
      </c>
      <c r="H97" s="96">
        <f t="shared" si="4"/>
        <v>1.6477272727272727</v>
      </c>
      <c r="I97" s="205"/>
      <c r="J97" s="208"/>
    </row>
    <row r="98" spans="1:10" x14ac:dyDescent="0.3">
      <c r="A98" s="211"/>
      <c r="B98" s="214"/>
      <c r="C98" s="217"/>
      <c r="D98" s="217"/>
      <c r="E98" s="88" t="s">
        <v>70</v>
      </c>
      <c r="F98" s="217"/>
      <c r="G98" s="89">
        <v>11</v>
      </c>
      <c r="H98" s="96">
        <f t="shared" si="4"/>
        <v>0.625</v>
      </c>
      <c r="I98" s="205"/>
      <c r="J98" s="208"/>
    </row>
    <row r="99" spans="1:10" x14ac:dyDescent="0.3">
      <c r="A99" s="211"/>
      <c r="B99" s="214"/>
      <c r="C99" s="217"/>
      <c r="D99" s="217"/>
      <c r="E99" s="90" t="s">
        <v>71</v>
      </c>
      <c r="F99" s="217"/>
      <c r="G99" s="91">
        <v>18</v>
      </c>
      <c r="H99" s="108">
        <f t="shared" si="4"/>
        <v>1.0227272727272727</v>
      </c>
      <c r="I99" s="205"/>
      <c r="J99" s="208"/>
    </row>
    <row r="100" spans="1:10" x14ac:dyDescent="0.3">
      <c r="A100" s="211"/>
      <c r="B100" s="214"/>
      <c r="C100" s="217"/>
      <c r="D100" s="217"/>
      <c r="E100" s="90" t="s">
        <v>72</v>
      </c>
      <c r="F100" s="217"/>
      <c r="G100" s="91">
        <v>0</v>
      </c>
      <c r="H100" s="108">
        <f t="shared" si="4"/>
        <v>0</v>
      </c>
      <c r="I100" s="205"/>
      <c r="J100" s="208"/>
    </row>
    <row r="101" spans="1:10" x14ac:dyDescent="0.3">
      <c r="A101" s="211"/>
      <c r="B101" s="214"/>
      <c r="C101" s="217"/>
      <c r="D101" s="217"/>
      <c r="E101" s="90" t="s">
        <v>73</v>
      </c>
      <c r="F101" s="217"/>
      <c r="G101" s="91">
        <v>0</v>
      </c>
      <c r="H101" s="108">
        <f t="shared" si="4"/>
        <v>0</v>
      </c>
      <c r="I101" s="205"/>
      <c r="J101" s="208"/>
    </row>
    <row r="102" spans="1:10" x14ac:dyDescent="0.3">
      <c r="A102" s="211"/>
      <c r="B102" s="214"/>
      <c r="C102" s="217"/>
      <c r="D102" s="217"/>
      <c r="E102" s="90" t="s">
        <v>74</v>
      </c>
      <c r="F102" s="217"/>
      <c r="G102" s="91">
        <v>0</v>
      </c>
      <c r="H102" s="108">
        <f t="shared" si="4"/>
        <v>0</v>
      </c>
      <c r="I102" s="205"/>
      <c r="J102" s="208"/>
    </row>
    <row r="103" spans="1:10" ht="15" thickBot="1" x14ac:dyDescent="0.35">
      <c r="A103" s="212"/>
      <c r="B103" s="215"/>
      <c r="C103" s="218"/>
      <c r="D103" s="218"/>
      <c r="E103" s="102" t="s">
        <v>75</v>
      </c>
      <c r="F103" s="218"/>
      <c r="G103" s="103">
        <v>0</v>
      </c>
      <c r="H103" s="108">
        <f t="shared" si="4"/>
        <v>0</v>
      </c>
      <c r="I103" s="206"/>
      <c r="J103" s="209"/>
    </row>
    <row r="104" spans="1:10" ht="15" thickTop="1" x14ac:dyDescent="0.3">
      <c r="A104" s="210" t="s">
        <v>111</v>
      </c>
      <c r="B104" s="213">
        <v>42531</v>
      </c>
      <c r="C104" s="216">
        <v>20</v>
      </c>
      <c r="D104" s="216">
        <v>28</v>
      </c>
      <c r="E104" s="109" t="s">
        <v>56</v>
      </c>
      <c r="F104" s="216">
        <v>172</v>
      </c>
      <c r="G104" s="110">
        <v>11</v>
      </c>
      <c r="H104" s="111">
        <f>(G104*10/$F$104)</f>
        <v>0.63953488372093026</v>
      </c>
      <c r="I104" s="204">
        <f>ROUND(AVERAGE(H104:H123),1)</f>
        <v>0.3</v>
      </c>
      <c r="J104" s="207">
        <f>ROUND(_xlfn.STDEV.P(H104:H123),1)</f>
        <v>0.3</v>
      </c>
    </row>
    <row r="105" spans="1:10" x14ac:dyDescent="0.3">
      <c r="A105" s="211"/>
      <c r="B105" s="214"/>
      <c r="C105" s="217"/>
      <c r="D105" s="217"/>
      <c r="E105" s="88" t="s">
        <v>57</v>
      </c>
      <c r="F105" s="217"/>
      <c r="G105" s="89">
        <v>0</v>
      </c>
      <c r="H105" s="96">
        <f t="shared" ref="H105:H123" si="5">(G105*10/$F$104)</f>
        <v>0</v>
      </c>
      <c r="I105" s="205"/>
      <c r="J105" s="208"/>
    </row>
    <row r="106" spans="1:10" x14ac:dyDescent="0.3">
      <c r="A106" s="211"/>
      <c r="B106" s="214"/>
      <c r="C106" s="217"/>
      <c r="D106" s="217"/>
      <c r="E106" s="88" t="s">
        <v>58</v>
      </c>
      <c r="F106" s="217"/>
      <c r="G106" s="89">
        <v>11</v>
      </c>
      <c r="H106" s="96">
        <f t="shared" si="5"/>
        <v>0.63953488372093026</v>
      </c>
      <c r="I106" s="205"/>
      <c r="J106" s="208"/>
    </row>
    <row r="107" spans="1:10" x14ac:dyDescent="0.3">
      <c r="A107" s="211"/>
      <c r="B107" s="214"/>
      <c r="C107" s="217"/>
      <c r="D107" s="217"/>
      <c r="E107" s="88" t="s">
        <v>59</v>
      </c>
      <c r="F107" s="217"/>
      <c r="G107" s="89">
        <v>11</v>
      </c>
      <c r="H107" s="96">
        <f t="shared" si="5"/>
        <v>0.63953488372093026</v>
      </c>
      <c r="I107" s="205"/>
      <c r="J107" s="208"/>
    </row>
    <row r="108" spans="1:10" x14ac:dyDescent="0.3">
      <c r="A108" s="211"/>
      <c r="B108" s="214"/>
      <c r="C108" s="217"/>
      <c r="D108" s="217"/>
      <c r="E108" s="88" t="s">
        <v>60</v>
      </c>
      <c r="F108" s="217"/>
      <c r="G108" s="89">
        <v>7</v>
      </c>
      <c r="H108" s="96">
        <f t="shared" si="5"/>
        <v>0.40697674418604651</v>
      </c>
      <c r="I108" s="205"/>
      <c r="J108" s="208"/>
    </row>
    <row r="109" spans="1:10" x14ac:dyDescent="0.3">
      <c r="A109" s="211"/>
      <c r="B109" s="214"/>
      <c r="C109" s="217"/>
      <c r="D109" s="217"/>
      <c r="E109" s="90" t="s">
        <v>61</v>
      </c>
      <c r="F109" s="217"/>
      <c r="G109" s="91">
        <v>10</v>
      </c>
      <c r="H109" s="108">
        <f t="shared" si="5"/>
        <v>0.58139534883720934</v>
      </c>
      <c r="I109" s="205"/>
      <c r="J109" s="208"/>
    </row>
    <row r="110" spans="1:10" x14ac:dyDescent="0.3">
      <c r="A110" s="211"/>
      <c r="B110" s="214"/>
      <c r="C110" s="217"/>
      <c r="D110" s="217"/>
      <c r="E110" s="90" t="s">
        <v>62</v>
      </c>
      <c r="F110" s="217"/>
      <c r="G110" s="91">
        <v>0</v>
      </c>
      <c r="H110" s="108">
        <f t="shared" si="5"/>
        <v>0</v>
      </c>
      <c r="I110" s="205"/>
      <c r="J110" s="208"/>
    </row>
    <row r="111" spans="1:10" x14ac:dyDescent="0.3">
      <c r="A111" s="211"/>
      <c r="B111" s="214"/>
      <c r="C111" s="217"/>
      <c r="D111" s="217"/>
      <c r="E111" s="90" t="s">
        <v>63</v>
      </c>
      <c r="F111" s="217"/>
      <c r="G111" s="91">
        <v>0</v>
      </c>
      <c r="H111" s="108">
        <f t="shared" si="5"/>
        <v>0</v>
      </c>
      <c r="I111" s="205"/>
      <c r="J111" s="208"/>
    </row>
    <row r="112" spans="1:10" x14ac:dyDescent="0.3">
      <c r="A112" s="211"/>
      <c r="B112" s="214"/>
      <c r="C112" s="217"/>
      <c r="D112" s="217"/>
      <c r="E112" s="90" t="s">
        <v>64</v>
      </c>
      <c r="F112" s="217"/>
      <c r="G112" s="91">
        <v>10</v>
      </c>
      <c r="H112" s="108">
        <f t="shared" si="5"/>
        <v>0.58139534883720934</v>
      </c>
      <c r="I112" s="205"/>
      <c r="J112" s="208"/>
    </row>
    <row r="113" spans="1:10" x14ac:dyDescent="0.3">
      <c r="A113" s="211"/>
      <c r="B113" s="214"/>
      <c r="C113" s="217"/>
      <c r="D113" s="217"/>
      <c r="E113" s="90" t="s">
        <v>65</v>
      </c>
      <c r="F113" s="217"/>
      <c r="G113" s="91">
        <v>8</v>
      </c>
      <c r="H113" s="108">
        <f t="shared" si="5"/>
        <v>0.46511627906976744</v>
      </c>
      <c r="I113" s="205"/>
      <c r="J113" s="208"/>
    </row>
    <row r="114" spans="1:10" x14ac:dyDescent="0.3">
      <c r="A114" s="211"/>
      <c r="B114" s="214"/>
      <c r="C114" s="217"/>
      <c r="D114" s="217"/>
      <c r="E114" s="88" t="s">
        <v>66</v>
      </c>
      <c r="F114" s="217"/>
      <c r="G114" s="89">
        <v>0</v>
      </c>
      <c r="H114" s="96">
        <f t="shared" si="5"/>
        <v>0</v>
      </c>
      <c r="I114" s="205"/>
      <c r="J114" s="208"/>
    </row>
    <row r="115" spans="1:10" x14ac:dyDescent="0.3">
      <c r="A115" s="211"/>
      <c r="B115" s="214"/>
      <c r="C115" s="217"/>
      <c r="D115" s="217"/>
      <c r="E115" s="88" t="s">
        <v>67</v>
      </c>
      <c r="F115" s="217"/>
      <c r="G115" s="89">
        <v>0</v>
      </c>
      <c r="H115" s="96">
        <f t="shared" si="5"/>
        <v>0</v>
      </c>
      <c r="I115" s="205"/>
      <c r="J115" s="208"/>
    </row>
    <row r="116" spans="1:10" x14ac:dyDescent="0.3">
      <c r="A116" s="211"/>
      <c r="B116" s="214"/>
      <c r="C116" s="217"/>
      <c r="D116" s="217"/>
      <c r="E116" s="88" t="s">
        <v>68</v>
      </c>
      <c r="F116" s="217"/>
      <c r="G116" s="89">
        <v>0</v>
      </c>
      <c r="H116" s="96">
        <f>(G116*10/$F$104)</f>
        <v>0</v>
      </c>
      <c r="I116" s="205"/>
      <c r="J116" s="208"/>
    </row>
    <row r="117" spans="1:10" x14ac:dyDescent="0.3">
      <c r="A117" s="211"/>
      <c r="B117" s="214"/>
      <c r="C117" s="217"/>
      <c r="D117" s="217"/>
      <c r="E117" s="88" t="s">
        <v>69</v>
      </c>
      <c r="F117" s="217"/>
      <c r="G117" s="89">
        <v>0</v>
      </c>
      <c r="H117" s="96">
        <f t="shared" si="5"/>
        <v>0</v>
      </c>
      <c r="I117" s="205"/>
      <c r="J117" s="208"/>
    </row>
    <row r="118" spans="1:10" x14ac:dyDescent="0.3">
      <c r="A118" s="211"/>
      <c r="B118" s="214"/>
      <c r="C118" s="217"/>
      <c r="D118" s="217"/>
      <c r="E118" s="88" t="s">
        <v>70</v>
      </c>
      <c r="F118" s="217"/>
      <c r="G118" s="89">
        <v>10</v>
      </c>
      <c r="H118" s="96">
        <f t="shared" si="5"/>
        <v>0.58139534883720934</v>
      </c>
      <c r="I118" s="205"/>
      <c r="J118" s="208"/>
    </row>
    <row r="119" spans="1:10" x14ac:dyDescent="0.3">
      <c r="A119" s="211"/>
      <c r="B119" s="214"/>
      <c r="C119" s="217"/>
      <c r="D119" s="217"/>
      <c r="E119" s="90" t="s">
        <v>71</v>
      </c>
      <c r="F119" s="217"/>
      <c r="G119" s="91">
        <v>0</v>
      </c>
      <c r="H119" s="108">
        <f t="shared" si="5"/>
        <v>0</v>
      </c>
      <c r="I119" s="205"/>
      <c r="J119" s="208"/>
    </row>
    <row r="120" spans="1:10" x14ac:dyDescent="0.3">
      <c r="A120" s="211"/>
      <c r="B120" s="214"/>
      <c r="C120" s="217"/>
      <c r="D120" s="217"/>
      <c r="E120" s="90" t="s">
        <v>72</v>
      </c>
      <c r="F120" s="217"/>
      <c r="G120" s="91">
        <v>18</v>
      </c>
      <c r="H120" s="108">
        <f t="shared" si="5"/>
        <v>1.0465116279069768</v>
      </c>
      <c r="I120" s="205"/>
      <c r="J120" s="208"/>
    </row>
    <row r="121" spans="1:10" x14ac:dyDescent="0.3">
      <c r="A121" s="211"/>
      <c r="B121" s="214"/>
      <c r="C121" s="217"/>
      <c r="D121" s="217"/>
      <c r="E121" s="90" t="s">
        <v>73</v>
      </c>
      <c r="F121" s="217"/>
      <c r="G121" s="91">
        <v>0</v>
      </c>
      <c r="H121" s="108">
        <f t="shared" si="5"/>
        <v>0</v>
      </c>
      <c r="I121" s="205"/>
      <c r="J121" s="208"/>
    </row>
    <row r="122" spans="1:10" x14ac:dyDescent="0.3">
      <c r="A122" s="211"/>
      <c r="B122" s="214"/>
      <c r="C122" s="217"/>
      <c r="D122" s="217"/>
      <c r="E122" s="90" t="s">
        <v>74</v>
      </c>
      <c r="F122" s="217"/>
      <c r="G122" s="91">
        <v>0</v>
      </c>
      <c r="H122" s="108">
        <f t="shared" si="5"/>
        <v>0</v>
      </c>
      <c r="I122" s="205"/>
      <c r="J122" s="208"/>
    </row>
    <row r="123" spans="1:10" ht="15" thickBot="1" x14ac:dyDescent="0.35">
      <c r="A123" s="212"/>
      <c r="B123" s="215"/>
      <c r="C123" s="218"/>
      <c r="D123" s="218"/>
      <c r="E123" s="102" t="s">
        <v>75</v>
      </c>
      <c r="F123" s="218"/>
      <c r="G123" s="103">
        <v>0</v>
      </c>
      <c r="H123" s="107">
        <f t="shared" si="5"/>
        <v>0</v>
      </c>
      <c r="I123" s="206"/>
      <c r="J123" s="209"/>
    </row>
    <row r="124" spans="1:10" ht="15" thickTop="1" x14ac:dyDescent="0.3">
      <c r="A124" s="210" t="s">
        <v>111</v>
      </c>
      <c r="B124" s="213">
        <v>42565</v>
      </c>
      <c r="C124" s="216">
        <v>20</v>
      </c>
      <c r="D124" s="216">
        <v>48</v>
      </c>
      <c r="E124" s="109" t="s">
        <v>56</v>
      </c>
      <c r="F124" s="216">
        <v>172</v>
      </c>
      <c r="G124" s="110"/>
      <c r="H124" s="111"/>
      <c r="I124" s="204">
        <v>0.4</v>
      </c>
      <c r="J124" s="207"/>
    </row>
    <row r="125" spans="1:10" x14ac:dyDescent="0.3">
      <c r="A125" s="211"/>
      <c r="B125" s="214"/>
      <c r="C125" s="217"/>
      <c r="D125" s="217"/>
      <c r="E125" s="88" t="s">
        <v>57</v>
      </c>
      <c r="F125" s="217"/>
      <c r="G125" s="89"/>
      <c r="H125" s="96"/>
      <c r="I125" s="205"/>
      <c r="J125" s="208"/>
    </row>
    <row r="126" spans="1:10" x14ac:dyDescent="0.3">
      <c r="A126" s="211"/>
      <c r="B126" s="214"/>
      <c r="C126" s="217"/>
      <c r="D126" s="217"/>
      <c r="E126" s="88" t="s">
        <v>58</v>
      </c>
      <c r="F126" s="217"/>
      <c r="G126" s="89"/>
      <c r="H126" s="96"/>
      <c r="I126" s="205"/>
      <c r="J126" s="208"/>
    </row>
    <row r="127" spans="1:10" x14ac:dyDescent="0.3">
      <c r="A127" s="211"/>
      <c r="B127" s="214"/>
      <c r="C127" s="217"/>
      <c r="D127" s="217"/>
      <c r="E127" s="88" t="s">
        <v>59</v>
      </c>
      <c r="F127" s="217"/>
      <c r="G127" s="89"/>
      <c r="H127" s="96"/>
      <c r="I127" s="205"/>
      <c r="J127" s="208"/>
    </row>
    <row r="128" spans="1:10" x14ac:dyDescent="0.3">
      <c r="A128" s="211"/>
      <c r="B128" s="214"/>
      <c r="C128" s="217"/>
      <c r="D128" s="217"/>
      <c r="E128" s="88" t="s">
        <v>60</v>
      </c>
      <c r="F128" s="217"/>
      <c r="G128" s="89"/>
      <c r="H128" s="96"/>
      <c r="I128" s="205"/>
      <c r="J128" s="208"/>
    </row>
    <row r="129" spans="1:10" x14ac:dyDescent="0.3">
      <c r="A129" s="211"/>
      <c r="B129" s="214"/>
      <c r="C129" s="217"/>
      <c r="D129" s="217"/>
      <c r="E129" s="90" t="s">
        <v>61</v>
      </c>
      <c r="F129" s="217"/>
      <c r="G129" s="91"/>
      <c r="H129" s="108"/>
      <c r="I129" s="205"/>
      <c r="J129" s="208"/>
    </row>
    <row r="130" spans="1:10" x14ac:dyDescent="0.3">
      <c r="A130" s="211"/>
      <c r="B130" s="214"/>
      <c r="C130" s="217"/>
      <c r="D130" s="217"/>
      <c r="E130" s="90" t="s">
        <v>62</v>
      </c>
      <c r="F130" s="217"/>
      <c r="G130" s="91"/>
      <c r="H130" s="108"/>
      <c r="I130" s="205"/>
      <c r="J130" s="208"/>
    </row>
    <row r="131" spans="1:10" x14ac:dyDescent="0.3">
      <c r="A131" s="211"/>
      <c r="B131" s="214"/>
      <c r="C131" s="217"/>
      <c r="D131" s="217"/>
      <c r="E131" s="90" t="s">
        <v>63</v>
      </c>
      <c r="F131" s="217"/>
      <c r="G131" s="91"/>
      <c r="H131" s="108"/>
      <c r="I131" s="205"/>
      <c r="J131" s="208"/>
    </row>
    <row r="132" spans="1:10" x14ac:dyDescent="0.3">
      <c r="A132" s="211"/>
      <c r="B132" s="214"/>
      <c r="C132" s="217"/>
      <c r="D132" s="217"/>
      <c r="E132" s="90" t="s">
        <v>64</v>
      </c>
      <c r="F132" s="217"/>
      <c r="G132" s="91"/>
      <c r="H132" s="108"/>
      <c r="I132" s="205"/>
      <c r="J132" s="208"/>
    </row>
    <row r="133" spans="1:10" x14ac:dyDescent="0.3">
      <c r="A133" s="211"/>
      <c r="B133" s="214"/>
      <c r="C133" s="217"/>
      <c r="D133" s="217"/>
      <c r="E133" s="90" t="s">
        <v>65</v>
      </c>
      <c r="F133" s="217"/>
      <c r="G133" s="91"/>
      <c r="H133" s="108"/>
      <c r="I133" s="205"/>
      <c r="J133" s="208"/>
    </row>
    <row r="134" spans="1:10" x14ac:dyDescent="0.3">
      <c r="A134" s="211"/>
      <c r="B134" s="214"/>
      <c r="C134" s="217"/>
      <c r="D134" s="217"/>
      <c r="E134" s="88" t="s">
        <v>66</v>
      </c>
      <c r="F134" s="217"/>
      <c r="G134" s="89"/>
      <c r="H134" s="96"/>
      <c r="I134" s="205"/>
      <c r="J134" s="208"/>
    </row>
    <row r="135" spans="1:10" x14ac:dyDescent="0.3">
      <c r="A135" s="211"/>
      <c r="B135" s="214"/>
      <c r="C135" s="217"/>
      <c r="D135" s="217"/>
      <c r="E135" s="88" t="s">
        <v>67</v>
      </c>
      <c r="F135" s="217"/>
      <c r="G135" s="89"/>
      <c r="H135" s="96"/>
      <c r="I135" s="205"/>
      <c r="J135" s="208"/>
    </row>
    <row r="136" spans="1:10" x14ac:dyDescent="0.3">
      <c r="A136" s="211"/>
      <c r="B136" s="214"/>
      <c r="C136" s="217"/>
      <c r="D136" s="217"/>
      <c r="E136" s="88" t="s">
        <v>68</v>
      </c>
      <c r="F136" s="217"/>
      <c r="G136" s="89"/>
      <c r="H136" s="96"/>
      <c r="I136" s="205"/>
      <c r="J136" s="208"/>
    </row>
    <row r="137" spans="1:10" x14ac:dyDescent="0.3">
      <c r="A137" s="211"/>
      <c r="B137" s="214"/>
      <c r="C137" s="217"/>
      <c r="D137" s="217"/>
      <c r="E137" s="88" t="s">
        <v>69</v>
      </c>
      <c r="F137" s="217"/>
      <c r="G137" s="89"/>
      <c r="H137" s="96"/>
      <c r="I137" s="205"/>
      <c r="J137" s="208"/>
    </row>
    <row r="138" spans="1:10" x14ac:dyDescent="0.3">
      <c r="A138" s="211"/>
      <c r="B138" s="214"/>
      <c r="C138" s="217"/>
      <c r="D138" s="217"/>
      <c r="E138" s="88" t="s">
        <v>70</v>
      </c>
      <c r="F138" s="217"/>
      <c r="G138" s="89"/>
      <c r="H138" s="96"/>
      <c r="I138" s="205"/>
      <c r="J138" s="208"/>
    </row>
    <row r="139" spans="1:10" x14ac:dyDescent="0.3">
      <c r="A139" s="211"/>
      <c r="B139" s="214"/>
      <c r="C139" s="217"/>
      <c r="D139" s="217"/>
      <c r="E139" s="90" t="s">
        <v>71</v>
      </c>
      <c r="F139" s="217"/>
      <c r="G139" s="91"/>
      <c r="H139" s="108"/>
      <c r="I139" s="205"/>
      <c r="J139" s="208"/>
    </row>
    <row r="140" spans="1:10" x14ac:dyDescent="0.3">
      <c r="A140" s="211"/>
      <c r="B140" s="214"/>
      <c r="C140" s="217"/>
      <c r="D140" s="217"/>
      <c r="E140" s="90" t="s">
        <v>72</v>
      </c>
      <c r="F140" s="217"/>
      <c r="G140" s="91"/>
      <c r="H140" s="108"/>
      <c r="I140" s="205"/>
      <c r="J140" s="208"/>
    </row>
    <row r="141" spans="1:10" x14ac:dyDescent="0.3">
      <c r="A141" s="211"/>
      <c r="B141" s="214"/>
      <c r="C141" s="217"/>
      <c r="D141" s="217"/>
      <c r="E141" s="90" t="s">
        <v>73</v>
      </c>
      <c r="F141" s="217"/>
      <c r="G141" s="91"/>
      <c r="H141" s="108"/>
      <c r="I141" s="205"/>
      <c r="J141" s="208"/>
    </row>
    <row r="142" spans="1:10" x14ac:dyDescent="0.3">
      <c r="A142" s="211"/>
      <c r="B142" s="214"/>
      <c r="C142" s="217"/>
      <c r="D142" s="217"/>
      <c r="E142" s="90" t="s">
        <v>74</v>
      </c>
      <c r="F142" s="217"/>
      <c r="G142" s="91"/>
      <c r="H142" s="108"/>
      <c r="I142" s="205"/>
      <c r="J142" s="208"/>
    </row>
    <row r="143" spans="1:10" ht="15" thickBot="1" x14ac:dyDescent="0.35">
      <c r="A143" s="212"/>
      <c r="B143" s="215"/>
      <c r="C143" s="218"/>
      <c r="D143" s="218"/>
      <c r="E143" s="102" t="s">
        <v>75</v>
      </c>
      <c r="F143" s="218"/>
      <c r="G143" s="103"/>
      <c r="H143" s="107"/>
      <c r="I143" s="206"/>
      <c r="J143" s="209"/>
    </row>
    <row r="144" spans="1:10" ht="15" thickTop="1" x14ac:dyDescent="0.3"/>
  </sheetData>
  <mergeCells count="50">
    <mergeCell ref="I124:I143"/>
    <mergeCell ref="J124:J143"/>
    <mergeCell ref="A124:A143"/>
    <mergeCell ref="B124:B143"/>
    <mergeCell ref="C124:C143"/>
    <mergeCell ref="D124:D143"/>
    <mergeCell ref="F124:F143"/>
    <mergeCell ref="A2:J2"/>
    <mergeCell ref="F24:F43"/>
    <mergeCell ref="A4:A23"/>
    <mergeCell ref="F4:F23"/>
    <mergeCell ref="B4:B23"/>
    <mergeCell ref="C4:C23"/>
    <mergeCell ref="D4:D23"/>
    <mergeCell ref="I4:I23"/>
    <mergeCell ref="J4:J23"/>
    <mergeCell ref="B24:B43"/>
    <mergeCell ref="C24:C43"/>
    <mergeCell ref="D24:D43"/>
    <mergeCell ref="I24:I43"/>
    <mergeCell ref="J24:J43"/>
    <mergeCell ref="I44:I63"/>
    <mergeCell ref="J44:J63"/>
    <mergeCell ref="A24:A43"/>
    <mergeCell ref="I64:I83"/>
    <mergeCell ref="J64:J83"/>
    <mergeCell ref="A44:A63"/>
    <mergeCell ref="B44:B63"/>
    <mergeCell ref="C44:C63"/>
    <mergeCell ref="D44:D63"/>
    <mergeCell ref="F44:F63"/>
    <mergeCell ref="I84:I103"/>
    <mergeCell ref="J84:J103"/>
    <mergeCell ref="A64:A83"/>
    <mergeCell ref="B64:B83"/>
    <mergeCell ref="C64:C83"/>
    <mergeCell ref="D64:D83"/>
    <mergeCell ref="F64:F83"/>
    <mergeCell ref="A84:A103"/>
    <mergeCell ref="B84:B103"/>
    <mergeCell ref="C84:C103"/>
    <mergeCell ref="D84:D103"/>
    <mergeCell ref="F84:F103"/>
    <mergeCell ref="I104:I123"/>
    <mergeCell ref="J104:J123"/>
    <mergeCell ref="A104:A123"/>
    <mergeCell ref="B104:B123"/>
    <mergeCell ref="C104:C123"/>
    <mergeCell ref="D104:D123"/>
    <mergeCell ref="F104:F12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</sheetPr>
  <dimension ref="A2:J124"/>
  <sheetViews>
    <sheetView topLeftCell="A25" zoomScale="80" zoomScaleNormal="80" workbookViewId="0">
      <selection activeCell="L43" sqref="L43"/>
    </sheetView>
  </sheetViews>
  <sheetFormatPr baseColWidth="10" defaultRowHeight="14.4" x14ac:dyDescent="0.3"/>
  <cols>
    <col min="1" max="1" width="22.33203125" customWidth="1"/>
    <col min="3" max="3" width="14.6640625" customWidth="1"/>
    <col min="6" max="6" width="13.5546875" customWidth="1"/>
    <col min="7" max="7" width="18.88671875" customWidth="1"/>
    <col min="8" max="8" width="18.33203125" customWidth="1"/>
    <col min="9" max="9" width="19.33203125" customWidth="1"/>
    <col min="10" max="10" width="14.44140625" customWidth="1"/>
  </cols>
  <sheetData>
    <row r="2" spans="1:10" ht="21" thickBot="1" x14ac:dyDescent="0.35">
      <c r="A2" s="220" t="s">
        <v>81</v>
      </c>
      <c r="B2" s="220"/>
      <c r="C2" s="220"/>
      <c r="D2" s="220"/>
      <c r="E2" s="220"/>
      <c r="F2" s="220"/>
      <c r="G2" s="220"/>
      <c r="H2" s="220"/>
      <c r="I2" s="220"/>
      <c r="J2" s="220"/>
    </row>
    <row r="3" spans="1:10" ht="58.2" thickBot="1" x14ac:dyDescent="0.35">
      <c r="A3" s="92" t="s">
        <v>46</v>
      </c>
      <c r="B3" s="93" t="s">
        <v>47</v>
      </c>
      <c r="C3" s="94" t="s">
        <v>48</v>
      </c>
      <c r="D3" s="94" t="s">
        <v>55</v>
      </c>
      <c r="E3" s="93" t="s">
        <v>45</v>
      </c>
      <c r="F3" s="94" t="s">
        <v>49</v>
      </c>
      <c r="G3" s="94" t="s">
        <v>50</v>
      </c>
      <c r="H3" s="94" t="s">
        <v>51</v>
      </c>
      <c r="I3" s="94" t="s">
        <v>52</v>
      </c>
      <c r="J3" s="95" t="s">
        <v>76</v>
      </c>
    </row>
    <row r="4" spans="1:10" x14ac:dyDescent="0.3">
      <c r="A4" s="221" t="s">
        <v>112</v>
      </c>
      <c r="B4" s="222">
        <v>42503</v>
      </c>
      <c r="C4" s="219">
        <v>20</v>
      </c>
      <c r="D4" s="219">
        <v>0</v>
      </c>
      <c r="E4" s="99" t="s">
        <v>56</v>
      </c>
      <c r="F4" s="219">
        <v>175</v>
      </c>
      <c r="G4" s="100">
        <v>0</v>
      </c>
      <c r="H4" s="101">
        <f>(G4*10/$F$4)</f>
        <v>0</v>
      </c>
      <c r="I4" s="223">
        <f>ROUND(AVERAGE(H4:H23),1)</f>
        <v>0.9</v>
      </c>
      <c r="J4" s="224">
        <f>ROUND(_xlfn.STDEV.P(H4:H23),1)</f>
        <v>0.7</v>
      </c>
    </row>
    <row r="5" spans="1:10" x14ac:dyDescent="0.3">
      <c r="A5" s="211"/>
      <c r="B5" s="214"/>
      <c r="C5" s="217"/>
      <c r="D5" s="217"/>
      <c r="E5" s="88" t="s">
        <v>57</v>
      </c>
      <c r="F5" s="217"/>
      <c r="G5" s="89">
        <v>0</v>
      </c>
      <c r="H5" s="97">
        <f>(G5*10/$F$4)</f>
        <v>0</v>
      </c>
      <c r="I5" s="205"/>
      <c r="J5" s="208"/>
    </row>
    <row r="6" spans="1:10" x14ac:dyDescent="0.3">
      <c r="A6" s="211"/>
      <c r="B6" s="214"/>
      <c r="C6" s="217"/>
      <c r="D6" s="217"/>
      <c r="E6" s="88" t="s">
        <v>58</v>
      </c>
      <c r="F6" s="217"/>
      <c r="G6" s="89">
        <v>0</v>
      </c>
      <c r="H6" s="97">
        <f t="shared" ref="H6:H23" si="0">(G6*10/$F$4)</f>
        <v>0</v>
      </c>
      <c r="I6" s="205"/>
      <c r="J6" s="208"/>
    </row>
    <row r="7" spans="1:10" x14ac:dyDescent="0.3">
      <c r="A7" s="211"/>
      <c r="B7" s="214"/>
      <c r="C7" s="217"/>
      <c r="D7" s="217"/>
      <c r="E7" s="88" t="s">
        <v>59</v>
      </c>
      <c r="F7" s="217"/>
      <c r="G7" s="89">
        <v>24</v>
      </c>
      <c r="H7" s="97">
        <f t="shared" si="0"/>
        <v>1.3714285714285714</v>
      </c>
      <c r="I7" s="205"/>
      <c r="J7" s="208"/>
    </row>
    <row r="8" spans="1:10" x14ac:dyDescent="0.3">
      <c r="A8" s="211"/>
      <c r="B8" s="214"/>
      <c r="C8" s="217"/>
      <c r="D8" s="217"/>
      <c r="E8" s="88" t="s">
        <v>60</v>
      </c>
      <c r="F8" s="217"/>
      <c r="G8" s="89">
        <v>10</v>
      </c>
      <c r="H8" s="97">
        <f t="shared" si="0"/>
        <v>0.5714285714285714</v>
      </c>
      <c r="I8" s="205"/>
      <c r="J8" s="208"/>
    </row>
    <row r="9" spans="1:10" x14ac:dyDescent="0.3">
      <c r="A9" s="211"/>
      <c r="B9" s="214"/>
      <c r="C9" s="217"/>
      <c r="D9" s="217"/>
      <c r="E9" s="90" t="s">
        <v>61</v>
      </c>
      <c r="F9" s="217"/>
      <c r="G9" s="91">
        <v>23</v>
      </c>
      <c r="H9" s="98">
        <f t="shared" si="0"/>
        <v>1.3142857142857143</v>
      </c>
      <c r="I9" s="205"/>
      <c r="J9" s="208"/>
    </row>
    <row r="10" spans="1:10" x14ac:dyDescent="0.3">
      <c r="A10" s="211"/>
      <c r="B10" s="214"/>
      <c r="C10" s="217"/>
      <c r="D10" s="217"/>
      <c r="E10" s="90" t="s">
        <v>62</v>
      </c>
      <c r="F10" s="217"/>
      <c r="G10" s="91">
        <v>31</v>
      </c>
      <c r="H10" s="98">
        <f t="shared" si="0"/>
        <v>1.7714285714285714</v>
      </c>
      <c r="I10" s="205"/>
      <c r="J10" s="208"/>
    </row>
    <row r="11" spans="1:10" x14ac:dyDescent="0.3">
      <c r="A11" s="211"/>
      <c r="B11" s="214"/>
      <c r="C11" s="217"/>
      <c r="D11" s="217"/>
      <c r="E11" s="90" t="s">
        <v>63</v>
      </c>
      <c r="F11" s="217"/>
      <c r="G11" s="91">
        <v>14</v>
      </c>
      <c r="H11" s="98">
        <f t="shared" si="0"/>
        <v>0.8</v>
      </c>
      <c r="I11" s="205"/>
      <c r="J11" s="208"/>
    </row>
    <row r="12" spans="1:10" x14ac:dyDescent="0.3">
      <c r="A12" s="211"/>
      <c r="B12" s="214"/>
      <c r="C12" s="217"/>
      <c r="D12" s="217"/>
      <c r="E12" s="90" t="s">
        <v>64</v>
      </c>
      <c r="F12" s="217"/>
      <c r="G12" s="91">
        <v>4</v>
      </c>
      <c r="H12" s="98">
        <f>(G12*10/$F$4)</f>
        <v>0.22857142857142856</v>
      </c>
      <c r="I12" s="205"/>
      <c r="J12" s="208"/>
    </row>
    <row r="13" spans="1:10" x14ac:dyDescent="0.3">
      <c r="A13" s="211"/>
      <c r="B13" s="214"/>
      <c r="C13" s="217"/>
      <c r="D13" s="217"/>
      <c r="E13" s="90" t="s">
        <v>65</v>
      </c>
      <c r="F13" s="217"/>
      <c r="G13" s="91">
        <v>11</v>
      </c>
      <c r="H13" s="98">
        <f t="shared" si="0"/>
        <v>0.62857142857142856</v>
      </c>
      <c r="I13" s="205"/>
      <c r="J13" s="208"/>
    </row>
    <row r="14" spans="1:10" x14ac:dyDescent="0.3">
      <c r="A14" s="211"/>
      <c r="B14" s="214"/>
      <c r="C14" s="217"/>
      <c r="D14" s="217"/>
      <c r="E14" s="88" t="s">
        <v>66</v>
      </c>
      <c r="F14" s="217"/>
      <c r="G14" s="89">
        <v>7</v>
      </c>
      <c r="H14" s="97">
        <f t="shared" si="0"/>
        <v>0.4</v>
      </c>
      <c r="I14" s="205"/>
      <c r="J14" s="208"/>
    </row>
    <row r="15" spans="1:10" x14ac:dyDescent="0.3">
      <c r="A15" s="211"/>
      <c r="B15" s="214"/>
      <c r="C15" s="217"/>
      <c r="D15" s="217"/>
      <c r="E15" s="88" t="s">
        <v>67</v>
      </c>
      <c r="F15" s="217"/>
      <c r="G15" s="89">
        <v>5</v>
      </c>
      <c r="H15" s="97">
        <f t="shared" si="0"/>
        <v>0.2857142857142857</v>
      </c>
      <c r="I15" s="205"/>
      <c r="J15" s="208"/>
    </row>
    <row r="16" spans="1:10" x14ac:dyDescent="0.3">
      <c r="A16" s="211"/>
      <c r="B16" s="214"/>
      <c r="C16" s="217"/>
      <c r="D16" s="217"/>
      <c r="E16" s="88" t="s">
        <v>68</v>
      </c>
      <c r="F16" s="217"/>
      <c r="G16" s="89">
        <v>12</v>
      </c>
      <c r="H16" s="97">
        <f t="shared" si="0"/>
        <v>0.68571428571428572</v>
      </c>
      <c r="I16" s="205"/>
      <c r="J16" s="208"/>
    </row>
    <row r="17" spans="1:10" x14ac:dyDescent="0.3">
      <c r="A17" s="211"/>
      <c r="B17" s="214"/>
      <c r="C17" s="217"/>
      <c r="D17" s="217"/>
      <c r="E17" s="88" t="s">
        <v>69</v>
      </c>
      <c r="F17" s="217"/>
      <c r="G17" s="89">
        <v>16</v>
      </c>
      <c r="H17" s="97">
        <f t="shared" si="0"/>
        <v>0.91428571428571426</v>
      </c>
      <c r="I17" s="205"/>
      <c r="J17" s="208"/>
    </row>
    <row r="18" spans="1:10" x14ac:dyDescent="0.3">
      <c r="A18" s="211"/>
      <c r="B18" s="214"/>
      <c r="C18" s="217"/>
      <c r="D18" s="217"/>
      <c r="E18" s="88" t="s">
        <v>70</v>
      </c>
      <c r="F18" s="217"/>
      <c r="G18" s="89">
        <v>8</v>
      </c>
      <c r="H18" s="97">
        <f t="shared" si="0"/>
        <v>0.45714285714285713</v>
      </c>
      <c r="I18" s="205"/>
      <c r="J18" s="208"/>
    </row>
    <row r="19" spans="1:10" x14ac:dyDescent="0.3">
      <c r="A19" s="211"/>
      <c r="B19" s="214"/>
      <c r="C19" s="217"/>
      <c r="D19" s="217"/>
      <c r="E19" s="90" t="s">
        <v>71</v>
      </c>
      <c r="F19" s="217"/>
      <c r="G19" s="91">
        <v>29</v>
      </c>
      <c r="H19" s="98">
        <f t="shared" si="0"/>
        <v>1.6571428571428573</v>
      </c>
      <c r="I19" s="205"/>
      <c r="J19" s="208"/>
    </row>
    <row r="20" spans="1:10" x14ac:dyDescent="0.3">
      <c r="A20" s="211"/>
      <c r="B20" s="214"/>
      <c r="C20" s="217"/>
      <c r="D20" s="217"/>
      <c r="E20" s="90" t="s">
        <v>72</v>
      </c>
      <c r="F20" s="217"/>
      <c r="G20" s="91">
        <v>31</v>
      </c>
      <c r="H20" s="98">
        <f t="shared" si="0"/>
        <v>1.7714285714285714</v>
      </c>
      <c r="I20" s="205"/>
      <c r="J20" s="208"/>
    </row>
    <row r="21" spans="1:10" x14ac:dyDescent="0.3">
      <c r="A21" s="211"/>
      <c r="B21" s="214"/>
      <c r="C21" s="217"/>
      <c r="D21" s="217"/>
      <c r="E21" s="90" t="s">
        <v>73</v>
      </c>
      <c r="F21" s="217"/>
      <c r="G21" s="91">
        <v>31</v>
      </c>
      <c r="H21" s="98">
        <f t="shared" si="0"/>
        <v>1.7714285714285714</v>
      </c>
      <c r="I21" s="205"/>
      <c r="J21" s="208"/>
    </row>
    <row r="22" spans="1:10" x14ac:dyDescent="0.3">
      <c r="A22" s="211"/>
      <c r="B22" s="214"/>
      <c r="C22" s="217"/>
      <c r="D22" s="217"/>
      <c r="E22" s="90" t="s">
        <v>74</v>
      </c>
      <c r="F22" s="217"/>
      <c r="G22" s="91">
        <v>32</v>
      </c>
      <c r="H22" s="98">
        <f t="shared" si="0"/>
        <v>1.8285714285714285</v>
      </c>
      <c r="I22" s="205"/>
      <c r="J22" s="208"/>
    </row>
    <row r="23" spans="1:10" ht="15" thickBot="1" x14ac:dyDescent="0.35">
      <c r="A23" s="212"/>
      <c r="B23" s="215"/>
      <c r="C23" s="218"/>
      <c r="D23" s="218"/>
      <c r="E23" s="102" t="s">
        <v>75</v>
      </c>
      <c r="F23" s="218"/>
      <c r="G23" s="103">
        <v>39</v>
      </c>
      <c r="H23" s="104">
        <f t="shared" si="0"/>
        <v>2.2285714285714286</v>
      </c>
      <c r="I23" s="206"/>
      <c r="J23" s="209"/>
    </row>
    <row r="24" spans="1:10" ht="15" thickTop="1" x14ac:dyDescent="0.3">
      <c r="A24" s="210" t="s">
        <v>113</v>
      </c>
      <c r="B24" s="213">
        <v>42507</v>
      </c>
      <c r="C24" s="216">
        <v>20</v>
      </c>
      <c r="D24" s="216">
        <v>4</v>
      </c>
      <c r="E24" s="109" t="s">
        <v>56</v>
      </c>
      <c r="F24" s="216">
        <v>180</v>
      </c>
      <c r="G24" s="110">
        <v>32</v>
      </c>
      <c r="H24" s="111">
        <f>(G24*10/$F$24)</f>
        <v>1.7777777777777777</v>
      </c>
      <c r="I24" s="204">
        <f>ROUND(AVERAGE(H24:H43),1)</f>
        <v>5.0999999999999996</v>
      </c>
      <c r="J24" s="207">
        <f>ROUND(_xlfn.STDEV.P(H24:H43),1)</f>
        <v>1.9</v>
      </c>
    </row>
    <row r="25" spans="1:10" x14ac:dyDescent="0.3">
      <c r="A25" s="211"/>
      <c r="B25" s="214"/>
      <c r="C25" s="217"/>
      <c r="D25" s="217"/>
      <c r="E25" s="88" t="s">
        <v>57</v>
      </c>
      <c r="F25" s="217"/>
      <c r="G25" s="89">
        <v>30</v>
      </c>
      <c r="H25" s="96">
        <f t="shared" ref="H25:H43" si="1">(G25*10/$F$24)</f>
        <v>1.6666666666666667</v>
      </c>
      <c r="I25" s="205"/>
      <c r="J25" s="208"/>
    </row>
    <row r="26" spans="1:10" x14ac:dyDescent="0.3">
      <c r="A26" s="211"/>
      <c r="B26" s="214"/>
      <c r="C26" s="217"/>
      <c r="D26" s="217"/>
      <c r="E26" s="88" t="s">
        <v>58</v>
      </c>
      <c r="F26" s="217"/>
      <c r="G26" s="89">
        <v>69</v>
      </c>
      <c r="H26" s="96">
        <f t="shared" si="1"/>
        <v>3.8333333333333335</v>
      </c>
      <c r="I26" s="205"/>
      <c r="J26" s="208"/>
    </row>
    <row r="27" spans="1:10" x14ac:dyDescent="0.3">
      <c r="A27" s="211"/>
      <c r="B27" s="214"/>
      <c r="C27" s="217"/>
      <c r="D27" s="217"/>
      <c r="E27" s="88" t="s">
        <v>59</v>
      </c>
      <c r="F27" s="217"/>
      <c r="G27" s="89">
        <v>74</v>
      </c>
      <c r="H27" s="96">
        <f t="shared" si="1"/>
        <v>4.1111111111111107</v>
      </c>
      <c r="I27" s="205"/>
      <c r="J27" s="208"/>
    </row>
    <row r="28" spans="1:10" x14ac:dyDescent="0.3">
      <c r="A28" s="211"/>
      <c r="B28" s="214"/>
      <c r="C28" s="217"/>
      <c r="D28" s="217"/>
      <c r="E28" s="88" t="s">
        <v>60</v>
      </c>
      <c r="F28" s="217"/>
      <c r="G28" s="89">
        <v>76</v>
      </c>
      <c r="H28" s="96">
        <f t="shared" si="1"/>
        <v>4.2222222222222223</v>
      </c>
      <c r="I28" s="205"/>
      <c r="J28" s="208"/>
    </row>
    <row r="29" spans="1:10" x14ac:dyDescent="0.3">
      <c r="A29" s="211"/>
      <c r="B29" s="214"/>
      <c r="C29" s="217"/>
      <c r="D29" s="217"/>
      <c r="E29" s="90" t="s">
        <v>61</v>
      </c>
      <c r="F29" s="217"/>
      <c r="G29" s="91">
        <v>71</v>
      </c>
      <c r="H29" s="108">
        <f t="shared" si="1"/>
        <v>3.9444444444444446</v>
      </c>
      <c r="I29" s="205"/>
      <c r="J29" s="208"/>
    </row>
    <row r="30" spans="1:10" x14ac:dyDescent="0.3">
      <c r="A30" s="211"/>
      <c r="B30" s="214"/>
      <c r="C30" s="217"/>
      <c r="D30" s="217"/>
      <c r="E30" s="90" t="s">
        <v>62</v>
      </c>
      <c r="F30" s="217"/>
      <c r="G30" s="91">
        <v>76</v>
      </c>
      <c r="H30" s="108">
        <f t="shared" si="1"/>
        <v>4.2222222222222223</v>
      </c>
      <c r="I30" s="205"/>
      <c r="J30" s="208"/>
    </row>
    <row r="31" spans="1:10" x14ac:dyDescent="0.3">
      <c r="A31" s="211"/>
      <c r="B31" s="214"/>
      <c r="C31" s="217"/>
      <c r="D31" s="217"/>
      <c r="E31" s="90" t="s">
        <v>63</v>
      </c>
      <c r="F31" s="217"/>
      <c r="G31" s="91">
        <v>98</v>
      </c>
      <c r="H31" s="108">
        <f t="shared" si="1"/>
        <v>5.4444444444444446</v>
      </c>
      <c r="I31" s="205"/>
      <c r="J31" s="208"/>
    </row>
    <row r="32" spans="1:10" x14ac:dyDescent="0.3">
      <c r="A32" s="211"/>
      <c r="B32" s="214"/>
      <c r="C32" s="217"/>
      <c r="D32" s="217"/>
      <c r="E32" s="90" t="s">
        <v>64</v>
      </c>
      <c r="F32" s="217"/>
      <c r="G32" s="91">
        <v>113</v>
      </c>
      <c r="H32" s="108">
        <f t="shared" si="1"/>
        <v>6.2777777777777777</v>
      </c>
      <c r="I32" s="205"/>
      <c r="J32" s="208"/>
    </row>
    <row r="33" spans="1:10" x14ac:dyDescent="0.3">
      <c r="A33" s="211"/>
      <c r="B33" s="214"/>
      <c r="C33" s="217"/>
      <c r="D33" s="217"/>
      <c r="E33" s="90" t="s">
        <v>65</v>
      </c>
      <c r="F33" s="217"/>
      <c r="G33" s="91">
        <v>106</v>
      </c>
      <c r="H33" s="108">
        <f t="shared" si="1"/>
        <v>5.8888888888888893</v>
      </c>
      <c r="I33" s="205"/>
      <c r="J33" s="208"/>
    </row>
    <row r="34" spans="1:10" x14ac:dyDescent="0.3">
      <c r="A34" s="211"/>
      <c r="B34" s="214"/>
      <c r="C34" s="217"/>
      <c r="D34" s="217"/>
      <c r="E34" s="88" t="s">
        <v>66</v>
      </c>
      <c r="F34" s="217"/>
      <c r="G34" s="89">
        <v>153</v>
      </c>
      <c r="H34" s="96">
        <f>(G34*10/$F$24)</f>
        <v>8.5</v>
      </c>
      <c r="I34" s="205"/>
      <c r="J34" s="208"/>
    </row>
    <row r="35" spans="1:10" x14ac:dyDescent="0.3">
      <c r="A35" s="211"/>
      <c r="B35" s="214"/>
      <c r="C35" s="217"/>
      <c r="D35" s="217"/>
      <c r="E35" s="88" t="s">
        <v>67</v>
      </c>
      <c r="F35" s="217"/>
      <c r="G35" s="89">
        <v>146</v>
      </c>
      <c r="H35" s="96">
        <f t="shared" si="1"/>
        <v>8.1111111111111107</v>
      </c>
      <c r="I35" s="205"/>
      <c r="J35" s="208"/>
    </row>
    <row r="36" spans="1:10" x14ac:dyDescent="0.3">
      <c r="A36" s="211"/>
      <c r="B36" s="214"/>
      <c r="C36" s="217"/>
      <c r="D36" s="217"/>
      <c r="E36" s="88" t="s">
        <v>68</v>
      </c>
      <c r="F36" s="217"/>
      <c r="G36" s="89">
        <v>130</v>
      </c>
      <c r="H36" s="96">
        <f t="shared" si="1"/>
        <v>7.2222222222222223</v>
      </c>
      <c r="I36" s="205"/>
      <c r="J36" s="208"/>
    </row>
    <row r="37" spans="1:10" x14ac:dyDescent="0.3">
      <c r="A37" s="211"/>
      <c r="B37" s="214"/>
      <c r="C37" s="217"/>
      <c r="D37" s="217"/>
      <c r="E37" s="88" t="s">
        <v>69</v>
      </c>
      <c r="F37" s="217"/>
      <c r="G37" s="89">
        <v>142</v>
      </c>
      <c r="H37" s="96">
        <f t="shared" si="1"/>
        <v>7.8888888888888893</v>
      </c>
      <c r="I37" s="205"/>
      <c r="J37" s="208"/>
    </row>
    <row r="38" spans="1:10" x14ac:dyDescent="0.3">
      <c r="A38" s="211"/>
      <c r="B38" s="214"/>
      <c r="C38" s="217"/>
      <c r="D38" s="217"/>
      <c r="E38" s="88" t="s">
        <v>70</v>
      </c>
      <c r="F38" s="217"/>
      <c r="G38" s="89">
        <v>125</v>
      </c>
      <c r="H38" s="96">
        <f t="shared" si="1"/>
        <v>6.9444444444444446</v>
      </c>
      <c r="I38" s="205"/>
      <c r="J38" s="208"/>
    </row>
    <row r="39" spans="1:10" x14ac:dyDescent="0.3">
      <c r="A39" s="211"/>
      <c r="B39" s="214"/>
      <c r="C39" s="217"/>
      <c r="D39" s="217"/>
      <c r="E39" s="90" t="s">
        <v>71</v>
      </c>
      <c r="F39" s="217"/>
      <c r="G39" s="91">
        <v>108</v>
      </c>
      <c r="H39" s="108">
        <f>(G39*10/$F$24)</f>
        <v>6</v>
      </c>
      <c r="I39" s="205"/>
      <c r="J39" s="208"/>
    </row>
    <row r="40" spans="1:10" x14ac:dyDescent="0.3">
      <c r="A40" s="211"/>
      <c r="B40" s="214"/>
      <c r="C40" s="217"/>
      <c r="D40" s="217"/>
      <c r="E40" s="90" t="s">
        <v>72</v>
      </c>
      <c r="F40" s="217"/>
      <c r="G40" s="91">
        <v>89</v>
      </c>
      <c r="H40" s="108">
        <f t="shared" si="1"/>
        <v>4.9444444444444446</v>
      </c>
      <c r="I40" s="205"/>
      <c r="J40" s="208"/>
    </row>
    <row r="41" spans="1:10" x14ac:dyDescent="0.3">
      <c r="A41" s="211"/>
      <c r="B41" s="214"/>
      <c r="C41" s="217"/>
      <c r="D41" s="217"/>
      <c r="E41" s="90" t="s">
        <v>73</v>
      </c>
      <c r="F41" s="217"/>
      <c r="G41" s="91">
        <v>82</v>
      </c>
      <c r="H41" s="108">
        <f t="shared" si="1"/>
        <v>4.5555555555555554</v>
      </c>
      <c r="I41" s="205"/>
      <c r="J41" s="208"/>
    </row>
    <row r="42" spans="1:10" x14ac:dyDescent="0.3">
      <c r="A42" s="211"/>
      <c r="B42" s="214"/>
      <c r="C42" s="217"/>
      <c r="D42" s="217"/>
      <c r="E42" s="90" t="s">
        <v>74</v>
      </c>
      <c r="F42" s="217"/>
      <c r="G42" s="91">
        <v>79</v>
      </c>
      <c r="H42" s="108">
        <f t="shared" si="1"/>
        <v>4.3888888888888893</v>
      </c>
      <c r="I42" s="205"/>
      <c r="J42" s="208"/>
    </row>
    <row r="43" spans="1:10" ht="15" thickBot="1" x14ac:dyDescent="0.35">
      <c r="A43" s="212"/>
      <c r="B43" s="215"/>
      <c r="C43" s="218"/>
      <c r="D43" s="218"/>
      <c r="E43" s="102" t="s">
        <v>75</v>
      </c>
      <c r="F43" s="218"/>
      <c r="G43" s="103">
        <v>53</v>
      </c>
      <c r="H43" s="107">
        <f t="shared" si="1"/>
        <v>2.9444444444444446</v>
      </c>
      <c r="I43" s="206"/>
      <c r="J43" s="209"/>
    </row>
    <row r="44" spans="1:10" ht="15" thickTop="1" x14ac:dyDescent="0.3">
      <c r="A44" s="210" t="s">
        <v>114</v>
      </c>
      <c r="B44" s="213">
        <v>42510</v>
      </c>
      <c r="C44" s="216">
        <v>20</v>
      </c>
      <c r="D44" s="216">
        <v>7</v>
      </c>
      <c r="E44" s="109" t="s">
        <v>56</v>
      </c>
      <c r="F44" s="216">
        <v>173</v>
      </c>
      <c r="G44" s="113"/>
      <c r="H44" s="118"/>
      <c r="I44" s="204">
        <f>ROUND(AVERAGE(H44:H63),1)</f>
        <v>8.9</v>
      </c>
      <c r="J44" s="207">
        <f>ROUND(_xlfn.STDEV.P(H44:H63),1)</f>
        <v>1.2</v>
      </c>
    </row>
    <row r="45" spans="1:10" x14ac:dyDescent="0.3">
      <c r="A45" s="211"/>
      <c r="B45" s="214"/>
      <c r="C45" s="217"/>
      <c r="D45" s="217"/>
      <c r="E45" s="88" t="s">
        <v>57</v>
      </c>
      <c r="F45" s="217"/>
      <c r="G45" s="114"/>
      <c r="H45" s="117"/>
      <c r="I45" s="205"/>
      <c r="J45" s="208"/>
    </row>
    <row r="46" spans="1:10" x14ac:dyDescent="0.3">
      <c r="A46" s="211"/>
      <c r="B46" s="214"/>
      <c r="C46" s="217"/>
      <c r="D46" s="217"/>
      <c r="E46" s="88" t="s">
        <v>58</v>
      </c>
      <c r="F46" s="217"/>
      <c r="G46" s="114"/>
      <c r="H46" s="117"/>
      <c r="I46" s="205"/>
      <c r="J46" s="208"/>
    </row>
    <row r="47" spans="1:10" x14ac:dyDescent="0.3">
      <c r="A47" s="211"/>
      <c r="B47" s="214"/>
      <c r="C47" s="217"/>
      <c r="D47" s="217"/>
      <c r="E47" s="88" t="s">
        <v>59</v>
      </c>
      <c r="F47" s="217"/>
      <c r="G47" s="114"/>
      <c r="H47" s="117"/>
      <c r="I47" s="205"/>
      <c r="J47" s="208"/>
    </row>
    <row r="48" spans="1:10" x14ac:dyDescent="0.3">
      <c r="A48" s="211"/>
      <c r="B48" s="214"/>
      <c r="C48" s="217"/>
      <c r="D48" s="217"/>
      <c r="E48" s="88" t="s">
        <v>60</v>
      </c>
      <c r="F48" s="217"/>
      <c r="G48" s="114"/>
      <c r="H48" s="117"/>
      <c r="I48" s="205"/>
      <c r="J48" s="208"/>
    </row>
    <row r="49" spans="1:10" x14ac:dyDescent="0.3">
      <c r="A49" s="211"/>
      <c r="B49" s="214"/>
      <c r="C49" s="217"/>
      <c r="D49" s="217"/>
      <c r="E49" s="90" t="s">
        <v>61</v>
      </c>
      <c r="F49" s="217"/>
      <c r="G49" s="91">
        <v>132</v>
      </c>
      <c r="H49" s="108">
        <f t="shared" ref="H49:H63" si="2">(G49*10/$F$44)</f>
        <v>7.6300578034682083</v>
      </c>
      <c r="I49" s="205"/>
      <c r="J49" s="208"/>
    </row>
    <row r="50" spans="1:10" x14ac:dyDescent="0.3">
      <c r="A50" s="211"/>
      <c r="B50" s="214"/>
      <c r="C50" s="217"/>
      <c r="D50" s="217"/>
      <c r="E50" s="90" t="s">
        <v>62</v>
      </c>
      <c r="F50" s="217"/>
      <c r="G50" s="91">
        <v>119</v>
      </c>
      <c r="H50" s="108">
        <f t="shared" si="2"/>
        <v>6.8786127167630058</v>
      </c>
      <c r="I50" s="205"/>
      <c r="J50" s="208"/>
    </row>
    <row r="51" spans="1:10" x14ac:dyDescent="0.3">
      <c r="A51" s="211"/>
      <c r="B51" s="214"/>
      <c r="C51" s="217"/>
      <c r="D51" s="217"/>
      <c r="E51" s="90" t="s">
        <v>63</v>
      </c>
      <c r="F51" s="217"/>
      <c r="G51" s="91">
        <v>150</v>
      </c>
      <c r="H51" s="108">
        <v>8</v>
      </c>
      <c r="I51" s="205"/>
      <c r="J51" s="208"/>
    </row>
    <row r="52" spans="1:10" x14ac:dyDescent="0.3">
      <c r="A52" s="211"/>
      <c r="B52" s="214"/>
      <c r="C52" s="217"/>
      <c r="D52" s="217"/>
      <c r="E52" s="90" t="s">
        <v>64</v>
      </c>
      <c r="F52" s="217"/>
      <c r="G52" s="91">
        <v>145</v>
      </c>
      <c r="H52" s="108">
        <f t="shared" si="2"/>
        <v>8.3815028901734099</v>
      </c>
      <c r="I52" s="205"/>
      <c r="J52" s="208"/>
    </row>
    <row r="53" spans="1:10" x14ac:dyDescent="0.3">
      <c r="A53" s="211"/>
      <c r="B53" s="214"/>
      <c r="C53" s="217"/>
      <c r="D53" s="217"/>
      <c r="E53" s="90" t="s">
        <v>65</v>
      </c>
      <c r="F53" s="217"/>
      <c r="G53" s="91">
        <v>194</v>
      </c>
      <c r="H53" s="108">
        <f t="shared" si="2"/>
        <v>11.213872832369942</v>
      </c>
      <c r="I53" s="205"/>
      <c r="J53" s="208"/>
    </row>
    <row r="54" spans="1:10" x14ac:dyDescent="0.3">
      <c r="A54" s="211"/>
      <c r="B54" s="214"/>
      <c r="C54" s="217"/>
      <c r="D54" s="217"/>
      <c r="E54" s="88" t="s">
        <v>66</v>
      </c>
      <c r="F54" s="217"/>
      <c r="G54" s="89">
        <v>198</v>
      </c>
      <c r="H54" s="96">
        <v>10</v>
      </c>
      <c r="I54" s="205"/>
      <c r="J54" s="208"/>
    </row>
    <row r="55" spans="1:10" x14ac:dyDescent="0.3">
      <c r="A55" s="211"/>
      <c r="B55" s="214"/>
      <c r="C55" s="217"/>
      <c r="D55" s="217"/>
      <c r="E55" s="88" t="s">
        <v>67</v>
      </c>
      <c r="F55" s="217"/>
      <c r="G55" s="89">
        <v>175</v>
      </c>
      <c r="H55" s="96">
        <f t="shared" si="2"/>
        <v>10.115606936416185</v>
      </c>
      <c r="I55" s="205"/>
      <c r="J55" s="208"/>
    </row>
    <row r="56" spans="1:10" x14ac:dyDescent="0.3">
      <c r="A56" s="211"/>
      <c r="B56" s="214"/>
      <c r="C56" s="217"/>
      <c r="D56" s="217"/>
      <c r="E56" s="88" t="s">
        <v>68</v>
      </c>
      <c r="F56" s="217"/>
      <c r="G56" s="89">
        <v>164</v>
      </c>
      <c r="H56" s="96">
        <f t="shared" si="2"/>
        <v>9.4797687861271669</v>
      </c>
      <c r="I56" s="205"/>
      <c r="J56" s="208"/>
    </row>
    <row r="57" spans="1:10" x14ac:dyDescent="0.3">
      <c r="A57" s="211"/>
      <c r="B57" s="214"/>
      <c r="C57" s="217"/>
      <c r="D57" s="217"/>
      <c r="E57" s="88" t="s">
        <v>69</v>
      </c>
      <c r="F57" s="217"/>
      <c r="G57" s="89">
        <v>164</v>
      </c>
      <c r="H57" s="96">
        <f>(G57*10/$F$44)</f>
        <v>9.4797687861271669</v>
      </c>
      <c r="I57" s="205"/>
      <c r="J57" s="208"/>
    </row>
    <row r="58" spans="1:10" x14ac:dyDescent="0.3">
      <c r="A58" s="211"/>
      <c r="B58" s="214"/>
      <c r="C58" s="217"/>
      <c r="D58" s="217"/>
      <c r="E58" s="88" t="s">
        <v>70</v>
      </c>
      <c r="F58" s="217"/>
      <c r="G58" s="89">
        <v>212</v>
      </c>
      <c r="H58" s="96">
        <v>10</v>
      </c>
      <c r="I58" s="205"/>
      <c r="J58" s="208"/>
    </row>
    <row r="59" spans="1:10" x14ac:dyDescent="0.3">
      <c r="A59" s="211"/>
      <c r="B59" s="214"/>
      <c r="C59" s="217"/>
      <c r="D59" s="217"/>
      <c r="E59" s="90" t="s">
        <v>71</v>
      </c>
      <c r="F59" s="217"/>
      <c r="G59" s="91">
        <v>205</v>
      </c>
      <c r="H59" s="108">
        <v>10</v>
      </c>
      <c r="I59" s="205"/>
      <c r="J59" s="208"/>
    </row>
    <row r="60" spans="1:10" x14ac:dyDescent="0.3">
      <c r="A60" s="211"/>
      <c r="B60" s="214"/>
      <c r="C60" s="217"/>
      <c r="D60" s="217"/>
      <c r="E60" s="90" t="s">
        <v>72</v>
      </c>
      <c r="F60" s="217"/>
      <c r="G60" s="91">
        <v>172</v>
      </c>
      <c r="H60" s="108">
        <v>9</v>
      </c>
      <c r="I60" s="205"/>
      <c r="J60" s="208"/>
    </row>
    <row r="61" spans="1:10" x14ac:dyDescent="0.3">
      <c r="A61" s="211"/>
      <c r="B61" s="214"/>
      <c r="C61" s="217"/>
      <c r="D61" s="217"/>
      <c r="E61" s="90" t="s">
        <v>73</v>
      </c>
      <c r="F61" s="217"/>
      <c r="G61" s="91">
        <v>163</v>
      </c>
      <c r="H61" s="108">
        <v>8.5</v>
      </c>
      <c r="I61" s="205"/>
      <c r="J61" s="208"/>
    </row>
    <row r="62" spans="1:10" x14ac:dyDescent="0.3">
      <c r="A62" s="211"/>
      <c r="B62" s="214"/>
      <c r="C62" s="217"/>
      <c r="D62" s="217"/>
      <c r="E62" s="90" t="s">
        <v>74</v>
      </c>
      <c r="F62" s="217"/>
      <c r="G62" s="91">
        <v>123</v>
      </c>
      <c r="H62" s="108">
        <f t="shared" si="2"/>
        <v>7.1098265895953761</v>
      </c>
      <c r="I62" s="205"/>
      <c r="J62" s="208"/>
    </row>
    <row r="63" spans="1:10" ht="15" thickBot="1" x14ac:dyDescent="0.35">
      <c r="A63" s="212"/>
      <c r="B63" s="215"/>
      <c r="C63" s="218"/>
      <c r="D63" s="218"/>
      <c r="E63" s="102" t="s">
        <v>75</v>
      </c>
      <c r="F63" s="218"/>
      <c r="G63" s="103">
        <v>141</v>
      </c>
      <c r="H63" s="107">
        <f t="shared" si="2"/>
        <v>8.1502890173410396</v>
      </c>
      <c r="I63" s="206"/>
      <c r="J63" s="209"/>
    </row>
    <row r="64" spans="1:10" ht="15" thickTop="1" x14ac:dyDescent="0.3">
      <c r="A64" s="210" t="s">
        <v>115</v>
      </c>
      <c r="B64" s="213">
        <v>42517</v>
      </c>
      <c r="C64" s="216">
        <v>20</v>
      </c>
      <c r="D64" s="216">
        <v>14</v>
      </c>
      <c r="E64" s="109" t="s">
        <v>56</v>
      </c>
      <c r="F64" s="216">
        <v>175</v>
      </c>
      <c r="G64" s="113"/>
      <c r="H64" s="118"/>
      <c r="I64" s="204">
        <f>ROUND(AVERAGE(H64:H83),1)</f>
        <v>10.3</v>
      </c>
      <c r="J64" s="207">
        <f>ROUND(_xlfn.STDEV.P(H64:H83),1)</f>
        <v>2.1</v>
      </c>
    </row>
    <row r="65" spans="1:10" x14ac:dyDescent="0.3">
      <c r="A65" s="211"/>
      <c r="B65" s="214"/>
      <c r="C65" s="217"/>
      <c r="D65" s="217"/>
      <c r="E65" s="88" t="s">
        <v>57</v>
      </c>
      <c r="F65" s="217"/>
      <c r="G65" s="89">
        <v>216</v>
      </c>
      <c r="H65" s="96">
        <f t="shared" ref="H65:H82" si="3">(G65*10/$F$64)</f>
        <v>12.342857142857143</v>
      </c>
      <c r="I65" s="205"/>
      <c r="J65" s="208"/>
    </row>
    <row r="66" spans="1:10" x14ac:dyDescent="0.3">
      <c r="A66" s="211"/>
      <c r="B66" s="214"/>
      <c r="C66" s="217"/>
      <c r="D66" s="217"/>
      <c r="E66" s="88" t="s">
        <v>58</v>
      </c>
      <c r="F66" s="217"/>
      <c r="G66" s="89">
        <v>240</v>
      </c>
      <c r="H66" s="96">
        <f t="shared" si="3"/>
        <v>13.714285714285714</v>
      </c>
      <c r="I66" s="205"/>
      <c r="J66" s="208"/>
    </row>
    <row r="67" spans="1:10" x14ac:dyDescent="0.3">
      <c r="A67" s="211"/>
      <c r="B67" s="214"/>
      <c r="C67" s="217"/>
      <c r="D67" s="217"/>
      <c r="E67" s="88" t="s">
        <v>59</v>
      </c>
      <c r="F67" s="217"/>
      <c r="G67" s="89">
        <v>234</v>
      </c>
      <c r="H67" s="96">
        <f t="shared" si="3"/>
        <v>13.371428571428572</v>
      </c>
      <c r="I67" s="205"/>
      <c r="J67" s="208"/>
    </row>
    <row r="68" spans="1:10" x14ac:dyDescent="0.3">
      <c r="A68" s="211"/>
      <c r="B68" s="214"/>
      <c r="C68" s="217"/>
      <c r="D68" s="217"/>
      <c r="E68" s="88" t="s">
        <v>60</v>
      </c>
      <c r="F68" s="217"/>
      <c r="G68" s="114"/>
      <c r="H68" s="117"/>
      <c r="I68" s="205"/>
      <c r="J68" s="208"/>
    </row>
    <row r="69" spans="1:10" x14ac:dyDescent="0.3">
      <c r="A69" s="211"/>
      <c r="B69" s="214"/>
      <c r="C69" s="217"/>
      <c r="D69" s="217"/>
      <c r="E69" s="90" t="s">
        <v>61</v>
      </c>
      <c r="F69" s="217"/>
      <c r="G69" s="115"/>
      <c r="H69" s="116"/>
      <c r="I69" s="205"/>
      <c r="J69" s="208"/>
    </row>
    <row r="70" spans="1:10" x14ac:dyDescent="0.3">
      <c r="A70" s="211"/>
      <c r="B70" s="214"/>
      <c r="C70" s="217"/>
      <c r="D70" s="217"/>
      <c r="E70" s="90" t="s">
        <v>62</v>
      </c>
      <c r="F70" s="217"/>
      <c r="G70" s="91">
        <v>233</v>
      </c>
      <c r="H70" s="108">
        <f t="shared" si="3"/>
        <v>13.314285714285715</v>
      </c>
      <c r="I70" s="205"/>
      <c r="J70" s="208"/>
    </row>
    <row r="71" spans="1:10" x14ac:dyDescent="0.3">
      <c r="A71" s="211"/>
      <c r="B71" s="214"/>
      <c r="C71" s="217"/>
      <c r="D71" s="217"/>
      <c r="E71" s="90" t="s">
        <v>63</v>
      </c>
      <c r="F71" s="217"/>
      <c r="G71" s="91">
        <v>188</v>
      </c>
      <c r="H71" s="108">
        <f t="shared" si="3"/>
        <v>10.742857142857142</v>
      </c>
      <c r="I71" s="205"/>
      <c r="J71" s="208"/>
    </row>
    <row r="72" spans="1:10" x14ac:dyDescent="0.3">
      <c r="A72" s="211"/>
      <c r="B72" s="214"/>
      <c r="C72" s="217"/>
      <c r="D72" s="217"/>
      <c r="E72" s="90" t="s">
        <v>64</v>
      </c>
      <c r="F72" s="217"/>
      <c r="G72" s="91">
        <v>170</v>
      </c>
      <c r="H72" s="108">
        <f t="shared" si="3"/>
        <v>9.7142857142857135</v>
      </c>
      <c r="I72" s="205"/>
      <c r="J72" s="208"/>
    </row>
    <row r="73" spans="1:10" x14ac:dyDescent="0.3">
      <c r="A73" s="211"/>
      <c r="B73" s="214"/>
      <c r="C73" s="217"/>
      <c r="D73" s="217"/>
      <c r="E73" s="90" t="s">
        <v>65</v>
      </c>
      <c r="F73" s="217"/>
      <c r="G73" s="91">
        <v>147</v>
      </c>
      <c r="H73" s="108">
        <f t="shared" si="3"/>
        <v>8.4</v>
      </c>
      <c r="I73" s="205"/>
      <c r="J73" s="208"/>
    </row>
    <row r="74" spans="1:10" x14ac:dyDescent="0.3">
      <c r="A74" s="211"/>
      <c r="B74" s="214"/>
      <c r="C74" s="217"/>
      <c r="D74" s="217"/>
      <c r="E74" s="88" t="s">
        <v>66</v>
      </c>
      <c r="F74" s="217"/>
      <c r="G74" s="89">
        <v>162</v>
      </c>
      <c r="H74" s="96">
        <f t="shared" si="3"/>
        <v>9.257142857142858</v>
      </c>
      <c r="I74" s="205"/>
      <c r="J74" s="208"/>
    </row>
    <row r="75" spans="1:10" x14ac:dyDescent="0.3">
      <c r="A75" s="211"/>
      <c r="B75" s="214"/>
      <c r="C75" s="217"/>
      <c r="D75" s="217"/>
      <c r="E75" s="88" t="s">
        <v>67</v>
      </c>
      <c r="F75" s="217"/>
      <c r="G75" s="89">
        <v>119</v>
      </c>
      <c r="H75" s="96">
        <f t="shared" si="3"/>
        <v>6.8</v>
      </c>
      <c r="I75" s="205"/>
      <c r="J75" s="208"/>
    </row>
    <row r="76" spans="1:10" x14ac:dyDescent="0.3">
      <c r="A76" s="211"/>
      <c r="B76" s="214"/>
      <c r="C76" s="217"/>
      <c r="D76" s="217"/>
      <c r="E76" s="88" t="s">
        <v>68</v>
      </c>
      <c r="F76" s="217"/>
      <c r="G76" s="89">
        <v>125</v>
      </c>
      <c r="H76" s="96">
        <f t="shared" si="3"/>
        <v>7.1428571428571432</v>
      </c>
      <c r="I76" s="205"/>
      <c r="J76" s="208"/>
    </row>
    <row r="77" spans="1:10" x14ac:dyDescent="0.3">
      <c r="A77" s="211"/>
      <c r="B77" s="214"/>
      <c r="C77" s="217"/>
      <c r="D77" s="217"/>
      <c r="E77" s="88" t="s">
        <v>69</v>
      </c>
      <c r="F77" s="217"/>
      <c r="G77" s="89">
        <v>190</v>
      </c>
      <c r="H77" s="96">
        <f t="shared" si="3"/>
        <v>10.857142857142858</v>
      </c>
      <c r="I77" s="205"/>
      <c r="J77" s="208"/>
    </row>
    <row r="78" spans="1:10" x14ac:dyDescent="0.3">
      <c r="A78" s="211"/>
      <c r="B78" s="214"/>
      <c r="C78" s="217"/>
      <c r="D78" s="217"/>
      <c r="E78" s="88" t="s">
        <v>70</v>
      </c>
      <c r="F78" s="217"/>
      <c r="G78" s="89">
        <v>141</v>
      </c>
      <c r="H78" s="96">
        <f>(G78*10/$F$64)</f>
        <v>8.0571428571428569</v>
      </c>
      <c r="I78" s="205"/>
      <c r="J78" s="208"/>
    </row>
    <row r="79" spans="1:10" x14ac:dyDescent="0.3">
      <c r="A79" s="211"/>
      <c r="B79" s="214"/>
      <c r="C79" s="217"/>
      <c r="D79" s="217"/>
      <c r="E79" s="90" t="s">
        <v>71</v>
      </c>
      <c r="F79" s="217"/>
      <c r="G79" s="91">
        <v>158</v>
      </c>
      <c r="H79" s="108">
        <f t="shared" si="3"/>
        <v>9.0285714285714285</v>
      </c>
      <c r="I79" s="205"/>
      <c r="J79" s="208"/>
    </row>
    <row r="80" spans="1:10" x14ac:dyDescent="0.3">
      <c r="A80" s="211"/>
      <c r="B80" s="214"/>
      <c r="C80" s="217"/>
      <c r="D80" s="217"/>
      <c r="E80" s="90" t="s">
        <v>72</v>
      </c>
      <c r="F80" s="217"/>
      <c r="G80" s="91">
        <v>161</v>
      </c>
      <c r="H80" s="108">
        <f t="shared" si="3"/>
        <v>9.1999999999999993</v>
      </c>
      <c r="I80" s="205"/>
      <c r="J80" s="208"/>
    </row>
    <row r="81" spans="1:10" x14ac:dyDescent="0.3">
      <c r="A81" s="211"/>
      <c r="B81" s="214"/>
      <c r="C81" s="217"/>
      <c r="D81" s="217"/>
      <c r="E81" s="90" t="s">
        <v>73</v>
      </c>
      <c r="F81" s="217"/>
      <c r="G81" s="91">
        <v>188</v>
      </c>
      <c r="H81" s="108">
        <f t="shared" si="3"/>
        <v>10.742857142857142</v>
      </c>
      <c r="I81" s="205"/>
      <c r="J81" s="208"/>
    </row>
    <row r="82" spans="1:10" x14ac:dyDescent="0.3">
      <c r="A82" s="211"/>
      <c r="B82" s="214"/>
      <c r="C82" s="217"/>
      <c r="D82" s="217"/>
      <c r="E82" s="90" t="s">
        <v>74</v>
      </c>
      <c r="F82" s="217"/>
      <c r="G82" s="91">
        <v>200</v>
      </c>
      <c r="H82" s="108">
        <f t="shared" si="3"/>
        <v>11.428571428571429</v>
      </c>
      <c r="I82" s="205"/>
      <c r="J82" s="208"/>
    </row>
    <row r="83" spans="1:10" ht="15" thickBot="1" x14ac:dyDescent="0.35">
      <c r="A83" s="212"/>
      <c r="B83" s="215"/>
      <c r="C83" s="218"/>
      <c r="D83" s="218"/>
      <c r="E83" s="102" t="s">
        <v>75</v>
      </c>
      <c r="F83" s="218"/>
      <c r="G83" s="119"/>
      <c r="H83" s="120"/>
      <c r="I83" s="206"/>
      <c r="J83" s="209"/>
    </row>
    <row r="84" spans="1:10" ht="15" thickTop="1" x14ac:dyDescent="0.3">
      <c r="A84" s="210" t="s">
        <v>116</v>
      </c>
      <c r="B84" s="213">
        <v>42524</v>
      </c>
      <c r="C84" s="216">
        <v>20</v>
      </c>
      <c r="D84" s="216">
        <v>21</v>
      </c>
      <c r="E84" s="109" t="s">
        <v>56</v>
      </c>
      <c r="F84" s="216">
        <v>168</v>
      </c>
      <c r="G84" s="110">
        <v>239</v>
      </c>
      <c r="H84" s="111">
        <f>(G84*10/$F$84)</f>
        <v>14.226190476190476</v>
      </c>
      <c r="I84" s="204">
        <f>ROUND(AVERAGE(H84:H103),1)</f>
        <v>14.6</v>
      </c>
      <c r="J84" s="207">
        <f>ROUND(_xlfn.STDEV.P(H84:H103),1)</f>
        <v>3.3</v>
      </c>
    </row>
    <row r="85" spans="1:10" x14ac:dyDescent="0.3">
      <c r="A85" s="211"/>
      <c r="B85" s="214"/>
      <c r="C85" s="217"/>
      <c r="D85" s="217"/>
      <c r="E85" s="88" t="s">
        <v>57</v>
      </c>
      <c r="F85" s="217"/>
      <c r="G85" s="89">
        <v>240</v>
      </c>
      <c r="H85" s="96">
        <f>(G85*10/$F$84)</f>
        <v>14.285714285714286</v>
      </c>
      <c r="I85" s="205"/>
      <c r="J85" s="208"/>
    </row>
    <row r="86" spans="1:10" x14ac:dyDescent="0.3">
      <c r="A86" s="211"/>
      <c r="B86" s="214"/>
      <c r="C86" s="217"/>
      <c r="D86" s="217"/>
      <c r="E86" s="88" t="s">
        <v>58</v>
      </c>
      <c r="F86" s="217"/>
      <c r="G86" s="89">
        <v>241</v>
      </c>
      <c r="H86" s="96">
        <f>(G86*10/$F$84)</f>
        <v>14.345238095238095</v>
      </c>
      <c r="I86" s="205"/>
      <c r="J86" s="208"/>
    </row>
    <row r="87" spans="1:10" x14ac:dyDescent="0.3">
      <c r="A87" s="211"/>
      <c r="B87" s="214"/>
      <c r="C87" s="217"/>
      <c r="D87" s="217"/>
      <c r="E87" s="88" t="s">
        <v>59</v>
      </c>
      <c r="F87" s="217"/>
      <c r="G87" s="114"/>
      <c r="H87" s="117"/>
      <c r="I87" s="205"/>
      <c r="J87" s="208"/>
    </row>
    <row r="88" spans="1:10" x14ac:dyDescent="0.3">
      <c r="A88" s="211"/>
      <c r="B88" s="214"/>
      <c r="C88" s="217"/>
      <c r="D88" s="217"/>
      <c r="E88" s="88" t="s">
        <v>60</v>
      </c>
      <c r="F88" s="217"/>
      <c r="G88" s="114"/>
      <c r="H88" s="117"/>
      <c r="I88" s="205"/>
      <c r="J88" s="208"/>
    </row>
    <row r="89" spans="1:10" x14ac:dyDescent="0.3">
      <c r="A89" s="211"/>
      <c r="B89" s="214"/>
      <c r="C89" s="217"/>
      <c r="D89" s="217"/>
      <c r="E89" s="90" t="s">
        <v>61</v>
      </c>
      <c r="F89" s="217"/>
      <c r="G89" s="115"/>
      <c r="H89" s="121"/>
      <c r="I89" s="205"/>
      <c r="J89" s="208"/>
    </row>
    <row r="90" spans="1:10" x14ac:dyDescent="0.3">
      <c r="A90" s="211"/>
      <c r="B90" s="214"/>
      <c r="C90" s="217"/>
      <c r="D90" s="217"/>
      <c r="E90" s="90" t="s">
        <v>62</v>
      </c>
      <c r="F90" s="217"/>
      <c r="G90" s="91">
        <v>304</v>
      </c>
      <c r="H90" s="108">
        <f>(G90*10/$F$84)</f>
        <v>18.095238095238095</v>
      </c>
      <c r="I90" s="205"/>
      <c r="J90" s="208"/>
    </row>
    <row r="91" spans="1:10" x14ac:dyDescent="0.3">
      <c r="A91" s="211"/>
      <c r="B91" s="214"/>
      <c r="C91" s="217"/>
      <c r="D91" s="217"/>
      <c r="E91" s="90" t="s">
        <v>63</v>
      </c>
      <c r="F91" s="217"/>
      <c r="G91" s="91">
        <v>283</v>
      </c>
      <c r="H91" s="108">
        <f>(G91*10/$F$84)</f>
        <v>16.845238095238095</v>
      </c>
      <c r="I91" s="205"/>
      <c r="J91" s="208"/>
    </row>
    <row r="92" spans="1:10" x14ac:dyDescent="0.3">
      <c r="A92" s="211"/>
      <c r="B92" s="214"/>
      <c r="C92" s="217"/>
      <c r="D92" s="217"/>
      <c r="E92" s="90" t="s">
        <v>64</v>
      </c>
      <c r="F92" s="217"/>
      <c r="G92" s="115"/>
      <c r="H92" s="116"/>
      <c r="I92" s="205"/>
      <c r="J92" s="208"/>
    </row>
    <row r="93" spans="1:10" x14ac:dyDescent="0.3">
      <c r="A93" s="211"/>
      <c r="B93" s="214"/>
      <c r="C93" s="217"/>
      <c r="D93" s="217"/>
      <c r="E93" s="90" t="s">
        <v>65</v>
      </c>
      <c r="F93" s="217"/>
      <c r="G93" s="115"/>
      <c r="H93" s="116"/>
      <c r="I93" s="205"/>
      <c r="J93" s="208"/>
    </row>
    <row r="94" spans="1:10" x14ac:dyDescent="0.3">
      <c r="A94" s="211"/>
      <c r="B94" s="214"/>
      <c r="C94" s="217"/>
      <c r="D94" s="217"/>
      <c r="E94" s="88" t="s">
        <v>66</v>
      </c>
      <c r="F94" s="217"/>
      <c r="G94" s="114"/>
      <c r="H94" s="117"/>
      <c r="I94" s="205"/>
      <c r="J94" s="208"/>
    </row>
    <row r="95" spans="1:10" x14ac:dyDescent="0.3">
      <c r="A95" s="211"/>
      <c r="B95" s="214"/>
      <c r="C95" s="217"/>
      <c r="D95" s="217"/>
      <c r="E95" s="88" t="s">
        <v>67</v>
      </c>
      <c r="F95" s="217"/>
      <c r="G95" s="114"/>
      <c r="H95" s="117"/>
      <c r="I95" s="205"/>
      <c r="J95" s="208"/>
    </row>
    <row r="96" spans="1:10" x14ac:dyDescent="0.3">
      <c r="A96" s="211"/>
      <c r="B96" s="214"/>
      <c r="C96" s="217"/>
      <c r="D96" s="217"/>
      <c r="E96" s="88" t="s">
        <v>68</v>
      </c>
      <c r="F96" s="217"/>
      <c r="G96" s="89">
        <v>287</v>
      </c>
      <c r="H96" s="96">
        <f>(G96*10/$F$84)</f>
        <v>17.083333333333332</v>
      </c>
      <c r="I96" s="205"/>
      <c r="J96" s="208"/>
    </row>
    <row r="97" spans="1:10" x14ac:dyDescent="0.3">
      <c r="A97" s="211"/>
      <c r="B97" s="214"/>
      <c r="C97" s="217"/>
      <c r="D97" s="217"/>
      <c r="E97" s="88" t="s">
        <v>69</v>
      </c>
      <c r="F97" s="217"/>
      <c r="G97" s="89">
        <v>253</v>
      </c>
      <c r="H97" s="96">
        <f t="shared" ref="H97:H102" si="4">(G97*10/$F$84)</f>
        <v>15.05952380952381</v>
      </c>
      <c r="I97" s="205"/>
      <c r="J97" s="208"/>
    </row>
    <row r="98" spans="1:10" x14ac:dyDescent="0.3">
      <c r="A98" s="211"/>
      <c r="B98" s="214"/>
      <c r="C98" s="217"/>
      <c r="D98" s="217"/>
      <c r="E98" s="88" t="s">
        <v>70</v>
      </c>
      <c r="F98" s="217"/>
      <c r="G98" s="89">
        <v>321</v>
      </c>
      <c r="H98" s="96">
        <f t="shared" si="4"/>
        <v>19.107142857142858</v>
      </c>
      <c r="I98" s="205"/>
      <c r="J98" s="208"/>
    </row>
    <row r="99" spans="1:10" x14ac:dyDescent="0.3">
      <c r="A99" s="211"/>
      <c r="B99" s="214"/>
      <c r="C99" s="217"/>
      <c r="D99" s="217"/>
      <c r="E99" s="90" t="s">
        <v>71</v>
      </c>
      <c r="F99" s="217"/>
      <c r="G99" s="115"/>
      <c r="H99" s="122"/>
      <c r="I99" s="205"/>
      <c r="J99" s="208"/>
    </row>
    <row r="100" spans="1:10" x14ac:dyDescent="0.3">
      <c r="A100" s="211"/>
      <c r="B100" s="214"/>
      <c r="C100" s="217"/>
      <c r="D100" s="217"/>
      <c r="E100" s="90" t="s">
        <v>72</v>
      </c>
      <c r="F100" s="217"/>
      <c r="G100" s="91">
        <v>246</v>
      </c>
      <c r="H100" s="96">
        <f t="shared" si="4"/>
        <v>14.642857142857142</v>
      </c>
      <c r="I100" s="205"/>
      <c r="J100" s="208"/>
    </row>
    <row r="101" spans="1:10" x14ac:dyDescent="0.3">
      <c r="A101" s="211"/>
      <c r="B101" s="214"/>
      <c r="C101" s="217"/>
      <c r="D101" s="217"/>
      <c r="E101" s="90" t="s">
        <v>73</v>
      </c>
      <c r="F101" s="217"/>
      <c r="G101" s="91">
        <v>149</v>
      </c>
      <c r="H101" s="96">
        <f t="shared" si="4"/>
        <v>8.8690476190476186</v>
      </c>
      <c r="I101" s="205"/>
      <c r="J101" s="208"/>
    </row>
    <row r="102" spans="1:10" x14ac:dyDescent="0.3">
      <c r="A102" s="211"/>
      <c r="B102" s="214"/>
      <c r="C102" s="217"/>
      <c r="D102" s="217"/>
      <c r="E102" s="90" t="s">
        <v>74</v>
      </c>
      <c r="F102" s="217"/>
      <c r="G102" s="91">
        <v>140</v>
      </c>
      <c r="H102" s="96">
        <f t="shared" si="4"/>
        <v>8.3333333333333339</v>
      </c>
      <c r="I102" s="205"/>
      <c r="J102" s="208"/>
    </row>
    <row r="103" spans="1:10" ht="15" thickBot="1" x14ac:dyDescent="0.35">
      <c r="A103" s="212"/>
      <c r="B103" s="215"/>
      <c r="C103" s="218"/>
      <c r="D103" s="218"/>
      <c r="E103" s="102" t="s">
        <v>75</v>
      </c>
      <c r="F103" s="218"/>
      <c r="G103" s="119"/>
      <c r="H103" s="120"/>
      <c r="I103" s="206"/>
      <c r="J103" s="209"/>
    </row>
    <row r="104" spans="1:10" ht="15" thickTop="1" x14ac:dyDescent="0.3">
      <c r="A104" s="210" t="s">
        <v>117</v>
      </c>
      <c r="B104" s="213">
        <v>42531</v>
      </c>
      <c r="C104" s="216">
        <v>20</v>
      </c>
      <c r="D104" s="216">
        <v>28</v>
      </c>
      <c r="E104" s="109" t="s">
        <v>56</v>
      </c>
      <c r="F104" s="216">
        <v>181</v>
      </c>
      <c r="G104" s="113"/>
      <c r="H104" s="111">
        <f>(G104*10/$F$104)</f>
        <v>0</v>
      </c>
      <c r="I104" s="204">
        <v>20</v>
      </c>
      <c r="J104" s="207">
        <f>ROUND(_xlfn.STDEV.P(H104:H123),1)</f>
        <v>0</v>
      </c>
    </row>
    <row r="105" spans="1:10" x14ac:dyDescent="0.3">
      <c r="A105" s="211"/>
      <c r="B105" s="214"/>
      <c r="C105" s="217"/>
      <c r="D105" s="217"/>
      <c r="E105" s="88" t="s">
        <v>57</v>
      </c>
      <c r="F105" s="217"/>
      <c r="G105" s="114"/>
      <c r="H105" s="96">
        <f t="shared" ref="H105:H123" si="5">(G105*10/$F$104)</f>
        <v>0</v>
      </c>
      <c r="I105" s="205"/>
      <c r="J105" s="208"/>
    </row>
    <row r="106" spans="1:10" x14ac:dyDescent="0.3">
      <c r="A106" s="211"/>
      <c r="B106" s="214"/>
      <c r="C106" s="217"/>
      <c r="D106" s="217"/>
      <c r="E106" s="88" t="s">
        <v>58</v>
      </c>
      <c r="F106" s="217"/>
      <c r="G106" s="114"/>
      <c r="H106" s="96">
        <f t="shared" si="5"/>
        <v>0</v>
      </c>
      <c r="I106" s="205"/>
      <c r="J106" s="208"/>
    </row>
    <row r="107" spans="1:10" x14ac:dyDescent="0.3">
      <c r="A107" s="211"/>
      <c r="B107" s="214"/>
      <c r="C107" s="217"/>
      <c r="D107" s="217"/>
      <c r="E107" s="88" t="s">
        <v>59</v>
      </c>
      <c r="F107" s="217"/>
      <c r="G107" s="114"/>
      <c r="H107" s="96">
        <f t="shared" si="5"/>
        <v>0</v>
      </c>
      <c r="I107" s="205"/>
      <c r="J107" s="208"/>
    </row>
    <row r="108" spans="1:10" x14ac:dyDescent="0.3">
      <c r="A108" s="211"/>
      <c r="B108" s="214"/>
      <c r="C108" s="217"/>
      <c r="D108" s="217"/>
      <c r="E108" s="88" t="s">
        <v>60</v>
      </c>
      <c r="F108" s="217"/>
      <c r="G108" s="114"/>
      <c r="H108" s="96">
        <f t="shared" si="5"/>
        <v>0</v>
      </c>
      <c r="I108" s="205"/>
      <c r="J108" s="208"/>
    </row>
    <row r="109" spans="1:10" x14ac:dyDescent="0.3">
      <c r="A109" s="211"/>
      <c r="B109" s="214"/>
      <c r="C109" s="217"/>
      <c r="D109" s="217"/>
      <c r="E109" s="90" t="s">
        <v>61</v>
      </c>
      <c r="F109" s="217"/>
      <c r="G109" s="115"/>
      <c r="H109" s="108">
        <f t="shared" si="5"/>
        <v>0</v>
      </c>
      <c r="I109" s="205"/>
      <c r="J109" s="208"/>
    </row>
    <row r="110" spans="1:10" x14ac:dyDescent="0.3">
      <c r="A110" s="211"/>
      <c r="B110" s="214"/>
      <c r="C110" s="217"/>
      <c r="D110" s="217"/>
      <c r="E110" s="90" t="s">
        <v>62</v>
      </c>
      <c r="F110" s="217"/>
      <c r="G110" s="115"/>
      <c r="H110" s="108">
        <f t="shared" si="5"/>
        <v>0</v>
      </c>
      <c r="I110" s="205"/>
      <c r="J110" s="208"/>
    </row>
    <row r="111" spans="1:10" x14ac:dyDescent="0.3">
      <c r="A111" s="211"/>
      <c r="B111" s="214"/>
      <c r="C111" s="217"/>
      <c r="D111" s="217"/>
      <c r="E111" s="90" t="s">
        <v>63</v>
      </c>
      <c r="F111" s="217"/>
      <c r="G111" s="115"/>
      <c r="H111" s="108">
        <f t="shared" si="5"/>
        <v>0</v>
      </c>
      <c r="I111" s="205"/>
      <c r="J111" s="208"/>
    </row>
    <row r="112" spans="1:10" x14ac:dyDescent="0.3">
      <c r="A112" s="211"/>
      <c r="B112" s="214"/>
      <c r="C112" s="217"/>
      <c r="D112" s="217"/>
      <c r="E112" s="90" t="s">
        <v>64</v>
      </c>
      <c r="F112" s="217"/>
      <c r="G112" s="115"/>
      <c r="H112" s="108">
        <f t="shared" si="5"/>
        <v>0</v>
      </c>
      <c r="I112" s="205"/>
      <c r="J112" s="208"/>
    </row>
    <row r="113" spans="1:10" x14ac:dyDescent="0.3">
      <c r="A113" s="211"/>
      <c r="B113" s="214"/>
      <c r="C113" s="217"/>
      <c r="D113" s="217"/>
      <c r="E113" s="90" t="s">
        <v>65</v>
      </c>
      <c r="F113" s="217"/>
      <c r="G113" s="115"/>
      <c r="H113" s="108">
        <f t="shared" si="5"/>
        <v>0</v>
      </c>
      <c r="I113" s="205"/>
      <c r="J113" s="208"/>
    </row>
    <row r="114" spans="1:10" x14ac:dyDescent="0.3">
      <c r="A114" s="211"/>
      <c r="B114" s="214"/>
      <c r="C114" s="217"/>
      <c r="D114" s="217"/>
      <c r="E114" s="88" t="s">
        <v>66</v>
      </c>
      <c r="F114" s="217"/>
      <c r="G114" s="114"/>
      <c r="H114" s="96">
        <f t="shared" si="5"/>
        <v>0</v>
      </c>
      <c r="I114" s="205"/>
      <c r="J114" s="208"/>
    </row>
    <row r="115" spans="1:10" x14ac:dyDescent="0.3">
      <c r="A115" s="211"/>
      <c r="B115" s="214"/>
      <c r="C115" s="217"/>
      <c r="D115" s="217"/>
      <c r="E115" s="88" t="s">
        <v>67</v>
      </c>
      <c r="F115" s="217"/>
      <c r="G115" s="114"/>
      <c r="H115" s="96">
        <f t="shared" si="5"/>
        <v>0</v>
      </c>
      <c r="I115" s="205"/>
      <c r="J115" s="208"/>
    </row>
    <row r="116" spans="1:10" x14ac:dyDescent="0.3">
      <c r="A116" s="211"/>
      <c r="B116" s="214"/>
      <c r="C116" s="217"/>
      <c r="D116" s="217"/>
      <c r="E116" s="88" t="s">
        <v>68</v>
      </c>
      <c r="F116" s="217"/>
      <c r="G116" s="114"/>
      <c r="H116" s="96">
        <f t="shared" si="5"/>
        <v>0</v>
      </c>
      <c r="I116" s="205"/>
      <c r="J116" s="208"/>
    </row>
    <row r="117" spans="1:10" x14ac:dyDescent="0.3">
      <c r="A117" s="211"/>
      <c r="B117" s="214"/>
      <c r="C117" s="217"/>
      <c r="D117" s="217"/>
      <c r="E117" s="88" t="s">
        <v>69</v>
      </c>
      <c r="F117" s="217"/>
      <c r="G117" s="114"/>
      <c r="H117" s="96">
        <f t="shared" si="5"/>
        <v>0</v>
      </c>
      <c r="I117" s="205"/>
      <c r="J117" s="208"/>
    </row>
    <row r="118" spans="1:10" x14ac:dyDescent="0.3">
      <c r="A118" s="211"/>
      <c r="B118" s="214"/>
      <c r="C118" s="217"/>
      <c r="D118" s="217"/>
      <c r="E118" s="88" t="s">
        <v>70</v>
      </c>
      <c r="F118" s="217"/>
      <c r="G118" s="114"/>
      <c r="H118" s="96">
        <f t="shared" si="5"/>
        <v>0</v>
      </c>
      <c r="I118" s="205"/>
      <c r="J118" s="208"/>
    </row>
    <row r="119" spans="1:10" x14ac:dyDescent="0.3">
      <c r="A119" s="211"/>
      <c r="B119" s="214"/>
      <c r="C119" s="217"/>
      <c r="D119" s="217"/>
      <c r="E119" s="90" t="s">
        <v>71</v>
      </c>
      <c r="F119" s="217"/>
      <c r="G119" s="115"/>
      <c r="H119" s="108">
        <f t="shared" si="5"/>
        <v>0</v>
      </c>
      <c r="I119" s="205"/>
      <c r="J119" s="208"/>
    </row>
    <row r="120" spans="1:10" x14ac:dyDescent="0.3">
      <c r="A120" s="211"/>
      <c r="B120" s="214"/>
      <c r="C120" s="217"/>
      <c r="D120" s="217"/>
      <c r="E120" s="90" t="s">
        <v>72</v>
      </c>
      <c r="F120" s="217"/>
      <c r="G120" s="115"/>
      <c r="H120" s="108">
        <f t="shared" si="5"/>
        <v>0</v>
      </c>
      <c r="I120" s="205"/>
      <c r="J120" s="208"/>
    </row>
    <row r="121" spans="1:10" x14ac:dyDescent="0.3">
      <c r="A121" s="211"/>
      <c r="B121" s="214"/>
      <c r="C121" s="217"/>
      <c r="D121" s="217"/>
      <c r="E121" s="90" t="s">
        <v>73</v>
      </c>
      <c r="F121" s="217"/>
      <c r="G121" s="115"/>
      <c r="H121" s="108">
        <f t="shared" si="5"/>
        <v>0</v>
      </c>
      <c r="I121" s="205"/>
      <c r="J121" s="208"/>
    </row>
    <row r="122" spans="1:10" x14ac:dyDescent="0.3">
      <c r="A122" s="211"/>
      <c r="B122" s="214"/>
      <c r="C122" s="217"/>
      <c r="D122" s="217"/>
      <c r="E122" s="90" t="s">
        <v>74</v>
      </c>
      <c r="F122" s="217"/>
      <c r="G122" s="115"/>
      <c r="H122" s="108">
        <f t="shared" si="5"/>
        <v>0</v>
      </c>
      <c r="I122" s="205"/>
      <c r="J122" s="208"/>
    </row>
    <row r="123" spans="1:10" ht="15" thickBot="1" x14ac:dyDescent="0.35">
      <c r="A123" s="212"/>
      <c r="B123" s="215"/>
      <c r="C123" s="218"/>
      <c r="D123" s="218"/>
      <c r="E123" s="102" t="s">
        <v>75</v>
      </c>
      <c r="F123" s="218"/>
      <c r="G123" s="119"/>
      <c r="H123" s="107">
        <f t="shared" si="5"/>
        <v>0</v>
      </c>
      <c r="I123" s="206"/>
      <c r="J123" s="209"/>
    </row>
    <row r="124" spans="1:10" ht="15" thickTop="1" x14ac:dyDescent="0.3"/>
  </sheetData>
  <mergeCells count="43">
    <mergeCell ref="A2:J2"/>
    <mergeCell ref="F24:F43"/>
    <mergeCell ref="A4:A23"/>
    <mergeCell ref="F4:F23"/>
    <mergeCell ref="B4:B23"/>
    <mergeCell ref="C4:C23"/>
    <mergeCell ref="D4:D23"/>
    <mergeCell ref="I4:I23"/>
    <mergeCell ref="J4:J23"/>
    <mergeCell ref="B24:B43"/>
    <mergeCell ref="C24:C43"/>
    <mergeCell ref="D24:D43"/>
    <mergeCell ref="I24:I43"/>
    <mergeCell ref="J24:J43"/>
    <mergeCell ref="I44:I63"/>
    <mergeCell ref="J44:J63"/>
    <mergeCell ref="A24:A43"/>
    <mergeCell ref="I64:I83"/>
    <mergeCell ref="J64:J83"/>
    <mergeCell ref="A44:A63"/>
    <mergeCell ref="B44:B63"/>
    <mergeCell ref="C44:C63"/>
    <mergeCell ref="D44:D63"/>
    <mergeCell ref="F44:F63"/>
    <mergeCell ref="I84:I103"/>
    <mergeCell ref="J84:J103"/>
    <mergeCell ref="A64:A83"/>
    <mergeCell ref="B64:B83"/>
    <mergeCell ref="C64:C83"/>
    <mergeCell ref="D64:D83"/>
    <mergeCell ref="F64:F83"/>
    <mergeCell ref="A84:A103"/>
    <mergeCell ref="B84:B103"/>
    <mergeCell ref="C84:C103"/>
    <mergeCell ref="D84:D103"/>
    <mergeCell ref="F84:F103"/>
    <mergeCell ref="I104:I123"/>
    <mergeCell ref="J104:J123"/>
    <mergeCell ref="A104:A123"/>
    <mergeCell ref="B104:B123"/>
    <mergeCell ref="C104:C123"/>
    <mergeCell ref="D104:D123"/>
    <mergeCell ref="F104:F12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Karbonatisierungsdauer</vt:lpstr>
      <vt:lpstr>Abschätzung Karbo Leimproben</vt:lpstr>
      <vt:lpstr>Übersicht 20% CO2</vt:lpstr>
      <vt:lpstr>A1-0,75</vt:lpstr>
      <vt:lpstr>A2-0,5</vt:lpstr>
      <vt:lpstr>A3-0,5-LL20</vt:lpstr>
      <vt:lpstr>A4-0,5-LL40</vt:lpstr>
      <vt:lpstr>A5-0,3-LL40</vt:lpstr>
      <vt:lpstr>A6-0,3-LL60</vt:lpstr>
      <vt:lpstr>D1-0,6</vt:lpstr>
      <vt:lpstr>D2-0,6-LL20</vt:lpstr>
      <vt:lpstr>D3-0,5-LL60</vt:lpstr>
      <vt:lpstr>D4-0,4-LL40</vt:lpstr>
      <vt:lpstr>D5-0,4-LL50</vt:lpstr>
      <vt:lpstr>D6-0,4-LL60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Steiner</dc:creator>
  <cp:lastModifiedBy>S. Steiner</cp:lastModifiedBy>
  <dcterms:created xsi:type="dcterms:W3CDTF">2016-03-24T10:28:25Z</dcterms:created>
  <dcterms:modified xsi:type="dcterms:W3CDTF">2025-01-29T23:03:15Z</dcterms:modified>
</cp:coreProperties>
</file>