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030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Sheet1!$K$16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600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M4" i="1" l="1"/>
  <c r="N4" i="1" s="1"/>
  <c r="M5" i="1"/>
  <c r="N5" i="1" s="1"/>
  <c r="M3" i="1"/>
  <c r="O3" i="1" s="1"/>
  <c r="I4" i="1"/>
  <c r="K4" i="1" s="1"/>
  <c r="I5" i="1"/>
  <c r="K5" i="1" s="1"/>
  <c r="I3" i="1"/>
  <c r="L3" i="1" s="1"/>
  <c r="G6" i="1"/>
  <c r="G7" i="1" s="1"/>
  <c r="I7" i="1" s="1"/>
  <c r="E15" i="1"/>
  <c r="E16" i="1" s="1"/>
  <c r="B15" i="1"/>
  <c r="B16" i="1"/>
  <c r="B17" i="1"/>
  <c r="B18" i="1"/>
  <c r="B19" i="1"/>
  <c r="B20" i="1"/>
  <c r="F21" i="1" s="1"/>
  <c r="B14" i="1"/>
  <c r="B11" i="1"/>
  <c r="B4" i="1"/>
  <c r="B5" i="1"/>
  <c r="B6" i="1"/>
  <c r="B7" i="1"/>
  <c r="B8" i="1"/>
  <c r="B9" i="1"/>
  <c r="B10" i="1"/>
  <c r="B12" i="1"/>
  <c r="B13" i="1"/>
  <c r="B3" i="1"/>
  <c r="F25" i="1" l="1"/>
  <c r="P3" i="1"/>
  <c r="P5" i="1"/>
  <c r="J3" i="1"/>
  <c r="P4" i="1"/>
  <c r="F22" i="1"/>
  <c r="L4" i="1"/>
  <c r="F23" i="1"/>
  <c r="K3" i="1"/>
  <c r="F24" i="1"/>
  <c r="J5" i="1"/>
  <c r="J4" i="1"/>
  <c r="N3" i="1"/>
  <c r="O5" i="1"/>
  <c r="I6" i="1"/>
  <c r="K6" i="1" s="1"/>
  <c r="L5" i="1"/>
  <c r="O4" i="1"/>
  <c r="L7" i="1"/>
  <c r="J7" i="1"/>
  <c r="K7" i="1"/>
  <c r="H14" i="1"/>
  <c r="M14" i="1" s="1"/>
  <c r="P14" i="1" s="1"/>
  <c r="H6" i="1"/>
  <c r="M6" i="1" s="1"/>
  <c r="H13" i="1"/>
  <c r="M13" i="1" s="1"/>
  <c r="P13" i="1" s="1"/>
  <c r="H11" i="1"/>
  <c r="M11" i="1" s="1"/>
  <c r="P11" i="1" s="1"/>
  <c r="H10" i="1"/>
  <c r="M10" i="1" s="1"/>
  <c r="P10" i="1" s="1"/>
  <c r="H9" i="1"/>
  <c r="M9" i="1" s="1"/>
  <c r="P9" i="1" s="1"/>
  <c r="H12" i="1"/>
  <c r="M12" i="1" s="1"/>
  <c r="P12" i="1" s="1"/>
  <c r="H8" i="1"/>
  <c r="M8" i="1" s="1"/>
  <c r="P8" i="1" s="1"/>
  <c r="H7" i="1"/>
  <c r="M7" i="1" s="1"/>
  <c r="P7" i="1" s="1"/>
  <c r="G8" i="1"/>
  <c r="F16" i="1"/>
  <c r="F19" i="1"/>
  <c r="E17" i="1"/>
  <c r="F18" i="1"/>
  <c r="F15" i="1"/>
  <c r="F20" i="1"/>
  <c r="F17" i="1"/>
  <c r="P6" i="1" l="1"/>
  <c r="O19" i="1" s="1"/>
  <c r="O16" i="1"/>
  <c r="L6" i="1"/>
  <c r="J6" i="1"/>
  <c r="N13" i="1"/>
  <c r="O13" i="1"/>
  <c r="N6" i="1"/>
  <c r="O6" i="1"/>
  <c r="N14" i="1"/>
  <c r="O14" i="1"/>
  <c r="N7" i="1"/>
  <c r="O7" i="1"/>
  <c r="N8" i="1"/>
  <c r="O8" i="1"/>
  <c r="N12" i="1"/>
  <c r="O12" i="1"/>
  <c r="N9" i="1"/>
  <c r="O9" i="1"/>
  <c r="N10" i="1"/>
  <c r="O10" i="1"/>
  <c r="N11" i="1"/>
  <c r="O11" i="1"/>
  <c r="G9" i="1"/>
  <c r="I9" i="1" s="1"/>
  <c r="I8" i="1"/>
  <c r="E18" i="1"/>
  <c r="G10" i="1" l="1"/>
  <c r="O18" i="1"/>
  <c r="O17" i="1"/>
  <c r="L8" i="1"/>
  <c r="J8" i="1"/>
  <c r="K8" i="1"/>
  <c r="G11" i="1"/>
  <c r="I11" i="1" s="1"/>
  <c r="I10" i="1"/>
  <c r="K9" i="1"/>
  <c r="J9" i="1"/>
  <c r="L9" i="1"/>
  <c r="E19" i="1"/>
  <c r="E20" i="1" l="1"/>
  <c r="E21" i="1" s="1"/>
  <c r="K10" i="1"/>
  <c r="L10" i="1"/>
  <c r="J10" i="1"/>
  <c r="K11" i="1"/>
  <c r="J11" i="1"/>
  <c r="L11" i="1"/>
  <c r="G12" i="1"/>
  <c r="I12" i="1" s="1"/>
  <c r="E22" i="1" l="1"/>
  <c r="E23" i="1" s="1"/>
  <c r="K12" i="1"/>
  <c r="L12" i="1"/>
  <c r="J12" i="1"/>
  <c r="G13" i="1"/>
  <c r="E24" i="1" l="1"/>
  <c r="E25" i="1" s="1"/>
  <c r="G14" i="1"/>
  <c r="I14" i="1" s="1"/>
  <c r="I13" i="1"/>
  <c r="K16" i="1" l="1"/>
  <c r="J13" i="1"/>
  <c r="K13" i="1"/>
  <c r="L13" i="1"/>
  <c r="L14" i="1"/>
  <c r="J14" i="1"/>
  <c r="K17" i="1" s="1"/>
  <c r="K14" i="1"/>
  <c r="K18" i="1" s="1"/>
  <c r="K19" i="1" l="1"/>
</calcChain>
</file>

<file path=xl/sharedStrings.xml><?xml version="1.0" encoding="utf-8"?>
<sst xmlns="http://schemas.openxmlformats.org/spreadsheetml/2006/main" count="61" uniqueCount="43">
  <si>
    <t>Perioada</t>
  </si>
  <si>
    <t>Error</t>
  </si>
  <si>
    <t>ABS</t>
  </si>
  <si>
    <t>Error %</t>
  </si>
  <si>
    <t>Sq.Error</t>
  </si>
  <si>
    <t>3 month Moving Average</t>
  </si>
  <si>
    <t>TREND()</t>
  </si>
  <si>
    <t>Orizont de prognoza</t>
  </si>
  <si>
    <t>SEM 1 -2013</t>
  </si>
  <si>
    <t>SEM 1 -2018</t>
  </si>
  <si>
    <t>SEM 1 -2014</t>
  </si>
  <si>
    <t>SEM 1 -2015</t>
  </si>
  <si>
    <t>SEM 1 -2016</t>
  </si>
  <si>
    <t>SEM 1 -2017</t>
  </si>
  <si>
    <t>SEM 1 -2019</t>
  </si>
  <si>
    <t>SEM 1 -2020</t>
  </si>
  <si>
    <t>SEM 1 -2021</t>
  </si>
  <si>
    <t>SEM 1 -2022</t>
  </si>
  <si>
    <t>SEM 1 -2023</t>
  </si>
  <si>
    <t>SEM 1 -2012</t>
  </si>
  <si>
    <t>Cifra de afaceri netă</t>
  </si>
  <si>
    <t>Indice Perioadă</t>
  </si>
  <si>
    <t>Date istorice privind cifra de afaceri a companiei CFR</t>
  </si>
  <si>
    <t>?</t>
  </si>
  <si>
    <t>SEM 1 -2024</t>
  </si>
  <si>
    <t>SEM 1 -2025</t>
  </si>
  <si>
    <t>SEM 1 -2026</t>
  </si>
  <si>
    <t>SEM 1 -2027</t>
  </si>
  <si>
    <t>SEM 1 -2028</t>
  </si>
  <si>
    <t>SEM 1 -2029</t>
  </si>
  <si>
    <t>3 month moving Average folosit pe datele istorice</t>
  </si>
  <si>
    <t>TREND() folosit pe date istorice</t>
  </si>
  <si>
    <t>Eroare 3 month moving average</t>
  </si>
  <si>
    <t>Eroare TREND()</t>
  </si>
  <si>
    <t>ME</t>
  </si>
  <si>
    <t>MAE</t>
  </si>
  <si>
    <t>MAPE</t>
  </si>
  <si>
    <t>MSE</t>
  </si>
  <si>
    <t>SEM 1 -2030</t>
  </si>
  <si>
    <t>SEM 1 -2031</t>
  </si>
  <si>
    <t>SEM 1 -2032</t>
  </si>
  <si>
    <t>SEM 1 -2033</t>
  </si>
  <si>
    <t>SEM 1 -2034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</si>
</sst>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1" fontId="3" fillId="4" borderId="5" xfId="0" applyNumberFormat="1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0" fillId="0" borderId="5" xfId="0" applyFill="1" applyBorder="1"/>
    <xf numFmtId="9" fontId="0" fillId="0" borderId="5" xfId="0" applyNumberFormat="1" applyFill="1" applyBorder="1"/>
    <xf numFmtId="1" fontId="0" fillId="0" borderId="10" xfId="0" applyNumberFormat="1" applyBorder="1" applyAlignment="1">
      <alignment horizontal="center" vertical="center"/>
    </xf>
    <xf numFmtId="17" fontId="0" fillId="4" borderId="1" xfId="0" applyNumberFormat="1" applyFill="1" applyBorder="1"/>
    <xf numFmtId="17" fontId="0" fillId="4" borderId="2" xfId="0" applyNumberFormat="1" applyFill="1" applyBorder="1"/>
    <xf numFmtId="17" fontId="0" fillId="4" borderId="3" xfId="0" applyNumberFormat="1" applyFill="1" applyBorder="1"/>
    <xf numFmtId="2" fontId="0" fillId="0" borderId="10" xfId="0" applyNumberFormat="1" applyBorder="1" applyAlignment="1">
      <alignment horizontal="center" vertical="center"/>
    </xf>
    <xf numFmtId="1" fontId="3" fillId="4" borderId="4" xfId="0" applyNumberFormat="1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3" fillId="4" borderId="6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5" xfId="0" applyNumberFormat="1" applyFill="1" applyBorder="1"/>
    <xf numFmtId="2" fontId="0" fillId="7" borderId="13" xfId="0" applyNumberForma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9" fontId="0" fillId="5" borderId="0" xfId="0" applyNumberFormat="1" applyFill="1"/>
    <xf numFmtId="0" fontId="3" fillId="5" borderId="0" xfId="0" applyFont="1" applyFill="1" applyAlignment="1">
      <alignment horizontal="center"/>
    </xf>
    <xf numFmtId="1" fontId="0" fillId="5" borderId="0" xfId="0" applyNumberFormat="1" applyFill="1"/>
    <xf numFmtId="1" fontId="3" fillId="5" borderId="0" xfId="0" applyNumberFormat="1" applyFont="1" applyFill="1"/>
    <xf numFmtId="0" fontId="0" fillId="0" borderId="0" xfId="0"/>
    <xf numFmtId="9" fontId="0" fillId="5" borderId="0" xfId="0" applyNumberFormat="1" applyFill="1"/>
    <xf numFmtId="0" fontId="3" fillId="5" borderId="0" xfId="0" applyFont="1" applyFill="1" applyAlignment="1">
      <alignment horizontal="center"/>
    </xf>
    <xf numFmtId="1" fontId="0" fillId="5" borderId="0" xfId="0" applyNumberFormat="1" applyFill="1"/>
    <xf numFmtId="1" fontId="3" fillId="5" borderId="0" xfId="0" applyNumberFormat="1" applyFont="1" applyFill="1"/>
    <xf numFmtId="0" fontId="2" fillId="6" borderId="20" xfId="2" applyFont="1" applyFill="1" applyBorder="1" applyAlignment="1"/>
    <xf numFmtId="0" fontId="2" fillId="6" borderId="21" xfId="2" applyFont="1" applyFill="1" applyBorder="1" applyAlignment="1"/>
    <xf numFmtId="0" fontId="2" fillId="6" borderId="18" xfId="2" applyFont="1" applyFill="1" applyBorder="1" applyAlignment="1"/>
    <xf numFmtId="0" fontId="2" fillId="2" borderId="20" xfId="1" applyBorder="1" applyAlignment="1"/>
    <xf numFmtId="0" fontId="2" fillId="2" borderId="21" xfId="1" applyBorder="1" applyAlignment="1"/>
    <xf numFmtId="0" fontId="2" fillId="2" borderId="18" xfId="1" applyBorder="1" applyAlignment="1"/>
    <xf numFmtId="2" fontId="2" fillId="10" borderId="2" xfId="0" applyNumberFormat="1" applyFont="1" applyFill="1" applyBorder="1" applyAlignment="1">
      <alignment horizontal="center" vertical="center"/>
    </xf>
    <xf numFmtId="2" fontId="2" fillId="10" borderId="10" xfId="0" applyNumberFormat="1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9" fontId="4" fillId="9" borderId="15" xfId="0" applyNumberFormat="1" applyFon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2" fontId="3" fillId="11" borderId="7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wrapText="1"/>
    </xf>
    <xf numFmtId="0" fontId="0" fillId="0" borderId="0" xfId="0" applyAlignment="1"/>
  </cellXfs>
  <cellStyles count="3">
    <cellStyle name="40% - Accent6" xfId="2" builtinId="51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48734495877842"/>
          <c:y val="5.0011332194320711E-2"/>
          <c:w val="0.51028413794013683"/>
          <c:h val="0.66257123410256291"/>
        </c:manualLayout>
      </c:layout>
      <c:lineChart>
        <c:grouping val="standard"/>
        <c:varyColors val="0"/>
        <c:ser>
          <c:idx val="1"/>
          <c:order val="0"/>
          <c:tx>
            <c:v>Cifră de afaceri previzionată cu 3 months</c:v>
          </c:tx>
          <c:marker>
            <c:symbol val="none"/>
          </c:marker>
          <c:cat>
            <c:strRef>
              <c:f>Sheet1!$C$15:$C$25</c:f>
              <c:strCache>
                <c:ptCount val="11"/>
                <c:pt idx="0">
                  <c:v>SEM 1 -2024</c:v>
                </c:pt>
                <c:pt idx="1">
                  <c:v>SEM 1 -2025</c:v>
                </c:pt>
                <c:pt idx="2">
                  <c:v>SEM 1 -2026</c:v>
                </c:pt>
                <c:pt idx="3">
                  <c:v>SEM 1 -2027</c:v>
                </c:pt>
                <c:pt idx="4">
                  <c:v>SEM 1 -2028</c:v>
                </c:pt>
                <c:pt idx="5">
                  <c:v>SEM 1 -2029</c:v>
                </c:pt>
                <c:pt idx="6">
                  <c:v>SEM 1 -2030</c:v>
                </c:pt>
                <c:pt idx="7">
                  <c:v>SEM 1 -2031</c:v>
                </c:pt>
                <c:pt idx="8">
                  <c:v>SEM 1 -2032</c:v>
                </c:pt>
                <c:pt idx="9">
                  <c:v>SEM 1 -2033</c:v>
                </c:pt>
                <c:pt idx="10">
                  <c:v>SEM 1 -2034</c:v>
                </c:pt>
              </c:strCache>
            </c:strRef>
          </c:cat>
          <c:val>
            <c:numRef>
              <c:f>Sheet1!$E$15:$E$25</c:f>
              <c:numCache>
                <c:formatCode>0.00</c:formatCode>
                <c:ptCount val="11"/>
                <c:pt idx="0">
                  <c:v>1025357.85</c:v>
                </c:pt>
                <c:pt idx="1">
                  <c:v>1096593.1766666668</c:v>
                </c:pt>
                <c:pt idx="2">
                  <c:v>1148999.7912222224</c:v>
                </c:pt>
                <c:pt idx="3">
                  <c:v>1090316.9392962966</c:v>
                </c:pt>
                <c:pt idx="4">
                  <c:v>1111969.9690617286</c:v>
                </c:pt>
                <c:pt idx="5">
                  <c:v>1117095.5665267492</c:v>
                </c:pt>
                <c:pt idx="6">
                  <c:v>1106460.8249615915</c:v>
                </c:pt>
                <c:pt idx="7">
                  <c:v>1111842.1201833563</c:v>
                </c:pt>
                <c:pt idx="8">
                  <c:v>1111799.5038905656</c:v>
                </c:pt>
                <c:pt idx="9">
                  <c:v>1110034.1496785043</c:v>
                </c:pt>
                <c:pt idx="10">
                  <c:v>1111225.2579174752</c:v>
                </c:pt>
              </c:numCache>
            </c:numRef>
          </c:val>
          <c:smooth val="0"/>
        </c:ser>
        <c:ser>
          <c:idx val="2"/>
          <c:order val="1"/>
          <c:tx>
            <c:v>Cifră de afaceri previzionată cu TREND()</c:v>
          </c:tx>
          <c:marker>
            <c:symbol val="none"/>
          </c:marker>
          <c:cat>
            <c:strRef>
              <c:f>Sheet1!$C$15:$C$25</c:f>
              <c:strCache>
                <c:ptCount val="11"/>
                <c:pt idx="0">
                  <c:v>SEM 1 -2024</c:v>
                </c:pt>
                <c:pt idx="1">
                  <c:v>SEM 1 -2025</c:v>
                </c:pt>
                <c:pt idx="2">
                  <c:v>SEM 1 -2026</c:v>
                </c:pt>
                <c:pt idx="3">
                  <c:v>SEM 1 -2027</c:v>
                </c:pt>
                <c:pt idx="4">
                  <c:v>SEM 1 -2028</c:v>
                </c:pt>
                <c:pt idx="5">
                  <c:v>SEM 1 -2029</c:v>
                </c:pt>
                <c:pt idx="6">
                  <c:v>SEM 1 -2030</c:v>
                </c:pt>
                <c:pt idx="7">
                  <c:v>SEM 1 -2031</c:v>
                </c:pt>
                <c:pt idx="8">
                  <c:v>SEM 1 -2032</c:v>
                </c:pt>
                <c:pt idx="9">
                  <c:v>SEM 1 -2033</c:v>
                </c:pt>
                <c:pt idx="10">
                  <c:v>SEM 1 -2034</c:v>
                </c:pt>
              </c:strCache>
            </c:strRef>
          </c:cat>
          <c:val>
            <c:numRef>
              <c:f>Sheet1!$F$15:$F$25</c:f>
              <c:numCache>
                <c:formatCode>0.00</c:formatCode>
                <c:ptCount val="11"/>
                <c:pt idx="0">
                  <c:v>1010427.4365256411</c:v>
                </c:pt>
                <c:pt idx="1">
                  <c:v>1031293.1600151516</c:v>
                </c:pt>
                <c:pt idx="2">
                  <c:v>1052158.8835046622</c:v>
                </c:pt>
                <c:pt idx="3">
                  <c:v>1073024.6069941726</c:v>
                </c:pt>
                <c:pt idx="4">
                  <c:v>1093890.3304836832</c:v>
                </c:pt>
                <c:pt idx="5">
                  <c:v>1114756.0539731937</c:v>
                </c:pt>
                <c:pt idx="6">
                  <c:v>1135621.7774627041</c:v>
                </c:pt>
                <c:pt idx="7">
                  <c:v>1156487.5009522147</c:v>
                </c:pt>
                <c:pt idx="8">
                  <c:v>1177353.2244417251</c:v>
                </c:pt>
                <c:pt idx="9">
                  <c:v>1198218.9479312357</c:v>
                </c:pt>
                <c:pt idx="10">
                  <c:v>1219084.671420746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523712"/>
        <c:axId val="259525248"/>
      </c:lineChart>
      <c:catAx>
        <c:axId val="2595237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59525248"/>
        <c:crosses val="autoZero"/>
        <c:auto val="1"/>
        <c:lblAlgn val="ctr"/>
        <c:lblOffset val="100"/>
        <c:noMultiLvlLbl val="0"/>
      </c:catAx>
      <c:valAx>
        <c:axId val="259525248"/>
        <c:scaling>
          <c:orientation val="minMax"/>
          <c:min val="10000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952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Cifră de afaceri reală</c:v>
          </c:tx>
          <c:marker>
            <c:symbol val="none"/>
          </c:marker>
          <c:cat>
            <c:strRef>
              <c:f>Sheet1!$C$3:$C$20</c:f>
              <c:strCache>
                <c:ptCount val="18"/>
                <c:pt idx="0">
                  <c:v>SEM 1 -2012</c:v>
                </c:pt>
                <c:pt idx="1">
                  <c:v>SEM 1 -2013</c:v>
                </c:pt>
                <c:pt idx="2">
                  <c:v>SEM 1 -2014</c:v>
                </c:pt>
                <c:pt idx="3">
                  <c:v>SEM 1 -2015</c:v>
                </c:pt>
                <c:pt idx="4">
                  <c:v>SEM 1 -2016</c:v>
                </c:pt>
                <c:pt idx="5">
                  <c:v>SEM 1 -2017</c:v>
                </c:pt>
                <c:pt idx="6">
                  <c:v>SEM 1 -2018</c:v>
                </c:pt>
                <c:pt idx="7">
                  <c:v>SEM 1 -2019</c:v>
                </c:pt>
                <c:pt idx="8">
                  <c:v>SEM 1 -2020</c:v>
                </c:pt>
                <c:pt idx="9">
                  <c:v>SEM 1 -2021</c:v>
                </c:pt>
                <c:pt idx="10">
                  <c:v>SEM 1 -2022</c:v>
                </c:pt>
                <c:pt idx="11">
                  <c:v>SEM 1 -2023</c:v>
                </c:pt>
                <c:pt idx="12">
                  <c:v>SEM 1 -2024</c:v>
                </c:pt>
                <c:pt idx="13">
                  <c:v>SEM 1 -2025</c:v>
                </c:pt>
                <c:pt idx="14">
                  <c:v>SEM 1 -2026</c:v>
                </c:pt>
                <c:pt idx="15">
                  <c:v>SEM 1 -2027</c:v>
                </c:pt>
                <c:pt idx="16">
                  <c:v>SEM 1 -2028</c:v>
                </c:pt>
                <c:pt idx="17">
                  <c:v>SEM 1 -2029</c:v>
                </c:pt>
              </c:strCache>
            </c:strRef>
          </c:cat>
          <c:val>
            <c:numRef>
              <c:f>Sheet1!$D$3:$D$14</c:f>
              <c:numCache>
                <c:formatCode>0.00</c:formatCode>
                <c:ptCount val="12"/>
                <c:pt idx="0">
                  <c:v>763075.59</c:v>
                </c:pt>
                <c:pt idx="1">
                  <c:v>779022.451</c:v>
                </c:pt>
                <c:pt idx="2">
                  <c:v>970152.20700000005</c:v>
                </c:pt>
                <c:pt idx="3">
                  <c:v>897800.54200000002</c:v>
                </c:pt>
                <c:pt idx="4">
                  <c:v>816926.65300000005</c:v>
                </c:pt>
                <c:pt idx="5">
                  <c:v>931864.81499999994</c:v>
                </c:pt>
                <c:pt idx="6">
                  <c:v>868640.35900000005</c:v>
                </c:pt>
                <c:pt idx="7">
                  <c:v>883464.23400000005</c:v>
                </c:pt>
                <c:pt idx="8">
                  <c:v>760971.09</c:v>
                </c:pt>
                <c:pt idx="9">
                  <c:v>811651.87</c:v>
                </c:pt>
                <c:pt idx="10">
                  <c:v>939373.33299999998</c:v>
                </c:pt>
                <c:pt idx="11">
                  <c:v>1325048.3470000001</c:v>
                </c:pt>
              </c:numCache>
            </c:numRef>
          </c:val>
          <c:smooth val="0"/>
        </c:ser>
        <c:ser>
          <c:idx val="1"/>
          <c:order val="1"/>
          <c:tx>
            <c:v>Trend() pe date istorice</c:v>
          </c:tx>
          <c:marker>
            <c:symbol val="none"/>
          </c:marker>
          <c:cat>
            <c:strRef>
              <c:f>Sheet1!$C$3:$C$20</c:f>
              <c:strCache>
                <c:ptCount val="18"/>
                <c:pt idx="0">
                  <c:v>SEM 1 -2012</c:v>
                </c:pt>
                <c:pt idx="1">
                  <c:v>SEM 1 -2013</c:v>
                </c:pt>
                <c:pt idx="2">
                  <c:v>SEM 1 -2014</c:v>
                </c:pt>
                <c:pt idx="3">
                  <c:v>SEM 1 -2015</c:v>
                </c:pt>
                <c:pt idx="4">
                  <c:v>SEM 1 -2016</c:v>
                </c:pt>
                <c:pt idx="5">
                  <c:v>SEM 1 -2017</c:v>
                </c:pt>
                <c:pt idx="6">
                  <c:v>SEM 1 -2018</c:v>
                </c:pt>
                <c:pt idx="7">
                  <c:v>SEM 1 -2019</c:v>
                </c:pt>
                <c:pt idx="8">
                  <c:v>SEM 1 -2020</c:v>
                </c:pt>
                <c:pt idx="9">
                  <c:v>SEM 1 -2021</c:v>
                </c:pt>
                <c:pt idx="10">
                  <c:v>SEM 1 -2022</c:v>
                </c:pt>
                <c:pt idx="11">
                  <c:v>SEM 1 -2023</c:v>
                </c:pt>
                <c:pt idx="12">
                  <c:v>SEM 1 -2024</c:v>
                </c:pt>
                <c:pt idx="13">
                  <c:v>SEM 1 -2025</c:v>
                </c:pt>
                <c:pt idx="14">
                  <c:v>SEM 1 -2026</c:v>
                </c:pt>
                <c:pt idx="15">
                  <c:v>SEM 1 -2027</c:v>
                </c:pt>
                <c:pt idx="16">
                  <c:v>SEM 1 -2028</c:v>
                </c:pt>
                <c:pt idx="17">
                  <c:v>SEM 1 -2029</c:v>
                </c:pt>
              </c:strCache>
            </c:strRef>
          </c:cat>
          <c:val>
            <c:numRef>
              <c:f>Sheet1!$H$3:$H$14</c:f>
              <c:numCache>
                <c:formatCode>0.00</c:formatCode>
                <c:ptCount val="12"/>
                <c:pt idx="0">
                  <c:v>763075.59</c:v>
                </c:pt>
                <c:pt idx="1">
                  <c:v>779022.451</c:v>
                </c:pt>
                <c:pt idx="2">
                  <c:v>970152.20700000005</c:v>
                </c:pt>
                <c:pt idx="3">
                  <c:v>1044493.3663333334</c:v>
                </c:pt>
                <c:pt idx="4">
                  <c:v>1148031.6748333336</c:v>
                </c:pt>
                <c:pt idx="5">
                  <c:v>1251569.9833333334</c:v>
                </c:pt>
                <c:pt idx="6">
                  <c:v>1355108.2918333337</c:v>
                </c:pt>
                <c:pt idx="7">
                  <c:v>1458646.6003333335</c:v>
                </c:pt>
                <c:pt idx="8">
                  <c:v>1562184.9088333338</c:v>
                </c:pt>
                <c:pt idx="9">
                  <c:v>1665723.2173333336</c:v>
                </c:pt>
                <c:pt idx="10">
                  <c:v>1769261.5258333338</c:v>
                </c:pt>
                <c:pt idx="11">
                  <c:v>1872799.8343333337</c:v>
                </c:pt>
              </c:numCache>
            </c:numRef>
          </c:val>
          <c:smooth val="0"/>
        </c:ser>
        <c:ser>
          <c:idx val="2"/>
          <c:order val="2"/>
          <c:tx>
            <c:v>3 months average pe date istorice</c:v>
          </c:tx>
          <c:marker>
            <c:symbol val="none"/>
          </c:marker>
          <c:cat>
            <c:strRef>
              <c:f>Sheet1!$C$3:$C$20</c:f>
              <c:strCache>
                <c:ptCount val="18"/>
                <c:pt idx="0">
                  <c:v>SEM 1 -2012</c:v>
                </c:pt>
                <c:pt idx="1">
                  <c:v>SEM 1 -2013</c:v>
                </c:pt>
                <c:pt idx="2">
                  <c:v>SEM 1 -2014</c:v>
                </c:pt>
                <c:pt idx="3">
                  <c:v>SEM 1 -2015</c:v>
                </c:pt>
                <c:pt idx="4">
                  <c:v>SEM 1 -2016</c:v>
                </c:pt>
                <c:pt idx="5">
                  <c:v>SEM 1 -2017</c:v>
                </c:pt>
                <c:pt idx="6">
                  <c:v>SEM 1 -2018</c:v>
                </c:pt>
                <c:pt idx="7">
                  <c:v>SEM 1 -2019</c:v>
                </c:pt>
                <c:pt idx="8">
                  <c:v>SEM 1 -2020</c:v>
                </c:pt>
                <c:pt idx="9">
                  <c:v>SEM 1 -2021</c:v>
                </c:pt>
                <c:pt idx="10">
                  <c:v>SEM 1 -2022</c:v>
                </c:pt>
                <c:pt idx="11">
                  <c:v>SEM 1 -2023</c:v>
                </c:pt>
                <c:pt idx="12">
                  <c:v>SEM 1 -2024</c:v>
                </c:pt>
                <c:pt idx="13">
                  <c:v>SEM 1 -2025</c:v>
                </c:pt>
                <c:pt idx="14">
                  <c:v>SEM 1 -2026</c:v>
                </c:pt>
                <c:pt idx="15">
                  <c:v>SEM 1 -2027</c:v>
                </c:pt>
                <c:pt idx="16">
                  <c:v>SEM 1 -2028</c:v>
                </c:pt>
                <c:pt idx="17">
                  <c:v>SEM 1 -2029</c:v>
                </c:pt>
              </c:strCache>
            </c:strRef>
          </c:cat>
          <c:val>
            <c:numRef>
              <c:f>Sheet1!$G$3:$G$14</c:f>
              <c:numCache>
                <c:formatCode>0.00</c:formatCode>
                <c:ptCount val="12"/>
                <c:pt idx="0">
                  <c:v>763075.59</c:v>
                </c:pt>
                <c:pt idx="1">
                  <c:v>779022.451</c:v>
                </c:pt>
                <c:pt idx="2">
                  <c:v>970152.20700000005</c:v>
                </c:pt>
                <c:pt idx="3">
                  <c:v>837416.74933333334</c:v>
                </c:pt>
                <c:pt idx="4">
                  <c:v>862197.13577777788</c:v>
                </c:pt>
                <c:pt idx="5">
                  <c:v>889922.03070370376</c:v>
                </c:pt>
                <c:pt idx="6">
                  <c:v>863178.6386049384</c:v>
                </c:pt>
                <c:pt idx="7">
                  <c:v>871765.93502880668</c:v>
                </c:pt>
                <c:pt idx="8">
                  <c:v>874955.53477914957</c:v>
                </c:pt>
                <c:pt idx="9">
                  <c:v>869966.70280429814</c:v>
                </c:pt>
                <c:pt idx="10">
                  <c:v>872229.39087075146</c:v>
                </c:pt>
                <c:pt idx="11">
                  <c:v>872383.87615139969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579904"/>
        <c:axId val="259581440"/>
      </c:lineChart>
      <c:catAx>
        <c:axId val="259579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581440"/>
        <c:crosses val="autoZero"/>
        <c:auto val="1"/>
        <c:lblAlgn val="ctr"/>
        <c:lblOffset val="100"/>
        <c:noMultiLvlLbl val="0"/>
      </c:catAx>
      <c:valAx>
        <c:axId val="259581440"/>
        <c:scaling>
          <c:orientation val="minMax"/>
          <c:max val="1900000.0000000002"/>
          <c:min val="70000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9579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26</xdr:row>
      <xdr:rowOff>133349</xdr:rowOff>
    </xdr:from>
    <xdr:to>
      <xdr:col>8</xdr:col>
      <xdr:colOff>457200</xdr:colOff>
      <xdr:row>41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609599</xdr:colOff>
      <xdr:row>21</xdr:row>
      <xdr:rowOff>171450</xdr:rowOff>
    </xdr:from>
    <xdr:to>
      <xdr:col>17</xdr:col>
      <xdr:colOff>104774</xdr:colOff>
      <xdr:row>43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190500</xdr:colOff>
      <xdr:row>28</xdr:row>
      <xdr:rowOff>28575</xdr:rowOff>
    </xdr:from>
    <xdr:ext cx="1831463" cy="342786"/>
    <xdr:sp macro="" textlink="">
      <xdr:nvSpPr>
        <xdr:cNvPr id="4" name="TextBox 3"/>
        <xdr:cNvSpPr txBox="1"/>
      </xdr:nvSpPr>
      <xdr:spPr>
        <a:xfrm>
          <a:off x="5657850" y="6543675"/>
          <a:ext cx="18314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o-RO" sz="1100" b="1"/>
            <a:t> </a:t>
          </a:r>
          <a:r>
            <a:rPr lang="ro-RO" sz="1600" b="1"/>
            <a:t>Valori previzionate</a:t>
          </a:r>
        </a:p>
      </xdr:txBody>
    </xdr:sp>
    <xdr:clientData/>
  </xdr:oneCellAnchor>
  <xdr:oneCellAnchor>
    <xdr:from>
      <xdr:col>14</xdr:col>
      <xdr:colOff>866775</xdr:colOff>
      <xdr:row>23</xdr:row>
      <xdr:rowOff>47625</xdr:rowOff>
    </xdr:from>
    <xdr:ext cx="2133599" cy="468077"/>
    <xdr:sp macro="" textlink="">
      <xdr:nvSpPr>
        <xdr:cNvPr id="5" name="TextBox 4"/>
        <xdr:cNvSpPr txBox="1"/>
      </xdr:nvSpPr>
      <xdr:spPr>
        <a:xfrm>
          <a:off x="12915900" y="5610225"/>
          <a:ext cx="213359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o-RO" sz="1200" b="1"/>
            <a:t>Comparatie între realitate și</a:t>
          </a:r>
          <a:r>
            <a:rPr lang="ro-RO" sz="1200" b="1" baseline="0"/>
            <a:t> metodele de previziune</a:t>
          </a:r>
          <a:endParaRPr lang="ro-RO" sz="12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9" workbookViewId="0">
      <selection activeCell="T30" sqref="T30"/>
    </sheetView>
  </sheetViews>
  <sheetFormatPr defaultRowHeight="15" x14ac:dyDescent="0.25"/>
  <cols>
    <col min="1" max="1" width="12" customWidth="1"/>
    <col min="3" max="3" width="13.28515625" customWidth="1"/>
    <col min="4" max="4" width="18.85546875" customWidth="1"/>
    <col min="5" max="5" width="15.42578125" customWidth="1"/>
    <col min="6" max="6" width="13.28515625" customWidth="1"/>
    <col min="7" max="8" width="13.28515625" style="2" customWidth="1"/>
    <col min="9" max="9" width="12" customWidth="1"/>
    <col min="11" max="11" width="12" bestFit="1" customWidth="1"/>
    <col min="12" max="12" width="15.85546875" customWidth="1"/>
    <col min="13" max="13" width="14" customWidth="1"/>
    <col min="15" max="15" width="13.140625" bestFit="1" customWidth="1"/>
    <col min="16" max="16" width="16.42578125" customWidth="1"/>
  </cols>
  <sheetData>
    <row r="1" spans="1:16" ht="31.5" customHeight="1" thickBot="1" x14ac:dyDescent="0.3">
      <c r="I1" s="30" t="s">
        <v>32</v>
      </c>
      <c r="J1" s="31"/>
      <c r="K1" s="31"/>
      <c r="L1" s="32"/>
      <c r="M1" s="33" t="s">
        <v>33</v>
      </c>
      <c r="N1" s="34"/>
      <c r="O1" s="34"/>
      <c r="P1" s="35"/>
    </row>
    <row r="2" spans="1:16" ht="90.75" thickBot="1" x14ac:dyDescent="0.3">
      <c r="A2" s="3"/>
      <c r="B2" s="38" t="s">
        <v>21</v>
      </c>
      <c r="C2" s="39" t="s">
        <v>0</v>
      </c>
      <c r="D2" s="39" t="s">
        <v>20</v>
      </c>
      <c r="E2" s="39" t="s">
        <v>5</v>
      </c>
      <c r="F2" s="40" t="s">
        <v>6</v>
      </c>
      <c r="G2" s="41" t="s">
        <v>30</v>
      </c>
      <c r="H2" s="41" t="s">
        <v>31</v>
      </c>
      <c r="I2" s="42" t="s">
        <v>1</v>
      </c>
      <c r="J2" s="42" t="s">
        <v>2</v>
      </c>
      <c r="K2" s="43" t="s">
        <v>3</v>
      </c>
      <c r="L2" s="42" t="s">
        <v>4</v>
      </c>
      <c r="M2" s="42" t="s">
        <v>1</v>
      </c>
      <c r="N2" s="42" t="s">
        <v>2</v>
      </c>
      <c r="O2" s="43" t="s">
        <v>3</v>
      </c>
      <c r="P2" s="42" t="s">
        <v>4</v>
      </c>
    </row>
    <row r="3" spans="1:16" ht="15" customHeight="1" x14ac:dyDescent="0.25">
      <c r="A3" s="44" t="s">
        <v>22</v>
      </c>
      <c r="B3" s="1">
        <f t="shared" ref="B3:B25" si="0">ROW(3:3) - 3</f>
        <v>0</v>
      </c>
      <c r="C3" s="8" t="s">
        <v>19</v>
      </c>
      <c r="D3" s="10">
        <v>763075.59</v>
      </c>
      <c r="E3" s="10">
        <v>763075.59</v>
      </c>
      <c r="F3" s="10">
        <v>763075.59</v>
      </c>
      <c r="G3" s="17">
        <v>763075.59</v>
      </c>
      <c r="H3" s="17">
        <v>763075.59</v>
      </c>
      <c r="I3" s="16">
        <f>G3-E3</f>
        <v>0</v>
      </c>
      <c r="J3" s="4">
        <f>ABS(I3)</f>
        <v>0</v>
      </c>
      <c r="K3" s="5">
        <f>I3/E3</f>
        <v>0</v>
      </c>
      <c r="L3" s="16">
        <f>I3^2</f>
        <v>0</v>
      </c>
      <c r="M3" s="16">
        <f>H3-F3</f>
        <v>0</v>
      </c>
      <c r="N3" s="4">
        <f>ABS(M3)</f>
        <v>0</v>
      </c>
      <c r="O3" s="5">
        <f>M3/H3</f>
        <v>0</v>
      </c>
      <c r="P3" s="16">
        <f>M3^2</f>
        <v>0</v>
      </c>
    </row>
    <row r="4" spans="1:16" x14ac:dyDescent="0.25">
      <c r="A4" s="45"/>
      <c r="B4" s="1">
        <f t="shared" si="0"/>
        <v>1</v>
      </c>
      <c r="C4" s="8" t="s">
        <v>8</v>
      </c>
      <c r="D4" s="10">
        <v>779022.451</v>
      </c>
      <c r="E4" s="10">
        <v>779022.451</v>
      </c>
      <c r="F4" s="10">
        <v>779022.451</v>
      </c>
      <c r="G4" s="17">
        <v>779022.451</v>
      </c>
      <c r="H4" s="17">
        <v>779022.451</v>
      </c>
      <c r="I4" s="16">
        <f t="shared" ref="I4:I14" si="1">G4-E4</f>
        <v>0</v>
      </c>
      <c r="J4" s="4">
        <f t="shared" ref="J4:J14" si="2">ABS(I4)</f>
        <v>0</v>
      </c>
      <c r="K4" s="5">
        <f t="shared" ref="K4:K14" si="3">I4/E4</f>
        <v>0</v>
      </c>
      <c r="L4" s="16">
        <f t="shared" ref="L4:L14" si="4">I4^2</f>
        <v>0</v>
      </c>
      <c r="M4" s="16">
        <f t="shared" ref="M4:M14" si="5">H4-F4</f>
        <v>0</v>
      </c>
      <c r="N4" s="4">
        <f t="shared" ref="N4:N13" si="6">ABS(M4)</f>
        <v>0</v>
      </c>
      <c r="O4" s="5">
        <f t="shared" ref="O4:O14" si="7">M4/H4</f>
        <v>0</v>
      </c>
      <c r="P4" s="16">
        <f t="shared" ref="P4:P14" si="8">M4^2</f>
        <v>0</v>
      </c>
    </row>
    <row r="5" spans="1:16" x14ac:dyDescent="0.25">
      <c r="A5" s="45"/>
      <c r="B5" s="1">
        <f t="shared" si="0"/>
        <v>2</v>
      </c>
      <c r="C5" s="8" t="s">
        <v>10</v>
      </c>
      <c r="D5" s="10">
        <v>970152.20700000005</v>
      </c>
      <c r="E5" s="10">
        <v>970152.20700000005</v>
      </c>
      <c r="F5" s="10">
        <v>970152.20700000005</v>
      </c>
      <c r="G5" s="17">
        <v>970152.20700000005</v>
      </c>
      <c r="H5" s="17">
        <v>970152.20700000005</v>
      </c>
      <c r="I5" s="16">
        <f t="shared" si="1"/>
        <v>0</v>
      </c>
      <c r="J5" s="4">
        <f t="shared" si="2"/>
        <v>0</v>
      </c>
      <c r="K5" s="5">
        <f t="shared" si="3"/>
        <v>0</v>
      </c>
      <c r="L5" s="16">
        <f t="shared" si="4"/>
        <v>0</v>
      </c>
      <c r="M5" s="16">
        <f t="shared" si="5"/>
        <v>0</v>
      </c>
      <c r="N5" s="4">
        <f t="shared" si="6"/>
        <v>0</v>
      </c>
      <c r="O5" s="5">
        <f t="shared" si="7"/>
        <v>0</v>
      </c>
      <c r="P5" s="16">
        <f t="shared" si="8"/>
        <v>0</v>
      </c>
    </row>
    <row r="6" spans="1:16" x14ac:dyDescent="0.25">
      <c r="A6" s="45"/>
      <c r="B6" s="1">
        <f t="shared" si="0"/>
        <v>3</v>
      </c>
      <c r="C6" s="8" t="s">
        <v>11</v>
      </c>
      <c r="D6" s="10">
        <v>897800.54200000002</v>
      </c>
      <c r="E6" s="10">
        <v>897800.54200000002</v>
      </c>
      <c r="F6" s="10">
        <v>897800.54200000002</v>
      </c>
      <c r="G6" s="18">
        <f>(G3+G4+G5)/3</f>
        <v>837416.74933333334</v>
      </c>
      <c r="H6" s="18">
        <f>TREND($H$3:$H$5,$B$3:$B$5,B6)</f>
        <v>1044493.3663333334</v>
      </c>
      <c r="I6" s="16">
        <f t="shared" si="1"/>
        <v>-60383.792666666675</v>
      </c>
      <c r="J6" s="4">
        <f t="shared" si="2"/>
        <v>60383.792666666675</v>
      </c>
      <c r="K6" s="5">
        <f>I6/E6</f>
        <v>-6.7257469606948256E-2</v>
      </c>
      <c r="L6" s="16">
        <f t="shared" si="4"/>
        <v>3646202416.8109879</v>
      </c>
      <c r="M6" s="16">
        <f t="shared" si="5"/>
        <v>146692.82433333341</v>
      </c>
      <c r="N6" s="4">
        <f t="shared" si="6"/>
        <v>146692.82433333341</v>
      </c>
      <c r="O6" s="5">
        <f t="shared" si="7"/>
        <v>0.14044399807755095</v>
      </c>
      <c r="P6" s="16">
        <f t="shared" si="8"/>
        <v>21518784710.890213</v>
      </c>
    </row>
    <row r="7" spans="1:16" x14ac:dyDescent="0.25">
      <c r="A7" s="45"/>
      <c r="B7" s="1">
        <f t="shared" si="0"/>
        <v>4</v>
      </c>
      <c r="C7" s="8" t="s">
        <v>12</v>
      </c>
      <c r="D7" s="10">
        <v>816926.65300000005</v>
      </c>
      <c r="E7" s="10">
        <v>816926.65300000005</v>
      </c>
      <c r="F7" s="10">
        <v>816926.65300000005</v>
      </c>
      <c r="G7" s="18">
        <f t="shared" ref="G7:G14" si="9">(G4+G5+G6)/3</f>
        <v>862197.13577777788</v>
      </c>
      <c r="H7" s="18">
        <f t="shared" ref="H7:H14" si="10">TREND($H$3:$H$5,$B$3:$B$5,B7)</f>
        <v>1148031.6748333336</v>
      </c>
      <c r="I7" s="16">
        <f t="shared" si="1"/>
        <v>45270.482777777826</v>
      </c>
      <c r="J7" s="4">
        <f t="shared" si="2"/>
        <v>45270.482777777826</v>
      </c>
      <c r="K7" s="5">
        <f t="shared" si="3"/>
        <v>5.5415602626663014E-2</v>
      </c>
      <c r="L7" s="16">
        <f t="shared" si="4"/>
        <v>2049416610.9330788</v>
      </c>
      <c r="M7" s="16">
        <f t="shared" si="5"/>
        <v>331105.02183333354</v>
      </c>
      <c r="N7" s="4">
        <f t="shared" si="6"/>
        <v>331105.02183333354</v>
      </c>
      <c r="O7" s="5">
        <f t="shared" si="7"/>
        <v>0.28841105092453306</v>
      </c>
      <c r="P7" s="16">
        <f t="shared" si="8"/>
        <v>109630535483.25227</v>
      </c>
    </row>
    <row r="8" spans="1:16" ht="15.75" thickBot="1" x14ac:dyDescent="0.3">
      <c r="A8" s="45"/>
      <c r="B8" s="1">
        <f t="shared" si="0"/>
        <v>5</v>
      </c>
      <c r="C8" s="8" t="s">
        <v>13</v>
      </c>
      <c r="D8" s="10">
        <v>931864.81499999994</v>
      </c>
      <c r="E8" s="10">
        <v>931864.81499999994</v>
      </c>
      <c r="F8" s="10">
        <v>931864.81499999994</v>
      </c>
      <c r="G8" s="19">
        <f t="shared" si="9"/>
        <v>889922.03070370376</v>
      </c>
      <c r="H8" s="19">
        <f t="shared" si="10"/>
        <v>1251569.9833333334</v>
      </c>
      <c r="I8" s="16">
        <f t="shared" si="1"/>
        <v>-41942.784296296188</v>
      </c>
      <c r="J8" s="4">
        <f t="shared" si="2"/>
        <v>41942.784296296188</v>
      </c>
      <c r="K8" s="5">
        <f t="shared" si="3"/>
        <v>-4.5009515995403461E-2</v>
      </c>
      <c r="L8" s="16">
        <f t="shared" si="4"/>
        <v>1759197154.52563</v>
      </c>
      <c r="M8" s="16">
        <f t="shared" si="5"/>
        <v>319705.16833333345</v>
      </c>
      <c r="N8" s="4">
        <f t="shared" si="6"/>
        <v>319705.16833333345</v>
      </c>
      <c r="O8" s="5">
        <f t="shared" si="7"/>
        <v>0.25544330128616199</v>
      </c>
      <c r="P8" s="16">
        <f t="shared" si="8"/>
        <v>102211394659.04507</v>
      </c>
    </row>
    <row r="9" spans="1:16" x14ac:dyDescent="0.25">
      <c r="A9" s="45"/>
      <c r="B9" s="11">
        <f t="shared" si="0"/>
        <v>6</v>
      </c>
      <c r="C9" s="7" t="s">
        <v>9</v>
      </c>
      <c r="D9" s="12">
        <v>868640.35900000005</v>
      </c>
      <c r="E9" s="12">
        <v>868640.35900000005</v>
      </c>
      <c r="F9" s="12">
        <v>868640.35900000005</v>
      </c>
      <c r="G9" s="18">
        <f t="shared" si="9"/>
        <v>863178.6386049384</v>
      </c>
      <c r="H9" s="18">
        <f t="shared" si="10"/>
        <v>1355108.2918333337</v>
      </c>
      <c r="I9" s="16">
        <f t="shared" si="1"/>
        <v>-5461.7203950616531</v>
      </c>
      <c r="J9" s="4">
        <f t="shared" si="2"/>
        <v>5461.7203950616531</v>
      </c>
      <c r="K9" s="5">
        <f t="shared" si="3"/>
        <v>-6.2876659350128731E-3</v>
      </c>
      <c r="L9" s="16">
        <f t="shared" si="4"/>
        <v>29830389.67383242</v>
      </c>
      <c r="M9" s="16">
        <f t="shared" si="5"/>
        <v>486467.93283333362</v>
      </c>
      <c r="N9" s="4">
        <f t="shared" si="6"/>
        <v>486467.93283333362</v>
      </c>
      <c r="O9" s="5">
        <f t="shared" si="7"/>
        <v>0.35898823419875059</v>
      </c>
      <c r="P9" s="16">
        <f t="shared" si="8"/>
        <v>236651049675.13678</v>
      </c>
    </row>
    <row r="10" spans="1:16" x14ac:dyDescent="0.25">
      <c r="A10" s="45"/>
      <c r="B10" s="1">
        <f t="shared" si="0"/>
        <v>7</v>
      </c>
      <c r="C10" s="8" t="s">
        <v>14</v>
      </c>
      <c r="D10" s="15">
        <v>883464.23400000005</v>
      </c>
      <c r="E10" s="15">
        <v>883464.23</v>
      </c>
      <c r="F10" s="10">
        <v>883464.23400000005</v>
      </c>
      <c r="G10" s="18">
        <f t="shared" si="9"/>
        <v>871765.93502880668</v>
      </c>
      <c r="H10" s="18">
        <f t="shared" si="10"/>
        <v>1458646.6003333335</v>
      </c>
      <c r="I10" s="16">
        <f t="shared" si="1"/>
        <v>-11698.294971193303</v>
      </c>
      <c r="J10" s="4">
        <f t="shared" si="2"/>
        <v>11698.294971193303</v>
      </c>
      <c r="K10" s="5">
        <f t="shared" si="3"/>
        <v>-1.324139062335699E-2</v>
      </c>
      <c r="L10" s="16">
        <f t="shared" si="4"/>
        <v>136850105.23304653</v>
      </c>
      <c r="M10" s="16">
        <f t="shared" si="5"/>
        <v>575182.36633333343</v>
      </c>
      <c r="N10" s="4">
        <f t="shared" si="6"/>
        <v>575182.36633333343</v>
      </c>
      <c r="O10" s="5">
        <f t="shared" si="7"/>
        <v>0.39432605965138601</v>
      </c>
      <c r="P10" s="16">
        <f t="shared" si="8"/>
        <v>330834754540.81299</v>
      </c>
    </row>
    <row r="11" spans="1:16" x14ac:dyDescent="0.25">
      <c r="A11" s="45"/>
      <c r="B11" s="1">
        <f t="shared" si="0"/>
        <v>8</v>
      </c>
      <c r="C11" s="8" t="s">
        <v>15</v>
      </c>
      <c r="D11" s="15">
        <v>760971.09</v>
      </c>
      <c r="E11" s="15">
        <v>760971.09</v>
      </c>
      <c r="F11" s="15">
        <v>760971.08700000006</v>
      </c>
      <c r="G11" s="18">
        <f t="shared" si="9"/>
        <v>874955.53477914957</v>
      </c>
      <c r="H11" s="18">
        <f t="shared" si="10"/>
        <v>1562184.9088333338</v>
      </c>
      <c r="I11" s="16">
        <f t="shared" si="1"/>
        <v>113984.44477914961</v>
      </c>
      <c r="J11" s="4">
        <f t="shared" si="2"/>
        <v>113984.44477914961</v>
      </c>
      <c r="K11" s="5">
        <f t="shared" si="3"/>
        <v>0.1497881408072278</v>
      </c>
      <c r="L11" s="16">
        <f t="shared" si="4"/>
        <v>12992453651.611006</v>
      </c>
      <c r="M11" s="16">
        <f t="shared" si="5"/>
        <v>801213.8218333337</v>
      </c>
      <c r="N11" s="4">
        <f t="shared" si="6"/>
        <v>801213.8218333337</v>
      </c>
      <c r="O11" s="5">
        <f t="shared" si="7"/>
        <v>0.51288027256113611</v>
      </c>
      <c r="P11" s="16">
        <f t="shared" si="8"/>
        <v>641943588296.77698</v>
      </c>
    </row>
    <row r="12" spans="1:16" x14ac:dyDescent="0.25">
      <c r="A12" s="45"/>
      <c r="B12" s="1">
        <f t="shared" si="0"/>
        <v>9</v>
      </c>
      <c r="C12" s="8" t="s">
        <v>16</v>
      </c>
      <c r="D12" s="10">
        <v>811651.87</v>
      </c>
      <c r="E12" s="10">
        <v>811651.87</v>
      </c>
      <c r="F12" s="10">
        <v>811651.87</v>
      </c>
      <c r="G12" s="18">
        <f t="shared" si="9"/>
        <v>869966.70280429814</v>
      </c>
      <c r="H12" s="18">
        <f t="shared" si="10"/>
        <v>1665723.2173333336</v>
      </c>
      <c r="I12" s="16">
        <f t="shared" si="1"/>
        <v>58314.832804298145</v>
      </c>
      <c r="J12" s="4">
        <f t="shared" si="2"/>
        <v>58314.832804298145</v>
      </c>
      <c r="K12" s="5">
        <f t="shared" si="3"/>
        <v>7.1847099673777809E-2</v>
      </c>
      <c r="L12" s="16">
        <f t="shared" si="4"/>
        <v>3400619724.993247</v>
      </c>
      <c r="M12" s="16">
        <f t="shared" si="5"/>
        <v>854071.34733333357</v>
      </c>
      <c r="N12" s="4">
        <f t="shared" si="6"/>
        <v>854071.34733333357</v>
      </c>
      <c r="O12" s="5">
        <f t="shared" si="7"/>
        <v>0.51273305099308253</v>
      </c>
      <c r="P12" s="16">
        <f t="shared" si="8"/>
        <v>729437866335.77576</v>
      </c>
    </row>
    <row r="13" spans="1:16" x14ac:dyDescent="0.25">
      <c r="A13" s="45"/>
      <c r="B13" s="1">
        <f t="shared" si="0"/>
        <v>10</v>
      </c>
      <c r="C13" s="8" t="s">
        <v>17</v>
      </c>
      <c r="D13" s="10">
        <v>939373.33299999998</v>
      </c>
      <c r="E13" s="10">
        <v>939373.33299999998</v>
      </c>
      <c r="F13" s="10">
        <v>939373.33299999998</v>
      </c>
      <c r="G13" s="18">
        <f t="shared" si="9"/>
        <v>872229.39087075146</v>
      </c>
      <c r="H13" s="18">
        <f t="shared" si="10"/>
        <v>1769261.5258333338</v>
      </c>
      <c r="I13" s="16">
        <f t="shared" si="1"/>
        <v>-67143.94212924852</v>
      </c>
      <c r="J13" s="4">
        <f t="shared" si="2"/>
        <v>67143.94212924852</v>
      </c>
      <c r="K13" s="5">
        <f t="shared" si="3"/>
        <v>-7.147737727961298E-2</v>
      </c>
      <c r="L13" s="16">
        <f t="shared" si="4"/>
        <v>4508308964.6558743</v>
      </c>
      <c r="M13" s="16">
        <f t="shared" si="5"/>
        <v>829888.19283333386</v>
      </c>
      <c r="N13" s="4">
        <f t="shared" si="6"/>
        <v>829888.19283333386</v>
      </c>
      <c r="O13" s="5">
        <f t="shared" si="7"/>
        <v>0.46905908522622231</v>
      </c>
      <c r="P13" s="16">
        <f t="shared" si="8"/>
        <v>688714412604.17676</v>
      </c>
    </row>
    <row r="14" spans="1:16" s="2" customFormat="1" x14ac:dyDescent="0.25">
      <c r="A14" s="46"/>
      <c r="B14" s="13">
        <f t="shared" si="0"/>
        <v>11</v>
      </c>
      <c r="C14" s="9" t="s">
        <v>18</v>
      </c>
      <c r="D14" s="14">
        <v>1325048.3470000001</v>
      </c>
      <c r="E14" s="14">
        <v>1325048.3470000001</v>
      </c>
      <c r="F14" s="14">
        <v>1325048.3470000001</v>
      </c>
      <c r="G14" s="20">
        <f t="shared" si="9"/>
        <v>872383.87615139969</v>
      </c>
      <c r="H14" s="20">
        <f t="shared" si="10"/>
        <v>1872799.8343333337</v>
      </c>
      <c r="I14" s="16">
        <f t="shared" si="1"/>
        <v>-452664.47084860038</v>
      </c>
      <c r="J14" s="4">
        <f t="shared" si="2"/>
        <v>452664.47084860038</v>
      </c>
      <c r="K14" s="5">
        <f t="shared" si="3"/>
        <v>-0.34162109773085914</v>
      </c>
      <c r="L14" s="16">
        <f t="shared" si="4"/>
        <v>204905123168.64337</v>
      </c>
      <c r="M14" s="16">
        <f t="shared" si="5"/>
        <v>547751.48733333359</v>
      </c>
      <c r="N14" s="4">
        <f>ABS(M14)</f>
        <v>547751.48733333359</v>
      </c>
      <c r="O14" s="5">
        <f t="shared" si="7"/>
        <v>0.29247732581539787</v>
      </c>
      <c r="P14" s="16">
        <f t="shared" si="8"/>
        <v>300031691875.87909</v>
      </c>
    </row>
    <row r="15" spans="1:16" x14ac:dyDescent="0.25">
      <c r="A15" s="47" t="s">
        <v>7</v>
      </c>
      <c r="B15" s="13">
        <f t="shared" si="0"/>
        <v>12</v>
      </c>
      <c r="C15" s="9" t="s">
        <v>24</v>
      </c>
      <c r="D15" s="6" t="s">
        <v>23</v>
      </c>
      <c r="E15" s="36">
        <f>(E12+E13+E14)/3</f>
        <v>1025357.85</v>
      </c>
      <c r="F15" s="37">
        <f t="shared" ref="F15:F25" si="11">TREND($F$3:$F$14,$B$3:$B$14,B14)</f>
        <v>1010427.4365256411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48"/>
      <c r="B16" s="13">
        <f t="shared" si="0"/>
        <v>13</v>
      </c>
      <c r="C16" s="9" t="s">
        <v>25</v>
      </c>
      <c r="D16" s="6" t="s">
        <v>23</v>
      </c>
      <c r="E16" s="36">
        <f t="shared" ref="E16:E25" si="12">(E13+E14+E15)/3</f>
        <v>1096593.1766666668</v>
      </c>
      <c r="F16" s="37">
        <f t="shared" si="11"/>
        <v>1031293.1600151516</v>
      </c>
      <c r="I16" s="22" t="s">
        <v>34</v>
      </c>
      <c r="J16" s="22"/>
      <c r="K16" s="23">
        <f>AVERAGE(I6:I14)</f>
        <v>-46858.360549537902</v>
      </c>
      <c r="L16" s="2"/>
      <c r="M16" s="27" t="s">
        <v>34</v>
      </c>
      <c r="N16" s="27"/>
      <c r="O16" s="28">
        <f>AVERAGE(M6:M14)</f>
        <v>543564.24033333361</v>
      </c>
      <c r="P16" s="2"/>
    </row>
    <row r="17" spans="1:18" x14ac:dyDescent="0.25">
      <c r="A17" s="48"/>
      <c r="B17" s="13">
        <f t="shared" si="0"/>
        <v>14</v>
      </c>
      <c r="C17" s="9" t="s">
        <v>26</v>
      </c>
      <c r="D17" s="6" t="s">
        <v>23</v>
      </c>
      <c r="E17" s="36">
        <f t="shared" si="12"/>
        <v>1148999.7912222224</v>
      </c>
      <c r="F17" s="37">
        <f t="shared" si="11"/>
        <v>1052158.8835046622</v>
      </c>
      <c r="I17" s="22" t="s">
        <v>35</v>
      </c>
      <c r="J17" s="22"/>
      <c r="K17" s="23">
        <f>AVERAGE(J6:J14)</f>
        <v>95207.196185365814</v>
      </c>
      <c r="L17" s="2"/>
      <c r="M17" s="27" t="s">
        <v>35</v>
      </c>
      <c r="N17" s="27"/>
      <c r="O17" s="28">
        <f>AVERAGE(N6:N14)</f>
        <v>543564.24033333361</v>
      </c>
      <c r="P17" s="2"/>
    </row>
    <row r="18" spans="1:18" x14ac:dyDescent="0.25">
      <c r="A18" s="48"/>
      <c r="B18" s="13">
        <f t="shared" si="0"/>
        <v>15</v>
      </c>
      <c r="C18" s="9" t="s">
        <v>27</v>
      </c>
      <c r="D18" s="6" t="s">
        <v>23</v>
      </c>
      <c r="E18" s="36">
        <f t="shared" si="12"/>
        <v>1090316.9392962966</v>
      </c>
      <c r="F18" s="37">
        <f t="shared" si="11"/>
        <v>1073024.6069941726</v>
      </c>
      <c r="I18" s="22" t="s">
        <v>36</v>
      </c>
      <c r="J18" s="22"/>
      <c r="K18" s="21">
        <f>AVERAGE(K6:K14)</f>
        <v>-2.9760408229280562E-2</v>
      </c>
      <c r="L18" s="2"/>
      <c r="M18" s="27" t="s">
        <v>36</v>
      </c>
      <c r="N18" s="27"/>
      <c r="O18" s="26">
        <f>AVERAGE(O6:O14)</f>
        <v>0.35830693097046901</v>
      </c>
      <c r="P18" s="2"/>
    </row>
    <row r="19" spans="1:18" x14ac:dyDescent="0.25">
      <c r="A19" s="48"/>
      <c r="B19" s="13">
        <f t="shared" si="0"/>
        <v>16</v>
      </c>
      <c r="C19" s="9" t="s">
        <v>28</v>
      </c>
      <c r="D19" s="6" t="s">
        <v>23</v>
      </c>
      <c r="E19" s="36">
        <f t="shared" si="12"/>
        <v>1111969.9690617286</v>
      </c>
      <c r="F19" s="37">
        <f t="shared" si="11"/>
        <v>1093890.3304836832</v>
      </c>
      <c r="I19" s="22" t="s">
        <v>37</v>
      </c>
      <c r="J19" s="22"/>
      <c r="K19" s="24">
        <f>AVERAGE(L6:L14)</f>
        <v>25936444687.453342</v>
      </c>
      <c r="L19" s="2"/>
      <c r="M19" s="27" t="s">
        <v>37</v>
      </c>
      <c r="N19" s="27"/>
      <c r="O19" s="29">
        <f>AVERAGE(P6:P14)</f>
        <v>351219342020.19397</v>
      </c>
      <c r="P19" s="2"/>
    </row>
    <row r="20" spans="1:18" x14ac:dyDescent="0.25">
      <c r="A20" s="48"/>
      <c r="B20" s="13">
        <f t="shared" si="0"/>
        <v>17</v>
      </c>
      <c r="C20" s="9" t="s">
        <v>29</v>
      </c>
      <c r="D20" s="6" t="s">
        <v>23</v>
      </c>
      <c r="E20" s="36">
        <f t="shared" si="12"/>
        <v>1117095.5665267492</v>
      </c>
      <c r="F20" s="37">
        <f t="shared" si="11"/>
        <v>1114756.0539731937</v>
      </c>
      <c r="I20" s="2"/>
      <c r="J20" s="2"/>
      <c r="K20" s="2"/>
      <c r="L20" s="2"/>
      <c r="M20" s="2"/>
      <c r="N20" s="2"/>
      <c r="O20" s="2"/>
      <c r="P20" s="2"/>
    </row>
    <row r="21" spans="1:18" x14ac:dyDescent="0.25">
      <c r="A21" s="48"/>
      <c r="B21" s="13">
        <f t="shared" si="0"/>
        <v>18</v>
      </c>
      <c r="C21" s="9" t="s">
        <v>38</v>
      </c>
      <c r="D21" s="6" t="s">
        <v>23</v>
      </c>
      <c r="E21" s="36">
        <f t="shared" si="12"/>
        <v>1106460.8249615915</v>
      </c>
      <c r="F21" s="37">
        <f t="shared" si="11"/>
        <v>1135621.7774627041</v>
      </c>
    </row>
    <row r="22" spans="1:18" x14ac:dyDescent="0.25">
      <c r="A22" s="48"/>
      <c r="B22" s="13">
        <f t="shared" si="0"/>
        <v>19</v>
      </c>
      <c r="C22" s="9" t="s">
        <v>39</v>
      </c>
      <c r="D22" s="6" t="s">
        <v>23</v>
      </c>
      <c r="E22" s="36">
        <f t="shared" si="12"/>
        <v>1111842.1201833563</v>
      </c>
      <c r="F22" s="37">
        <f t="shared" si="11"/>
        <v>1156487.5009522147</v>
      </c>
    </row>
    <row r="23" spans="1:18" x14ac:dyDescent="0.25">
      <c r="A23" s="48"/>
      <c r="B23" s="13">
        <f t="shared" si="0"/>
        <v>20</v>
      </c>
      <c r="C23" s="9" t="s">
        <v>40</v>
      </c>
      <c r="D23" s="6" t="s">
        <v>23</v>
      </c>
      <c r="E23" s="36">
        <f t="shared" si="12"/>
        <v>1111799.5038905656</v>
      </c>
      <c r="F23" s="37">
        <f t="shared" si="11"/>
        <v>1177353.2244417251</v>
      </c>
    </row>
    <row r="24" spans="1:18" x14ac:dyDescent="0.25">
      <c r="A24" s="48"/>
      <c r="B24" s="13">
        <f t="shared" si="0"/>
        <v>21</v>
      </c>
      <c r="C24" s="9" t="s">
        <v>41</v>
      </c>
      <c r="D24" s="6" t="s">
        <v>23</v>
      </c>
      <c r="E24" s="36">
        <f t="shared" si="12"/>
        <v>1110034.1496785043</v>
      </c>
      <c r="F24" s="37">
        <f t="shared" si="11"/>
        <v>1198218.9479312357</v>
      </c>
    </row>
    <row r="25" spans="1:18" x14ac:dyDescent="0.25">
      <c r="A25" s="48"/>
      <c r="B25" s="13">
        <f t="shared" si="0"/>
        <v>22</v>
      </c>
      <c r="C25" s="9" t="s">
        <v>42</v>
      </c>
      <c r="D25" s="6" t="s">
        <v>23</v>
      </c>
      <c r="E25" s="36">
        <f t="shared" si="12"/>
        <v>1111225.2579174752</v>
      </c>
      <c r="F25" s="37">
        <f t="shared" si="11"/>
        <v>1219084.671420746</v>
      </c>
      <c r="P25" s="25"/>
      <c r="Q25" s="25"/>
      <c r="R25" s="25"/>
    </row>
    <row r="26" spans="1:18" x14ac:dyDescent="0.25">
      <c r="P26" s="25"/>
      <c r="Q26" s="25"/>
      <c r="R26" s="25"/>
    </row>
    <row r="27" spans="1:18" x14ac:dyDescent="0.25">
      <c r="P27" s="25"/>
      <c r="Q27" s="25"/>
      <c r="R27" s="25"/>
    </row>
  </sheetData>
  <mergeCells count="4">
    <mergeCell ref="I1:L1"/>
    <mergeCell ref="M1:P1"/>
    <mergeCell ref="A3:A13"/>
    <mergeCell ref="A15:A25"/>
  </mergeCells>
  <conditionalFormatting sqref="I3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P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Sheet1!D3:D3</xm:f>
              <xm:sqref>G24</xm:sqref>
            </x14:sparkline>
            <x14:sparkline>
              <xm:f>Sheet1!D5:D5</xm:f>
              <xm:sqref>I24</xm:sqref>
            </x14:sparkline>
            <x14:sparkline>
              <xm:f>Sheet1!D6:D6</xm:f>
              <xm:sqref>J24</xm:sqref>
            </x14:sparkline>
            <x14:sparkline>
              <xm:f>Sheet1!D7:D7</xm:f>
              <xm:sqref>K24</xm:sqref>
            </x14:sparkline>
            <x14:sparkline>
              <xm:f>Sheet1!D8:D8</xm:f>
              <xm:sqref>L24</xm:sqref>
            </x14:sparkline>
            <x14:sparkline>
              <xm:f>Sheet1!D9:D9</xm:f>
              <xm:sqref>M24</xm:sqref>
            </x14:sparkline>
            <x14:sparkline>
              <xm:f>Sheet1!D10:D10</xm:f>
              <xm:sqref>N24</xm:sqref>
            </x14:sparkline>
            <x14:sparkline>
              <xm:f>Sheet1!D11:D11</xm:f>
              <xm:sqref>O24</xm:sqref>
            </x14:sparkline>
            <x14:sparkline>
              <xm:f>Sheet1!D12:D12</xm:f>
              <xm:sqref>P24</xm:sqref>
            </x14:sparkline>
            <x14:sparkline>
              <xm:f>Sheet1!D13:D13</xm:f>
              <xm:sqref>Q24</xm:sqref>
            </x14:sparkline>
            <x14:sparkline>
              <xm:f>Sheet1!D14:D14</xm:f>
              <xm:sqref>R24</xm:sqref>
            </x14:sparkline>
            <x14:sparkline>
              <xm:f>Sheet1!D15:D15</xm:f>
              <xm:sqref>R25</xm:sqref>
            </x14:sparkline>
            <x14:sparkline>
              <xm:f>Sheet1!D16:D16</xm:f>
              <xm:sqref>R26</xm:sqref>
            </x14:sparkline>
            <x14:sparkline>
              <xm:f>Sheet1!D17:D17</xm:f>
              <xm:sqref>R27</xm:sqref>
            </x14:sparkline>
            <x14:sparkline>
              <xm:f>Sheet1!D14:D14</xm:f>
              <xm:sqref>Q25</xm:sqref>
            </x14:sparkline>
            <x14:sparkline>
              <xm:f>Sheet1!D15:D15</xm:f>
              <xm:sqref>Q26</xm:sqref>
            </x14:sparkline>
            <x14:sparkline>
              <xm:f>Sheet1!D16:D16</xm:f>
              <xm:sqref>Q27</xm:sqref>
            </x14:sparkline>
            <x14:sparkline>
              <xm:f>Sheet1!D13:D13</xm:f>
              <xm:sqref>P25</xm:sqref>
            </x14:sparkline>
            <x14:sparkline>
              <xm:f>Sheet1!D14:D14</xm:f>
              <xm:sqref>P26</xm:sqref>
            </x14:sparkline>
            <x14:sparkline>
              <xm:f>Sheet1!D15:D15</xm:f>
              <xm:sqref>P27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2023-12-21T12:17:00Z</dcterms:created>
  <dcterms:modified xsi:type="dcterms:W3CDTF">2023-12-22T20:02:57Z</dcterms:modified>
</cp:coreProperties>
</file>