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i\Downloads\Mathematical &amp; Stats Foundations - MGSC 660\Assignments\A1\"/>
    </mc:Choice>
  </mc:AlternateContent>
  <xr:revisionPtr revIDLastSave="0" documentId="13_ncr:1_{E2B67857-EF9E-4AC4-8B2B-15E40B3311C7}" xr6:coauthVersionLast="47" xr6:coauthVersionMax="47" xr10:uidLastSave="{00000000-0000-0000-0000-000000000000}"/>
  <bookViews>
    <workbookView xWindow="-110" yWindow="-110" windowWidth="22620" windowHeight="13500" xr2:uid="{F8E09F44-6A47-7C42-8683-EA16932284C1}"/>
  </bookViews>
  <sheets>
    <sheet name="MTC-Q1" sheetId="1" r:id="rId1"/>
    <sheet name="MTC-Q3" sheetId="4" r:id="rId2"/>
    <sheet name="MTC-Q4" sheetId="6" r:id="rId3"/>
    <sheet name="MTC-Q5" sheetId="7" r:id="rId4"/>
    <sheet name="Sensitivity Report 1" sheetId="3" r:id="rId5"/>
    <sheet name="Sensitivity Report 2" sheetId="12" r:id="rId6"/>
    <sheet name="McGill-Q1" sheetId="8" r:id="rId7"/>
    <sheet name="McGill-Q2" sheetId="9" r:id="rId8"/>
  </sheets>
  <definedNames>
    <definedName name="solver_adj" localSheetId="6" hidden="1">'McGill-Q1'!$B$5:$F$5</definedName>
    <definedName name="solver_adj" localSheetId="7" hidden="1">'McGill-Q2'!$B$5:$F$5</definedName>
    <definedName name="solver_adj" localSheetId="0" hidden="1">'MTC-Q1'!$B$5:$C$5</definedName>
    <definedName name="solver_adj" localSheetId="1" hidden="1">'MTC-Q3'!$B$5:$D$5</definedName>
    <definedName name="solver_adj" localSheetId="2" hidden="1">'MTC-Q4'!$B$5:$E$5</definedName>
    <definedName name="solver_adj" localSheetId="3" hidden="1">'MTC-Q5'!$B$5:$C$5</definedName>
    <definedName name="solver_cvg" localSheetId="6" hidden="1">0.0001</definedName>
    <definedName name="solver_cvg" localSheetId="7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6" hidden="1">1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6" hidden="1">2</definedName>
    <definedName name="solver_eng" localSheetId="7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6" hidden="1">2147483647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6" hidden="1">'McGill-Q1'!$B$5:$F$5</definedName>
    <definedName name="solver_lhs1" localSheetId="7" hidden="1">'McGill-Q2'!$B$5:$F$5</definedName>
    <definedName name="solver_lhs1" localSheetId="0" hidden="1">'MTC-Q1'!$D$17:$D$20</definedName>
    <definedName name="solver_lhs1" localSheetId="1" hidden="1">'MTC-Q3'!$E$12:$E$15</definedName>
    <definedName name="solver_lhs1" localSheetId="2" hidden="1">'MTC-Q4'!$F$17:$F$21</definedName>
    <definedName name="solver_lhs1" localSheetId="3" hidden="1">'MTC-Q5'!$D$17:$D$21</definedName>
    <definedName name="solver_lhs2" localSheetId="6" hidden="1">'McGill-Q1'!$G$12</definedName>
    <definedName name="solver_lhs2" localSheetId="7" hidden="1">'McGill-Q2'!$G$11</definedName>
    <definedName name="solver_lhs3" localSheetId="7" hidden="1">'McGill-Q2'!$G$12</definedName>
    <definedName name="solver_lhs4" localSheetId="7" hidden="1">'McGill-Q2'!$G$13</definedName>
    <definedName name="solver_lhs5" localSheetId="7" hidden="1">'McGill-Q2'!$G$14</definedName>
    <definedName name="solver_lhs6" localSheetId="7" hidden="1">'McGill-Q2'!$G$15:$G$16</definedName>
    <definedName name="solver_lhs7" localSheetId="7" hidden="1">'McGill-Q2'!$G$17</definedName>
    <definedName name="solver_lhs8" localSheetId="7" hidden="1">'McGill-Q2'!$G$17</definedName>
    <definedName name="solver_lin" localSheetId="6" hidden="1">1</definedName>
    <definedName name="solver_lin" localSheetId="7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2147483647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6" hidden="1">30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6" hidden="1">0.075</definedName>
    <definedName name="solver_mrt" localSheetId="7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6" hidden="1">2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6" hidden="1">1</definedName>
    <definedName name="solver_neg" localSheetId="7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2147483647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6" hidden="1">2</definedName>
    <definedName name="solver_num" localSheetId="7" hidden="1">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opt" localSheetId="6" hidden="1">'McGill-Q1'!$B$8</definedName>
    <definedName name="solver_opt" localSheetId="7" hidden="1">'McGill-Q2'!$B$8</definedName>
    <definedName name="solver_opt" localSheetId="0" hidden="1">'MTC-Q1'!$B$13</definedName>
    <definedName name="solver_opt" localSheetId="1" hidden="1">'MTC-Q3'!$B$8</definedName>
    <definedName name="solver_opt" localSheetId="2" hidden="1">'MTC-Q4'!$B$13</definedName>
    <definedName name="solver_opt" localSheetId="3" hidden="1">'MTC-Q5'!$B$13</definedName>
    <definedName name="solver_pre" localSheetId="6" hidden="1">0.000001</definedName>
    <definedName name="solver_pre" localSheetId="7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6" hidden="1">1</definedName>
    <definedName name="solver_rbv" localSheetId="7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6" hidden="1">5</definedName>
    <definedName name="solver_rel1" localSheetId="7" hidden="1">5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6" hidden="1">1</definedName>
    <definedName name="solver_rel2" localSheetId="7" hidden="1">1</definedName>
    <definedName name="solver_rel3" localSheetId="7" hidden="1">3</definedName>
    <definedName name="solver_rel4" localSheetId="7" hidden="1">1</definedName>
    <definedName name="solver_rel5" localSheetId="7" hidden="1">3</definedName>
    <definedName name="solver_rel6" localSheetId="7" hidden="1">1</definedName>
    <definedName name="solver_rel7" localSheetId="7" hidden="1">3</definedName>
    <definedName name="solver_rel8" localSheetId="7" hidden="1">3</definedName>
    <definedName name="solver_rhs1" localSheetId="6" hidden="1">"binary"</definedName>
    <definedName name="solver_rhs1" localSheetId="7" hidden="1">"binary"</definedName>
    <definedName name="solver_rhs1" localSheetId="0" hidden="1">'MTC-Q1'!$F$17:$F$20</definedName>
    <definedName name="solver_rhs1" localSheetId="1" hidden="1">'MTC-Q3'!$G$12:$G$15</definedName>
    <definedName name="solver_rhs1" localSheetId="2" hidden="1">'MTC-Q4'!$H$17:$H$21</definedName>
    <definedName name="solver_rhs1" localSheetId="3" hidden="1">'MTC-Q5'!$F$17:$F$21</definedName>
    <definedName name="solver_rhs2" localSheetId="6" hidden="1">'McGill-Q1'!$I$12</definedName>
    <definedName name="solver_rhs2" localSheetId="7" hidden="1">'McGill-Q2'!$I$11</definedName>
    <definedName name="solver_rhs3" localSheetId="7" hidden="1">'McGill-Q2'!$I$12</definedName>
    <definedName name="solver_rhs4" localSheetId="7" hidden="1">'McGill-Q2'!$I$13</definedName>
    <definedName name="solver_rhs5" localSheetId="7" hidden="1">'McGill-Q2'!$I$14</definedName>
    <definedName name="solver_rhs6" localSheetId="7" hidden="1">'McGill-Q2'!$I$15:$I$16</definedName>
    <definedName name="solver_rhs7" localSheetId="7" hidden="1">'McGill-Q2'!$I$17</definedName>
    <definedName name="solver_rhs8" localSheetId="7" hidden="1">'McGill-Q2'!$I$17</definedName>
    <definedName name="solver_rlx" localSheetId="6" hidden="1">2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6" hidden="1">0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6" hidden="1">1</definedName>
    <definedName name="solver_scl" localSheetId="7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6" hidden="1">2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6" hidden="1">100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6" hidden="1">2147483647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6" hidden="1">0.01</definedName>
    <definedName name="solver_tol" localSheetId="7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6" hidden="1">1</definedName>
    <definedName name="solver_typ" localSheetId="7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6" hidden="1">0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6" hidden="1">2</definedName>
    <definedName name="solver_ver" localSheetId="7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B8" i="4"/>
  <c r="B8" i="8"/>
  <c r="B8" i="9"/>
  <c r="G17" i="9"/>
  <c r="G16" i="9"/>
  <c r="G15" i="9"/>
  <c r="G14" i="9"/>
  <c r="E9" i="6"/>
  <c r="D9" i="6"/>
  <c r="D15" i="4"/>
  <c r="D14" i="4"/>
  <c r="G12" i="9"/>
  <c r="G13" i="9"/>
  <c r="G11" i="9"/>
  <c r="G12" i="8"/>
  <c r="F21" i="6" l="1"/>
  <c r="F20" i="6"/>
  <c r="F19" i="6"/>
  <c r="F18" i="6"/>
  <c r="F17" i="6"/>
  <c r="E11" i="6"/>
  <c r="D11" i="6"/>
  <c r="D21" i="7"/>
  <c r="D20" i="7"/>
  <c r="D19" i="7"/>
  <c r="D18" i="7"/>
  <c r="D17" i="7"/>
  <c r="C11" i="7"/>
  <c r="B11" i="7"/>
  <c r="B13" i="7" s="1"/>
  <c r="C11" i="6"/>
  <c r="B11" i="6"/>
  <c r="E15" i="4"/>
  <c r="E14" i="4"/>
  <c r="E13" i="4"/>
  <c r="E12" i="4"/>
  <c r="D20" i="1"/>
  <c r="D19" i="1"/>
  <c r="D18" i="1"/>
  <c r="D17" i="1"/>
  <c r="C11" i="1"/>
  <c r="B11" i="1"/>
  <c r="B13" i="1" s="1"/>
  <c r="B13" i="6" l="1"/>
</calcChain>
</file>

<file path=xl/sharedStrings.xml><?xml version="1.0" encoding="utf-8"?>
<sst xmlns="http://schemas.openxmlformats.org/spreadsheetml/2006/main" count="227" uniqueCount="106">
  <si>
    <t>Find the best product mix for Merton</t>
  </si>
  <si>
    <t>Decisions Variables</t>
  </si>
  <si>
    <t>Model 101 (X1)</t>
  </si>
  <si>
    <t>Model 102 (X2)</t>
  </si>
  <si>
    <t>Number of trucks produced</t>
  </si>
  <si>
    <t>Selling Price</t>
  </si>
  <si>
    <t>Direct Material</t>
  </si>
  <si>
    <t>Direct Labour</t>
  </si>
  <si>
    <t>Variable OH</t>
  </si>
  <si>
    <t>Contribution = Selling Price - (Direct Material + Direct Labour + Variable overhead)</t>
  </si>
  <si>
    <t>Objective Function</t>
  </si>
  <si>
    <t>LHS</t>
  </si>
  <si>
    <t>RHS</t>
  </si>
  <si>
    <t>Total Machine Hours Used</t>
  </si>
  <si>
    <t>Type</t>
  </si>
  <si>
    <t>Total Machine Hours Available</t>
  </si>
  <si>
    <t>Constraint #1 Engine assembly (machine hour)</t>
  </si>
  <si>
    <t>&lt;=</t>
  </si>
  <si>
    <t>Contraint #2 Metal stamping (machine hour)</t>
  </si>
  <si>
    <t>Constraint #3 Model 101 assembly (machine hour)</t>
  </si>
  <si>
    <t>Constraint #4 Model 102 assembly (machine hour)</t>
  </si>
  <si>
    <t>Microsoft Excel 16.75 Sensitivity Report</t>
  </si>
  <si>
    <t>Worksheet: [Book1]Q1 (a)</t>
  </si>
  <si>
    <t>Report Created: 2023-07-28 10:47:29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</si>
  <si>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</si>
  <si>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</si>
  <si>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</si>
  <si>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</si>
  <si>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</si>
  <si>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</si>
  <si>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</si>
  <si>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</si>
  <si>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</si>
  <si>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</si>
  <si>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</si>
  <si>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</si>
  <si>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$B$2</t>
  </si>
  <si>
    <t>Model 101</t>
  </si>
  <si>
    <t>$C$2</t>
  </si>
  <si>
    <t>Model 102</t>
  </si>
  <si>
    <t>Constraints</t>
  </si>
  <si>
    <t>Shadow</t>
  </si>
  <si>
    <t>Constraint</t>
  </si>
  <si>
    <t>Price</t>
  </si>
  <si>
    <t>R.H. Side</t>
  </si>
  <si>
    <t>$D$12</t>
  </si>
  <si>
    <t>Constraint #1 Engine assembly (machine hour) Total Machine Hours Used</t>
  </si>
  <si>
    <t>$D$13</t>
  </si>
  <si>
    <t>Contraint #2 Metal stamping (machine hour) Total Machine Hours Used</t>
  </si>
  <si>
    <t>$D$14</t>
  </si>
  <si>
    <t>Constraint #3 Model 101 assembly (machine hour) Total Machine Hours Used</t>
  </si>
  <si>
    <t>$D$15</t>
  </si>
  <si>
    <t>Constraint #4 Model 102 assembly (machine hour) Total Machine Hours Used</t>
  </si>
  <si>
    <t>Introduction of a new truck, to be called Model 103</t>
  </si>
  <si>
    <t>Model 103 (X3)</t>
  </si>
  <si>
    <t>Contribution</t>
  </si>
  <si>
    <t>Constraint #1 Engine assembly (machine hour)
Total engine assembly capacity would be sufficient to produce 5,000 Model 103s per month</t>
  </si>
  <si>
    <t>Contraint #2 Metal stamping (machine hour)
Total metal stamping capacity would be sufficient to produce 4,000 Model 103s</t>
  </si>
  <si>
    <t>Constraint #3 Model 101 assembly (machine hour)
The new truck would be assembled in the Model 101 assembly department, each Model 103 truck requiring only half as much time as a Model 101 truck.</t>
  </si>
  <si>
    <t>Worksheet: [Assignment_KN.xlsx]MTC_Q3</t>
  </si>
  <si>
    <t>Report Created: 2023-07-29 12:01:27 PM</t>
  </si>
  <si>
    <t>$B$3</t>
  </si>
  <si>
    <t>Number of trucks produced Model 101</t>
  </si>
  <si>
    <t>$C$3</t>
  </si>
  <si>
    <t>Number of trucks produced Model 102</t>
  </si>
  <si>
    <t>$D$3</t>
  </si>
  <si>
    <t>Number of trucks produced Model 103</t>
  </si>
  <si>
    <t>$E$7</t>
  </si>
  <si>
    <t>Constraint #1 Engine assembly (machine hour)
Total engine assembly capacity would be sufficient to produce 5,000 Model 103s per month Total Machine Hours Used</t>
  </si>
  <si>
    <t>$E$8</t>
  </si>
  <si>
    <t>Contraint #2 Metal stamping (machine hour)
Total metal stamping capacity would be sufficient to produce 4,000 Model 103s Total Machine Hours Used</t>
  </si>
  <si>
    <t>$E$9</t>
  </si>
  <si>
    <t>Constraint #3 Model 101 assembly (machine hour)
The new truck would be assembled in the Model 101 assembly department, each Model 103 truck requiring only half as much time as a Model 101 truck. Total Machine Hours Used</t>
  </si>
  <si>
    <t>$E$10</t>
  </si>
  <si>
    <t>Should Merton assemble engines on overtime?</t>
  </si>
  <si>
    <t>Model 101 produced in overtime (X3)</t>
  </si>
  <si>
    <t>Model 102 produced in overtime (X4)</t>
  </si>
  <si>
    <t>Direct Labour
Overtime production: Costs are higher by 50%. This means $600 extra for Model 101 and $1200 extra for Model 102</t>
  </si>
  <si>
    <t>Variable OH
Overtime production: remain the same</t>
  </si>
  <si>
    <t>Contribution = Selling Price - (Direct Material + Direct Labour + Variable OH)</t>
  </si>
  <si>
    <t>Constraint #5 Overtime Engine assembly (machine hour)</t>
  </si>
  <si>
    <t>Should Merton maximize short-term contribution?</t>
  </si>
  <si>
    <t>Contribution = Selling Price - (Direct Material + Direct Labour + Variable Overhead)</t>
  </si>
  <si>
    <t>Constraint #5 Model 101s produced were at least three times of Model 102s</t>
  </si>
  <si>
    <t>Find the optimal solution</t>
  </si>
  <si>
    <t>Decision Variables</t>
  </si>
  <si>
    <t>Information system (P1)</t>
  </si>
  <si>
    <t>New technology (P2)</t>
  </si>
  <si>
    <t>State-of-the-art (P3)</t>
  </si>
  <si>
    <t>New facilities on site (P4)</t>
  </si>
  <si>
    <t>Automated machine center (P5)</t>
  </si>
  <si>
    <t>Optimal Solution</t>
  </si>
  <si>
    <t>NPV</t>
  </si>
  <si>
    <t>Usage</t>
  </si>
  <si>
    <t>Constraint quantity</t>
  </si>
  <si>
    <t>Constraint #1 Budget</t>
  </si>
  <si>
    <t>Formulate the problem and find the optimal solution based on additional constraints</t>
  </si>
  <si>
    <t>LHS
Usage</t>
  </si>
  <si>
    <t>RHS
Constraint quantity</t>
  </si>
  <si>
    <t>Constraint #2 At least 2 projects must be selected from P1, P3, and P4
P1 + P3 + P4 &gt;= 2</t>
  </si>
  <si>
    <t>&gt;=</t>
  </si>
  <si>
    <t>Constraint #3 At most 1 project must be selected from P2 and P5
P2 + P5 &lt;= 1</t>
  </si>
  <si>
    <t>Constraint #4 If P5 is selected, then either P1 or P3 (but not both) must be as well
P1 + P3 &gt;= P5</t>
  </si>
  <si>
    <t>Constraint #5 P4 selected if P1 selected
P4 &lt;= P1</t>
  </si>
  <si>
    <t>Constraint #6 P4 selected if P2 selected
P4 &lt;= P2</t>
  </si>
  <si>
    <t>Constraint #7 P4 selected if both P1 and P2 selected
P4 &gt;= P1 + P2 - 1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</si>
</sst>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" fontId="2" fillId="3" borderId="0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2" fillId="5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2" fillId="4" borderId="5" xfId="0" applyFont="1" applyFill="1" applyBorder="1" applyAlignment="1">
      <alignment horizontal="left" vertical="center" wrapText="1"/>
    </xf>
    <xf numFmtId="2" fontId="2" fillId="3" borderId="0" xfId="1" applyNumberFormat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D08E-AC99-F14E-9833-E383B209D0CF}">
  <sheetPr>
    <tabColor theme="8" tint="0.79998168889431442"/>
  </sheetPr>
  <dimension ref="A1:F20"/>
  <sheetViews>
    <sheetView showGridLines="0" tabSelected="1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6" s="7" customFormat="1" x14ac:dyDescent="0.35">
      <c r="A1" s="7" t="s">
        <v>0</v>
      </c>
    </row>
    <row r="2" spans="1:6" s="8" customFormat="1" x14ac:dyDescent="0.35"/>
    <row r="3" spans="1:6" s="8" customFormat="1" x14ac:dyDescent="0.35"/>
    <row r="4" spans="1:6" x14ac:dyDescent="0.35">
      <c r="A4" s="9" t="s">
        <v>1</v>
      </c>
      <c r="B4" s="10" t="s">
        <v>2</v>
      </c>
      <c r="C4" s="10" t="s">
        <v>3</v>
      </c>
    </row>
    <row r="5" spans="1:6" x14ac:dyDescent="0.35">
      <c r="A5" s="10" t="s">
        <v>4</v>
      </c>
      <c r="B5" s="11">
        <v>1500</v>
      </c>
      <c r="C5" s="11">
        <v>1500</v>
      </c>
    </row>
    <row r="7" spans="1:6" x14ac:dyDescent="0.35">
      <c r="A7" s="10" t="s">
        <v>5</v>
      </c>
      <c r="B7" s="10">
        <v>39000</v>
      </c>
      <c r="C7" s="10">
        <v>38000</v>
      </c>
    </row>
    <row r="8" spans="1:6" x14ac:dyDescent="0.35">
      <c r="A8" s="10" t="s">
        <v>6</v>
      </c>
      <c r="B8" s="10">
        <v>24000</v>
      </c>
      <c r="C8" s="10">
        <v>20000</v>
      </c>
    </row>
    <row r="9" spans="1:6" x14ac:dyDescent="0.35">
      <c r="A9" s="9" t="s">
        <v>7</v>
      </c>
      <c r="B9" s="10">
        <v>4000</v>
      </c>
      <c r="C9" s="10">
        <v>4500</v>
      </c>
    </row>
    <row r="10" spans="1:6" x14ac:dyDescent="0.35">
      <c r="A10" s="10" t="s">
        <v>8</v>
      </c>
      <c r="B10" s="10">
        <v>8000</v>
      </c>
      <c r="C10" s="10">
        <v>8500</v>
      </c>
    </row>
    <row r="11" spans="1:6" x14ac:dyDescent="0.35">
      <c r="A11" s="12" t="s">
        <v>9</v>
      </c>
      <c r="B11" s="10">
        <f>B7-(B8+B9+B10)</f>
        <v>3000</v>
      </c>
      <c r="C11" s="10">
        <f>C7-(C8+C9+C10)</f>
        <v>5000</v>
      </c>
    </row>
    <row r="13" spans="1:6" x14ac:dyDescent="0.35">
      <c r="A13" s="10" t="s">
        <v>10</v>
      </c>
      <c r="B13" s="13">
        <f>SUMPRODUCT(B5:C5,B11:C11)</f>
        <v>12000000</v>
      </c>
    </row>
    <row r="14" spans="1:6" x14ac:dyDescent="0.35">
      <c r="B14" s="14"/>
    </row>
    <row r="15" spans="1:6" x14ac:dyDescent="0.35">
      <c r="D15" s="10" t="s">
        <v>11</v>
      </c>
      <c r="F15" s="10" t="s">
        <v>12</v>
      </c>
    </row>
    <row r="16" spans="1:6" s="9" customFormat="1" ht="23" x14ac:dyDescent="0.35">
      <c r="D16" s="15" t="s">
        <v>13</v>
      </c>
      <c r="E16" s="15" t="s">
        <v>14</v>
      </c>
      <c r="F16" s="15" t="s">
        <v>15</v>
      </c>
    </row>
    <row r="17" spans="1:6" x14ac:dyDescent="0.35">
      <c r="A17" s="16" t="s">
        <v>16</v>
      </c>
      <c r="B17" s="17">
        <v>1</v>
      </c>
      <c r="C17" s="17">
        <v>2</v>
      </c>
      <c r="D17" s="18">
        <f>SUMPRODUCT($B$5:$C$5,B17:C17)</f>
        <v>4500</v>
      </c>
      <c r="E17" s="18" t="s">
        <v>17</v>
      </c>
      <c r="F17" s="18">
        <v>4501</v>
      </c>
    </row>
    <row r="18" spans="1:6" x14ac:dyDescent="0.35">
      <c r="A18" s="16" t="s">
        <v>18</v>
      </c>
      <c r="B18" s="17">
        <v>2</v>
      </c>
      <c r="C18" s="17">
        <v>2</v>
      </c>
      <c r="D18" s="18">
        <f t="shared" ref="D18:D20" si="0">SUMPRODUCT($B$5:$C$5,B18:C18)</f>
        <v>6000</v>
      </c>
      <c r="E18" s="18" t="s">
        <v>17</v>
      </c>
      <c r="F18" s="18">
        <v>6000</v>
      </c>
    </row>
    <row r="19" spans="1:6" x14ac:dyDescent="0.35">
      <c r="A19" s="16" t="s">
        <v>19</v>
      </c>
      <c r="B19" s="17">
        <v>2</v>
      </c>
      <c r="C19" s="17">
        <v>0</v>
      </c>
      <c r="D19" s="18">
        <f t="shared" si="0"/>
        <v>3000</v>
      </c>
      <c r="E19" s="18" t="s">
        <v>17</v>
      </c>
      <c r="F19" s="18">
        <v>5000</v>
      </c>
    </row>
    <row r="20" spans="1:6" x14ac:dyDescent="0.35">
      <c r="A20" s="16" t="s">
        <v>20</v>
      </c>
      <c r="B20" s="17">
        <v>0</v>
      </c>
      <c r="C20" s="17">
        <v>3</v>
      </c>
      <c r="D20" s="18">
        <f t="shared" si="0"/>
        <v>4500</v>
      </c>
      <c r="E20" s="18" t="s">
        <v>17</v>
      </c>
      <c r="F20" s="18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548A-ADBC-3545-8CD4-7CBE9913531A}">
  <sheetPr>
    <tabColor theme="8" tint="0.79998168889431442"/>
  </sheetPr>
  <dimension ref="A1:G15"/>
  <sheetViews>
    <sheetView showGridLines="0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7" s="7" customFormat="1" x14ac:dyDescent="0.35">
      <c r="A1" s="7" t="s">
        <v>53</v>
      </c>
    </row>
    <row r="2" spans="1:7" s="8" customFormat="1" x14ac:dyDescent="0.35"/>
    <row r="3" spans="1:7" s="8" customFormat="1" x14ac:dyDescent="0.35"/>
    <row r="4" spans="1:7" x14ac:dyDescent="0.35">
      <c r="A4" s="9" t="s">
        <v>1</v>
      </c>
      <c r="B4" s="10" t="s">
        <v>2</v>
      </c>
      <c r="C4" s="10" t="s">
        <v>3</v>
      </c>
      <c r="D4" s="10" t="s">
        <v>54</v>
      </c>
    </row>
    <row r="5" spans="1:7" x14ac:dyDescent="0.35">
      <c r="A5" s="10" t="s">
        <v>4</v>
      </c>
      <c r="B5" s="11">
        <v>2000</v>
      </c>
      <c r="C5" s="11">
        <v>1000</v>
      </c>
      <c r="D5" s="11">
        <v>0</v>
      </c>
    </row>
    <row r="6" spans="1:7" x14ac:dyDescent="0.35">
      <c r="A6" s="10" t="s">
        <v>55</v>
      </c>
      <c r="B6" s="10">
        <v>3000</v>
      </c>
      <c r="C6" s="10">
        <v>5000</v>
      </c>
      <c r="D6" s="10">
        <v>2000</v>
      </c>
    </row>
    <row r="8" spans="1:7" x14ac:dyDescent="0.35">
      <c r="A8" s="10" t="s">
        <v>10</v>
      </c>
      <c r="B8" s="13">
        <f>SUMPRODUCT(B5:D5,B6:D6)</f>
        <v>11000000</v>
      </c>
    </row>
    <row r="9" spans="1:7" x14ac:dyDescent="0.35">
      <c r="B9" s="22"/>
    </row>
    <row r="10" spans="1:7" x14ac:dyDescent="0.35">
      <c r="B10" s="22"/>
      <c r="E10" s="10" t="s">
        <v>11</v>
      </c>
      <c r="G10" s="10" t="s">
        <v>12</v>
      </c>
    </row>
    <row r="11" spans="1:7" s="9" customFormat="1" ht="23" x14ac:dyDescent="0.35">
      <c r="E11" s="15" t="s">
        <v>13</v>
      </c>
      <c r="F11" s="15" t="s">
        <v>14</v>
      </c>
      <c r="G11" s="15" t="s">
        <v>15</v>
      </c>
    </row>
    <row r="12" spans="1:7" ht="23" x14ac:dyDescent="0.35">
      <c r="A12" s="20" t="s">
        <v>56</v>
      </c>
      <c r="B12" s="17">
        <v>1</v>
      </c>
      <c r="C12" s="17">
        <v>2</v>
      </c>
      <c r="D12" s="17">
        <f>G12/5000</f>
        <v>0.8</v>
      </c>
      <c r="E12" s="18">
        <f>SUMPRODUCT($B$5:$D$5,B12:D12)</f>
        <v>4000</v>
      </c>
      <c r="F12" s="18" t="s">
        <v>17</v>
      </c>
      <c r="G12" s="18">
        <v>4000</v>
      </c>
    </row>
    <row r="13" spans="1:7" ht="23" x14ac:dyDescent="0.35">
      <c r="A13" s="20" t="s">
        <v>57</v>
      </c>
      <c r="B13" s="17">
        <v>2</v>
      </c>
      <c r="C13" s="17">
        <v>2</v>
      </c>
      <c r="D13" s="17">
        <f>G13/4000</f>
        <v>1.5</v>
      </c>
      <c r="E13" s="18">
        <f t="shared" ref="E13:E15" si="0">SUMPRODUCT($B$5:$D$5,B13:D13)</f>
        <v>6000</v>
      </c>
      <c r="F13" s="18" t="s">
        <v>17</v>
      </c>
      <c r="G13" s="18">
        <v>6000</v>
      </c>
    </row>
    <row r="14" spans="1:7" ht="34.5" x14ac:dyDescent="0.35">
      <c r="A14" s="20" t="s">
        <v>58</v>
      </c>
      <c r="B14" s="17">
        <v>2</v>
      </c>
      <c r="C14" s="17">
        <v>0</v>
      </c>
      <c r="D14" s="17">
        <f>B14/2</f>
        <v>1</v>
      </c>
      <c r="E14" s="18">
        <f t="shared" si="0"/>
        <v>4000</v>
      </c>
      <c r="F14" s="18" t="s">
        <v>17</v>
      </c>
      <c r="G14" s="18">
        <v>5000</v>
      </c>
    </row>
    <row r="15" spans="1:7" x14ac:dyDescent="0.35">
      <c r="A15" s="20" t="s">
        <v>20</v>
      </c>
      <c r="B15" s="17">
        <v>0</v>
      </c>
      <c r="C15" s="17">
        <v>3</v>
      </c>
      <c r="D15" s="17">
        <f>B15</f>
        <v>0</v>
      </c>
      <c r="E15" s="18">
        <f t="shared" si="0"/>
        <v>3000</v>
      </c>
      <c r="F15" s="18" t="s">
        <v>17</v>
      </c>
      <c r="G15" s="18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DE56-ABFD-3048-AEDC-B82866B15958}">
  <sheetPr>
    <tabColor theme="8" tint="0.79998168889431442"/>
  </sheetPr>
  <dimension ref="A1:H21"/>
  <sheetViews>
    <sheetView showGridLines="0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8" s="7" customFormat="1" x14ac:dyDescent="0.35">
      <c r="A1" s="7" t="s">
        <v>74</v>
      </c>
    </row>
    <row r="2" spans="1:8" s="8" customFormat="1" x14ac:dyDescent="0.35"/>
    <row r="3" spans="1:8" s="8" customFormat="1" x14ac:dyDescent="0.35"/>
    <row r="4" spans="1:8" ht="23" x14ac:dyDescent="0.35">
      <c r="A4" s="9" t="s">
        <v>1</v>
      </c>
      <c r="B4" s="10" t="s">
        <v>2</v>
      </c>
      <c r="C4" s="10" t="s">
        <v>3</v>
      </c>
      <c r="D4" s="9" t="s">
        <v>75</v>
      </c>
      <c r="E4" s="9" t="s">
        <v>76</v>
      </c>
    </row>
    <row r="5" spans="1:8" x14ac:dyDescent="0.35">
      <c r="A5" s="10" t="s">
        <v>4</v>
      </c>
      <c r="B5" s="11">
        <v>1500</v>
      </c>
      <c r="C5" s="11">
        <v>1250</v>
      </c>
      <c r="D5" s="11">
        <v>0</v>
      </c>
      <c r="E5" s="11">
        <v>250</v>
      </c>
    </row>
    <row r="7" spans="1:8" x14ac:dyDescent="0.35">
      <c r="A7" s="10" t="s">
        <v>5</v>
      </c>
      <c r="B7" s="10">
        <v>39000</v>
      </c>
      <c r="C7" s="10">
        <v>38000</v>
      </c>
      <c r="D7" s="10">
        <v>39000</v>
      </c>
      <c r="E7" s="10">
        <v>38000</v>
      </c>
    </row>
    <row r="8" spans="1:8" x14ac:dyDescent="0.35">
      <c r="A8" s="10" t="s">
        <v>6</v>
      </c>
      <c r="B8" s="10">
        <v>24000</v>
      </c>
      <c r="C8" s="10">
        <v>20000</v>
      </c>
      <c r="D8" s="10">
        <v>24000</v>
      </c>
      <c r="E8" s="10">
        <v>20000</v>
      </c>
    </row>
    <row r="9" spans="1:8" ht="34.5" x14ac:dyDescent="0.35">
      <c r="A9" s="9" t="s">
        <v>77</v>
      </c>
      <c r="B9" s="10">
        <v>4000</v>
      </c>
      <c r="C9" s="10">
        <v>4500</v>
      </c>
      <c r="D9" s="10">
        <f>B9+(1200*50%)</f>
        <v>4600</v>
      </c>
      <c r="E9" s="10">
        <f>C9+(2400*50%)</f>
        <v>5700</v>
      </c>
    </row>
    <row r="10" spans="1:8" ht="23" x14ac:dyDescent="0.35">
      <c r="A10" s="9" t="s">
        <v>78</v>
      </c>
      <c r="B10" s="10">
        <v>8000</v>
      </c>
      <c r="C10" s="10">
        <v>8500</v>
      </c>
      <c r="D10" s="10">
        <v>8000</v>
      </c>
      <c r="E10" s="10">
        <v>8500</v>
      </c>
    </row>
    <row r="11" spans="1:8" x14ac:dyDescent="0.35">
      <c r="A11" s="12" t="s">
        <v>79</v>
      </c>
      <c r="B11" s="10">
        <f>B7-(B8+B9+B10)</f>
        <v>3000</v>
      </c>
      <c r="C11" s="10">
        <f>C7-(C8+C9+C10)</f>
        <v>5000</v>
      </c>
      <c r="D11" s="10">
        <f>D7-(D8+D9+D10)</f>
        <v>2400</v>
      </c>
      <c r="E11" s="10">
        <f>E7-(E8+E9+E10)</f>
        <v>3800</v>
      </c>
    </row>
    <row r="13" spans="1:8" x14ac:dyDescent="0.35">
      <c r="A13" s="10" t="s">
        <v>10</v>
      </c>
      <c r="B13" s="13">
        <f>SUMPRODUCT(B5:E5,B11:E11)</f>
        <v>11700000</v>
      </c>
    </row>
    <row r="15" spans="1:8" x14ac:dyDescent="0.35">
      <c r="F15" s="9" t="s">
        <v>11</v>
      </c>
      <c r="H15" s="9" t="s">
        <v>12</v>
      </c>
    </row>
    <row r="16" spans="1:8" s="9" customFormat="1" ht="23" x14ac:dyDescent="0.35">
      <c r="F16" s="15" t="s">
        <v>13</v>
      </c>
      <c r="G16" s="15" t="s">
        <v>14</v>
      </c>
      <c r="H16" s="15" t="s">
        <v>15</v>
      </c>
    </row>
    <row r="17" spans="1:8" x14ac:dyDescent="0.35">
      <c r="A17" s="20" t="s">
        <v>16</v>
      </c>
      <c r="B17" s="17">
        <v>1</v>
      </c>
      <c r="C17" s="17">
        <v>2</v>
      </c>
      <c r="D17" s="17">
        <v>0</v>
      </c>
      <c r="E17" s="17">
        <v>0</v>
      </c>
      <c r="F17" s="18">
        <f>SUMPRODUCT($B$5:$E$5,B17:E17)</f>
        <v>4000</v>
      </c>
      <c r="G17" s="18" t="s">
        <v>17</v>
      </c>
      <c r="H17" s="18">
        <v>4000</v>
      </c>
    </row>
    <row r="18" spans="1:8" x14ac:dyDescent="0.35">
      <c r="A18" s="20" t="s">
        <v>18</v>
      </c>
      <c r="B18" s="17">
        <v>2</v>
      </c>
      <c r="C18" s="17">
        <v>2</v>
      </c>
      <c r="D18" s="17">
        <v>2</v>
      </c>
      <c r="E18" s="17">
        <v>2</v>
      </c>
      <c r="F18" s="18">
        <f t="shared" ref="F18:F21" si="0">SUMPRODUCT($B$5:$E$5,B18:E18)</f>
        <v>6000</v>
      </c>
      <c r="G18" s="18" t="s">
        <v>17</v>
      </c>
      <c r="H18" s="18">
        <v>6000</v>
      </c>
    </row>
    <row r="19" spans="1:8" x14ac:dyDescent="0.35">
      <c r="A19" s="20" t="s">
        <v>19</v>
      </c>
      <c r="B19" s="17">
        <v>2</v>
      </c>
      <c r="C19" s="17">
        <v>0</v>
      </c>
      <c r="D19" s="17">
        <v>2</v>
      </c>
      <c r="E19" s="17">
        <v>0</v>
      </c>
      <c r="F19" s="18">
        <f t="shared" si="0"/>
        <v>3000</v>
      </c>
      <c r="G19" s="18" t="s">
        <v>17</v>
      </c>
      <c r="H19" s="18">
        <v>5000</v>
      </c>
    </row>
    <row r="20" spans="1:8" x14ac:dyDescent="0.35">
      <c r="A20" s="20" t="s">
        <v>20</v>
      </c>
      <c r="B20" s="17">
        <v>0</v>
      </c>
      <c r="C20" s="17">
        <v>3</v>
      </c>
      <c r="D20" s="17">
        <v>0</v>
      </c>
      <c r="E20" s="17">
        <v>3</v>
      </c>
      <c r="F20" s="18">
        <f t="shared" si="0"/>
        <v>4500</v>
      </c>
      <c r="G20" s="18" t="s">
        <v>17</v>
      </c>
      <c r="H20" s="18">
        <v>4500</v>
      </c>
    </row>
    <row r="21" spans="1:8" x14ac:dyDescent="0.35">
      <c r="A21" s="20" t="s">
        <v>80</v>
      </c>
      <c r="B21" s="17">
        <v>0</v>
      </c>
      <c r="C21" s="17">
        <v>0</v>
      </c>
      <c r="D21" s="17">
        <v>1</v>
      </c>
      <c r="E21" s="17">
        <v>2</v>
      </c>
      <c r="F21" s="18">
        <f t="shared" si="0"/>
        <v>500</v>
      </c>
      <c r="G21" s="18" t="s">
        <v>17</v>
      </c>
      <c r="H21" s="18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688-5641-B04E-8E1D-CD3942127677}">
  <sheetPr>
    <tabColor theme="8" tint="0.79998168889431442"/>
  </sheetPr>
  <dimension ref="A1:F21"/>
  <sheetViews>
    <sheetView showGridLines="0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6" s="7" customFormat="1" x14ac:dyDescent="0.35">
      <c r="A1" s="7" t="s">
        <v>81</v>
      </c>
    </row>
    <row r="2" spans="1:6" s="8" customFormat="1" x14ac:dyDescent="0.35"/>
    <row r="3" spans="1:6" s="8" customFormat="1" x14ac:dyDescent="0.35"/>
    <row r="4" spans="1:6" x14ac:dyDescent="0.35">
      <c r="A4" s="9" t="s">
        <v>1</v>
      </c>
      <c r="B4" s="10" t="s">
        <v>2</v>
      </c>
      <c r="C4" s="10" t="s">
        <v>3</v>
      </c>
    </row>
    <row r="5" spans="1:6" x14ac:dyDescent="0.35">
      <c r="A5" s="10" t="s">
        <v>4</v>
      </c>
      <c r="B5" s="11">
        <v>2250</v>
      </c>
      <c r="C5" s="11">
        <v>750</v>
      </c>
    </row>
    <row r="7" spans="1:6" x14ac:dyDescent="0.35">
      <c r="A7" s="10" t="s">
        <v>5</v>
      </c>
      <c r="B7" s="10">
        <v>39000</v>
      </c>
      <c r="C7" s="10">
        <v>38000</v>
      </c>
    </row>
    <row r="8" spans="1:6" x14ac:dyDescent="0.35">
      <c r="A8" s="10" t="s">
        <v>6</v>
      </c>
      <c r="B8" s="10">
        <v>24000</v>
      </c>
      <c r="C8" s="10">
        <v>20000</v>
      </c>
    </row>
    <row r="9" spans="1:6" x14ac:dyDescent="0.35">
      <c r="A9" s="9" t="s">
        <v>7</v>
      </c>
      <c r="B9" s="10">
        <v>4000</v>
      </c>
      <c r="C9" s="10">
        <v>4500</v>
      </c>
    </row>
    <row r="10" spans="1:6" x14ac:dyDescent="0.35">
      <c r="A10" s="10" t="s">
        <v>8</v>
      </c>
      <c r="B10" s="10">
        <v>8000</v>
      </c>
      <c r="C10" s="10">
        <v>8500</v>
      </c>
    </row>
    <row r="11" spans="1:6" x14ac:dyDescent="0.35">
      <c r="A11" s="12" t="s">
        <v>82</v>
      </c>
      <c r="B11" s="10">
        <f>B7-(B8+B9+B10)</f>
        <v>3000</v>
      </c>
      <c r="C11" s="10">
        <f>C7-(C8+C9+C10)</f>
        <v>5000</v>
      </c>
    </row>
    <row r="13" spans="1:6" x14ac:dyDescent="0.35">
      <c r="A13" s="10" t="s">
        <v>10</v>
      </c>
      <c r="B13" s="13">
        <f>SUMPRODUCT(B5:C5,B11:C11)</f>
        <v>10500000</v>
      </c>
    </row>
    <row r="15" spans="1:6" x14ac:dyDescent="0.35">
      <c r="D15" s="10" t="s">
        <v>11</v>
      </c>
      <c r="F15" s="10" t="s">
        <v>12</v>
      </c>
    </row>
    <row r="16" spans="1:6" s="9" customFormat="1" ht="23" x14ac:dyDescent="0.35">
      <c r="D16" s="15" t="s">
        <v>13</v>
      </c>
      <c r="E16" s="15" t="s">
        <v>14</v>
      </c>
      <c r="F16" s="15" t="s">
        <v>15</v>
      </c>
    </row>
    <row r="17" spans="1:6" x14ac:dyDescent="0.35">
      <c r="A17" s="20" t="s">
        <v>16</v>
      </c>
      <c r="B17" s="17">
        <v>1</v>
      </c>
      <c r="C17" s="17">
        <v>2</v>
      </c>
      <c r="D17" s="18">
        <f>SUMPRODUCT($B$5:$C$5,B17:C17)</f>
        <v>3750</v>
      </c>
      <c r="E17" s="18" t="s">
        <v>17</v>
      </c>
      <c r="F17" s="18">
        <v>4000</v>
      </c>
    </row>
    <row r="18" spans="1:6" x14ac:dyDescent="0.35">
      <c r="A18" s="20" t="s">
        <v>18</v>
      </c>
      <c r="B18" s="17">
        <v>2</v>
      </c>
      <c r="C18" s="17">
        <v>2</v>
      </c>
      <c r="D18" s="18">
        <f t="shared" ref="D18:D21" si="0">SUMPRODUCT($B$5:$C$5,B18:C18)</f>
        <v>6000</v>
      </c>
      <c r="E18" s="18" t="s">
        <v>17</v>
      </c>
      <c r="F18" s="18">
        <v>6000</v>
      </c>
    </row>
    <row r="19" spans="1:6" x14ac:dyDescent="0.35">
      <c r="A19" s="20" t="s">
        <v>19</v>
      </c>
      <c r="B19" s="17">
        <v>2</v>
      </c>
      <c r="C19" s="17">
        <v>0</v>
      </c>
      <c r="D19" s="18">
        <f t="shared" si="0"/>
        <v>4500</v>
      </c>
      <c r="E19" s="18" t="s">
        <v>17</v>
      </c>
      <c r="F19" s="18">
        <v>5000</v>
      </c>
    </row>
    <row r="20" spans="1:6" x14ac:dyDescent="0.35">
      <c r="A20" s="20" t="s">
        <v>20</v>
      </c>
      <c r="B20" s="17">
        <v>0</v>
      </c>
      <c r="C20" s="17">
        <v>3</v>
      </c>
      <c r="D20" s="18">
        <f t="shared" si="0"/>
        <v>2250</v>
      </c>
      <c r="E20" s="18" t="s">
        <v>17</v>
      </c>
      <c r="F20" s="18">
        <v>4500</v>
      </c>
    </row>
    <row r="21" spans="1:6" x14ac:dyDescent="0.35">
      <c r="A21" s="20" t="s">
        <v>83</v>
      </c>
      <c r="B21" s="17">
        <v>-1</v>
      </c>
      <c r="C21" s="17">
        <v>3</v>
      </c>
      <c r="D21" s="18">
        <f t="shared" si="0"/>
        <v>0</v>
      </c>
      <c r="E21" s="18" t="s">
        <v>17</v>
      </c>
      <c r="F21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E25A-62B2-2A4D-A475-A77AD441053B}">
  <sheetPr>
    <tabColor theme="7" tint="0.79998168889431442"/>
  </sheetPr>
  <dimension ref="A1:H18"/>
  <sheetViews>
    <sheetView showGridLines="0" workbookViewId="0"/>
  </sheetViews>
  <sheetFormatPr defaultColWidth="11" defaultRowHeight="11.5" x14ac:dyDescent="0.35"/>
  <cols>
    <col min="1" max="1" width="2.33203125" style="2" customWidth="1"/>
    <col min="2" max="2" width="6.33203125" style="2" bestFit="1" customWidth="1"/>
    <col min="3" max="3" width="66" style="2" bestFit="1" customWidth="1"/>
    <col min="4" max="4" width="5.83203125" style="2" bestFit="1" customWidth="1"/>
    <col min="5" max="5" width="8.08203125" style="2" bestFit="1" customWidth="1"/>
    <col min="6" max="6" width="10" style="2" bestFit="1" customWidth="1"/>
    <col min="7" max="8" width="9.33203125" style="2" bestFit="1" customWidth="1"/>
    <col min="9" max="16384" width="11" style="2"/>
  </cols>
  <sheetData>
    <row r="1" spans="1:8" x14ac:dyDescent="0.35">
      <c r="A1" s="1" t="s">
        <v>21</v>
      </c>
    </row>
    <row r="2" spans="1:8" x14ac:dyDescent="0.35">
      <c r="A2" s="1" t="s">
        <v>22</v>
      </c>
    </row>
    <row r="3" spans="1:8" x14ac:dyDescent="0.35">
      <c r="A3" s="1" t="s">
        <v>23</v>
      </c>
    </row>
    <row r="6" spans="1:8" ht="12" thickBot="1" x14ac:dyDescent="0.4">
      <c r="A6" s="2" t="s">
        <v>24</v>
      </c>
    </row>
    <row r="7" spans="1:8" x14ac:dyDescent="0.35">
      <c r="B7" s="3"/>
      <c r="C7" s="3"/>
      <c r="D7" s="3" t="s">
        <v>25</v>
      </c>
      <c r="E7" s="3" t="s">
        <v>26</v>
      </c>
      <c r="F7" s="3" t="s">
        <v>27</v>
      </c>
      <c r="G7" s="3" t="s">
        <v>28</v>
      </c>
      <c r="H7" s="3" t="s">
        <v>28</v>
      </c>
    </row>
    <row r="8" spans="1:8" ht="12" thickBot="1" x14ac:dyDescent="0.4">
      <c r="B8" s="4" t="s">
        <v>29</v>
      </c>
      <c r="C8" s="4" t="s">
        <v>30</v>
      </c>
      <c r="D8" s="4" t="s">
        <v>31</v>
      </c>
      <c r="E8" s="4" t="s">
        <v>32</v>
      </c>
      <c r="F8" s="4" t="s">
        <v>33</v>
      </c>
      <c r="G8" s="4" t="s">
        <v>34</v>
      </c>
      <c r="H8" s="4" t="s">
        <v>35</v>
      </c>
    </row>
    <row r="9" spans="1:8" x14ac:dyDescent="0.35">
      <c r="B9" s="5" t="s">
        <v>36</v>
      </c>
      <c r="C9" s="5" t="s">
        <v>37</v>
      </c>
      <c r="D9" s="5">
        <v>2000</v>
      </c>
      <c r="E9" s="5">
        <v>0</v>
      </c>
      <c r="F9" s="5">
        <v>3000</v>
      </c>
      <c r="G9" s="5">
        <v>2000.0000000000002</v>
      </c>
      <c r="H9" s="5">
        <v>500.00000000000006</v>
      </c>
    </row>
    <row r="10" spans="1:8" ht="12" thickBot="1" x14ac:dyDescent="0.4">
      <c r="B10" s="6" t="s">
        <v>38</v>
      </c>
      <c r="C10" s="6" t="s">
        <v>39</v>
      </c>
      <c r="D10" s="6">
        <v>1000</v>
      </c>
      <c r="E10" s="6">
        <v>0</v>
      </c>
      <c r="F10" s="6">
        <v>5000</v>
      </c>
      <c r="G10" s="6">
        <v>1000.0000000000001</v>
      </c>
      <c r="H10" s="6">
        <v>2000</v>
      </c>
    </row>
    <row r="12" spans="1:8" ht="12" thickBot="1" x14ac:dyDescent="0.4">
      <c r="A12" s="2" t="s">
        <v>40</v>
      </c>
    </row>
    <row r="13" spans="1:8" x14ac:dyDescent="0.35">
      <c r="B13" s="3"/>
      <c r="C13" s="3"/>
      <c r="D13" s="3" t="s">
        <v>25</v>
      </c>
      <c r="E13" s="3" t="s">
        <v>41</v>
      </c>
      <c r="F13" s="3" t="s">
        <v>42</v>
      </c>
      <c r="G13" s="3" t="s">
        <v>28</v>
      </c>
      <c r="H13" s="3" t="s">
        <v>28</v>
      </c>
    </row>
    <row r="14" spans="1:8" ht="12" thickBot="1" x14ac:dyDescent="0.4">
      <c r="B14" s="4" t="s">
        <v>29</v>
      </c>
      <c r="C14" s="4" t="s">
        <v>30</v>
      </c>
      <c r="D14" s="4" t="s">
        <v>31</v>
      </c>
      <c r="E14" s="4" t="s">
        <v>43</v>
      </c>
      <c r="F14" s="4" t="s">
        <v>44</v>
      </c>
      <c r="G14" s="4" t="s">
        <v>34</v>
      </c>
      <c r="H14" s="4" t="s">
        <v>35</v>
      </c>
    </row>
    <row r="15" spans="1:8" x14ac:dyDescent="0.35">
      <c r="B15" s="5" t="s">
        <v>45</v>
      </c>
      <c r="C15" s="5" t="s">
        <v>46</v>
      </c>
      <c r="D15" s="5">
        <v>4000</v>
      </c>
      <c r="E15" s="5">
        <v>2000</v>
      </c>
      <c r="F15" s="5">
        <v>4000</v>
      </c>
      <c r="G15" s="5">
        <v>500</v>
      </c>
      <c r="H15" s="5">
        <v>500.00000000000011</v>
      </c>
    </row>
    <row r="16" spans="1:8" x14ac:dyDescent="0.35">
      <c r="B16" s="5" t="s">
        <v>47</v>
      </c>
      <c r="C16" s="5" t="s">
        <v>48</v>
      </c>
      <c r="D16" s="5">
        <v>6000</v>
      </c>
      <c r="E16" s="5">
        <v>500.00000000000006</v>
      </c>
      <c r="F16" s="5">
        <v>6000</v>
      </c>
      <c r="G16" s="5">
        <v>500.00000000000006</v>
      </c>
      <c r="H16" s="5">
        <v>1000</v>
      </c>
    </row>
    <row r="17" spans="2:8" x14ac:dyDescent="0.35">
      <c r="B17" s="5" t="s">
        <v>49</v>
      </c>
      <c r="C17" s="5" t="s">
        <v>50</v>
      </c>
      <c r="D17" s="5">
        <v>4000</v>
      </c>
      <c r="E17" s="5">
        <v>0</v>
      </c>
      <c r="F17" s="5">
        <v>5000</v>
      </c>
      <c r="G17" s="5">
        <v>1E+30</v>
      </c>
      <c r="H17" s="5">
        <v>1000.0000000000001</v>
      </c>
    </row>
    <row r="18" spans="2:8" ht="12" thickBot="1" x14ac:dyDescent="0.4">
      <c r="B18" s="6" t="s">
        <v>51</v>
      </c>
      <c r="C18" s="6" t="s">
        <v>52</v>
      </c>
      <c r="D18" s="6">
        <v>3000</v>
      </c>
      <c r="E18" s="6">
        <v>0</v>
      </c>
      <c r="F18" s="6">
        <v>4500</v>
      </c>
      <c r="G18" s="6">
        <v>1E+30</v>
      </c>
      <c r="H18" s="6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D182-1805-8F4D-98B9-2FBAE75EACFF}">
  <sheetPr>
    <tabColor theme="7" tint="0.79998168889431442"/>
  </sheetPr>
  <dimension ref="A1:H19"/>
  <sheetViews>
    <sheetView showGridLines="0" workbookViewId="0"/>
  </sheetViews>
  <sheetFormatPr defaultColWidth="11" defaultRowHeight="11.5" x14ac:dyDescent="0.35"/>
  <cols>
    <col min="1" max="1" width="2.33203125" style="2" customWidth="1"/>
    <col min="2" max="2" width="6.08203125" style="2" bestFit="1" customWidth="1"/>
    <col min="3" max="3" width="66" style="2" bestFit="1" customWidth="1"/>
    <col min="4" max="4" width="5.83203125" style="2" bestFit="1" customWidth="1"/>
    <col min="5" max="5" width="8.08203125" style="2" bestFit="1" customWidth="1"/>
    <col min="6" max="6" width="10" style="2" bestFit="1" customWidth="1"/>
    <col min="7" max="8" width="9.33203125" style="2" bestFit="1" customWidth="1"/>
    <col min="9" max="16384" width="11" style="2"/>
  </cols>
  <sheetData>
    <row r="1" spans="1:8" x14ac:dyDescent="0.35">
      <c r="A1" s="1" t="s">
        <v>21</v>
      </c>
    </row>
    <row r="2" spans="1:8" x14ac:dyDescent="0.35">
      <c r="A2" s="1" t="s">
        <v>59</v>
      </c>
    </row>
    <row r="3" spans="1:8" x14ac:dyDescent="0.35">
      <c r="A3" s="1" t="s">
        <v>60</v>
      </c>
    </row>
    <row r="6" spans="1:8" ht="12" thickBot="1" x14ac:dyDescent="0.4">
      <c r="A6" s="2" t="s">
        <v>24</v>
      </c>
    </row>
    <row r="7" spans="1:8" x14ac:dyDescent="0.35">
      <c r="B7" s="3"/>
      <c r="C7" s="3"/>
      <c r="D7" s="3" t="s">
        <v>25</v>
      </c>
      <c r="E7" s="3" t="s">
        <v>26</v>
      </c>
      <c r="F7" s="3" t="s">
        <v>27</v>
      </c>
      <c r="G7" s="3" t="s">
        <v>28</v>
      </c>
      <c r="H7" s="3" t="s">
        <v>28</v>
      </c>
    </row>
    <row r="8" spans="1:8" ht="12" thickBot="1" x14ac:dyDescent="0.4">
      <c r="B8" s="4" t="s">
        <v>29</v>
      </c>
      <c r="C8" s="4" t="s">
        <v>30</v>
      </c>
      <c r="D8" s="4" t="s">
        <v>31</v>
      </c>
      <c r="E8" s="4" t="s">
        <v>32</v>
      </c>
      <c r="F8" s="4" t="s">
        <v>33</v>
      </c>
      <c r="G8" s="4" t="s">
        <v>34</v>
      </c>
      <c r="H8" s="4" t="s">
        <v>35</v>
      </c>
    </row>
    <row r="9" spans="1:8" x14ac:dyDescent="0.35">
      <c r="B9" s="5" t="s">
        <v>61</v>
      </c>
      <c r="C9" s="5" t="s">
        <v>62</v>
      </c>
      <c r="D9" s="5">
        <v>2000</v>
      </c>
      <c r="E9" s="5">
        <v>0</v>
      </c>
      <c r="F9" s="5">
        <v>3000</v>
      </c>
      <c r="G9" s="5">
        <v>2000.0000000000002</v>
      </c>
      <c r="H9" s="5">
        <v>499.99999999999937</v>
      </c>
    </row>
    <row r="10" spans="1:8" x14ac:dyDescent="0.35">
      <c r="B10" s="5" t="s">
        <v>63</v>
      </c>
      <c r="C10" s="5" t="s">
        <v>64</v>
      </c>
      <c r="D10" s="5">
        <v>1000</v>
      </c>
      <c r="E10" s="5">
        <v>0</v>
      </c>
      <c r="F10" s="5">
        <v>5000</v>
      </c>
      <c r="G10" s="5">
        <v>1000.0000000000001</v>
      </c>
      <c r="H10" s="5">
        <v>2000</v>
      </c>
    </row>
    <row r="11" spans="1:8" ht="12" thickBot="1" x14ac:dyDescent="0.4">
      <c r="B11" s="6" t="s">
        <v>65</v>
      </c>
      <c r="C11" s="6" t="s">
        <v>66</v>
      </c>
      <c r="D11" s="6">
        <v>0</v>
      </c>
      <c r="E11" s="6">
        <v>-349.99999999999966</v>
      </c>
      <c r="F11" s="6">
        <v>2000</v>
      </c>
      <c r="G11" s="6">
        <v>349.99999999999966</v>
      </c>
      <c r="H11" s="6">
        <v>1E+30</v>
      </c>
    </row>
    <row r="13" spans="1:8" ht="12" thickBot="1" x14ac:dyDescent="0.4">
      <c r="A13" s="2" t="s">
        <v>40</v>
      </c>
    </row>
    <row r="14" spans="1:8" x14ac:dyDescent="0.35">
      <c r="B14" s="3"/>
      <c r="C14" s="3"/>
      <c r="D14" s="3" t="s">
        <v>25</v>
      </c>
      <c r="E14" s="3" t="s">
        <v>41</v>
      </c>
      <c r="F14" s="3" t="s">
        <v>42</v>
      </c>
      <c r="G14" s="3" t="s">
        <v>28</v>
      </c>
      <c r="H14" s="3" t="s">
        <v>28</v>
      </c>
    </row>
    <row r="15" spans="1:8" ht="12" thickBot="1" x14ac:dyDescent="0.4">
      <c r="B15" s="4" t="s">
        <v>29</v>
      </c>
      <c r="C15" s="4" t="s">
        <v>30</v>
      </c>
      <c r="D15" s="4" t="s">
        <v>31</v>
      </c>
      <c r="E15" s="4" t="s">
        <v>43</v>
      </c>
      <c r="F15" s="4" t="s">
        <v>44</v>
      </c>
      <c r="G15" s="4" t="s">
        <v>34</v>
      </c>
      <c r="H15" s="4" t="s">
        <v>35</v>
      </c>
    </row>
    <row r="16" spans="1:8" ht="34.5" x14ac:dyDescent="0.35">
      <c r="B16" s="5" t="s">
        <v>67</v>
      </c>
      <c r="C16" s="19" t="s">
        <v>68</v>
      </c>
      <c r="D16" s="5">
        <v>4000</v>
      </c>
      <c r="E16" s="5">
        <v>2000</v>
      </c>
      <c r="F16" s="5">
        <v>4000</v>
      </c>
      <c r="G16" s="5">
        <v>500</v>
      </c>
      <c r="H16" s="5">
        <v>500.00000000000011</v>
      </c>
    </row>
    <row r="17" spans="2:8" ht="34.5" x14ac:dyDescent="0.35">
      <c r="B17" s="5" t="s">
        <v>69</v>
      </c>
      <c r="C17" s="19" t="s">
        <v>70</v>
      </c>
      <c r="D17" s="5">
        <v>6000</v>
      </c>
      <c r="E17" s="5">
        <v>500.00000000000006</v>
      </c>
      <c r="F17" s="5">
        <v>6000</v>
      </c>
      <c r="G17" s="5">
        <v>500.00000000000006</v>
      </c>
      <c r="H17" s="5">
        <v>1000</v>
      </c>
    </row>
    <row r="18" spans="2:8" ht="34.5" x14ac:dyDescent="0.35">
      <c r="B18" s="5" t="s">
        <v>71</v>
      </c>
      <c r="C18" s="19" t="s">
        <v>72</v>
      </c>
      <c r="D18" s="5">
        <v>4000</v>
      </c>
      <c r="E18" s="5">
        <v>0</v>
      </c>
      <c r="F18" s="5">
        <v>5000</v>
      </c>
      <c r="G18" s="5">
        <v>1E+30</v>
      </c>
      <c r="H18" s="5">
        <v>1000.0000000000001</v>
      </c>
    </row>
    <row r="19" spans="2:8" ht="12" thickBot="1" x14ac:dyDescent="0.4">
      <c r="B19" s="6" t="s">
        <v>73</v>
      </c>
      <c r="C19" s="6" t="s">
        <v>52</v>
      </c>
      <c r="D19" s="6">
        <v>3000</v>
      </c>
      <c r="E19" s="6">
        <v>0</v>
      </c>
      <c r="F19" s="6">
        <v>4500</v>
      </c>
      <c r="G19" s="6">
        <v>1E+30</v>
      </c>
      <c r="H19" s="6"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9D78-D1BF-3D4E-B474-1CE02905CBCE}">
  <sheetPr>
    <tabColor theme="5" tint="0.59999389629810485"/>
  </sheetPr>
  <dimension ref="A1:I12"/>
  <sheetViews>
    <sheetView showGridLines="0" zoomScale="89" zoomScaleNormal="89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9" s="7" customFormat="1" x14ac:dyDescent="0.35">
      <c r="A1" s="7" t="s">
        <v>84</v>
      </c>
    </row>
    <row r="4" spans="1:9" s="9" customFormat="1" ht="23" x14ac:dyDescent="0.35">
      <c r="A4" s="10" t="s">
        <v>85</v>
      </c>
      <c r="B4" s="9" t="s">
        <v>86</v>
      </c>
      <c r="C4" s="9" t="s">
        <v>87</v>
      </c>
      <c r="D4" s="9" t="s">
        <v>88</v>
      </c>
      <c r="E4" s="9" t="s">
        <v>89</v>
      </c>
      <c r="F4" s="9" t="s">
        <v>90</v>
      </c>
    </row>
    <row r="5" spans="1:9" x14ac:dyDescent="0.35">
      <c r="A5" s="10" t="s">
        <v>91</v>
      </c>
      <c r="B5" s="21">
        <v>1</v>
      </c>
      <c r="C5" s="21">
        <v>0</v>
      </c>
      <c r="D5" s="21">
        <v>1</v>
      </c>
      <c r="E5" s="21">
        <v>1</v>
      </c>
      <c r="F5" s="21">
        <v>0</v>
      </c>
    </row>
    <row r="6" spans="1:9" x14ac:dyDescent="0.35">
      <c r="A6" s="10" t="s">
        <v>92</v>
      </c>
      <c r="B6" s="10">
        <v>10</v>
      </c>
      <c r="C6" s="10">
        <v>17</v>
      </c>
      <c r="D6" s="10">
        <v>16</v>
      </c>
      <c r="E6" s="10">
        <v>8</v>
      </c>
      <c r="F6" s="10">
        <v>14</v>
      </c>
    </row>
    <row r="8" spans="1:9" x14ac:dyDescent="0.35">
      <c r="A8" s="10" t="s">
        <v>10</v>
      </c>
      <c r="B8" s="13">
        <f>SUMPRODUCT(B5:F5,B6:F6)</f>
        <v>34</v>
      </c>
    </row>
    <row r="9" spans="1:9" x14ac:dyDescent="0.35">
      <c r="B9" s="22"/>
    </row>
    <row r="10" spans="1:9" x14ac:dyDescent="0.35">
      <c r="B10" s="22"/>
      <c r="G10" s="15" t="s">
        <v>11</v>
      </c>
      <c r="H10" s="23"/>
      <c r="I10" s="23" t="s">
        <v>12</v>
      </c>
    </row>
    <row r="11" spans="1:9" x14ac:dyDescent="0.35">
      <c r="G11" s="15" t="s">
        <v>93</v>
      </c>
      <c r="H11" s="15" t="s">
        <v>14</v>
      </c>
      <c r="I11" s="15" t="s">
        <v>94</v>
      </c>
    </row>
    <row r="12" spans="1:9" x14ac:dyDescent="0.35">
      <c r="A12" s="24" t="s">
        <v>95</v>
      </c>
      <c r="B12" s="17">
        <v>48</v>
      </c>
      <c r="C12" s="17">
        <v>96</v>
      </c>
      <c r="D12" s="17">
        <v>80</v>
      </c>
      <c r="E12" s="17">
        <v>32</v>
      </c>
      <c r="F12" s="17">
        <v>64</v>
      </c>
      <c r="G12" s="18">
        <f>SUMPRODUCT($B$5:$F$5,B12:F12)</f>
        <v>160</v>
      </c>
      <c r="H12" s="18" t="s">
        <v>17</v>
      </c>
      <c r="I12" s="18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91AA-55A7-9940-BE49-DBBDB86D1529}">
  <sheetPr>
    <tabColor theme="5" tint="0.59999389629810485"/>
  </sheetPr>
  <dimension ref="A1:I21"/>
  <sheetViews>
    <sheetView showGridLines="0" zoomScale="69" zoomScaleNormal="69" workbookViewId="0"/>
  </sheetViews>
  <sheetFormatPr defaultColWidth="10.83203125" defaultRowHeight="11.5" x14ac:dyDescent="0.35"/>
  <cols>
    <col min="1" max="1" width="70.83203125" style="10" customWidth="1"/>
    <col min="2" max="9" width="16.83203125" style="10" customWidth="1"/>
    <col min="10" max="16384" width="10.83203125" style="10"/>
  </cols>
  <sheetData>
    <row r="1" spans="1:9" s="7" customFormat="1" x14ac:dyDescent="0.35">
      <c r="A1" s="7" t="s">
        <v>96</v>
      </c>
    </row>
    <row r="4" spans="1:9" s="9" customFormat="1" ht="23" x14ac:dyDescent="0.35">
      <c r="A4" s="10" t="s">
        <v>85</v>
      </c>
      <c r="B4" s="9" t="s">
        <v>86</v>
      </c>
      <c r="C4" s="9" t="s">
        <v>87</v>
      </c>
      <c r="D4" s="9" t="s">
        <v>88</v>
      </c>
      <c r="E4" s="9" t="s">
        <v>89</v>
      </c>
      <c r="F4" s="9" t="s">
        <v>90</v>
      </c>
    </row>
    <row r="5" spans="1:9" x14ac:dyDescent="0.35">
      <c r="A5" s="10" t="s">
        <v>91</v>
      </c>
      <c r="B5" s="21">
        <v>1</v>
      </c>
      <c r="C5" s="21">
        <v>0</v>
      </c>
      <c r="D5" s="21">
        <v>1</v>
      </c>
      <c r="E5" s="21">
        <v>0</v>
      </c>
      <c r="F5" s="21">
        <v>0</v>
      </c>
    </row>
    <row r="6" spans="1:9" x14ac:dyDescent="0.35">
      <c r="A6" s="10" t="s">
        <v>92</v>
      </c>
      <c r="B6" s="10">
        <v>10</v>
      </c>
      <c r="C6" s="10">
        <v>17</v>
      </c>
      <c r="D6" s="10">
        <v>16</v>
      </c>
      <c r="E6" s="10">
        <v>8</v>
      </c>
      <c r="F6" s="10">
        <v>14</v>
      </c>
    </row>
    <row r="8" spans="1:9" x14ac:dyDescent="0.35">
      <c r="A8" s="10" t="s">
        <v>10</v>
      </c>
      <c r="B8" s="13">
        <f>SUMPRODUCT(B5:F5,B6:F6)</f>
        <v>26</v>
      </c>
    </row>
    <row r="9" spans="1:9" x14ac:dyDescent="0.35">
      <c r="B9" s="22"/>
    </row>
    <row r="10" spans="1:9" s="9" customFormat="1" ht="23" x14ac:dyDescent="0.35">
      <c r="G10" s="15" t="s">
        <v>97</v>
      </c>
      <c r="H10" s="15" t="s">
        <v>14</v>
      </c>
      <c r="I10" s="15" t="s">
        <v>98</v>
      </c>
    </row>
    <row r="11" spans="1:9" x14ac:dyDescent="0.35">
      <c r="A11" s="24" t="s">
        <v>95</v>
      </c>
      <c r="B11" s="17">
        <v>48</v>
      </c>
      <c r="C11" s="17">
        <v>96</v>
      </c>
      <c r="D11" s="17">
        <v>80</v>
      </c>
      <c r="E11" s="17">
        <v>32</v>
      </c>
      <c r="F11" s="17">
        <v>64</v>
      </c>
      <c r="G11" s="18">
        <f t="shared" ref="G11:G17" si="0">SUMPRODUCT($B$5:$F$5,B11:F11)</f>
        <v>128</v>
      </c>
      <c r="H11" s="18" t="s">
        <v>17</v>
      </c>
      <c r="I11" s="18">
        <v>160</v>
      </c>
    </row>
    <row r="12" spans="1:9" ht="23" x14ac:dyDescent="0.35">
      <c r="A12" s="20" t="s">
        <v>99</v>
      </c>
      <c r="B12" s="17">
        <v>1</v>
      </c>
      <c r="C12" s="17">
        <v>0</v>
      </c>
      <c r="D12" s="17">
        <v>1</v>
      </c>
      <c r="E12" s="17">
        <v>1</v>
      </c>
      <c r="F12" s="17">
        <v>0</v>
      </c>
      <c r="G12" s="18">
        <f t="shared" si="0"/>
        <v>2</v>
      </c>
      <c r="H12" s="18" t="s">
        <v>100</v>
      </c>
      <c r="I12" s="18">
        <v>2</v>
      </c>
    </row>
    <row r="13" spans="1:9" ht="23" x14ac:dyDescent="0.35">
      <c r="A13" s="20" t="s">
        <v>101</v>
      </c>
      <c r="B13" s="17">
        <v>0</v>
      </c>
      <c r="C13" s="17">
        <v>1</v>
      </c>
      <c r="D13" s="17">
        <v>0</v>
      </c>
      <c r="E13" s="17">
        <v>0</v>
      </c>
      <c r="F13" s="17">
        <v>1</v>
      </c>
      <c r="G13" s="18">
        <f t="shared" si="0"/>
        <v>0</v>
      </c>
      <c r="H13" s="18" t="s">
        <v>17</v>
      </c>
      <c r="I13" s="18">
        <v>1</v>
      </c>
    </row>
    <row r="14" spans="1:9" ht="23" x14ac:dyDescent="0.35">
      <c r="A14" s="20" t="s">
        <v>102</v>
      </c>
      <c r="B14" s="17">
        <v>1</v>
      </c>
      <c r="C14" s="17">
        <v>0</v>
      </c>
      <c r="D14" s="17">
        <v>1</v>
      </c>
      <c r="E14" s="17">
        <v>0</v>
      </c>
      <c r="F14" s="17">
        <v>-1</v>
      </c>
      <c r="G14" s="18">
        <f t="shared" si="0"/>
        <v>2</v>
      </c>
      <c r="H14" s="18" t="s">
        <v>100</v>
      </c>
      <c r="I14" s="18">
        <v>0</v>
      </c>
    </row>
    <row r="15" spans="1:9" ht="23" x14ac:dyDescent="0.35">
      <c r="A15" s="20" t="s">
        <v>103</v>
      </c>
      <c r="B15" s="17">
        <v>-1</v>
      </c>
      <c r="C15" s="17">
        <v>0</v>
      </c>
      <c r="D15" s="17">
        <v>0</v>
      </c>
      <c r="E15" s="17">
        <v>1</v>
      </c>
      <c r="F15" s="17">
        <v>0</v>
      </c>
      <c r="G15" s="18">
        <f t="shared" si="0"/>
        <v>-1</v>
      </c>
      <c r="H15" s="18" t="s">
        <v>17</v>
      </c>
      <c r="I15" s="18">
        <v>0</v>
      </c>
    </row>
    <row r="16" spans="1:9" ht="23" x14ac:dyDescent="0.35">
      <c r="A16" s="20" t="s">
        <v>104</v>
      </c>
      <c r="B16" s="17">
        <v>0</v>
      </c>
      <c r="C16" s="17">
        <v>-1</v>
      </c>
      <c r="D16" s="17">
        <v>0</v>
      </c>
      <c r="E16" s="17">
        <v>1</v>
      </c>
      <c r="F16" s="17">
        <v>0</v>
      </c>
      <c r="G16" s="18">
        <f t="shared" si="0"/>
        <v>0</v>
      </c>
      <c r="H16" s="18" t="s">
        <v>17</v>
      </c>
      <c r="I16" s="18">
        <v>0</v>
      </c>
    </row>
    <row r="17" spans="1:9" ht="23" x14ac:dyDescent="0.35">
      <c r="A17" s="20" t="s">
        <v>105</v>
      </c>
      <c r="B17" s="17">
        <v>-1</v>
      </c>
      <c r="C17" s="17">
        <v>-1</v>
      </c>
      <c r="D17" s="17">
        <v>0</v>
      </c>
      <c r="E17" s="17">
        <v>1</v>
      </c>
      <c r="F17" s="17">
        <v>0</v>
      </c>
      <c r="G17" s="18">
        <f t="shared" si="0"/>
        <v>-1</v>
      </c>
      <c r="H17" s="18" t="s">
        <v>100</v>
      </c>
      <c r="I17" s="18">
        <v>-1</v>
      </c>
    </row>
    <row r="21" spans="1:9" x14ac:dyDescent="0.35">
      <c r="F2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BEF9DBD9B454ABECBC25FDD4097F5" ma:contentTypeVersion="5" ma:contentTypeDescription="Create a new document." ma:contentTypeScope="" ma:versionID="231eadf626938f7ace34e7f4e45f2042">
  <xsd:schema xmlns:xsd="http://www.w3.org/2001/XMLSchema" xmlns:xs="http://www.w3.org/2001/XMLSchema" xmlns:p="http://schemas.microsoft.com/office/2006/metadata/properties" xmlns:ns2="8a8d1784-3944-4808-8e80-b4651f2a2615" xmlns:ns3="56db67b8-fa85-4d0f-910b-e0b1f5b3e113" targetNamespace="http://schemas.microsoft.com/office/2006/metadata/properties" ma:root="true" ma:fieldsID="b160839c97be007406ef32a8f87f46e3" ns2:_="" ns3:_="">
    <xsd:import namespace="8a8d1784-3944-4808-8e80-b4651f2a2615"/>
    <xsd:import namespace="56db67b8-fa85-4d0f-910b-e0b1f5b3e1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d1784-3944-4808-8e80-b4651f2a26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67b8-fa85-4d0f-910b-e0b1f5b3e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7367AF-D0B0-4429-8537-037CB78D4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6FE8B8-3099-413A-98BA-B2EEC05EC648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8a8d1784-3944-4808-8e80-b4651f2a2615"/>
    <ds:schemaRef ds:uri="http://schemas.microsoft.com/office/2006/documentManagement/types"/>
    <ds:schemaRef ds:uri="56db67b8-fa85-4d0f-910b-e0b1f5b3e113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25B9C9-9255-4551-A0D8-E5687194D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8d1784-3944-4808-8e80-b4651f2a2615"/>
    <ds:schemaRef ds:uri="56db67b8-fa85-4d0f-910b-e0b1f5b3e1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MTC-Q1</vt:lpstr>
      <vt:lpstr>MTC-Q3</vt:lpstr>
      <vt:lpstr>MTC-Q4</vt:lpstr>
      <vt:lpstr>MTC-Q5</vt:lpstr>
      <vt:lpstr>Sensitivity Report 1</vt:lpstr>
      <vt:lpstr>Sensitivity Report 2</vt:lpstr>
      <vt:lpstr>McGill-Q1</vt:lpstr>
      <vt:lpstr>McGill-Q2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Kritika Nayyar</dc:creator>
  <cp:keywords/>
  <dc:description/>
  <cp:lastModifiedBy>Meriem Mehri</cp:lastModifiedBy>
  <cp:revision/>
  <dcterms:created xsi:type="dcterms:W3CDTF">2023-07-29T02:05:01Z</dcterms:created>
  <dcterms:modified xsi:type="dcterms:W3CDTF">2024-11-17T09:42:35Z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0x01010016BBEF9DBD9B454ABECBC25FDD4097F5</vt:lpwstr>
  </property>
</Properties>
</file>