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3.xml.rels" ContentType="application/vnd.openxmlformats-package.relationships+xml"/>
  <Override PartName="/xl/drawings/_rels/drawing8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drawing1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9"/>
  </bookViews>
  <sheets>
    <sheet name="NOMINA" sheetId="1" state="hidden" r:id="rId3"/>
    <sheet name="FILIACIÓN" sheetId="2" state="visible" r:id="rId4"/>
    <sheet name="ESTADISTICAS " sheetId="3" state="visible" r:id="rId5"/>
    <sheet name="HORARIO" sheetId="4" state="visible" r:id="rId6"/>
    <sheet name="PROG AV" sheetId="5" state="visible" r:id="rId7"/>
    <sheet name="FECHAS CIVICAS" sheetId="6" state="visible" r:id="rId8"/>
    <sheet name="ASIST TRIM" sheetId="7" state="visible" r:id="rId9"/>
    <sheet name="AUTOEVALUACIÓN" sheetId="8" state="visible" r:id="rId10"/>
    <sheet name="EVAL SER Y DECIDIR" sheetId="9" state="visible" r:id="rId11"/>
    <sheet name="LENG" sheetId="10" state="visible" r:id="rId12"/>
    <sheet name="CIEN SOC" sheetId="11" state="visible" r:id="rId13"/>
    <sheet name="ED FISICA " sheetId="12" state="visible" r:id="rId14"/>
    <sheet name="ED MUSICA" sheetId="13" state="visible" r:id="rId15"/>
    <sheet name="ARTES PL" sheetId="14" state="visible" r:id="rId16"/>
    <sheet name="MATE" sheetId="15" state="visible" r:id="rId17"/>
    <sheet name="TECN TECN" sheetId="16" state="visible" r:id="rId18"/>
    <sheet name="CIEN NAT" sheetId="17" state="visible" r:id="rId19"/>
    <sheet name="RELIGION" sheetId="18" state="visible" r:id="rId20"/>
    <sheet name="CENTRAL BIM" sheetId="19" state="visible" r:id="rId21"/>
    <sheet name="CRONOLOGIA DE PROM" sheetId="20" state="visible" r:id="rId22"/>
    <sheet name="CONT UNIFORME" sheetId="21" state="visible" r:id="rId23"/>
    <sheet name="REV DE TAREAS" sheetId="22" state="visible" r:id="rId24"/>
    <sheet name="REV DE ARCHIV" sheetId="23" state="visible" r:id="rId25"/>
    <sheet name="CONT ESCRITURA" sheetId="24" state="visible" r:id="rId26"/>
    <sheet name="CONT COBROS" sheetId="25" state="visible" r:id="rId27"/>
    <sheet name="ACT PADRES" sheetId="26" state="visible" r:id="rId28"/>
    <sheet name="DIARIO" sheetId="27" state="visible" r:id="rId29"/>
    <sheet name="SEGUIMIENTO " sheetId="28" state="visible" r:id="rId30"/>
  </sheets>
  <definedNames>
    <definedName function="false" hidden="false" localSheetId="25" name="_xlnm.Print_Titles" vbProcedure="false">'ACT PADRES'!$5:$7</definedName>
    <definedName function="false" hidden="false" localSheetId="13" name="_xlnm.Print_Area" vbProcedure="false">'ARTES PL'!$A$1:$R$55</definedName>
    <definedName function="false" hidden="false" localSheetId="13" name="_xlnm.Print_Titles" vbProcedure="false">'ARTES PL'!$1:$7</definedName>
    <definedName function="false" hidden="false" localSheetId="6" name="_xlnm.Print_Area" vbProcedure="false">'ASIST TRIM'!$A$1:$BY$56</definedName>
    <definedName function="false" hidden="false" localSheetId="7" name="_xlnm.Print_Area" vbProcedure="false">AUTOEVALUACIÓN!$A$1:$C$52</definedName>
    <definedName function="false" hidden="false" localSheetId="18" name="_xlnm.Print_Area" vbProcedure="false">'CENTRAL BIM'!$A$1:$Q$65</definedName>
    <definedName function="false" hidden="false" localSheetId="16" name="_xlnm.Print_Area" vbProcedure="false">'CIEN NAT'!$A$1:$R$55</definedName>
    <definedName function="false" hidden="false" localSheetId="16" name="_xlnm.Print_Titles" vbProcedure="false">'CIEN NAT'!$5:$7</definedName>
    <definedName function="false" hidden="false" localSheetId="10" name="_xlnm.Print_Area" vbProcedure="false">'CIEN SOC'!$A$1:$R$55</definedName>
    <definedName function="false" hidden="false" localSheetId="10" name="_xlnm.Print_Titles" vbProcedure="false">'CIEN SOC'!$1:$7</definedName>
    <definedName function="false" hidden="false" localSheetId="24" name="_xlnm.Print_Titles" vbProcedure="false">'CONT COBROS'!$5:$7</definedName>
    <definedName function="false" hidden="false" localSheetId="23" name="_xlnm.Print_Titles" vbProcedure="false">'CONT ESCRITURA'!$6:$7</definedName>
    <definedName function="false" hidden="false" localSheetId="20" name="_xlnm.Print_Area" vbProcedure="false">'CONT UNIFORME'!$A$1:$BU$56</definedName>
    <definedName function="false" hidden="false" localSheetId="19" name="_xlnm.Print_Area" vbProcedure="false">'CRONOLOGIA DE PROM'!$B$1:$F$58</definedName>
    <definedName function="false" hidden="false" localSheetId="11" name="_xlnm.Print_Area" vbProcedure="false">'ED FISICA '!$A$1:$R$55</definedName>
    <definedName function="false" hidden="false" localSheetId="11" name="_xlnm.Print_Titles" vbProcedure="false">'ED FISICA '!$1:$7</definedName>
    <definedName function="false" hidden="false" localSheetId="12" name="_xlnm.Print_Area" vbProcedure="false">'ED MUSICA'!$A$1:$R$55</definedName>
    <definedName function="false" hidden="false" localSheetId="12" name="_xlnm.Print_Titles" vbProcedure="false">'ED MUSICA'!$1:$7</definedName>
    <definedName function="false" hidden="false" localSheetId="2" name="_xlnm.Print_Area" vbProcedure="false">'ESTADISTICAS '!$A$1:$Y$41</definedName>
    <definedName function="false" hidden="false" localSheetId="8" name="_xlnm.Print_Area" vbProcedure="false">'EVAL SER Y DECIDIR'!$A$1:$N$52</definedName>
    <definedName function="false" hidden="false" localSheetId="5" name="_xlnm.Print_Area" vbProcedure="false">'FECHAS CIVICAS'!$A$1:$C$47</definedName>
    <definedName function="false" hidden="false" localSheetId="1" name="_xlnm.Print_Area" vbProcedure="false">FILIACIÓN!$A$1:$N$52</definedName>
    <definedName function="false" hidden="false" localSheetId="3" name="_xlnm.Print_Area" vbProcedure="false">HORARIO!$A$1:$G$21</definedName>
    <definedName function="false" hidden="false" localSheetId="9" name="_xlnm.Print_Area" vbProcedure="false">LENG!$A$1:$V$52</definedName>
    <definedName function="false" hidden="false" localSheetId="9" name="_xlnm.Print_Titles" vbProcedure="false">LENG!$1:$7</definedName>
    <definedName function="false" hidden="false" localSheetId="14" name="_xlnm.Print_Area" vbProcedure="false">MATE!$A$1:$T$55</definedName>
    <definedName function="false" hidden="false" localSheetId="14" name="_xlnm.Print_Titles" vbProcedure="false">MATE!$1:$7</definedName>
    <definedName function="false" hidden="false" localSheetId="4" name="_xlnm.Print_Area" vbProcedure="false">'PROG AV'!$A$1:$L$26</definedName>
    <definedName function="false" hidden="false" localSheetId="17" name="_xlnm.Print_Area" vbProcedure="false">RELIGION!$A$1:$R$55</definedName>
    <definedName function="false" hidden="false" localSheetId="17" name="_xlnm.Print_Titles" vbProcedure="false">RELIGION!$1:$7</definedName>
    <definedName function="false" hidden="false" localSheetId="21" name="_xlnm.Print_Area" vbProcedure="false">'REV DE TAREAS'!$A$1:$BU$56</definedName>
    <definedName function="false" hidden="false" localSheetId="27" name="_xlnm.Print_Area" vbProcedure="false">'SEGUIMIENTO '!$A$1:$E$38</definedName>
    <definedName function="false" hidden="false" localSheetId="15" name="_xlnm.Print_Area" vbProcedure="false">'TECN TECN'!$A$1:$R$55</definedName>
    <definedName function="false" hidden="false" localSheetId="15" name="_xlnm.Print_Titles" vbProcedure="false">'TECN TECN'!$1:$7</definedName>
    <definedName function="false" hidden="false" name="AAAAAAAAAA" vbProcedure="false">#REF!</definedName>
    <definedName function="false" hidden="false" name="bbbbbbb" vbProcedure="false">#REF!</definedName>
    <definedName function="false" hidden="false" name="CURSOS" vbProcedure="false">#REF!</definedName>
    <definedName function="false" hidden="false" name="JOSE" vbProcedure="false">#REF!</definedName>
    <definedName function="false" hidden="false" name="luis" vbProcedure="false">#REF!</definedName>
    <definedName function="false" hidden="false" localSheetId="19" name="AAAAAAAAAA" vbProcedure="false">#REF!</definedName>
    <definedName function="false" hidden="false" localSheetId="19" name="bbbbbbb" vbProcedure="false">#REF!</definedName>
    <definedName function="false" hidden="false" localSheetId="19" name="CURSOS" vbProcedure="false">#REF!</definedName>
    <definedName function="false" hidden="false" localSheetId="19" name="JOSE" vbProcedure="false">#REF!</definedName>
    <definedName function="false" hidden="false" localSheetId="19" name="lui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8" authorId="0">
      <text>
        <r>
          <rPr>
            <sz val="10"/>
            <rFont val="Arial"/>
            <family val="2"/>
          </rPr>
          <t xml:space="preserve">La edad es automática según a la fecha de nacimiento.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W53" authorId="0">
      <text>
        <r>
          <rPr>
            <sz val="10"/>
            <rFont val="Arial"/>
            <family val="2"/>
          </rPr>
          <t xml:space="preserve">TOTAL (ASISTENCIA  + FALTAS)</t>
        </r>
      </text>
    </comment>
    <comment ref="BW54" authorId="0">
      <text>
        <r>
          <rPr>
            <sz val="10"/>
            <rFont val="Arial"/>
            <family val="2"/>
          </rPr>
          <t xml:space="preserve">Aquí escriba el número de la cantidad de estudiantes efectivos</t>
        </r>
      </text>
    </comment>
  </commentList>
</comments>
</file>

<file path=xl/sharedStrings.xml><?xml version="1.0" encoding="utf-8"?>
<sst xmlns="http://schemas.openxmlformats.org/spreadsheetml/2006/main" count="851" uniqueCount="440">
  <si>
    <t xml:space="preserve">PROFESOR(A): SARA VALDIVIA ARANCIBIA</t>
  </si>
  <si>
    <t xml:space="preserve">U.E. "BEATRIZ HARTMANN DE BEDREGAL"</t>
  </si>
  <si>
    <t xml:space="preserve">CURSO: 5º "A" PRIMARIA</t>
  </si>
  <si>
    <t xml:space="preserve">GESTIÓN: 2024</t>
  </si>
  <si>
    <t xml:space="preserve">REGISTRO DE DATOS PERSONALES DEL ESTUDIANTE</t>
  </si>
  <si>
    <t xml:space="preserve">DATOS DEL ESTUDIANTE</t>
  </si>
  <si>
    <t xml:space="preserve">DATOS DE LA PERSONA  
CON QUIEN VIVE EL ESTUDIANTE</t>
  </si>
  <si>
    <t xml:space="preserve">N°</t>
  </si>
  <si>
    <t xml:space="preserve">APELLIDO PATERNO</t>
  </si>
  <si>
    <t xml:space="preserve">APELLIDO MATERNO</t>
  </si>
  <si>
    <t xml:space="preserve">NOMBRES </t>
  </si>
  <si>
    <t xml:space="preserve">RUDE</t>
  </si>
  <si>
    <t xml:space="preserve">C.I.</t>
  </si>
  <si>
    <t xml:space="preserve">FECHA DE NACIMIENTO</t>
  </si>
  <si>
    <t xml:space="preserve">EDAD</t>
  </si>
  <si>
    <t xml:space="preserve">GENERO</t>
  </si>
  <si>
    <t xml:space="preserve">PADRE/MADRE/TUTOR</t>
  </si>
  <si>
    <t xml:space="preserve">DIRECCIÒN DONDE VIVE EL ESTUDIANTE</t>
  </si>
  <si>
    <t xml:space="preserve">TELÉFONO</t>
  </si>
  <si>
    <t xml:space="preserve">DIA</t>
  </si>
  <si>
    <t xml:space="preserve">MES</t>
  </si>
  <si>
    <t xml:space="preserve">AÑO</t>
  </si>
  <si>
    <t xml:space="preserve">genero</t>
  </si>
  <si>
    <t xml:space="preserve">M</t>
  </si>
  <si>
    <t xml:space="preserve">F</t>
  </si>
  <si>
    <t xml:space="preserve">ESTADÍSTICA DE ESTUDIANTES </t>
  </si>
  <si>
    <t xml:space="preserve">Primer Trimestre</t>
  </si>
  <si>
    <t xml:space="preserve">INSCRITOS</t>
  </si>
  <si>
    <t xml:space="preserve">NO INCORPORADOS</t>
  </si>
  <si>
    <t xml:space="preserve">RETIRADOS</t>
  </si>
  <si>
    <t xml:space="preserve">EXTEMPORÁNEO</t>
  </si>
  <si>
    <t xml:space="preserve">EFECTIVOS</t>
  </si>
  <si>
    <t xml:space="preserve">PROMOVIDOS</t>
  </si>
  <si>
    <t xml:space="preserve">RETENIDOS</t>
  </si>
  <si>
    <t xml:space="preserve">T</t>
  </si>
  <si>
    <t xml:space="preserve">%</t>
  </si>
  <si>
    <t xml:space="preserve">FRECUENCIA DE EDADES</t>
  </si>
  <si>
    <t xml:space="preserve">SEXO</t>
  </si>
  <si>
    <t xml:space="preserve">E D A D   E N   A Ñ O S </t>
  </si>
  <si>
    <t xml:space="preserve">V</t>
  </si>
  <si>
    <t xml:space="preserve">HORARIO ESCOLAR</t>
  </si>
  <si>
    <t xml:space="preserve">PERIODOS </t>
  </si>
  <si>
    <t xml:space="preserve">HORAS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</si>
  <si>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</si>
  <si>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</si>
  <si>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</si>
  <si>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</si>
  <si>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</si>
  <si>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Áreas Curriculares</t>
  </si>
  <si>
    <t xml:space="preserve">1er</t>
  </si>
  <si>
    <t xml:space="preserve">08:00 08:40</t>
  </si>
  <si>
    <t xml:space="preserve">MATEMÁTICA</t>
  </si>
  <si>
    <t xml:space="preserve">CIENCIAS NATURALES</t>
  </si>
  <si>
    <t xml:space="preserve">COMUNICACIÓN Y LENGUAJES </t>
  </si>
  <si>
    <t xml:space="preserve">2do</t>
  </si>
  <si>
    <t xml:space="preserve">CIENCIAS SOCIALES</t>
  </si>
  <si>
    <t xml:space="preserve">R  E  C  R  E  O</t>
  </si>
  <si>
    <t xml:space="preserve">EDUCACIÓN FÍSICA Y DEPORTES</t>
  </si>
  <si>
    <t xml:space="preserve">3ro</t>
  </si>
  <si>
    <t xml:space="preserve">EDUCACIÓN MUSICAL</t>
  </si>
  <si>
    <t xml:space="preserve">4to</t>
  </si>
  <si>
    <t xml:space="preserve">ARTES PLÁSTICAS Y VISUALES</t>
  </si>
  <si>
    <t xml:space="preserve">5to</t>
  </si>
  <si>
    <t xml:space="preserve">TÉCNICA TECNOLÓGICA</t>
  </si>
  <si>
    <t xml:space="preserve">6to</t>
  </si>
  <si>
    <t xml:space="preserve">VALORES,  ESPIRITUALIDAD  Y RELIGIONES</t>
  </si>
  <si>
    <t xml:space="preserve">COMPUTACIÓN (Sistemas Informáticos)</t>
  </si>
  <si>
    <t xml:space="preserve">LENGUA EXTRANJERA</t>
  </si>
  <si>
    <t xml:space="preserve">LENGUA ORIGINARIA</t>
  </si>
  <si>
    <t xml:space="preserve">CUADRO DE TEMAS PROGRAMADOS Y AVANZADOS </t>
  </si>
  <si>
    <t xml:space="preserve">AREAS CURRICALES</t>
  </si>
  <si>
    <t xml:space="preserve">PROG.</t>
  </si>
  <si>
    <t xml:space="preserve">PRIMER TRIMESTRE</t>
  </si>
  <si>
    <t xml:space="preserve">SEGUNDO TRIMESTRE</t>
  </si>
  <si>
    <t xml:space="preserve">TERCER TRIMESTRE</t>
  </si>
  <si>
    <t xml:space="preserve">ANUAL</t>
  </si>
  <si>
    <t xml:space="preserve">PROG. TRIM</t>
  </si>
  <si>
    <t xml:space="preserve">AVAN</t>
  </si>
  <si>
    <t xml:space="preserve">PROG. TRIME</t>
  </si>
  <si>
    <t xml:space="preserve">TOTALES</t>
  </si>
  <si>
    <t xml:space="preserve">FECHAS CÍVICAS</t>
  </si>
  <si>
    <t xml:space="preserve">FECHAS</t>
  </si>
  <si>
    <t xml:space="preserve">ACONTECIMIENTOS</t>
  </si>
  <si>
    <t xml:space="preserve">RESPONSABLE</t>
  </si>
  <si>
    <t xml:space="preserve">08 DE MARZO</t>
  </si>
  <si>
    <t xml:space="preserve">Día internacional de la mujer</t>
  </si>
  <si>
    <t xml:space="preserve">19 DE MARZO</t>
  </si>
  <si>
    <t xml:space="preserve">Día del Padre</t>
  </si>
  <si>
    <t xml:space="preserve">23 DE MARZO</t>
  </si>
  <si>
    <t xml:space="preserve">Día del Mar</t>
  </si>
  <si>
    <t xml:space="preserve">12 DE ABRIL</t>
  </si>
  <si>
    <t xml:space="preserve">Día del niño Boliviano</t>
  </si>
  <si>
    <t xml:space="preserve">14 DE ABRIL</t>
  </si>
  <si>
    <t xml:space="preserve">Día de las Américas</t>
  </si>
  <si>
    <t xml:space="preserve">15 DE ABRIL</t>
  </si>
  <si>
    <t xml:space="preserve">Aniversario cívico de Tarija</t>
  </si>
  <si>
    <t xml:space="preserve">01 DE MAYO</t>
  </si>
  <si>
    <t xml:space="preserve">Día del trabajo</t>
  </si>
  <si>
    <t xml:space="preserve">25 DE MAYO</t>
  </si>
  <si>
    <t xml:space="preserve">Revolución de Chuquisaca</t>
  </si>
  <si>
    <t xml:space="preserve">26 DE MAYO</t>
  </si>
  <si>
    <t xml:space="preserve">Batalla del Alto de la Alianza</t>
  </si>
  <si>
    <t xml:space="preserve">27 DE MAYO</t>
  </si>
  <si>
    <t xml:space="preserve">Día de la madre Boliviana</t>
  </si>
  <si>
    <t xml:space="preserve">05 DE JUNIO</t>
  </si>
  <si>
    <t xml:space="preserve">Día del Medio Ambiente</t>
  </si>
  <si>
    <t xml:space="preserve">06 DE JUNIO</t>
  </si>
  <si>
    <t xml:space="preserve">Día del maestro</t>
  </si>
  <si>
    <t xml:space="preserve">16 DE JULIO</t>
  </si>
  <si>
    <t xml:space="preserve">Revolución libertaria de La Paz</t>
  </si>
  <si>
    <t xml:space="preserve">23 DE JULIO</t>
  </si>
  <si>
    <t xml:space="preserve">Día de la Amistad</t>
  </si>
  <si>
    <t xml:space="preserve">02 DE AGOSTO</t>
  </si>
  <si>
    <t xml:space="preserve">Día del trabajador del Agro.</t>
  </si>
  <si>
    <t xml:space="preserve">06 DE AGOSTO</t>
  </si>
  <si>
    <t xml:space="preserve">Día de la Independencia de Bolivia</t>
  </si>
  <si>
    <t xml:space="preserve">17 DE AGOSTO</t>
  </si>
  <si>
    <t xml:space="preserve">Día de la Bandera</t>
  </si>
  <si>
    <t xml:space="preserve">26 DE AGOSTO</t>
  </si>
  <si>
    <t xml:space="preserve">Día del Adulto Mayor</t>
  </si>
  <si>
    <t xml:space="preserve">08 DE SEPTIEMBRE</t>
  </si>
  <si>
    <t xml:space="preserve">Día de la Alfabetización</t>
  </si>
  <si>
    <t xml:space="preserve">14 DE SEPTIEMBRE</t>
  </si>
  <si>
    <t xml:space="preserve">Aniversario cívico de Cochabamba</t>
  </si>
  <si>
    <t xml:space="preserve">21 DE SEPTIEMBRE</t>
  </si>
  <si>
    <t xml:space="preserve">Día del estudiante</t>
  </si>
  <si>
    <t xml:space="preserve">24 DE SEPTIEMBRE</t>
  </si>
  <si>
    <t xml:space="preserve">Revolución de Santa Cruz</t>
  </si>
  <si>
    <t xml:space="preserve">Aniversario cívico de Pando</t>
  </si>
  <si>
    <t xml:space="preserve">01 DE OCTUBRE</t>
  </si>
  <si>
    <t xml:space="preserve">Día del Árbol</t>
  </si>
  <si>
    <t xml:space="preserve">11 DE OCTUBRE</t>
  </si>
  <si>
    <t xml:space="preserve">Día de la Mujer Boliviana</t>
  </si>
  <si>
    <t xml:space="preserve">12 DE OCTUBRE</t>
  </si>
  <si>
    <t xml:space="preserve">Descubrimiento de América</t>
  </si>
  <si>
    <t xml:space="preserve">10 DE NOVIEMBRE</t>
  </si>
  <si>
    <t xml:space="preserve">Aniversario cívico de Potosí</t>
  </si>
  <si>
    <t xml:space="preserve">18 DE NOVIEMBRE</t>
  </si>
  <si>
    <t xml:space="preserve">Aniversario de Beni</t>
  </si>
  <si>
    <t xml:space="preserve">Día del Himno Nacional</t>
  </si>
  <si>
    <t xml:space="preserve">Aniversario de la Unidad Educativa</t>
  </si>
  <si>
    <t xml:space="preserve">CONTROL DE ASISTENCIA 1º TRIMESTRE</t>
  </si>
  <si>
    <t xml:space="preserve">Nº</t>
  </si>
  <si>
    <t xml:space="preserve">APELLIDOS Y NOMBRE(S) </t>
  </si>
  <si>
    <t xml:space="preserve">FEBRERO</t>
  </si>
  <si>
    <t xml:space="preserve">MARZO</t>
  </si>
  <si>
    <t xml:space="preserve">ABRIL</t>
  </si>
  <si>
    <t xml:space="preserve">MAYO</t>
  </si>
  <si>
    <t xml:space="preserve">FALTAS</t>
  </si>
  <si>
    <t xml:space="preserve">Total Retrasos</t>
  </si>
  <si>
    <t xml:space="preserve">Total días trab.</t>
  </si>
  <si>
    <t xml:space="preserve">Observaciones</t>
  </si>
  <si>
    <t xml:space="preserve">L</t>
  </si>
  <si>
    <t xml:space="preserve">X</t>
  </si>
  <si>
    <t xml:space="preserve">J</t>
  </si>
  <si>
    <t xml:space="preserve">C/L</t>
  </si>
  <si>
    <t xml:space="preserve">S/L</t>
  </si>
  <si>
    <t xml:space="preserve">SUMAS </t>
  </si>
  <si>
    <t xml:space="preserve">PROMEDIOS</t>
  </si>
  <si>
    <t xml:space="preserve">PORCENTAJES</t>
  </si>
  <si>
    <t xml:space="preserve">AUTOEVALUACIÓN PRIMER TRIMESTRE</t>
  </si>
  <si>
    <t xml:space="preserve">APELLIDO(S) Y NOMBRE(S)</t>
  </si>
  <si>
    <t xml:space="preserve">SER Y DECIDIR (5 puntos)</t>
  </si>
  <si>
    <t xml:space="preserve">1º TRIMESTRE - EVALUACIÓN DEL SER Y DECIDIR </t>
  </si>
  <si>
    <t xml:space="preserve">Crierios de Evaluación SER</t>
  </si>
  <si>
    <t xml:space="preserve">OTROS CRITERIOS SER</t>
  </si>
  <si>
    <t xml:space="preserve">OTROS CRITERIOS DECIDIR</t>
  </si>
  <si>
    <t xml:space="preserve">DIMENSIONES</t>
  </si>
  <si>
    <t xml:space="preserve">SER - 5 Puntos</t>
  </si>
  <si>
    <t xml:space="preserve">DECIDIR - 5 Puntos</t>
  </si>
  <si>
    <t xml:space="preserve">Valora la convivencia armónica en comunidad.</t>
  </si>
  <si>
    <t xml:space="preserve">Asiste a misa todos los domingos  patronales.</t>
  </si>
  <si>
    <t xml:space="preserve">Asiste con regularidad a clases.</t>
  </si>
  <si>
    <t xml:space="preserve">Realiza actividades en equipo.</t>
  </si>
  <si>
    <t xml:space="preserve">CRITERIOS DE EVALUACIÓN</t>
  </si>
  <si>
    <t xml:space="preserve">P   R   O   M   E   D   I   O </t>
  </si>
  <si>
    <t xml:space="preserve">Aceptación a las diferencias culturales de las y los demás.</t>
  </si>
  <si>
    <t xml:space="preserve">Afianza sus conocimientos realizando diversos trabajos</t>
  </si>
  <si>
    <t xml:space="preserve">Asiste con puntualidad a las clases </t>
  </si>
  <si>
    <t xml:space="preserve">Escucha con atención a sus compañeros. </t>
  </si>
  <si>
    <t xml:space="preserve">APELLIDOS Y NOMBRE(S)</t>
  </si>
  <si>
    <t xml:space="preserve">Aprende con entusiasmo nuevas estrategias matemáticas.</t>
  </si>
  <si>
    <t xml:space="preserve">Realiza actividades con mucho agrado</t>
  </si>
  <si>
    <t xml:space="preserve">Presenta tarea todos los días.</t>
  </si>
  <si>
    <t xml:space="preserve">Expresa sus ideas al equipo. </t>
  </si>
  <si>
    <t xml:space="preserve">Asiste puntual  a clases</t>
  </si>
  <si>
    <t xml:space="preserve">Aplica estos conocimientos en su vida diaria.</t>
  </si>
  <si>
    <t xml:space="preserve">Realiza sus tareas, en aula, con responsabilidad.</t>
  </si>
  <si>
    <t xml:space="preserve">Colabora a sus compañeros cuando lo necesitan</t>
  </si>
  <si>
    <t xml:space="preserve">Asume la honradez como valor socio comunitario.</t>
  </si>
  <si>
    <t xml:space="preserve">Decide realizar sus trabajos con mucho detalle</t>
  </si>
  <si>
    <t xml:space="preserve">Sigue las normas de convivencia en aula </t>
  </si>
  <si>
    <t xml:space="preserve">Recibe ayuda de sus compañeros cuando lo necesita. </t>
  </si>
  <si>
    <t xml:space="preserve">Ayuda mutua entre participantes.</t>
  </si>
  <si>
    <t xml:space="preserve">Aplica los aprendizajes en situaciones concretas de la cotidianidad.</t>
  </si>
  <si>
    <t xml:space="preserve">Colabora con sus comineros para aclarar dudas.</t>
  </si>
  <si>
    <t xml:space="preserve">Aplica los conocimientos aprendidos en situaciones reales.</t>
  </si>
  <si>
    <t xml:space="preserve">Colaboración y respeto en las actividades escolares.</t>
  </si>
  <si>
    <t xml:space="preserve">Aplico el conocimiento aprendido.</t>
  </si>
  <si>
    <t xml:space="preserve">Comparte con sus padres la santa biblia.</t>
  </si>
  <si>
    <t xml:space="preserve">Asume  valores de responsabilidad en la vida.</t>
  </si>
  <si>
    <t xml:space="preserve">Cooperación entre compañeros.</t>
  </si>
  <si>
    <t xml:space="preserve">Asume actitud crítica acerca del cuidado de la madre tierra.</t>
  </si>
  <si>
    <t xml:space="preserve">Cuento a mis padres, las verdades de lo que ocurre en el aula.</t>
  </si>
  <si>
    <t xml:space="preserve">Asume actitud critica de temas actuales</t>
  </si>
  <si>
    <t xml:space="preserve">Cuida los recursos naturales en la comunidad.</t>
  </si>
  <si>
    <t xml:space="preserve">Asume actitud de armonía con la madre  tierra.</t>
  </si>
  <si>
    <t xml:space="preserve">Cumple con su trabajo puntualidad.</t>
  </si>
  <si>
    <t xml:space="preserve">Asume actitud de comprensión de la secuencia lógica de números naturales.</t>
  </si>
  <si>
    <t xml:space="preserve">Demuestra amor a dios ligado al amor a su padre, hermanos y compañeros.</t>
  </si>
  <si>
    <t xml:space="preserve">Asume actitudes que favorecen las relaciones sociocomunitarias.</t>
  </si>
  <si>
    <t xml:space="preserve">Demuestra amor por nuestro creador.</t>
  </si>
  <si>
    <t xml:space="preserve">Asume criterio reflexivo en función a las expresiones culturales y espirituales.</t>
  </si>
  <si>
    <t xml:space="preserve">Demuestra mediante su actividad que es necesario ayudar en sus necesidades al  prójimo</t>
  </si>
  <si>
    <t xml:space="preserve">Aplica sus conocimientos en las actividades</t>
  </si>
  <si>
    <t xml:space="preserve">Demuestra mediante sus necesidades al prójimo.</t>
  </si>
  <si>
    <t xml:space="preserve">Asume críticamente la espiritualidad de las culturas.</t>
  </si>
  <si>
    <t xml:space="preserve">Demuestra reciprocidad y complementación en el curso.</t>
  </si>
  <si>
    <t xml:space="preserve">Asume el saludo como valor comunitario.</t>
  </si>
  <si>
    <t xml:space="preserve">Demuestro aceptación a las diferencias culturales de las y los demás.</t>
  </si>
  <si>
    <t xml:space="preserve">Asume el vivir bien en comunidad.</t>
  </si>
  <si>
    <t xml:space="preserve">Demuestro más actitudes positivas que negativas en la clase.</t>
  </si>
  <si>
    <t xml:space="preserve">Asume la bendición de la misa.</t>
  </si>
  <si>
    <t xml:space="preserve">Demuestro respeto a la portera de la escuela.</t>
  </si>
  <si>
    <t xml:space="preserve">Asume la práctica  de la reciprocidad  y complementariedad.</t>
  </si>
  <si>
    <t xml:space="preserve">Demuestro respeto con mis padres y familiares.</t>
  </si>
  <si>
    <t xml:space="preserve">Asume posición crítica sobre la práctica de   festividades de su comunidad.</t>
  </si>
  <si>
    <t xml:space="preserve">Demuestro responsabilidad compartida en los trabajos realizados.</t>
  </si>
  <si>
    <t xml:space="preserve">Asume posición crítica sobre los valores comunitarios y espirituales de los diversos pueblos y culturas.</t>
  </si>
  <si>
    <t xml:space="preserve">Demuestro responsabilidad en el cumplimiento de las actividades.</t>
  </si>
  <si>
    <t xml:space="preserve">Asume valores de responsabilidad en la vida.</t>
  </si>
  <si>
    <t xml:space="preserve">Desarrolla la capacidad de razonamiento mediante el aprendizaje.</t>
  </si>
  <si>
    <t xml:space="preserve">Asume valores en los trabajos en la comunidad.</t>
  </si>
  <si>
    <t xml:space="preserve">Es constante en la práctica de ejercicios matemáticos.</t>
  </si>
  <si>
    <t xml:space="preserve">Compromiso de cumplimiento en las actividades productivas.</t>
  </si>
  <si>
    <t xml:space="preserve">Es honesto y justo con sus compañeros.</t>
  </si>
  <si>
    <t xml:space="preserve">Debate y dialoga de temas actuales.</t>
  </si>
  <si>
    <t xml:space="preserve">Es paciente en analizar la resolución de problemas.</t>
  </si>
  <si>
    <t xml:space="preserve">Debate y dialoga sobre temas actuales.</t>
  </si>
  <si>
    <t xml:space="preserve">Es perseverante en conseguir resultados correctos.</t>
  </si>
  <si>
    <t xml:space="preserve">Decide vivir en armonía con la madre tierra y el cosmos.</t>
  </si>
  <si>
    <t xml:space="preserve">Es respetuoso y responsable con trabajos encomendados.</t>
  </si>
  <si>
    <t xml:space="preserve">Demostración y práctica de habilidades destrezas creativas en la vida cotidiana.</t>
  </si>
  <si>
    <t xml:space="preserve">Es responsable en la entrega de sus prácticas.</t>
  </si>
  <si>
    <t xml:space="preserve">Demuestra interés en mantener limpio el curso.</t>
  </si>
  <si>
    <t xml:space="preserve">Es solidario con sus compañeros en la socialización de conocimientos.</t>
  </si>
  <si>
    <t xml:space="preserve">Demuestra respeto en las actividades recreativas según la norma.</t>
  </si>
  <si>
    <t xml:space="preserve">Es solidario con sus compañeros para aclarar dudas.</t>
  </si>
  <si>
    <t xml:space="preserve">Demuestra y promueve actitudes de convivencia comunitaria.</t>
  </si>
  <si>
    <t xml:space="preserve">Fortalece su fe escuchando la palabra de dios.</t>
  </si>
  <si>
    <t xml:space="preserve">Difunde las actividad que se realizan en la comunidad educativa</t>
  </si>
  <si>
    <t xml:space="preserve">Identificación de las prácticas de vida armónica con la madre tierra</t>
  </si>
  <si>
    <t xml:space="preserve">Difunde las actividades que se realizan en la comunidad educativa.</t>
  </si>
  <si>
    <t xml:space="preserve">Manifestación de ayuda mutua entre compañeros.</t>
  </si>
  <si>
    <t xml:space="preserve">Durante el fin de semana asiste a su iglesia.</t>
  </si>
  <si>
    <t xml:space="preserve">Manifestación de respeto mutuo en las actividades desarrolladas.</t>
  </si>
  <si>
    <t xml:space="preserve">Ejercita y aplica las proposiciones en la solución de problemas.</t>
  </si>
  <si>
    <t xml:space="preserve">Manifiesta actitudes de respeto y afecto a los miembros de la familia.</t>
  </si>
  <si>
    <t xml:space="preserve">Escucha la opinión de sus compañeros sin interrumpir.</t>
  </si>
  <si>
    <t xml:space="preserve">Manifiesta respeto al inferir que los números naturales son infinitos.</t>
  </si>
  <si>
    <t xml:space="preserve">Explica los valores que se practica en la escuela y familia.</t>
  </si>
  <si>
    <t xml:space="preserve">Manifiesta respeto y reciprocidad en el curso.</t>
  </si>
  <si>
    <t xml:space="preserve">Imita a jesús en su vida diaria.</t>
  </si>
  <si>
    <t xml:space="preserve">Muestra colaboración en la aclaración de dudas.</t>
  </si>
  <si>
    <t xml:space="preserve">Manifiesta alegría cuando le dan oportunidad de hablar.</t>
  </si>
  <si>
    <t xml:space="preserve">Muestra los nuevos conocimientos adquiridos.</t>
  </si>
  <si>
    <t xml:space="preserve">Mantiene un ambiente agradable en ausencia del docente.</t>
  </si>
  <si>
    <t xml:space="preserve">Muestra respeto a las opiniones de los demás.</t>
  </si>
  <si>
    <t xml:space="preserve">No pude tomar decisiones que impacten en mi vida personal.</t>
  </si>
  <si>
    <t xml:space="preserve">Participa de manera activa y decisiva en las diversas actividades de aprendizaje planificadas.</t>
  </si>
  <si>
    <t xml:space="preserve">Optimiza el tiempo asignado para un trabajo en la clase.</t>
  </si>
  <si>
    <t xml:space="preserve">Participación equilibrada con equidad de género.</t>
  </si>
  <si>
    <t xml:space="preserve">Organiza y mantiene limpio la sala de clases.</t>
  </si>
  <si>
    <t xml:space="preserve">Practica convivencia armónica.</t>
  </si>
  <si>
    <t xml:space="preserve">Participa en la discusión y consenso de decisiones.</t>
  </si>
  <si>
    <t xml:space="preserve">Practica la cooperación entre compañeros.</t>
  </si>
  <si>
    <t xml:space="preserve">Participo en la discusión y consenso de decisiones acerca de llegar temprano a la escuela.</t>
  </si>
  <si>
    <t xml:space="preserve">Practica la equidad y reciprocidad en el trabajo comunitario.</t>
  </si>
  <si>
    <t xml:space="preserve">Pone en práctica el cuarto mandamiento de "honra a tu padre y a tu madre"</t>
  </si>
  <si>
    <t xml:space="preserve">Practica la honestidad justicia y otros.</t>
  </si>
  <si>
    <t xml:space="preserve">Posición crítica acerca de la existencia de diferentes culturas.</t>
  </si>
  <si>
    <t xml:space="preserve">Practica reciprocidad y valores humanos.</t>
  </si>
  <si>
    <t xml:space="preserve">Posición crítica sobre las prácticas religiosas y espiritualidades.</t>
  </si>
  <si>
    <t xml:space="preserve">Practica tos valores de solidaridad y complementariedad.</t>
  </si>
  <si>
    <t xml:space="preserve">Practica actividades espirituales.</t>
  </si>
  <si>
    <t xml:space="preserve">Practico cooperación entre compañeros.</t>
  </si>
  <si>
    <t xml:space="preserve">Practica creencias espirituales en la familia  y en al comunidad.</t>
  </si>
  <si>
    <t xml:space="preserve">Realiza la práctica de convivencia entre compañeros.</t>
  </si>
  <si>
    <t xml:space="preserve">Practica ejercicios aplicando la propiedad  asociativa.</t>
  </si>
  <si>
    <t xml:space="preserve">Realiza prácticas de convivencia.</t>
  </si>
  <si>
    <t xml:space="preserve">Practica ejercicios para comprobar conceptos.</t>
  </si>
  <si>
    <t xml:space="preserve">Reflexiona acerca de la equidad de género.</t>
  </si>
  <si>
    <t xml:space="preserve">Practica el cálculo de la media aritmética en diversas situaciones.</t>
  </si>
  <si>
    <t xml:space="preserve">Reflexiona que dios se encuentra en todas partes.</t>
  </si>
  <si>
    <t xml:space="preserve">Practica el pago a la pachamama en el mes de agosto en su comunidad.</t>
  </si>
  <si>
    <t xml:space="preserve">Reflexiona sobre algunos mandamientos.</t>
  </si>
  <si>
    <t xml:space="preserve">Practica en el llamado de ánimo en su familia.</t>
  </si>
  <si>
    <t xml:space="preserve">Reflexiona sobre el plan de vida de su futuro.</t>
  </si>
  <si>
    <t xml:space="preserve">Practica estas operaciones hasta interiorizarlas.</t>
  </si>
  <si>
    <t xml:space="preserve">Reflexiona sobre la ritualidad y espiritualidad que practica la familia.</t>
  </si>
  <si>
    <t xml:space="preserve">Practica la religión  de acuerdo a la fe que tiene</t>
  </si>
  <si>
    <t xml:space="preserve">Respeta a la madre tierra.</t>
  </si>
  <si>
    <t xml:space="preserve">Práctica la religión católica.</t>
  </si>
  <si>
    <t xml:space="preserve">Respeta el ritmo de aprendizaje de sus compañeros.</t>
  </si>
  <si>
    <t xml:space="preserve">Práctica la religión de acuerdo a la fe que tiene.</t>
  </si>
  <si>
    <t xml:space="preserve">Respeta el turno de participación cuando conversa con sus compañeros.</t>
  </si>
  <si>
    <t xml:space="preserve">Practica la solidaridad  con sus compañeros de curso.</t>
  </si>
  <si>
    <t xml:space="preserve">Respeta la diversidad lingüística de la ciudad.</t>
  </si>
  <si>
    <t xml:space="preserve">Practica las normas del buen trato en la escuela y comunidad.</t>
  </si>
  <si>
    <t xml:space="preserve">Respeta la inteligencia capaz de descubrir el mundo y de organizar vida.</t>
  </si>
  <si>
    <t xml:space="preserve">Practica los divisores de un numeral.</t>
  </si>
  <si>
    <t xml:space="preserve">Respeta la práctica de las lenguas indígenas originarias.</t>
  </si>
  <si>
    <t xml:space="preserve">Practica los múltiplos y los divisores de algunos numerales.</t>
  </si>
  <si>
    <t xml:space="preserve">Respeta la profunda religiosidad de los pueblos indígenas, originarios y campesinas.</t>
  </si>
  <si>
    <t xml:space="preserve">Practica los preceptos de la santa madre iglesia.</t>
  </si>
  <si>
    <t xml:space="preserve">Respeta la religión que su familia eligió.</t>
  </si>
  <si>
    <t xml:space="preserve">Respeta las diversas expresiones religiosas a entremezcladas.</t>
  </si>
  <si>
    <t xml:space="preserve">Practica los rezos sabiendo que dios se encuentra en su corazón.</t>
  </si>
  <si>
    <t xml:space="preserve">Respeta las normas que rigen los juegos.</t>
  </si>
  <si>
    <t xml:space="preserve">Practica razones y proporciones para afianzar sus conocimientos.</t>
  </si>
  <si>
    <t xml:space="preserve">Respeta las opiniones de los demás.</t>
  </si>
  <si>
    <t xml:space="preserve">Práctica relaciones interpersonales pacíficas.</t>
  </si>
  <si>
    <t xml:space="preserve">Respeta los ritos y otras prácticas espirituales y religiosas.</t>
  </si>
  <si>
    <t xml:space="preserve">Proactividad comunitaria en la convivencia familiar y escolar.</t>
  </si>
  <si>
    <t xml:space="preserve">Respeta los saberes y conocimientos ancestrales.</t>
  </si>
  <si>
    <t xml:space="preserve">Proactividad en el uso de las lenguas originarias.</t>
  </si>
  <si>
    <t xml:space="preserve">Respeto a festividades religiosas de su comunidad.</t>
  </si>
  <si>
    <t xml:space="preserve">Procura usar bien todas las cosas que dios nos ha dado.</t>
  </si>
  <si>
    <t xml:space="preserve">Respeto a la diversidad de prácticas religiosas y espiritualidades.</t>
  </si>
  <si>
    <t xml:space="preserve">Procura usar todas las cosa dios nos ha dado</t>
  </si>
  <si>
    <t xml:space="preserve">Respeto a la diversidad e identidad de prácticas religiosas y espirituales en el contexto familiar.</t>
  </si>
  <si>
    <t xml:space="preserve">Propone hacer cada noche y cada mañana un momento de oración</t>
  </si>
  <si>
    <t xml:space="preserve">Respeto a las opiniones de los demás.</t>
  </si>
  <si>
    <t xml:space="preserve">Realiza actividades que le benefician personalmente.</t>
  </si>
  <si>
    <t xml:space="preserve">Respeto a los compañeros de mi curso.</t>
  </si>
  <si>
    <t xml:space="preserve">Realiza ejercicios de conversión con los valores de posición del metro</t>
  </si>
  <si>
    <t xml:space="preserve">Respeto a mi maestro/a y compañeros /as de curso.</t>
  </si>
  <si>
    <t xml:space="preserve">Realiza ejercicios de fracciones de la división de fracciones para afianzar el proceso de solución.</t>
  </si>
  <si>
    <t xml:space="preserve">Respeto las reglas y normas del curso.</t>
  </si>
  <si>
    <t xml:space="preserve">Realiza la resolución de problemas en las relaciones propuestas.</t>
  </si>
  <si>
    <t xml:space="preserve">Respeto por la práctica de la oralidad.</t>
  </si>
  <si>
    <t xml:space="preserve">Reflexiona acerca de los valores personales que se practica en la escuela y familia.</t>
  </si>
  <si>
    <t xml:space="preserve">Responsabilidad compartida en los trabajos realizados.</t>
  </si>
  <si>
    <t xml:space="preserve">Reflexiona sobre el uso diario de los números.</t>
  </si>
  <si>
    <t xml:space="preserve">Trabaja con responsabilidad en realizar sus deberes escolares.</t>
  </si>
  <si>
    <t xml:space="preserve">Reflexiona sobre los valores que se practica en la escuela y familia.</t>
  </si>
  <si>
    <t xml:space="preserve">Trabaja en grupos comunitarios responsablemente.</t>
  </si>
  <si>
    <t xml:space="preserve">Representa como fracción al número de estudiantes varones y mujeres de su aula.</t>
  </si>
  <si>
    <t xml:space="preserve">Transparencia y responsabilidad en el manejo económico.</t>
  </si>
  <si>
    <t xml:space="preserve">Reproducción de los números según las funciones.</t>
  </si>
  <si>
    <t xml:space="preserve">Valora a jesús como el regalo que dios nos da.</t>
  </si>
  <si>
    <t xml:space="preserve">Respeta a las personas mayores en un dialogo.</t>
  </si>
  <si>
    <t xml:space="preserve">Valora el origen del cosmos, prácticas religiosas y espirituales de las diferentes culturas del abya yala.</t>
  </si>
  <si>
    <t xml:space="preserve">Respeta las normas de convivencia armónica.</t>
  </si>
  <si>
    <t xml:space="preserve">Valora el respeto y honestidad en la vida comunitaria.</t>
  </si>
  <si>
    <t xml:space="preserve">Responde con seguridad cuando le preguntan.</t>
  </si>
  <si>
    <t xml:space="preserve">Valora la acción de moisés como el gran profeta.</t>
  </si>
  <si>
    <t xml:space="preserve">Resuelve problema de gasto monetario actividades cotidianas de la familia.</t>
  </si>
  <si>
    <t xml:space="preserve">Valora la convivencia pacífica en las relaciones interpersonales.</t>
  </si>
  <si>
    <t xml:space="preserve">Sabe que su cuerpo es sagrado.</t>
  </si>
  <si>
    <t xml:space="preserve">Valora la estructura correcta de numerales.</t>
  </si>
  <si>
    <t xml:space="preserve">Sugiere soluciones sobre conflictos que se presentan en la cotidianidad.</t>
  </si>
  <si>
    <t xml:space="preserve">Valora la importancia del ser humano sobre la tierra.</t>
  </si>
  <si>
    <t xml:space="preserve">Tiene capacidad en difundir sobre la importancia del ser humano.</t>
  </si>
  <si>
    <t xml:space="preserve">Valora la sabiduría y conocimiento ancestral.</t>
  </si>
  <si>
    <t xml:space="preserve">Toma conciencia de sus actos.</t>
  </si>
  <si>
    <t xml:space="preserve">Valora la solidaridad.</t>
  </si>
  <si>
    <t xml:space="preserve">Toma conciencia sobre sus actos diarios.</t>
  </si>
  <si>
    <t xml:space="preserve">Valora las actitudes de honestidad, puntualidad, responsabilidad y sinceridad.</t>
  </si>
  <si>
    <t xml:space="preserve">Toma y cree la palabra respetuosamente en la clase.</t>
  </si>
  <si>
    <t xml:space="preserve">Valora las concepciones espirituales.</t>
  </si>
  <si>
    <t xml:space="preserve">Valora las concepciones religiosas.</t>
  </si>
  <si>
    <t xml:space="preserve">Valora las cualidades de los materiales analógicos de la vida para el aprendizaje.</t>
  </si>
  <si>
    <t xml:space="preserve">Valora las cualidades le los materiales analógicos y de la vida.</t>
  </si>
  <si>
    <t xml:space="preserve">Valora las manifestaciones espirituales de la región.</t>
  </si>
  <si>
    <t xml:space="preserve">CUADRO DE EVALUACIÓN "PRIMER TRIMESTRE"</t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</si>
  <si>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COMUNICACIÓN Y LENGUAJES</t>
    </r>
  </si>
  <si>
    <t xml:space="preserve">P R O M E D I O     S E R - 5</t>
  </si>
  <si>
    <t xml:space="preserve">SABER - 45</t>
  </si>
  <si>
    <t xml:space="preserve">HACER - 40</t>
  </si>
  <si>
    <t xml:space="preserve">P R O M E D I O    D E C I D I R - 5</t>
  </si>
  <si>
    <t xml:space="preserve">AUTOEVALUACIÓN - SER Y DECIDIR</t>
  </si>
  <si>
    <t xml:space="preserve">PROMEDIO TRIMESTRAL</t>
  </si>
  <si>
    <t xml:space="preserve">total</t>
  </si>
  <si>
    <t xml:space="preserve">Reprobados</t>
  </si>
  <si>
    <t xml:space="preserve">Aprobados</t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</si>
  <si>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CIENCIAS SOCIALES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</si>
  <si>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EDUCACIÓN FÍSICA Y DEPORTES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</si>
  <si>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EDUCACIÓN MUSICAL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</si>
  <si>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ARTES PLÁSTICAS Y VISUALES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</si>
  <si>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MATEMÁTICAS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</si>
  <si>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TÉCNICA TECNOLÓGICA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</si>
  <si>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CIENCIAS NATURALES</t>
    </r>
  </si>
  <si>
    <r>
      <rPr>
        <b val="true"/>
        <sz val="11"/>
        <color theme="1"/>
        <rFont val="Calibri"/>
        <family val="2"/>
        <charset val="1"/>
      </rPr>
      <t xml:space="preserve">ÁREA:</t>
    </r>
    <r>
      <rPr>
        <sz val="11"/>
        <color theme="1"/>
        <rFont val="Calibri"/>
        <family val="2"/>
        <charset val="1"/>
      </rPr>
      <t xml:space="preserve"> VALORES ESPIRITUALES Y RELIGIONES</t>
    </r>
  </si>
  <si>
    <t xml:space="preserve">P   R   O   M   E   D   I   O  </t>
  </si>
  <si>
    <t xml:space="preserve">CENTRALIZADOR "PRIMER TRIMESTRE"</t>
  </si>
  <si>
    <t xml:space="preserve">COM Y LEN</t>
  </si>
  <si>
    <t xml:space="preserve">C. SOCIALES</t>
  </si>
  <si>
    <t xml:space="preserve">E. FÍSICA</t>
  </si>
  <si>
    <t xml:space="preserve">E. MUSICAL</t>
  </si>
  <si>
    <t xml:space="preserve">A. PLÁSTICA</t>
  </si>
  <si>
    <t xml:space="preserve">MATEMÁT</t>
  </si>
  <si>
    <t xml:space="preserve">TÉC. TECNO</t>
  </si>
  <si>
    <t xml:space="preserve">C. NATURAL</t>
  </si>
  <si>
    <t xml:space="preserve">VAL. Y RELIG</t>
  </si>
  <si>
    <t xml:space="preserve">COMPUTACIÓN</t>
  </si>
  <si>
    <t xml:space="preserve">SITUACIÓN TRIMESTRAL</t>
  </si>
  <si>
    <t xml:space="preserve">EST DEST</t>
  </si>
  <si>
    <t xml:space="preserve">1º</t>
  </si>
  <si>
    <t xml:space="preserve">2º</t>
  </si>
  <si>
    <t xml:space="preserve">APROBADOS</t>
  </si>
  <si>
    <t xml:space="preserve">3º</t>
  </si>
  <si>
    <t xml:space="preserve">REPROBADOS </t>
  </si>
  <si>
    <t xml:space="preserve">PROMEDIO TOTAL TRIMESTRAL</t>
  </si>
  <si>
    <t xml:space="preserve">PROMEDIOS DE CADA ESTUDIANTE</t>
  </si>
  <si>
    <t xml:space="preserve">DE MAYOR A MENOR</t>
  </si>
  <si>
    <t xml:space="preserve">APELLIDOS Y NOMBRES</t>
  </si>
  <si>
    <t xml:space="preserve">CUALITATIVO</t>
  </si>
  <si>
    <t xml:space="preserve">CONTROL DE UNIFORME 1º TRIMESTRE</t>
  </si>
  <si>
    <t xml:space="preserve">REVISIÓN DE ACTIVIDADES COMPLEMENTARIAS 1º TRIMESTRE</t>
  </si>
  <si>
    <t xml:space="preserve">TRIMESTRE: …………………………………………….</t>
  </si>
  <si>
    <t xml:space="preserve">REVISIÓN DE ARCHIVADORES </t>
  </si>
  <si>
    <t xml:space="preserve">NOMINA</t>
  </si>
  <si>
    <t xml:space="preserve">MES: ……………………………………..………………..</t>
  </si>
  <si>
    <t xml:space="preserve">CONTROL DE ESCRITURA </t>
  </si>
  <si>
    <t xml:space="preserve">CONTROL DE COBROS </t>
  </si>
  <si>
    <t xml:space="preserve">FECHA Y DETALLE</t>
  </si>
  <si>
    <t xml:space="preserve">TRIMESTRE: ………………………………….</t>
  </si>
  <si>
    <t xml:space="preserve">ACTIVIDAD DE LOS PADRES </t>
  </si>
  <si>
    <t xml:space="preserve">                                                                              TRIMESTRE: ……………………………..</t>
  </si>
  <si>
    <t xml:space="preserve">D I A R I O </t>
  </si>
  <si>
    <t xml:space="preserve">DETALLE</t>
  </si>
  <si>
    <t xml:space="preserve">TRIMESTRE: …………………………</t>
  </si>
  <si>
    <t xml:space="preserve">REGISTRO DE SEGUIMIENTO DEL/LA ESTUDIANTE</t>
  </si>
  <si>
    <r>
      <rPr>
        <b val="true"/>
        <sz val="14"/>
        <color theme="1"/>
        <rFont val="Calibri"/>
        <family val="2"/>
        <charset val="1"/>
      </rPr>
      <t xml:space="preserve">ESTUDIANTE: </t>
    </r>
    <r>
      <rPr>
        <sz val="14"/>
        <color theme="1"/>
        <rFont val="Calibri"/>
        <family val="2"/>
        <charset val="1"/>
      </rPr>
      <t xml:space="preserve">……………………………………………………………………………………………………………………..</t>
    </r>
  </si>
  <si>
    <t xml:space="preserve">FECHA</t>
  </si>
  <si>
    <t xml:space="preserve">ASIGNATURA</t>
  </si>
  <si>
    <t xml:space="preserve">MOTIVO - RAZÓN - CAUSA</t>
  </si>
  <si>
    <t xml:space="preserve">FIRMA DOCENTE</t>
  </si>
  <si>
    <t xml:space="preserve">FIRMA ALUMNO(A)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</si>
</sst>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&quot; €&quot;_-;\-* #,##0.00&quot; €&quot;_-;_-* \-??&quot; €&quot;_-;_-@_-"/>
    <numFmt numFmtId="166" formatCode="0"/>
    <numFmt numFmtId="167" formatCode="@"/>
    <numFmt numFmtId="168" formatCode="0.00"/>
    <numFmt numFmtId="169" formatCode="&quot;TRUE&quot;;&quot;TRUE&quot;;&quot;FALSE&quot;"/>
  </numFmts>
  <fonts count="9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2"/>
      <color rgb="FFFFFFCC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5"/>
      <name val="Arial"/>
      <family val="2"/>
      <charset val="1"/>
    </font>
    <font>
      <sz val="8"/>
      <name val="Arial"/>
      <family val="2"/>
      <charset val="1"/>
    </font>
    <font>
      <b val="true"/>
      <sz val="8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b val="true"/>
      <sz val="14"/>
      <color theme="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 Narrow"/>
      <family val="2"/>
      <charset val="1"/>
    </font>
    <font>
      <sz val="9"/>
      <name val="Calibri"/>
      <family val="2"/>
      <charset val="1"/>
    </font>
    <font>
      <sz val="8"/>
      <name val="Calibri"/>
      <family val="2"/>
      <charset val="1"/>
    </font>
    <font>
      <sz val="10"/>
      <name val="Arial"/>
      <family val="2"/>
    </font>
    <font>
      <b val="true"/>
      <u val="single"/>
      <sz val="24"/>
      <color rgb="FFFF0000"/>
      <name val="Times New Roman"/>
      <family val="1"/>
      <charset val="1"/>
    </font>
    <font>
      <b val="true"/>
      <u val="single"/>
      <sz val="20"/>
      <color rgb="FFFF0000"/>
      <name val="Times New Roman"/>
      <family val="1"/>
      <charset val="1"/>
    </font>
    <font>
      <b val="true"/>
      <sz val="20"/>
      <color rgb="FF002060"/>
      <name val="Times New Roman"/>
      <family val="1"/>
      <charset val="1"/>
    </font>
    <font>
      <b val="true"/>
      <sz val="20"/>
      <color rgb="FFFF0000"/>
      <name val="Times New Roman"/>
      <family val="1"/>
      <charset val="1"/>
    </font>
    <font>
      <b val="true"/>
      <sz val="11"/>
      <name val="Calibri"/>
      <family val="2"/>
      <charset val="1"/>
    </font>
    <font>
      <sz val="12"/>
      <color rgb="FF0000CC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u val="single"/>
      <sz val="20"/>
      <color theme="1"/>
      <name val="Times New Roman"/>
      <family val="1"/>
      <charset val="1"/>
    </font>
    <font>
      <b val="true"/>
      <sz val="22"/>
      <color theme="1"/>
      <name val="Times New Roman"/>
      <family val="1"/>
      <charset val="1"/>
    </font>
    <font>
      <b val="true"/>
      <sz val="16"/>
      <color rgb="FFFF0000"/>
      <name val="Times New Roman"/>
      <family val="2"/>
    </font>
    <font>
      <b val="true"/>
      <sz val="9"/>
      <color rgb="FF000000"/>
      <name val="Calibri"/>
      <family val="2"/>
    </font>
    <font>
      <sz val="9"/>
      <color rgb="FF595959"/>
      <name val="Calibri"/>
      <family val="2"/>
    </font>
    <font>
      <b val="true"/>
      <sz val="28"/>
      <color rgb="FFFF0000"/>
      <name val="Courier New"/>
      <family val="3"/>
      <charset val="1"/>
    </font>
    <font>
      <sz val="22"/>
      <color rgb="FFFF0000"/>
      <name val="comic"/>
      <family val="5"/>
      <charset val="1"/>
    </font>
    <font>
      <b val="true"/>
      <sz val="14"/>
      <color rgb="FFFF0000"/>
      <name val="Calibri"/>
      <family val="2"/>
      <charset val="1"/>
    </font>
    <font>
      <sz val="12"/>
      <name val="Times New Roman"/>
      <family val="1"/>
      <charset val="1"/>
    </font>
    <font>
      <b val="true"/>
      <sz val="10"/>
      <color theme="1"/>
      <name val="Times New Roman"/>
      <family val="1"/>
      <charset val="1"/>
    </font>
    <font>
      <b val="true"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6"/>
      <color rgb="FF0070C0"/>
      <name val="Calibri"/>
      <family val="2"/>
      <charset val="1"/>
    </font>
    <font>
      <sz val="10"/>
      <color theme="1"/>
      <name val="Calibri"/>
      <family val="0"/>
    </font>
    <font>
      <b val="true"/>
      <sz val="16"/>
      <name val="Castellar"/>
      <family val="1"/>
      <charset val="1"/>
    </font>
    <font>
      <sz val="24"/>
      <color rgb="FFFF0000"/>
      <name val="Copperplate Gothic Bold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8"/>
      <color theme="0"/>
      <name val="Calibri"/>
      <family val="2"/>
      <charset val="1"/>
    </font>
    <font>
      <b val="true"/>
      <sz val="12"/>
      <name val="Calibri"/>
      <family val="2"/>
      <charset val="1"/>
    </font>
    <font>
      <sz val="18"/>
      <color rgb="FFFF0000"/>
      <name val="Copperplate Gothic Bold"/>
      <family val="2"/>
      <charset val="1"/>
    </font>
    <font>
      <sz val="9"/>
      <color theme="1"/>
      <name val="Calibri"/>
      <family val="2"/>
      <charset val="1"/>
    </font>
    <font>
      <b val="true"/>
      <sz val="18"/>
      <color rgb="FFFF0000"/>
      <name val="Times New Roman"/>
      <family val="1"/>
      <charset val="1"/>
    </font>
    <font>
      <b val="true"/>
      <sz val="18"/>
      <color theme="1"/>
      <name val="Times New Roman"/>
      <family val="1"/>
      <charset val="1"/>
    </font>
    <font>
      <b val="true"/>
      <sz val="14"/>
      <color theme="0"/>
      <name val="Calibri"/>
      <family val="2"/>
      <charset val="1"/>
    </font>
    <font>
      <b val="true"/>
      <sz val="8"/>
      <color theme="1"/>
      <name val="Agency FB"/>
      <family val="2"/>
      <charset val="1"/>
    </font>
    <font>
      <b val="true"/>
      <sz val="5"/>
      <color theme="1"/>
      <name val="Arial"/>
      <family val="2"/>
      <charset val="1"/>
    </font>
    <font>
      <sz val="6"/>
      <name val="Calibri"/>
      <family val="2"/>
      <charset val="1"/>
    </font>
    <font>
      <sz val="6"/>
      <color theme="1"/>
      <name val="Arial"/>
      <family val="2"/>
      <charset val="1"/>
    </font>
    <font>
      <b val="true"/>
      <sz val="7"/>
      <color theme="1"/>
      <name val="Arial"/>
      <family val="2"/>
      <charset val="1"/>
    </font>
    <font>
      <b val="true"/>
      <sz val="7"/>
      <color theme="1"/>
      <name val="Calibri"/>
      <family val="2"/>
      <charset val="1"/>
    </font>
    <font>
      <sz val="14"/>
      <color rgb="FFFF0000"/>
      <name val="Copperplate Gothic Bold"/>
      <family val="2"/>
      <charset val="1"/>
    </font>
    <font>
      <b val="true"/>
      <sz val="12"/>
      <color rgb="FFFF0000"/>
      <name val="Calibri"/>
      <family val="2"/>
      <charset val="1"/>
    </font>
    <font>
      <sz val="8"/>
      <color theme="1"/>
      <name val="Calibri"/>
      <family val="2"/>
      <charset val="1"/>
    </font>
    <font>
      <sz val="11"/>
      <color theme="0" tint="-0.35"/>
      <name val="Calibri"/>
      <family val="2"/>
      <charset val="1"/>
    </font>
    <font>
      <sz val="11"/>
      <color rgb="FFFF0000"/>
      <name val="Copperplate Gothic Bold"/>
      <family val="2"/>
      <charset val="1"/>
    </font>
    <font>
      <sz val="7"/>
      <color theme="1"/>
      <name val="Calibri"/>
      <family val="2"/>
      <charset val="1"/>
    </font>
    <font>
      <sz val="9"/>
      <color rgb="FF404040"/>
      <name val="Calibri"/>
      <family val="2"/>
    </font>
    <font>
      <sz val="9"/>
      <color rgb="FFFF0000"/>
      <name val="Calibri"/>
      <family val="2"/>
    </font>
    <font>
      <b val="true"/>
      <sz val="9"/>
      <color rgb="FF0000CC"/>
      <name val="Calibri"/>
      <family val="2"/>
    </font>
    <font>
      <b val="true"/>
      <sz val="10.5"/>
      <color theme="1"/>
      <name val="Calibri"/>
      <family val="0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7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7"/>
      <color theme="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7"/>
      <color rgb="FF404040"/>
      <name val="Calibri"/>
      <family val="2"/>
    </font>
    <font>
      <b val="true"/>
      <sz val="7"/>
      <color rgb="FF0000CC"/>
      <name val="Calibri"/>
      <family val="2"/>
    </font>
    <font>
      <b val="true"/>
      <sz val="7"/>
      <color rgb="FFFF0000"/>
      <name val="Calibri"/>
      <family val="2"/>
    </font>
    <font>
      <b val="true"/>
      <sz val="14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b val="true"/>
      <sz val="16"/>
      <color rgb="FFFF0000"/>
      <name val="Copperplate Gothic Bold"/>
      <family val="2"/>
      <charset val="1"/>
    </font>
    <font>
      <b val="true"/>
      <sz val="16"/>
      <color theme="1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sz val="8"/>
      <color theme="1"/>
      <name val="Times New Roman"/>
      <family val="1"/>
      <charset val="1"/>
    </font>
    <font>
      <b val="true"/>
      <sz val="24"/>
      <color theme="1"/>
      <name val="Calibri"/>
      <family val="2"/>
      <charset val="1"/>
    </font>
    <font>
      <sz val="8"/>
      <color theme="1"/>
      <name val="Arial"/>
      <family val="2"/>
      <charset val="1"/>
    </font>
    <font>
      <sz val="7"/>
      <color theme="1"/>
      <name val="Arial"/>
      <family val="2"/>
      <charset val="1"/>
    </font>
    <font>
      <sz val="10"/>
      <color theme="1"/>
      <name val="Arial"/>
      <family val="2"/>
      <charset val="1"/>
    </font>
    <font>
      <sz val="22"/>
      <color rgb="FFFF0000"/>
      <name val="Copperplate Gothic Bold"/>
      <family val="2"/>
      <charset val="1"/>
    </font>
    <font>
      <sz val="14"/>
      <color theme="1"/>
      <name val="Calibri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006600"/>
        <bgColor rgb="FF3C463C"/>
      </patternFill>
    </fill>
    <fill>
      <patternFill patternType="solid">
        <fgColor theme="0"/>
        <bgColor rgb="FFFFFFE5"/>
      </patternFill>
    </fill>
    <fill>
      <patternFill patternType="solid">
        <fgColor rgb="FF042245"/>
        <bgColor rgb="FF000066"/>
      </patternFill>
    </fill>
    <fill>
      <patternFill patternType="solid">
        <fgColor rgb="FFFFFF00"/>
        <bgColor rgb="FFFFFF66"/>
      </patternFill>
    </fill>
    <fill>
      <patternFill patternType="solid">
        <fgColor theme="8" tint="0.3999"/>
        <bgColor rgb="FFB1CDEA"/>
      </patternFill>
    </fill>
    <fill>
      <patternFill patternType="solid">
        <fgColor rgb="FFFFC000"/>
        <bgColor rgb="FFF1B584"/>
      </patternFill>
    </fill>
    <fill>
      <patternFill patternType="solid">
        <fgColor rgb="FFFFCAFD"/>
        <bgColor rgb="FFE6E0EC"/>
      </patternFill>
    </fill>
    <fill>
      <patternFill patternType="solid">
        <fgColor rgb="FFFCDFCE"/>
        <bgColor rgb="FFFDEADA"/>
      </patternFill>
    </fill>
    <fill>
      <patternFill patternType="solid">
        <fgColor rgb="FFF1B584"/>
        <bgColor rgb="FFFAC090"/>
      </patternFill>
    </fill>
    <fill>
      <patternFill patternType="solid">
        <fgColor rgb="FFFFFFBD"/>
        <bgColor rgb="FFFFFFCC"/>
      </patternFill>
    </fill>
    <fill>
      <patternFill patternType="solid">
        <fgColor rgb="FFFF9999"/>
        <bgColor rgb="FFFF7F7F"/>
      </patternFill>
    </fill>
    <fill>
      <patternFill patternType="darkGray">
        <fgColor rgb="FFFF8547"/>
        <bgColor rgb="FFFF7F7F"/>
      </patternFill>
    </fill>
    <fill>
      <patternFill patternType="solid">
        <fgColor rgb="FF66FF99"/>
        <bgColor rgb="FF91E79E"/>
      </patternFill>
    </fill>
    <fill>
      <patternFill patternType="solid">
        <fgColor rgb="FFFF6600"/>
        <bgColor rgb="FFFF8547"/>
      </patternFill>
    </fill>
    <fill>
      <patternFill patternType="darkGray">
        <fgColor rgb="FF3CCBF2"/>
        <bgColor rgb="FF66FFFF"/>
      </patternFill>
    </fill>
    <fill>
      <patternFill patternType="solid">
        <fgColor rgb="FF91E79E"/>
        <bgColor rgb="FF92D050"/>
      </patternFill>
    </fill>
    <fill>
      <patternFill patternType="solid">
        <fgColor rgb="FF92D050"/>
        <bgColor rgb="FF91E79E"/>
      </patternFill>
    </fill>
    <fill>
      <patternFill patternType="solid">
        <fgColor rgb="FFB1CDEA"/>
        <bgColor rgb="FF93CDE1"/>
      </patternFill>
    </fill>
    <fill>
      <patternFill patternType="solid">
        <fgColor rgb="FFE5FFFF"/>
        <bgColor rgb="FFECFFFF"/>
      </patternFill>
    </fill>
    <fill>
      <patternFill patternType="solid">
        <fgColor theme="7" tint="0.7999"/>
        <bgColor rgb="FFE5E0EC"/>
      </patternFill>
    </fill>
    <fill>
      <patternFill patternType="darkGray">
        <fgColor theme="7" tint="-0.5"/>
        <bgColor rgb="FF3C463C"/>
      </patternFill>
    </fill>
    <fill>
      <patternFill patternType="solid">
        <fgColor rgb="FF3C463C"/>
        <bgColor rgb="FF35365C"/>
      </patternFill>
    </fill>
    <fill>
      <patternFill patternType="darkGray">
        <fgColor rgb="FF964507"/>
        <bgColor rgb="FF3C463C"/>
      </patternFill>
    </fill>
    <fill>
      <patternFill patternType="solid">
        <fgColor theme="8" tint="0.7999"/>
        <bgColor rgb="FFDCE6F2"/>
      </patternFill>
    </fill>
    <fill>
      <patternFill patternType="solid">
        <fgColor theme="8" tint="0.5999"/>
        <bgColor rgb="FFB1CDEA"/>
      </patternFill>
    </fill>
    <fill>
      <patternFill patternType="solid">
        <fgColor theme="6" tint="0.7999"/>
        <bgColor rgb="FFDCE6F2"/>
      </patternFill>
    </fill>
    <fill>
      <patternFill patternType="solid">
        <fgColor rgb="FFFF7F7F"/>
        <bgColor rgb="FFFF8547"/>
      </patternFill>
    </fill>
    <fill>
      <patternFill patternType="solid">
        <fgColor rgb="FFFFFF7F"/>
        <bgColor rgb="FFFFFF66"/>
      </patternFill>
    </fill>
    <fill>
      <patternFill patternType="darkGray">
        <fgColor rgb="FF91E79E"/>
        <bgColor rgb="FF93CDE1"/>
      </patternFill>
    </fill>
    <fill>
      <patternFill patternType="solid">
        <fgColor rgb="FF000066"/>
        <bgColor rgb="FF042245"/>
      </patternFill>
    </fill>
    <fill>
      <patternFill patternType="solid">
        <fgColor rgb="FFFF99FF"/>
        <bgColor rgb="FFFF9999"/>
      </patternFill>
    </fill>
    <fill>
      <patternFill patternType="solid">
        <fgColor rgb="FFFFFFCC"/>
        <bgColor rgb="FFFFFFBD"/>
      </patternFill>
    </fill>
    <fill>
      <patternFill patternType="darkGray">
        <fgColor rgb="FF91E79E"/>
        <bgColor rgb="FFB2FFCC"/>
      </patternFill>
    </fill>
    <fill>
      <patternFill patternType="darkGray">
        <fgColor theme="7" tint="0.3999"/>
        <bgColor rgb="FFB797CF"/>
      </patternFill>
    </fill>
    <fill>
      <patternFill patternType="darkGray">
        <fgColor rgb="FFD5DAE3"/>
        <bgColor rgb="FFB7DEE8"/>
      </patternFill>
    </fill>
    <fill>
      <patternFill patternType="solid">
        <fgColor rgb="FFE5E0EC"/>
        <bgColor rgb="FFE6E0EC"/>
      </patternFill>
    </fill>
    <fill>
      <patternFill patternType="solid">
        <fgColor rgb="FFFFFFE5"/>
        <bgColor rgb="FFFFFFCC"/>
      </patternFill>
    </fill>
    <fill>
      <patternFill patternType="solid">
        <fgColor rgb="FFDCE6F2"/>
        <bgColor rgb="FFDEEFF3"/>
      </patternFill>
    </fill>
    <fill>
      <patternFill patternType="darkGray">
        <fgColor rgb="FFC9FFFC"/>
        <bgColor rgb="FFD9FFFF"/>
      </patternFill>
    </fill>
    <fill>
      <patternFill patternType="solid">
        <fgColor rgb="FFECFFFF"/>
        <bgColor rgb="FFE5FFFF"/>
      </patternFill>
    </fill>
    <fill>
      <patternFill patternType="solid">
        <fgColor rgb="FFB2FFCC"/>
        <bgColor rgb="FFC9FFFC"/>
      </patternFill>
    </fill>
    <fill>
      <patternFill patternType="solid">
        <fgColor rgb="FFFCECDB"/>
        <bgColor rgb="FFFDEADA"/>
      </patternFill>
    </fill>
    <fill>
      <patternFill patternType="darkGray">
        <fgColor rgb="FFC9FFFC"/>
        <bgColor rgb="FFB2FFCC"/>
      </patternFill>
    </fill>
    <fill>
      <patternFill patternType="darkGray">
        <fgColor theme="6" tint="0.5999"/>
        <bgColor rgb="FFD5DAE3"/>
      </patternFill>
    </fill>
    <fill>
      <patternFill patternType="solid">
        <fgColor rgb="FFFFDF7F"/>
        <bgColor rgb="FFFCD5B5"/>
      </patternFill>
    </fill>
    <fill>
      <patternFill patternType="solid">
        <fgColor rgb="FFD9FFFF"/>
        <bgColor rgb="FFE5FFFF"/>
      </patternFill>
    </fill>
    <fill>
      <patternFill patternType="solid">
        <fgColor rgb="FF66FFFF"/>
        <bgColor rgb="FF66FF99"/>
      </patternFill>
    </fill>
    <fill>
      <patternFill patternType="mediumGray">
        <fgColor theme="3" tint="-0.5"/>
        <bgColor rgb="FF35365C"/>
      </patternFill>
    </fill>
    <fill>
      <patternFill patternType="darkGray">
        <fgColor theme="4" tint="-0.5"/>
        <bgColor rgb="FF3C463C"/>
      </patternFill>
    </fill>
    <fill>
      <patternFill patternType="solid">
        <fgColor rgb="FFB797CF"/>
        <bgColor rgb="FFAFA1C2"/>
      </patternFill>
    </fill>
    <fill>
      <patternFill patternType="solid">
        <fgColor rgb="FFFFFF66"/>
        <bgColor rgb="FFFFFF7F"/>
      </patternFill>
    </fill>
    <fill>
      <patternFill patternType="solid">
        <fgColor theme="9" tint="0.3999"/>
        <bgColor rgb="FFF1B584"/>
      </patternFill>
    </fill>
    <fill>
      <patternFill patternType="darkGray">
        <fgColor rgb="FFFFCAFD"/>
        <bgColor rgb="FFFCD5B5"/>
      </patternFill>
    </fill>
    <fill>
      <patternFill patternType="mediumGray">
        <fgColor theme="4" tint="0.5999"/>
        <bgColor rgb="FFB7DEE8"/>
      </patternFill>
    </fill>
    <fill>
      <patternFill patternType="solid">
        <fgColor theme="6" tint="0.3999"/>
        <bgColor rgb="FFD5DAE3"/>
      </patternFill>
    </fill>
  </fills>
  <borders count="7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hair"/>
      <top style="medium"/>
      <bottom style="hair"/>
      <diagonal/>
    </border>
    <border diagonalUp="false" diagonalDown="false">
      <left style="medium"/>
      <right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ck">
        <color theme="0"/>
      </right>
      <top style="thin"/>
      <bottom style="thin"/>
      <diagonal/>
    </border>
    <border diagonalUp="false" diagonalDown="false">
      <left style="thick">
        <color theme="0"/>
      </left>
      <right/>
      <top style="thin"/>
      <bottom style="thin"/>
      <diagonal/>
    </border>
    <border diagonalUp="false" diagonalDown="false">
      <left style="thick">
        <color theme="0"/>
      </left>
      <right style="thick">
        <color theme="0"/>
      </right>
      <top style="thin"/>
      <bottom style="thin"/>
      <diagonal/>
    </border>
    <border diagonalUp="false" diagonalDown="false">
      <left style="thick">
        <color theme="0"/>
      </left>
      <right style="medium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hair"/>
      <right style="hair"/>
      <top style="thin">
        <color theme="0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3" borderId="0" xfId="22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2" fillId="3" borderId="0" xfId="22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3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3" borderId="0" xfId="22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3" borderId="0" xfId="22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7" fillId="4" borderId="1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9" fillId="5" borderId="2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6" borderId="3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9" fillId="7" borderId="4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7" borderId="5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6" borderId="6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20" fillId="8" borderId="1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9" borderId="1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9" borderId="1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9" borderId="1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0" fillId="9" borderId="1" xfId="22" applyFont="true" applyBorder="true" applyAlignment="true" applyProtection="true">
      <alignment horizontal="center" vertical="center" textRotation="90" wrapText="false" indent="0" shrinkToFit="true"/>
      <protection locked="true" hidden="true"/>
    </xf>
    <xf numFmtId="164" fontId="21" fillId="9" borderId="1" xfId="22" applyFont="true" applyBorder="true" applyAlignment="true" applyProtection="true">
      <alignment horizontal="center" vertical="center" textRotation="90" wrapText="false" indent="0" shrinkToFit="true"/>
      <protection locked="true" hidden="true"/>
    </xf>
    <xf numFmtId="164" fontId="20" fillId="8" borderId="1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2" fillId="9" borderId="1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3" borderId="1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3" fillId="3" borderId="1" xfId="22" applyFont="true" applyBorder="true" applyAlignment="true" applyProtection="true">
      <alignment horizontal="left" vertical="center" textRotation="0" wrapText="false" indent="0" shrinkToFit="true"/>
      <protection locked="false" hidden="true"/>
    </xf>
    <xf numFmtId="166" fontId="23" fillId="0" borderId="1" xfId="22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4" fontId="23" fillId="0" borderId="7" xfId="22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4" fontId="23" fillId="0" borderId="1" xfId="22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4" fontId="23" fillId="0" borderId="1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8" xfId="22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4" fontId="23" fillId="0" borderId="1" xfId="22" applyFont="true" applyBorder="true" applyAlignment="true" applyProtection="true">
      <alignment horizontal="left" vertical="center" textRotation="0" wrapText="false" indent="0" shrinkToFit="true"/>
      <protection locked="false" hidden="true"/>
    </xf>
    <xf numFmtId="167" fontId="23" fillId="0" borderId="1" xfId="22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7" fontId="24" fillId="0" borderId="1" xfId="22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3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center" textRotation="255" wrapText="false" indent="0" shrinkToFit="false"/>
      <protection locked="true" hidden="false"/>
    </xf>
    <xf numFmtId="164" fontId="9" fillId="16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34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9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0" fillId="2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1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17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2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20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3" fillId="2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5" fillId="0" borderId="2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2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2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7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27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0" xfId="27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7" fillId="3" borderId="0" xfId="2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8" fillId="3" borderId="0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3" borderId="0" xfId="27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9" fillId="3" borderId="0" xfId="27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0" fillId="3" borderId="0" xfId="27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9" fillId="3" borderId="10" xfId="2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1" borderId="25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1" borderId="26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22" borderId="27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23" borderId="26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24" borderId="26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5" borderId="28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5" borderId="29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5" borderId="30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6" borderId="31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5" borderId="24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6" borderId="3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6" xfId="2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33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23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34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9" fillId="26" borderId="35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0" borderId="36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0" fillId="26" borderId="35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23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34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37" xfId="2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37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38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9" fillId="26" borderId="39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0" borderId="8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0" fillId="26" borderId="39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38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40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4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3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42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3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28" xfId="2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24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30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9" fillId="26" borderId="3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0" fillId="26" borderId="3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7" borderId="43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11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1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9" fillId="26" borderId="14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13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27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5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7" fillId="31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7" fillId="31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7" fillId="31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7" fillId="31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8" fillId="29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8" fillId="29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8" fillId="29" borderId="3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9" fillId="3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3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3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33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3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8" fillId="2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0" fillId="3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1" fillId="0" borderId="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2" fillId="0" borderId="5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2" fillId="0" borderId="5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2" fillId="0" borderId="5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2" fillId="0" borderId="5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2" fillId="0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4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2" fillId="0" borderId="5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3" fillId="33" borderId="5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3" fillId="0" borderId="5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3" fillId="0" borderId="5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4" fillId="3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3" fillId="3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4" fillId="5" borderId="5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3" fillId="3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3" fillId="0" borderId="5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37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64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6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39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39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4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37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39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3" borderId="3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66" fillId="0" borderId="1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5" fillId="41" borderId="5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5" fillId="37" borderId="58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10" fillId="3" borderId="5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4" fillId="39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1" xfId="0" applyFont="true" applyBorder="true" applyAlignment="true" applyProtection="true">
      <alignment horizontal="general" vertical="center" textRotation="0" wrapText="false" indent="0" shrinkToFit="true"/>
      <protection locked="true" hidden="true"/>
    </xf>
    <xf numFmtId="164" fontId="15" fillId="41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5" fillId="37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6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4" fillId="38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33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42" borderId="1" xfId="0" applyFont="true" applyBorder="true" applyAlignment="true" applyProtection="true">
      <alignment horizontal="center" vertical="bottom" textRotation="90" wrapText="false" indent="0" shrinkToFit="false"/>
      <protection locked="true" hidden="true"/>
    </xf>
    <xf numFmtId="164" fontId="15" fillId="4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33" borderId="1" xfId="0" applyFont="true" applyBorder="true" applyAlignment="true" applyProtection="true">
      <alignment horizontal="center" vertical="bottom" textRotation="90" wrapText="false" indent="0" shrinkToFit="false"/>
      <protection locked="true" hidden="true"/>
    </xf>
    <xf numFmtId="164" fontId="9" fillId="8" borderId="1" xfId="0" applyFont="true" applyBorder="true" applyAlignment="true" applyProtection="true">
      <alignment horizontal="center" vertical="bottom" textRotation="90" wrapText="false" indent="0" shrinkToFit="false"/>
      <protection locked="true" hidden="true"/>
    </xf>
    <xf numFmtId="164" fontId="5" fillId="0" borderId="3" xfId="0" applyFont="true" applyBorder="true" applyAlignment="true" applyProtection="true">
      <alignment horizontal="right" vertical="top" textRotation="0" wrapText="false" indent="0" shrinkToFit="false"/>
      <protection locked="true" hidden="true"/>
    </xf>
    <xf numFmtId="164" fontId="69" fillId="0" borderId="51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69" fillId="0" borderId="52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69" fillId="0" borderId="60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15" fillId="43" borderId="58" xfId="0" applyFont="true" applyBorder="true" applyAlignment="true" applyProtection="true">
      <alignment horizontal="center" vertical="bottom" textRotation="90" wrapText="false" indent="0" shrinkToFit="false"/>
      <protection locked="true" hidden="true"/>
    </xf>
    <xf numFmtId="164" fontId="5" fillId="0" borderId="5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7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54" fillId="0" borderId="1" xfId="0" applyFont="tru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42" borderId="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61" xfId="0" applyFont="fals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2" xfId="0" applyFont="fals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5" fillId="43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63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8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6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6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5" fillId="41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5" fillId="38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63" xfId="0" applyFont="fals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6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8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6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3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9" fillId="0" borderId="62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69" fillId="0" borderId="64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15" fillId="43" borderId="58" xfId="0" applyFont="true" applyBorder="true" applyAlignment="true" applyProtection="true">
      <alignment horizontal="center" vertical="bottom" textRotation="90" wrapText="true" indent="0" shrinkToFit="false"/>
      <protection locked="true" hidden="true"/>
    </xf>
    <xf numFmtId="164" fontId="69" fillId="0" borderId="63" xfId="0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74" fillId="42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75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69" fillId="0" borderId="6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6" fillId="44" borderId="1" xfId="22" applyFont="true" applyBorder="true" applyAlignment="true" applyProtection="true">
      <alignment horizontal="center" vertical="center" textRotation="60" wrapText="false" indent="0" shrinkToFit="false"/>
      <protection locked="true" hidden="true"/>
    </xf>
    <xf numFmtId="164" fontId="76" fillId="5" borderId="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76" fillId="45" borderId="0" xfId="0" applyFont="true" applyBorder="false" applyAlignment="true" applyProtection="true">
      <alignment horizontal="center" vertical="center" textRotation="90" wrapText="false" indent="0" shrinkToFit="false"/>
      <protection locked="true" hidden="true"/>
    </xf>
    <xf numFmtId="164" fontId="14" fillId="46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4" fillId="0" borderId="1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0" borderId="51" xfId="0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4" fontId="6" fillId="0" borderId="52" xfId="0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4" fontId="6" fillId="0" borderId="60" xfId="0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4" fontId="15" fillId="33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6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6" fillId="0" borderId="1" xfId="0" applyFont="true" applyBorder="true" applyAlignment="true" applyProtection="true">
      <alignment horizontal="center" vertical="center" textRotation="0" wrapText="false" indent="0" shrinkToFit="true"/>
      <protection locked="false" hidden="true"/>
    </xf>
    <xf numFmtId="164" fontId="15" fillId="47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47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6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6" fillId="14" borderId="65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16" fillId="48" borderId="65" xfId="0" applyFont="true" applyBorder="true" applyAlignment="true" applyProtection="true">
      <alignment horizontal="general" vertical="center" textRotation="0" wrapText="false" indent="0" shrinkToFit="true"/>
      <protection locked="true" hidden="true"/>
    </xf>
    <xf numFmtId="164" fontId="5" fillId="14" borderId="6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48" borderId="6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7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6" fillId="48" borderId="66" xfId="0" applyFont="true" applyBorder="true" applyAlignment="true" applyProtection="true">
      <alignment horizontal="general" vertical="center" textRotation="0" wrapText="false" indent="0" shrinkToFit="true"/>
      <protection locked="true" hidden="true"/>
    </xf>
    <xf numFmtId="164" fontId="5" fillId="14" borderId="6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48" borderId="6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78" fillId="49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79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80" fillId="5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42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84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8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6" fillId="3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7" fillId="3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8" fillId="3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5" fillId="3" borderId="0" xfId="0" applyFont="true" applyBorder="false" applyAlignment="true" applyProtection="true">
      <alignment horizontal="general" vertical="top" textRotation="0" wrapText="false" indent="0" shrinkToFit="false"/>
      <protection locked="true" hidden="true"/>
    </xf>
    <xf numFmtId="164" fontId="87" fillId="3" borderId="10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88" fillId="3" borderId="10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89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51" borderId="6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51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8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68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8" fontId="9" fillId="0" borderId="2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85" fillId="0" borderId="2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9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8" fillId="9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69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8" fontId="9" fillId="0" borderId="3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85" fillId="0" borderId="3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9" fontId="9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0" fillId="3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57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2" fillId="3" borderId="5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4" fillId="3" borderId="5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1" fillId="3" borderId="0" xfId="0" applyFont="true" applyBorder="false" applyAlignment="true" applyProtection="true">
      <alignment horizontal="left" vertical="center" textRotation="0" wrapText="false" indent="0" shrinkToFit="true"/>
      <protection locked="true" hidden="false"/>
    </xf>
    <xf numFmtId="164" fontId="62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4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4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2" fillId="0" borderId="5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5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6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6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9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6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5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5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5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7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Euro 2" xfId="21"/>
    <cellStyle name="Normal 2" xfId="22"/>
    <cellStyle name="Normal 3" xfId="23"/>
    <cellStyle name="Normal 3 2" xfId="24"/>
    <cellStyle name="Normal 4" xfId="25"/>
    <cellStyle name="Normal 4 2" xfId="26"/>
    <cellStyle name="Normal 5" xfId="27"/>
  </cellStyles>
  <dxfs count="40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EF4EC"/>
      </font>
    </dxf>
    <dxf>
      <font>
        <color rgb="FFFDEADA"/>
      </font>
    </dxf>
    <dxf>
      <font>
        <color rgb="FFF2DCDB"/>
      </font>
    </dxf>
    <dxf>
      <font>
        <color rgb="FFFFFFFF"/>
      </font>
    </dxf>
    <dxf>
      <font>
        <color rgb="FFFFFFFF"/>
      </font>
    </dxf>
    <dxf>
      <font>
        <color rgb="FFFEF4EC"/>
      </font>
    </dxf>
    <dxf>
      <font>
        <color rgb="FFFDEADA"/>
      </font>
    </dxf>
    <dxf>
      <font>
        <color rgb="FFF2DCDB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i val="0"/>
        <color rgb="FFFF0000"/>
      </font>
      <fill>
        <patternFill>
          <bgColor theme="9" tint="0.5999"/>
        </patternFill>
      </fill>
    </dxf>
    <dxf>
      <font>
        <color rgb="FFFF0000"/>
      </font>
      <fill>
        <patternFill>
          <bgColor theme="9" tint="0.7999"/>
        </patternFill>
      </fill>
    </dxf>
    <dxf>
      <font>
        <color rgb="FFFF0000"/>
      </font>
    </dxf>
    <dxf>
      <font>
        <b val="0"/>
        <i val="0"/>
        <color rgb="FFFF0000"/>
      </font>
      <fill>
        <patternFill>
          <bgColor rgb="FFFFFFCC"/>
        </patternFill>
      </fill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DEEFF3"/>
      <rgbColor rgb="FF0000CC"/>
      <rgbColor rgb="FFFFFF00"/>
      <rgbColor rgb="FFFF00FF"/>
      <rgbColor rgb="FF66FFFF"/>
      <rgbColor rgb="FFFEF4EC"/>
      <rgbColor rgb="FF006600"/>
      <rgbColor rgb="FF000066"/>
      <rgbColor rgb="FFD0DEB9"/>
      <rgbColor rgb="FFFFDF7F"/>
      <rgbColor rgb="FF0483AD"/>
      <rgbColor rgb="FFB1CDEA"/>
      <rgbColor rgb="FFF1B584"/>
      <rgbColor rgb="FFFF99FF"/>
      <rgbColor rgb="FFC85E2C"/>
      <rgbColor rgb="FFFFFFCC"/>
      <rgbColor rgb="FFC9FFFC"/>
      <rgbColor rgb="FFFCECDB"/>
      <rgbColor rgb="FFFF7F7F"/>
      <rgbColor rgb="FFE6E0EC"/>
      <rgbColor rgb="FFD5DAE3"/>
      <rgbColor rgb="FFFFFFE5"/>
      <rgbColor rgb="FFFCD5B5"/>
      <rgbColor rgb="FFFFFF66"/>
      <rgbColor rgb="FF66FF99"/>
      <rgbColor rgb="FFFDEADA"/>
      <rgbColor rgb="FFFFFFBD"/>
      <rgbColor rgb="FFE5E0EC"/>
      <rgbColor rgb="FFECFFFF"/>
      <rgbColor rgb="FFB7DEE8"/>
      <rgbColor rgb="FFD9FFFF"/>
      <rgbColor rgb="FFB2FFCC"/>
      <rgbColor rgb="FFFFFF7F"/>
      <rgbColor rgb="FF93CDE1"/>
      <rgbColor rgb="FFFF9999"/>
      <rgbColor rgb="FFB797CF"/>
      <rgbColor rgb="FFFAC090"/>
      <rgbColor rgb="FFDCE6F2"/>
      <rgbColor rgb="FF3CCBF2"/>
      <rgbColor rgb="FF92D050"/>
      <rgbColor rgb="FFFFC000"/>
      <rgbColor rgb="FFFF8547"/>
      <rgbColor rgb="FFFF6600"/>
      <rgbColor rgb="FF4A7FBD"/>
      <rgbColor rgb="FFAFA1C2"/>
      <rgbColor rgb="FF042245"/>
      <rgbColor rgb="FF91E79E"/>
      <rgbColor rgb="FFE5FFFF"/>
      <rgbColor rgb="FF3C463C"/>
      <rgbColor rgb="FF964507"/>
      <rgbColor rgb="FFFFCAFD"/>
      <rgbColor rgb="FFFCDFCE"/>
      <rgbColor rgb="FF35365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s-BO" sz="1600" strike="noStrike" u="none">
                <a:solidFill>
                  <a:srgbClr val="ff0000"/>
                </a:solidFill>
                <a:uFillTx/>
                <a:latin typeface="Times New Roman"/>
              </a:rPr>
              <a:t>GRÁFICO ESTADÍSTICO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2e5f99"/>
                </a:gs>
                <a:gs pos="80000">
                  <a:srgbClr val="3c7ac7"/>
                </a:gs>
                <a:gs pos="100000">
                  <a:srgbClr val="397bca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7030a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7030a0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ff00ff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ff00ff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fac090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fac090"/>
              </a:solidFill>
              <a:ln w="0">
                <a:noFill/>
              </a:ln>
            </c:spPr>
          </c:dPt>
          <c:dPt>
            <c:idx val="10"/>
            <c:invertIfNegative val="0"/>
            <c:spPr>
              <a:solidFill>
                <a:srgbClr val="00b050"/>
              </a:solidFill>
              <a:ln w="0">
                <a:noFill/>
              </a:ln>
            </c:spPr>
          </c:dPt>
          <c:dPt>
            <c:idx val="11"/>
            <c:invertIfNegative val="0"/>
            <c:spPr>
              <a:solidFill>
                <a:srgbClr val="00b050"/>
              </a:solidFill>
              <a:ln w="0">
                <a:noFill/>
              </a:ln>
            </c:spPr>
          </c:dPt>
          <c:dPt>
            <c:idx val="12"/>
            <c:invertIfNegative val="0"/>
            <c:spPr>
              <a:solidFill>
                <a:srgbClr val="00b050"/>
              </a:solidFill>
              <a:ln w="0">
                <a:noFill/>
              </a:ln>
            </c:spPr>
          </c:dPt>
          <c:dPt>
            <c:idx val="13"/>
            <c:invertIfNegative val="0"/>
            <c:spPr>
              <a:solidFill>
                <a:srgbClr val="c00000"/>
              </a:solidFill>
              <a:ln w="0">
                <a:noFill/>
              </a:ln>
            </c:spPr>
          </c:dPt>
          <c:dPt>
            <c:idx val="14"/>
            <c:invertIfNegative val="0"/>
            <c:spPr>
              <a:solidFill>
                <a:srgbClr val="c00000"/>
              </a:solidFill>
              <a:ln w="0">
                <a:noFill/>
              </a:ln>
            </c:spPr>
          </c:dPt>
          <c:dPt>
            <c:idx val="15"/>
            <c:invertIfNegative val="0"/>
            <c:spPr>
              <a:solidFill>
                <a:srgbClr val="c0000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'ESTADISTICAS '!$B$9:$X$10</c:f>
              <c:multiLvlStrCache>
                <c:ptCount val="23"/>
                <c:lvl>
                  <c:pt idx="0">
                    <c:v>F</c:v>
                  </c:pt>
                  <c:pt idx="1">
                    <c:v>M</c:v>
                  </c:pt>
                  <c:pt idx="2">
                    <c:v>T</c:v>
                  </c:pt>
                  <c:pt idx="3">
                    <c:v>F</c:v>
                  </c:pt>
                  <c:pt idx="4">
                    <c:v>M</c:v>
                  </c:pt>
                  <c:pt idx="5">
                    <c:v>T</c:v>
                  </c:pt>
                  <c:pt idx="6">
                    <c:v>F</c:v>
                  </c:pt>
                  <c:pt idx="7">
                    <c:v>M</c:v>
                  </c:pt>
                  <c:pt idx="8">
                    <c:v>T</c:v>
                  </c:pt>
                  <c:pt idx="9">
                    <c:v>F</c:v>
                  </c:pt>
                  <c:pt idx="10">
                    <c:v>M</c:v>
                  </c:pt>
                  <c:pt idx="11">
                    <c:v>T</c:v>
                  </c:pt>
                  <c:pt idx="12">
                    <c:v>F</c:v>
                  </c:pt>
                  <c:pt idx="13">
                    <c:v>M</c:v>
                  </c:pt>
                  <c:pt idx="14">
                    <c:v>T</c:v>
                  </c:pt>
                  <c:pt idx="15">
                    <c:v>F</c:v>
                  </c:pt>
                  <c:pt idx="16">
                    <c:v>M</c:v>
                  </c:pt>
                  <c:pt idx="17">
                    <c:v>T</c:v>
                  </c:pt>
                  <c:pt idx="18">
                    <c:v>%</c:v>
                  </c:pt>
                  <c:pt idx="19">
                    <c:v>F</c:v>
                  </c:pt>
                  <c:pt idx="20">
                    <c:v>M</c:v>
                  </c:pt>
                  <c:pt idx="21">
                    <c:v>T</c:v>
                  </c:pt>
                  <c:pt idx="22">
                    <c:v>%</c:v>
                  </c:pt>
                </c:lvl>
                <c:lvl>
                  <c:pt idx="0">
                    <c:v>INSCRITOS</c:v>
                  </c:pt>
                  <c:pt idx="3">
                    <c:v>NO INCORPORADOS</c:v>
                  </c:pt>
                  <c:pt idx="6">
                    <c:v>RETIRADOS</c:v>
                  </c:pt>
                  <c:pt idx="9">
                    <c:v>EXTEMPORÁNEO</c:v>
                  </c:pt>
                  <c:pt idx="12">
                    <c:v>EFECTIVOS</c:v>
                  </c:pt>
                  <c:pt idx="15">
                    <c:v>PROMOVIDOS</c:v>
                  </c:pt>
                  <c:pt idx="19">
                    <c:v>RETENIDOS</c:v>
                  </c:pt>
                </c:lvl>
              </c:multiLvlStrCache>
            </c:multiLvlStrRef>
          </c:cat>
          <c:val>
            <c:numRef>
              <c:f>'ESTADISTICAS '!$B$11:$C$11,'ESTADISTICAS '!$E$11:$F$11,'ESTADISTICAS '!$H$11:$I$11,'ESTADISTICAS '!$K$11:$L$11,'ESTADISTICAS '!$N$11:$O$11,'ESTADISTICAS '!$Q$11:$R$11,'ESTADISTICAS '!$T$11:$V$11,'ESTADISTICAS '!$X$11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00"/>
        <c:overlap val="-24"/>
        <c:axId val="80798852"/>
        <c:axId val="30803013"/>
      </c:barChart>
      <c:catAx>
        <c:axId val="807988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0803013"/>
        <c:crosses val="autoZero"/>
        <c:auto val="1"/>
        <c:lblAlgn val="ctr"/>
        <c:lblOffset val="100"/>
        <c:noMultiLvlLbl val="0"/>
      </c:catAx>
      <c:valAx>
        <c:axId val="30803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0798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242045145499048"/>
          <c:y val="0.0166320166320166"/>
          <c:w val="0.960837639379929"/>
          <c:h val="0.98284823284823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80000">
                    <a:srgbClr val="ff9033"/>
                  </a:gs>
                  <a:gs pos="100000">
                    <a:srgbClr val="ff9135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988a1"/>
                  </a:gs>
                  <a:gs pos="80000">
                    <a:srgbClr val="36b0d1"/>
                  </a:gs>
                  <a:gs pos="100000">
                    <a:srgbClr val="34b3d5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0.167865707434053"/>
                  <c:y val="-0.06313222237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907913669064748"/>
                  <c:y val="0.070781125418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RELIGION!$U$7:$V$7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RELIGION!$U$8:$V$8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120007328691829"/>
          <c:y val="0.1469013006886"/>
          <c:w val="0.750274825943569"/>
          <c:h val="0.67100229533282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2556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2556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2.94355728898374E-007"/>
                  <c:y val="0.0160782862426518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7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-0.00241499553107714"/>
                  <c:y val="-0.00939739543143448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7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7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'CENTRAL BIM'!$G$57:$G$58</c:f>
              <c:strCache>
                <c:ptCount val="2"/>
                <c:pt idx="0">
                  <c:v>APROBADOS</c:v>
                </c:pt>
                <c:pt idx="1">
                  <c:v>REPROBADOS </c:v>
                </c:pt>
              </c:strCache>
            </c:strRef>
          </c:cat>
          <c:val>
            <c:numRef>
              <c:f>'CENTRAL BIM'!$I$57:$I$58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242045145499048"/>
          <c:y val="0.0166320166320166"/>
          <c:w val="0.960837639379929"/>
          <c:h val="0.98284823284823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80000">
                    <a:srgbClr val="ff9033"/>
                  </a:gs>
                  <a:gs pos="100000">
                    <a:srgbClr val="ff9135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988a1"/>
                  </a:gs>
                  <a:gs pos="80000">
                    <a:srgbClr val="36b0d1"/>
                  </a:gs>
                  <a:gs pos="100000">
                    <a:srgbClr val="34b3d5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0.167865707434053"/>
                  <c:y val="-0.06313222237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907913669064748"/>
                  <c:y val="0.0066343888562182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LENG!$Y$7:$Z$7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LENG!$Y$8:$Z$8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242045145499048"/>
          <c:y val="0.0166320166320166"/>
          <c:w val="0.960837639379929"/>
          <c:h val="0.98284823284823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80000">
                    <a:srgbClr val="ff9033"/>
                  </a:gs>
                  <a:gs pos="100000">
                    <a:srgbClr val="ff9135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988a1"/>
                  </a:gs>
                  <a:gs pos="80000">
                    <a:srgbClr val="36b0d1"/>
                  </a:gs>
                  <a:gs pos="100000">
                    <a:srgbClr val="34b3d5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0.167865707434053"/>
                  <c:y val="-0.06313222237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907913669064748"/>
                  <c:y val="0.0249620278738856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'CIEN SOC'!$U$7:$V$7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'CIEN SOC'!$U$8:$V$8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242045145499048"/>
          <c:y val="0.0166320166320166"/>
          <c:w val="0.960837639379929"/>
          <c:h val="0.98284823284823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80000">
                    <a:srgbClr val="ff9033"/>
                  </a:gs>
                  <a:gs pos="100000">
                    <a:srgbClr val="ff9135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988a1"/>
                  </a:gs>
                  <a:gs pos="80000">
                    <a:srgbClr val="36b0d1"/>
                  </a:gs>
                  <a:gs pos="100000">
                    <a:srgbClr val="34b3d5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0.167865707434053"/>
                  <c:y val="-0.06313222237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811990407673861"/>
                  <c:y val="0.0432896668915529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'ED FISICA 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'ED FISICA 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242045145499048"/>
          <c:y val="0.0166320166320166"/>
          <c:w val="0.960837639379929"/>
          <c:h val="0.98284823284823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80000">
                    <a:srgbClr val="ff9033"/>
                  </a:gs>
                  <a:gs pos="100000">
                    <a:srgbClr val="ff9135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988a1"/>
                  </a:gs>
                  <a:gs pos="80000">
                    <a:srgbClr val="36b0d1"/>
                  </a:gs>
                  <a:gs pos="100000">
                    <a:srgbClr val="34b3d5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0.167865707434053"/>
                  <c:y val="-0.108951680695007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907913669064748"/>
                  <c:y val="0.0891087644357215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'ED MUSICA'!$U$7:$V$7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'ED MUSICA'!$U$8:$V$8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242045145499048"/>
          <c:y val="0.0166320166320166"/>
          <c:w val="0.960837639379929"/>
          <c:h val="0.98284823284823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80000">
                    <a:srgbClr val="ff9033"/>
                  </a:gs>
                  <a:gs pos="100000">
                    <a:srgbClr val="ff9135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988a1"/>
                  </a:gs>
                  <a:gs pos="80000">
                    <a:srgbClr val="36b0d1"/>
                  </a:gs>
                  <a:gs pos="100000">
                    <a:srgbClr val="34b3d5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0.167865707434053"/>
                  <c:y val="-0.06313222237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811990407673861"/>
                  <c:y val="0.0432896668915529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'ARTES PL'!$U$7:$V$7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'ARTES PL'!$U$8:$V$8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242045145499048"/>
          <c:y val="0.0166320166320166"/>
          <c:w val="0.960837639379929"/>
          <c:h val="0.98284823284823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80000">
                    <a:srgbClr val="ff9033"/>
                  </a:gs>
                  <a:gs pos="100000">
                    <a:srgbClr val="ff9135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988a1"/>
                  </a:gs>
                  <a:gs pos="80000">
                    <a:srgbClr val="36b0d1"/>
                  </a:gs>
                  <a:gs pos="100000">
                    <a:srgbClr val="34b3d5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0.167865707434053"/>
                  <c:y val="-0.06313222237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907913669064748"/>
                  <c:y val="0.0432896668915529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MATE!$W$7:$X$7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MATE!$W$8:$X$8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242045145499048"/>
          <c:y val="0.0166320166320166"/>
          <c:w val="0.960837639379929"/>
          <c:h val="0.98284823284823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80000">
                    <a:srgbClr val="ff9033"/>
                  </a:gs>
                  <a:gs pos="100000">
                    <a:srgbClr val="ff9135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988a1"/>
                  </a:gs>
                  <a:gs pos="80000">
                    <a:srgbClr val="36b0d1"/>
                  </a:gs>
                  <a:gs pos="100000">
                    <a:srgbClr val="34b3d5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0.167865707434053"/>
                  <c:y val="-0.06313222237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907913669064748"/>
                  <c:y val="0.070781125418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'TECN TECN'!$U$7:$V$7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'TECN TECN'!$U$8:$V$8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0242045145499048"/>
          <c:y val="0.0166320166320166"/>
          <c:w val="0.960837639379929"/>
          <c:h val="0.98284823284823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cc6d20"/>
                  </a:gs>
                  <a:gs pos="80000">
                    <a:srgbClr val="ff9033"/>
                  </a:gs>
                  <a:gs pos="100000">
                    <a:srgbClr val="ff9135"/>
                  </a:gs>
                </a:gsLst>
                <a:lin ang="162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2988a1"/>
                  </a:gs>
                  <a:gs pos="80000">
                    <a:srgbClr val="36b0d1"/>
                  </a:gs>
                  <a:gs pos="100000">
                    <a:srgbClr val="34b3d5"/>
                  </a:gs>
                </a:gsLst>
                <a:lin ang="16200000"/>
              </a:gra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-0.167865707434053"/>
                  <c:y val="-0.063132222370543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ff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907913669064748"/>
                  <c:y val="0.0432896668915529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0000cc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'CIEN NAT'!$U$7:$V$7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'CIEN NAT'!$U$8:$V$8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142920</xdr:colOff>
      <xdr:row>20</xdr:row>
      <xdr:rowOff>63360</xdr:rowOff>
    </xdr:from>
    <xdr:to>
      <xdr:col>24</xdr:col>
      <xdr:colOff>28080</xdr:colOff>
      <xdr:row>34</xdr:row>
      <xdr:rowOff>153000</xdr:rowOff>
    </xdr:to>
    <xdr:graphicFrame>
      <xdr:nvGraphicFramePr>
        <xdr:cNvPr id="0" name="Gráfico 5"/>
        <xdr:cNvGraphicFramePr/>
      </xdr:nvGraphicFramePr>
      <xdr:xfrm>
        <a:off x="668880" y="3186360"/>
        <a:ext cx="11223720" cy="275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1371600</xdr:colOff>
      <xdr:row>5</xdr:row>
      <xdr:rowOff>628560</xdr:rowOff>
    </xdr:from>
    <xdr:to>
      <xdr:col>1</xdr:col>
      <xdr:colOff>2228040</xdr:colOff>
      <xdr:row>6</xdr:row>
      <xdr:rowOff>189720</xdr:rowOff>
    </xdr:to>
    <xdr:sp>
      <xdr:nvSpPr>
        <xdr:cNvPr id="16" name="CuadroTexto 2"/>
        <xdr:cNvSpPr/>
      </xdr:nvSpPr>
      <xdr:spPr>
        <a:xfrm>
          <a:off x="1600200" y="1666800"/>
          <a:ext cx="856440" cy="399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36000" rIns="36000" tIns="0" bIns="0" anchor="t">
          <a:noAutofit/>
        </a:bodyPr>
        <a:p>
          <a:pPr algn="r">
            <a:lnSpc>
              <a:spcPct val="100000"/>
            </a:lnSpc>
          </a:pPr>
          <a:r>
            <a:rPr b="1" lang="es-ES" sz="1050" strike="noStrike" u="none">
              <a:solidFill>
                <a:schemeClr val="dk1"/>
              </a:solidFill>
              <a:uFillTx/>
              <a:latin typeface="Calibri"/>
            </a:rPr>
            <a:t>CRITERIOS DE EVALUACIÓN</a:t>
          </a:r>
          <a:endParaRPr b="0" lang="en-US" sz="105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9360</xdr:colOff>
      <xdr:row>5</xdr:row>
      <xdr:rowOff>9360</xdr:rowOff>
    </xdr:from>
    <xdr:to>
      <xdr:col>1</xdr:col>
      <xdr:colOff>1332720</xdr:colOff>
      <xdr:row>6</xdr:row>
      <xdr:rowOff>556200</xdr:rowOff>
    </xdr:to>
    <xdr:graphicFrame>
      <xdr:nvGraphicFramePr>
        <xdr:cNvPr id="17" name="Gráfico 3"/>
        <xdr:cNvGraphicFramePr/>
      </xdr:nvGraphicFramePr>
      <xdr:xfrm>
        <a:off x="237960" y="1047600"/>
        <a:ext cx="1323360" cy="13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1371600</xdr:colOff>
      <xdr:row>5</xdr:row>
      <xdr:rowOff>685800</xdr:rowOff>
    </xdr:from>
    <xdr:to>
      <xdr:col>1</xdr:col>
      <xdr:colOff>2228040</xdr:colOff>
      <xdr:row>6</xdr:row>
      <xdr:rowOff>246960</xdr:rowOff>
    </xdr:to>
    <xdr:sp>
      <xdr:nvSpPr>
        <xdr:cNvPr id="18" name="CuadroTexto 2"/>
        <xdr:cNvSpPr/>
      </xdr:nvSpPr>
      <xdr:spPr>
        <a:xfrm>
          <a:off x="1600200" y="1724040"/>
          <a:ext cx="856440" cy="399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36000" rIns="36000" tIns="0" bIns="0" anchor="t">
          <a:noAutofit/>
        </a:bodyPr>
        <a:p>
          <a:pPr algn="r">
            <a:lnSpc>
              <a:spcPct val="100000"/>
            </a:lnSpc>
          </a:pPr>
          <a:r>
            <a:rPr b="1" lang="es-ES" sz="1050" strike="noStrike" u="none">
              <a:solidFill>
                <a:schemeClr val="dk1"/>
              </a:solidFill>
              <a:uFillTx/>
              <a:latin typeface="Calibri"/>
            </a:rPr>
            <a:t>CRITERIOS DE EVALUACIÓN</a:t>
          </a:r>
          <a:endParaRPr b="0" lang="en-US" sz="105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9360</xdr:colOff>
      <xdr:row>5</xdr:row>
      <xdr:rowOff>9360</xdr:rowOff>
    </xdr:from>
    <xdr:to>
      <xdr:col>1</xdr:col>
      <xdr:colOff>1332720</xdr:colOff>
      <xdr:row>6</xdr:row>
      <xdr:rowOff>556200</xdr:rowOff>
    </xdr:to>
    <xdr:graphicFrame>
      <xdr:nvGraphicFramePr>
        <xdr:cNvPr id="19" name="Gráfico 3"/>
        <xdr:cNvGraphicFramePr/>
      </xdr:nvGraphicFramePr>
      <xdr:xfrm>
        <a:off x="237960" y="1047600"/>
        <a:ext cx="1323360" cy="13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1371600</xdr:colOff>
      <xdr:row>5</xdr:row>
      <xdr:rowOff>628560</xdr:rowOff>
    </xdr:from>
    <xdr:to>
      <xdr:col>1</xdr:col>
      <xdr:colOff>2228040</xdr:colOff>
      <xdr:row>6</xdr:row>
      <xdr:rowOff>189720</xdr:rowOff>
    </xdr:to>
    <xdr:sp>
      <xdr:nvSpPr>
        <xdr:cNvPr id="20" name="CuadroTexto 2"/>
        <xdr:cNvSpPr/>
      </xdr:nvSpPr>
      <xdr:spPr>
        <a:xfrm>
          <a:off x="1600200" y="1666800"/>
          <a:ext cx="856440" cy="399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36000" rIns="36000" tIns="0" bIns="0" anchor="t">
          <a:noAutofit/>
        </a:bodyPr>
        <a:p>
          <a:pPr algn="r">
            <a:lnSpc>
              <a:spcPct val="100000"/>
            </a:lnSpc>
          </a:pPr>
          <a:r>
            <a:rPr b="1" lang="es-ES" sz="1050" strike="noStrike" u="none">
              <a:solidFill>
                <a:schemeClr val="dk1"/>
              </a:solidFill>
              <a:uFillTx/>
              <a:latin typeface="Calibri"/>
            </a:rPr>
            <a:t>CRITERIOS DE EVALUACIÓN</a:t>
          </a:r>
          <a:endParaRPr b="0" lang="en-US" sz="105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19080</xdr:colOff>
      <xdr:row>5</xdr:row>
      <xdr:rowOff>9360</xdr:rowOff>
    </xdr:from>
    <xdr:to>
      <xdr:col>1</xdr:col>
      <xdr:colOff>1342440</xdr:colOff>
      <xdr:row>6</xdr:row>
      <xdr:rowOff>556200</xdr:rowOff>
    </xdr:to>
    <xdr:graphicFrame>
      <xdr:nvGraphicFramePr>
        <xdr:cNvPr id="21" name="Gráfico 3"/>
        <xdr:cNvGraphicFramePr/>
      </xdr:nvGraphicFramePr>
      <xdr:xfrm>
        <a:off x="247680" y="1047600"/>
        <a:ext cx="1323360" cy="13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198360</xdr:colOff>
      <xdr:row>0</xdr:row>
      <xdr:rowOff>7920</xdr:rowOff>
    </xdr:from>
    <xdr:to>
      <xdr:col>16</xdr:col>
      <xdr:colOff>642240</xdr:colOff>
      <xdr:row>3</xdr:row>
      <xdr:rowOff>62640</xdr:rowOff>
    </xdr:to>
    <xdr:graphicFrame>
      <xdr:nvGraphicFramePr>
        <xdr:cNvPr id="22" name="Gráfico 6"/>
        <xdr:cNvGraphicFramePr/>
      </xdr:nvGraphicFramePr>
      <xdr:xfrm>
        <a:off x="5971320" y="7920"/>
        <a:ext cx="1964520" cy="9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762120</xdr:colOff>
      <xdr:row>16</xdr:row>
      <xdr:rowOff>47520</xdr:rowOff>
    </xdr:from>
    <xdr:to>
      <xdr:col>6</xdr:col>
      <xdr:colOff>113760</xdr:colOff>
      <xdr:row>20</xdr:row>
      <xdr:rowOff>27720</xdr:rowOff>
    </xdr:to>
    <xdr:sp>
      <xdr:nvSpPr>
        <xdr:cNvPr id="1" name="1 CuadroTexto"/>
        <xdr:cNvSpPr/>
      </xdr:nvSpPr>
      <xdr:spPr>
        <a:xfrm>
          <a:off x="5918400" y="6400800"/>
          <a:ext cx="2655360" cy="741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ES" sz="1000" strike="noStrike" u="none">
              <a:solidFill>
                <a:schemeClr val="dk1"/>
              </a:solidFill>
              <a:uFillTx/>
              <a:latin typeface="Calibri"/>
            </a:rPr>
            <a:t>...............……………………………………… </a:t>
          </a:r>
          <a:endParaRPr b="0" lang="en-US" sz="10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ES" sz="1000" strike="noStrike" u="none">
              <a:solidFill>
                <a:schemeClr val="dk1"/>
              </a:solidFill>
              <a:uFillTx/>
              <a:latin typeface="Calibri"/>
            </a:rPr>
            <a:t>DIRECTOR/A</a:t>
          </a:r>
          <a:endParaRPr b="0" lang="en-US" sz="10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</xdr:col>
      <xdr:colOff>181080</xdr:colOff>
      <xdr:row>16</xdr:row>
      <xdr:rowOff>57240</xdr:rowOff>
    </xdr:from>
    <xdr:to>
      <xdr:col>3</xdr:col>
      <xdr:colOff>132840</xdr:colOff>
      <xdr:row>20</xdr:row>
      <xdr:rowOff>37440</xdr:rowOff>
    </xdr:to>
    <xdr:sp>
      <xdr:nvSpPr>
        <xdr:cNvPr id="2" name="2 CuadroTexto"/>
        <xdr:cNvSpPr/>
      </xdr:nvSpPr>
      <xdr:spPr>
        <a:xfrm>
          <a:off x="1129680" y="6410520"/>
          <a:ext cx="2581560" cy="741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ES" sz="1000" strike="noStrike" u="none">
              <a:solidFill>
                <a:schemeClr val="dk1"/>
              </a:solidFill>
              <a:uFillTx/>
              <a:latin typeface="Calibri"/>
            </a:rPr>
            <a:t>...............……………………………………… </a:t>
          </a:r>
          <a:endParaRPr b="0" lang="en-US" sz="1000" strike="noStrike" u="none">
            <a:uFillTx/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ES" sz="1000" strike="noStrike" u="none">
              <a:solidFill>
                <a:schemeClr val="dk1"/>
              </a:solidFill>
              <a:uFillTx/>
              <a:latin typeface="Calibri"/>
            </a:rPr>
            <a:t>DOCENTE</a:t>
          </a:r>
          <a:endParaRPr b="0" lang="en-US" sz="1000" strike="noStrike" u="none">
            <a:uFillTx/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4</xdr:row>
      <xdr:rowOff>180720</xdr:rowOff>
    </xdr:from>
    <xdr:to>
      <xdr:col>2</xdr:col>
      <xdr:colOff>26640</xdr:colOff>
      <xdr:row>6</xdr:row>
      <xdr:rowOff>838080</xdr:rowOff>
    </xdr:to>
    <xdr:cxnSp>
      <xdr:nvCxnSpPr>
        <xdr:cNvPr id="3" name="Conector recto 3"/>
        <xdr:cNvCxnSpPr/>
      </xdr:nvCxnSpPr>
      <xdr:spPr>
        <a:xfrm>
          <a:off x="434520" y="752400"/>
          <a:ext cx="2907360" cy="1695600"/>
        </a:xfrm>
        <a:prstGeom prst="straightConnector1">
          <a:avLst/>
        </a:prstGeom>
        <a:ln w="9525">
          <a:solidFill>
            <a:srgbClr val="4a7ebb"/>
          </a:solidFill>
          <a:round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5</xdr:row>
      <xdr:rowOff>14400</xdr:rowOff>
    </xdr:from>
    <xdr:to>
      <xdr:col>1</xdr:col>
      <xdr:colOff>1342440</xdr:colOff>
      <xdr:row>6</xdr:row>
      <xdr:rowOff>561240</xdr:rowOff>
    </xdr:to>
    <xdr:graphicFrame>
      <xdr:nvGraphicFramePr>
        <xdr:cNvPr id="4" name="Gráfico 1"/>
        <xdr:cNvGraphicFramePr/>
      </xdr:nvGraphicFramePr>
      <xdr:xfrm>
        <a:off x="247680" y="1052640"/>
        <a:ext cx="1323360" cy="13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1362240</xdr:colOff>
      <xdr:row>5</xdr:row>
      <xdr:rowOff>514440</xdr:rowOff>
    </xdr:from>
    <xdr:to>
      <xdr:col>1</xdr:col>
      <xdr:colOff>2218680</xdr:colOff>
      <xdr:row>6</xdr:row>
      <xdr:rowOff>75600</xdr:rowOff>
    </xdr:to>
    <xdr:sp>
      <xdr:nvSpPr>
        <xdr:cNvPr id="5" name="CuadroTexto 3"/>
        <xdr:cNvSpPr/>
      </xdr:nvSpPr>
      <xdr:spPr>
        <a:xfrm>
          <a:off x="1590840" y="1552680"/>
          <a:ext cx="856440" cy="399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36000" rIns="36000" tIns="0" bIns="0" anchor="t">
          <a:noAutofit/>
        </a:bodyPr>
        <a:p>
          <a:pPr algn="r">
            <a:lnSpc>
              <a:spcPct val="100000"/>
            </a:lnSpc>
          </a:pPr>
          <a:r>
            <a:rPr b="1" lang="es-ES" sz="1050" strike="noStrike" u="none">
              <a:solidFill>
                <a:schemeClr val="dk1"/>
              </a:solidFill>
              <a:uFillTx/>
              <a:latin typeface="Calibri"/>
            </a:rPr>
            <a:t>CRITERIOS DE EVALUACIÓN</a:t>
          </a:r>
          <a:endParaRPr b="0" lang="en-US" sz="1050" strike="noStrike" u="none">
            <a:uFillTx/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1371600</xdr:colOff>
      <xdr:row>5</xdr:row>
      <xdr:rowOff>647640</xdr:rowOff>
    </xdr:from>
    <xdr:to>
      <xdr:col>1</xdr:col>
      <xdr:colOff>2228040</xdr:colOff>
      <xdr:row>6</xdr:row>
      <xdr:rowOff>208800</xdr:rowOff>
    </xdr:to>
    <xdr:sp>
      <xdr:nvSpPr>
        <xdr:cNvPr id="6" name="CuadroTexto 2"/>
        <xdr:cNvSpPr/>
      </xdr:nvSpPr>
      <xdr:spPr>
        <a:xfrm>
          <a:off x="1600200" y="1685880"/>
          <a:ext cx="856440" cy="399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36000" rIns="36000" tIns="0" bIns="0" anchor="t">
          <a:noAutofit/>
        </a:bodyPr>
        <a:p>
          <a:pPr algn="r">
            <a:lnSpc>
              <a:spcPct val="100000"/>
            </a:lnSpc>
          </a:pPr>
          <a:r>
            <a:rPr b="1" lang="es-ES" sz="1050" strike="noStrike" u="none">
              <a:solidFill>
                <a:schemeClr val="dk1"/>
              </a:solidFill>
              <a:uFillTx/>
              <a:latin typeface="Calibri"/>
            </a:rPr>
            <a:t>CRITERIOS DE EVALUACIÓN</a:t>
          </a:r>
          <a:endParaRPr b="0" lang="en-US" sz="105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19080</xdr:colOff>
      <xdr:row>5</xdr:row>
      <xdr:rowOff>9360</xdr:rowOff>
    </xdr:from>
    <xdr:to>
      <xdr:col>1</xdr:col>
      <xdr:colOff>1342440</xdr:colOff>
      <xdr:row>6</xdr:row>
      <xdr:rowOff>556200</xdr:rowOff>
    </xdr:to>
    <xdr:graphicFrame>
      <xdr:nvGraphicFramePr>
        <xdr:cNvPr id="7" name="Gráfico 5"/>
        <xdr:cNvGraphicFramePr/>
      </xdr:nvGraphicFramePr>
      <xdr:xfrm>
        <a:off x="247680" y="1047600"/>
        <a:ext cx="1323360" cy="13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1362240</xdr:colOff>
      <xdr:row>5</xdr:row>
      <xdr:rowOff>657360</xdr:rowOff>
    </xdr:from>
    <xdr:to>
      <xdr:col>1</xdr:col>
      <xdr:colOff>2218680</xdr:colOff>
      <xdr:row>6</xdr:row>
      <xdr:rowOff>218520</xdr:rowOff>
    </xdr:to>
    <xdr:sp>
      <xdr:nvSpPr>
        <xdr:cNvPr id="8" name="CuadroTexto 2"/>
        <xdr:cNvSpPr/>
      </xdr:nvSpPr>
      <xdr:spPr>
        <a:xfrm>
          <a:off x="1590840" y="1695600"/>
          <a:ext cx="856440" cy="399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36000" rIns="36000" tIns="0" bIns="0" anchor="t">
          <a:noAutofit/>
        </a:bodyPr>
        <a:p>
          <a:pPr algn="r">
            <a:lnSpc>
              <a:spcPct val="100000"/>
            </a:lnSpc>
          </a:pPr>
          <a:r>
            <a:rPr b="1" lang="es-ES" sz="1050" strike="noStrike" u="none">
              <a:solidFill>
                <a:schemeClr val="dk1"/>
              </a:solidFill>
              <a:uFillTx/>
              <a:latin typeface="Calibri"/>
            </a:rPr>
            <a:t>CRITERIOS DE EVALUACIÓN</a:t>
          </a:r>
          <a:endParaRPr b="0" lang="en-US" sz="105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9360</xdr:colOff>
      <xdr:row>5</xdr:row>
      <xdr:rowOff>9360</xdr:rowOff>
    </xdr:from>
    <xdr:to>
      <xdr:col>1</xdr:col>
      <xdr:colOff>1332720</xdr:colOff>
      <xdr:row>6</xdr:row>
      <xdr:rowOff>556200</xdr:rowOff>
    </xdr:to>
    <xdr:graphicFrame>
      <xdr:nvGraphicFramePr>
        <xdr:cNvPr id="9" name="Gráfico 4"/>
        <xdr:cNvGraphicFramePr/>
      </xdr:nvGraphicFramePr>
      <xdr:xfrm>
        <a:off x="237960" y="1047600"/>
        <a:ext cx="1323360" cy="13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1362240</xdr:colOff>
      <xdr:row>5</xdr:row>
      <xdr:rowOff>638280</xdr:rowOff>
    </xdr:from>
    <xdr:to>
      <xdr:col>1</xdr:col>
      <xdr:colOff>2218680</xdr:colOff>
      <xdr:row>6</xdr:row>
      <xdr:rowOff>199440</xdr:rowOff>
    </xdr:to>
    <xdr:sp>
      <xdr:nvSpPr>
        <xdr:cNvPr id="10" name="CuadroTexto 2"/>
        <xdr:cNvSpPr/>
      </xdr:nvSpPr>
      <xdr:spPr>
        <a:xfrm>
          <a:off x="1590840" y="1676520"/>
          <a:ext cx="856440" cy="399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36000" rIns="36000" tIns="0" bIns="0" anchor="t">
          <a:noAutofit/>
        </a:bodyPr>
        <a:p>
          <a:pPr algn="r">
            <a:lnSpc>
              <a:spcPct val="100000"/>
            </a:lnSpc>
          </a:pPr>
          <a:r>
            <a:rPr b="1" lang="es-ES" sz="1050" strike="noStrike" u="none">
              <a:solidFill>
                <a:schemeClr val="dk1"/>
              </a:solidFill>
              <a:uFillTx/>
              <a:latin typeface="Calibri"/>
            </a:rPr>
            <a:t>CRITERIOS DE EVALUACIÓN</a:t>
          </a:r>
          <a:endParaRPr b="0" lang="en-US" sz="105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9360</xdr:colOff>
      <xdr:row>5</xdr:row>
      <xdr:rowOff>9360</xdr:rowOff>
    </xdr:from>
    <xdr:to>
      <xdr:col>1</xdr:col>
      <xdr:colOff>1332720</xdr:colOff>
      <xdr:row>6</xdr:row>
      <xdr:rowOff>556200</xdr:rowOff>
    </xdr:to>
    <xdr:graphicFrame>
      <xdr:nvGraphicFramePr>
        <xdr:cNvPr id="11" name="Gráfico 4"/>
        <xdr:cNvGraphicFramePr/>
      </xdr:nvGraphicFramePr>
      <xdr:xfrm>
        <a:off x="237960" y="1047600"/>
        <a:ext cx="1323360" cy="13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1380960</xdr:colOff>
      <xdr:row>5</xdr:row>
      <xdr:rowOff>666720</xdr:rowOff>
    </xdr:from>
    <xdr:to>
      <xdr:col>1</xdr:col>
      <xdr:colOff>2237400</xdr:colOff>
      <xdr:row>6</xdr:row>
      <xdr:rowOff>227880</xdr:rowOff>
    </xdr:to>
    <xdr:sp>
      <xdr:nvSpPr>
        <xdr:cNvPr id="12" name="CuadroTexto 2"/>
        <xdr:cNvSpPr/>
      </xdr:nvSpPr>
      <xdr:spPr>
        <a:xfrm>
          <a:off x="1609560" y="1704960"/>
          <a:ext cx="856440" cy="399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36000" rIns="36000" tIns="0" bIns="0" anchor="t">
          <a:noAutofit/>
        </a:bodyPr>
        <a:p>
          <a:pPr algn="r">
            <a:lnSpc>
              <a:spcPct val="100000"/>
            </a:lnSpc>
          </a:pPr>
          <a:r>
            <a:rPr b="1" lang="es-ES" sz="1050" strike="noStrike" u="none">
              <a:solidFill>
                <a:schemeClr val="dk1"/>
              </a:solidFill>
              <a:uFillTx/>
              <a:latin typeface="Calibri"/>
            </a:rPr>
            <a:t>CRITERIOS DE EVALUACIÓN</a:t>
          </a:r>
          <a:endParaRPr b="0" lang="en-US" sz="105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9360</xdr:colOff>
      <xdr:row>5</xdr:row>
      <xdr:rowOff>9360</xdr:rowOff>
    </xdr:from>
    <xdr:to>
      <xdr:col>1</xdr:col>
      <xdr:colOff>1332720</xdr:colOff>
      <xdr:row>6</xdr:row>
      <xdr:rowOff>556200</xdr:rowOff>
    </xdr:to>
    <xdr:graphicFrame>
      <xdr:nvGraphicFramePr>
        <xdr:cNvPr id="13" name="Gráfico 5"/>
        <xdr:cNvGraphicFramePr/>
      </xdr:nvGraphicFramePr>
      <xdr:xfrm>
        <a:off x="237960" y="1047600"/>
        <a:ext cx="1323360" cy="13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1371600</xdr:colOff>
      <xdr:row>5</xdr:row>
      <xdr:rowOff>666720</xdr:rowOff>
    </xdr:from>
    <xdr:to>
      <xdr:col>1</xdr:col>
      <xdr:colOff>2228040</xdr:colOff>
      <xdr:row>6</xdr:row>
      <xdr:rowOff>227880</xdr:rowOff>
    </xdr:to>
    <xdr:sp>
      <xdr:nvSpPr>
        <xdr:cNvPr id="14" name="CuadroTexto 2"/>
        <xdr:cNvSpPr/>
      </xdr:nvSpPr>
      <xdr:spPr>
        <a:xfrm>
          <a:off x="1600200" y="1704960"/>
          <a:ext cx="856440" cy="3992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36000" rIns="36000" tIns="0" bIns="0" anchor="t">
          <a:noAutofit/>
        </a:bodyPr>
        <a:p>
          <a:pPr algn="r">
            <a:lnSpc>
              <a:spcPct val="100000"/>
            </a:lnSpc>
          </a:pPr>
          <a:r>
            <a:rPr b="1" lang="es-ES" sz="1050" strike="noStrike" u="none">
              <a:solidFill>
                <a:schemeClr val="dk1"/>
              </a:solidFill>
              <a:uFillTx/>
              <a:latin typeface="Calibri"/>
            </a:rPr>
            <a:t>CRITERIOS DE EVALUACIÓN</a:t>
          </a:r>
          <a:endParaRPr b="0" lang="en-US" sz="1050" strike="noStrike" u="none">
            <a:uFillTx/>
            <a:latin typeface="Times New Roman"/>
          </a:endParaRPr>
        </a:p>
      </xdr:txBody>
    </xdr:sp>
    <xdr:clientData/>
  </xdr:twoCellAnchor>
  <xdr:twoCellAnchor editAs="oneCell">
    <xdr:from>
      <xdr:col>1</xdr:col>
      <xdr:colOff>9360</xdr:colOff>
      <xdr:row>5</xdr:row>
      <xdr:rowOff>19080</xdr:rowOff>
    </xdr:from>
    <xdr:to>
      <xdr:col>1</xdr:col>
      <xdr:colOff>1332720</xdr:colOff>
      <xdr:row>6</xdr:row>
      <xdr:rowOff>565920</xdr:rowOff>
    </xdr:to>
    <xdr:graphicFrame>
      <xdr:nvGraphicFramePr>
        <xdr:cNvPr id="15" name="Gráfico 3"/>
        <xdr:cNvGraphicFramePr/>
      </xdr:nvGraphicFramePr>
      <xdr:xfrm>
        <a:off x="237960" y="1057320"/>
        <a:ext cx="1323360" cy="13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11" activeCellId="0" sqref="E11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35.57"/>
    <col collapsed="false" customWidth="true" hidden="false" outlineLevel="0" max="3" min="3" style="2" width="16.14"/>
    <col collapsed="false" customWidth="true" hidden="false" outlineLevel="0" max="4" min="4" style="2" width="22.86"/>
    <col collapsed="false" customWidth="true" hidden="false" outlineLevel="0" max="5" min="5" style="2" width="21.43"/>
    <col collapsed="false" customWidth="false" hidden="false" outlineLevel="0" max="16384" min="6" style="2" width="11.43"/>
  </cols>
  <sheetData>
    <row r="1" customFormat="false" ht="15" hidden="false" customHeight="true" outlineLevel="0" collapsed="false">
      <c r="A1" s="1" t="n">
        <v>1</v>
      </c>
      <c r="B1" s="3" t="str">
        <f aca="false">IF(FILIACIÓN!Q8="","",FILIACIÓN!Q8)</f>
        <v>  </v>
      </c>
      <c r="C1" s="4" t="s">
        <v>0</v>
      </c>
      <c r="D1" s="5"/>
      <c r="E1" s="5"/>
      <c r="F1" s="4" t="s">
        <v>1</v>
      </c>
      <c r="G1" s="5"/>
      <c r="H1" s="5"/>
      <c r="I1" s="5"/>
    </row>
    <row r="2" customFormat="false" ht="15" hidden="false" customHeight="true" outlineLevel="0" collapsed="false">
      <c r="A2" s="1" t="n">
        <v>2</v>
      </c>
      <c r="B2" s="3" t="str">
        <f aca="false">IF(FILIACIÓN!Q9="","",FILIACIÓN!Q9)</f>
        <v>  </v>
      </c>
      <c r="C2" s="6" t="s">
        <v>2</v>
      </c>
      <c r="D2" s="5"/>
      <c r="E2" s="7"/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5" hidden="false" customHeight="true" outlineLevel="0" collapsed="false">
      <c r="A3" s="1" t="n">
        <v>3</v>
      </c>
      <c r="B3" s="3" t="str">
        <f aca="false">IF(FILIACIÓN!Q10="","",FILIACIÓN!Q10)</f>
        <v>  </v>
      </c>
      <c r="C3" s="9"/>
      <c r="D3" s="5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  <c r="R3" s="11"/>
    </row>
    <row r="4" customFormat="false" ht="15" hidden="false" customHeight="true" outlineLevel="0" collapsed="false">
      <c r="A4" s="1" t="n">
        <v>4</v>
      </c>
      <c r="B4" s="3" t="str">
        <f aca="false">IF(FILIACIÓN!Q11="","",FILIACIÓN!Q11)</f>
        <v>  </v>
      </c>
      <c r="C4" s="6" t="s">
        <v>3</v>
      </c>
      <c r="D4" s="5"/>
      <c r="E4" s="10"/>
      <c r="F4" s="5"/>
      <c r="G4" s="5"/>
      <c r="H4" s="5"/>
      <c r="I4" s="5"/>
    </row>
    <row r="5" customFormat="false" ht="15" hidden="false" customHeight="true" outlineLevel="0" collapsed="false">
      <c r="A5" s="1" t="n">
        <v>5</v>
      </c>
      <c r="B5" s="3" t="str">
        <f aca="false">IF(FILIACIÓN!Q12="","",FILIACIÓN!Q12)</f>
        <v>  </v>
      </c>
      <c r="C5" s="5"/>
      <c r="D5" s="5"/>
      <c r="E5" s="5"/>
      <c r="F5" s="5"/>
      <c r="G5" s="5"/>
      <c r="H5" s="5"/>
      <c r="I5" s="5"/>
    </row>
    <row r="6" customFormat="false" ht="15" hidden="false" customHeight="true" outlineLevel="0" collapsed="false">
      <c r="A6" s="1" t="n">
        <v>6</v>
      </c>
      <c r="B6" s="3" t="str">
        <f aca="false">IF(FILIACIÓN!Q13="","",FILIACIÓN!Q13)</f>
        <v>  </v>
      </c>
    </row>
    <row r="7" customFormat="false" ht="15" hidden="false" customHeight="true" outlineLevel="0" collapsed="false">
      <c r="A7" s="1" t="n">
        <v>7</v>
      </c>
      <c r="B7" s="3" t="str">
        <f aca="false">IF(FILIACIÓN!Q14="","",FILIACIÓN!Q14)</f>
        <v>  </v>
      </c>
    </row>
    <row r="8" customFormat="false" ht="15" hidden="false" customHeight="true" outlineLevel="0" collapsed="false">
      <c r="A8" s="1" t="n">
        <v>8</v>
      </c>
      <c r="B8" s="3" t="str">
        <f aca="false">IF(FILIACIÓN!Q15="","",FILIACIÓN!Q15)</f>
        <v>  </v>
      </c>
    </row>
    <row r="9" customFormat="false" ht="15" hidden="false" customHeight="true" outlineLevel="0" collapsed="false">
      <c r="A9" s="1" t="n">
        <v>9</v>
      </c>
      <c r="B9" s="3" t="str">
        <f aca="false">IF(FILIACIÓN!Q16="","",FILIACIÓN!Q16)</f>
        <v>  </v>
      </c>
    </row>
    <row r="10" customFormat="false" ht="15" hidden="false" customHeight="true" outlineLevel="0" collapsed="false">
      <c r="A10" s="1" t="n">
        <v>10</v>
      </c>
      <c r="B10" s="3" t="str">
        <f aca="false">IF(FILIACIÓN!Q17="","",FILIACIÓN!Q17)</f>
        <v>  </v>
      </c>
    </row>
    <row r="11" customFormat="false" ht="15" hidden="false" customHeight="true" outlineLevel="0" collapsed="false">
      <c r="A11" s="1" t="n">
        <v>11</v>
      </c>
      <c r="B11" s="3" t="str">
        <f aca="false">IF(FILIACIÓN!Q18="","",FILIACIÓN!Q18)</f>
        <v>  </v>
      </c>
    </row>
    <row r="12" customFormat="false" ht="15" hidden="false" customHeight="true" outlineLevel="0" collapsed="false">
      <c r="A12" s="1" t="n">
        <v>12</v>
      </c>
      <c r="B12" s="3" t="str">
        <f aca="false">IF(FILIACIÓN!Q19="","",FILIACIÓN!Q19)</f>
        <v>  </v>
      </c>
    </row>
    <row r="13" customFormat="false" ht="15" hidden="false" customHeight="true" outlineLevel="0" collapsed="false">
      <c r="A13" s="1" t="n">
        <v>13</v>
      </c>
      <c r="B13" s="3" t="str">
        <f aca="false">IF(FILIACIÓN!Q20="","",FILIACIÓN!Q20)</f>
        <v>  </v>
      </c>
    </row>
    <row r="14" customFormat="false" ht="15" hidden="false" customHeight="true" outlineLevel="0" collapsed="false">
      <c r="A14" s="1" t="n">
        <v>14</v>
      </c>
      <c r="B14" s="3" t="str">
        <f aca="false">IF(FILIACIÓN!Q21="","",FILIACIÓN!Q21)</f>
        <v>  </v>
      </c>
    </row>
    <row r="15" customFormat="false" ht="15" hidden="false" customHeight="true" outlineLevel="0" collapsed="false">
      <c r="A15" s="1" t="n">
        <v>15</v>
      </c>
      <c r="B15" s="3" t="str">
        <f aca="false">IF(FILIACIÓN!Q22="","",FILIACIÓN!Q22)</f>
        <v>  </v>
      </c>
    </row>
    <row r="16" customFormat="false" ht="15" hidden="false" customHeight="true" outlineLevel="0" collapsed="false">
      <c r="A16" s="1" t="n">
        <v>16</v>
      </c>
      <c r="B16" s="3" t="str">
        <f aca="false">IF(FILIACIÓN!Q23="","",FILIACIÓN!Q23)</f>
        <v>  </v>
      </c>
    </row>
    <row r="17" customFormat="false" ht="15" hidden="false" customHeight="true" outlineLevel="0" collapsed="false">
      <c r="A17" s="1" t="n">
        <v>17</v>
      </c>
      <c r="B17" s="3" t="str">
        <f aca="false">IF(FILIACIÓN!Q24="","",FILIACIÓN!Q24)</f>
        <v>  </v>
      </c>
    </row>
    <row r="18" customFormat="false" ht="15" hidden="false" customHeight="true" outlineLevel="0" collapsed="false">
      <c r="A18" s="1" t="n">
        <v>18</v>
      </c>
      <c r="B18" s="3" t="str">
        <f aca="false">IF(FILIACIÓN!Q25="","",FILIACIÓN!Q25)</f>
        <v>  </v>
      </c>
    </row>
    <row r="19" customFormat="false" ht="15" hidden="false" customHeight="true" outlineLevel="0" collapsed="false">
      <c r="A19" s="1" t="n">
        <v>19</v>
      </c>
      <c r="B19" s="3" t="str">
        <f aca="false">IF(FILIACIÓN!Q26="","",FILIACIÓN!Q26)</f>
        <v>  </v>
      </c>
    </row>
    <row r="20" customFormat="false" ht="15" hidden="false" customHeight="true" outlineLevel="0" collapsed="false">
      <c r="A20" s="1" t="n">
        <v>20</v>
      </c>
      <c r="B20" s="3" t="str">
        <f aca="false">IF(FILIACIÓN!Q27="","",FILIACIÓN!Q27)</f>
        <v>  </v>
      </c>
    </row>
    <row r="21" customFormat="false" ht="15" hidden="false" customHeight="true" outlineLevel="0" collapsed="false">
      <c r="A21" s="1" t="n">
        <v>21</v>
      </c>
      <c r="B21" s="3" t="str">
        <f aca="false">IF(FILIACIÓN!Q28="","",FILIACIÓN!Q28)</f>
        <v>  </v>
      </c>
    </row>
    <row r="22" customFormat="false" ht="15" hidden="false" customHeight="true" outlineLevel="0" collapsed="false">
      <c r="A22" s="1" t="n">
        <v>22</v>
      </c>
      <c r="B22" s="3" t="str">
        <f aca="false">IF(FILIACIÓN!Q29="","",FILIACIÓN!Q29)</f>
        <v>  </v>
      </c>
    </row>
    <row r="23" customFormat="false" ht="15" hidden="false" customHeight="true" outlineLevel="0" collapsed="false">
      <c r="A23" s="1" t="n">
        <v>23</v>
      </c>
      <c r="B23" s="3" t="str">
        <f aca="false">IF(FILIACIÓN!Q30="","",FILIACIÓN!Q30)</f>
        <v>  </v>
      </c>
    </row>
    <row r="24" customFormat="false" ht="15" hidden="false" customHeight="true" outlineLevel="0" collapsed="false">
      <c r="A24" s="1" t="n">
        <v>24</v>
      </c>
      <c r="B24" s="3" t="str">
        <f aca="false">IF(FILIACIÓN!Q31="","",FILIACIÓN!Q31)</f>
        <v>  </v>
      </c>
    </row>
    <row r="25" customFormat="false" ht="15" hidden="false" customHeight="true" outlineLevel="0" collapsed="false">
      <c r="A25" s="1" t="n">
        <v>25</v>
      </c>
      <c r="B25" s="3" t="str">
        <f aca="false">IF(FILIACIÓN!Q32="","",FILIACIÓN!Q32)</f>
        <v>  </v>
      </c>
    </row>
    <row r="26" customFormat="false" ht="15" hidden="true" customHeight="true" outlineLevel="0" collapsed="false">
      <c r="A26" s="1" t="n">
        <v>26</v>
      </c>
      <c r="B26" s="3" t="str">
        <f aca="false">IF(FILIACIÓN!Q33="","",FILIACIÓN!Q33)</f>
        <v>  </v>
      </c>
    </row>
    <row r="27" customFormat="false" ht="15" hidden="true" customHeight="true" outlineLevel="0" collapsed="false">
      <c r="A27" s="1" t="n">
        <v>27</v>
      </c>
      <c r="B27" s="3" t="str">
        <f aca="false">IF(FILIACIÓN!Q34="","",FILIACIÓN!Q34)</f>
        <v>  </v>
      </c>
    </row>
    <row r="28" customFormat="false" ht="15" hidden="true" customHeight="true" outlineLevel="0" collapsed="false">
      <c r="A28" s="1" t="n">
        <v>28</v>
      </c>
      <c r="B28" s="3" t="str">
        <f aca="false">IF(FILIACIÓN!Q35="","",FILIACIÓN!Q35)</f>
        <v>  </v>
      </c>
    </row>
    <row r="29" customFormat="false" ht="15" hidden="true" customHeight="true" outlineLevel="0" collapsed="false">
      <c r="A29" s="1" t="n">
        <v>29</v>
      </c>
      <c r="B29" s="3" t="str">
        <f aca="false">IF(FILIACIÓN!Q36="","",FILIACIÓN!Q36)</f>
        <v>  </v>
      </c>
    </row>
    <row r="30" customFormat="false" ht="15" hidden="true" customHeight="true" outlineLevel="0" collapsed="false">
      <c r="A30" s="1" t="n">
        <v>30</v>
      </c>
      <c r="B30" s="3" t="str">
        <f aca="false">IF(FILIACIÓN!Q37="","",FILIACIÓN!Q37)</f>
        <v>  </v>
      </c>
    </row>
    <row r="31" customFormat="false" ht="15" hidden="true" customHeight="true" outlineLevel="0" collapsed="false">
      <c r="A31" s="1" t="n">
        <v>31</v>
      </c>
      <c r="B31" s="3" t="str">
        <f aca="false">IF(FILIACIÓN!Q38="","",FILIACIÓN!Q38)</f>
        <v>  </v>
      </c>
    </row>
    <row r="32" customFormat="false" ht="15" hidden="true" customHeight="true" outlineLevel="0" collapsed="false">
      <c r="A32" s="1" t="n">
        <v>32</v>
      </c>
      <c r="B32" s="3" t="str">
        <f aca="false">IF(FILIACIÓN!Q39="","",FILIACIÓN!Q39)</f>
        <v>  </v>
      </c>
    </row>
    <row r="33" customFormat="false" ht="15" hidden="true" customHeight="true" outlineLevel="0" collapsed="false">
      <c r="A33" s="1" t="n">
        <v>33</v>
      </c>
      <c r="B33" s="3" t="str">
        <f aca="false">IF(FILIACIÓN!Q40="","",FILIACIÓN!Q40)</f>
        <v>  </v>
      </c>
    </row>
    <row r="34" customFormat="false" ht="15" hidden="true" customHeight="true" outlineLevel="0" collapsed="false">
      <c r="A34" s="1" t="n">
        <v>34</v>
      </c>
      <c r="B34" s="3" t="str">
        <f aca="false">IF(FILIACIÓN!Q41="","",FILIACIÓN!Q41)</f>
        <v>  </v>
      </c>
    </row>
    <row r="35" customFormat="false" ht="15" hidden="true" customHeight="true" outlineLevel="0" collapsed="false">
      <c r="A35" s="1" t="n">
        <v>35</v>
      </c>
      <c r="B35" s="3" t="str">
        <f aca="false">IF(FILIACIÓN!Q42="","",FILIACIÓN!Q42)</f>
        <v>  </v>
      </c>
    </row>
    <row r="36" customFormat="false" ht="15" hidden="true" customHeight="true" outlineLevel="0" collapsed="false">
      <c r="A36" s="1" t="n">
        <v>36</v>
      </c>
      <c r="B36" s="3" t="str">
        <f aca="false">IF(FILIACIÓN!Q43="","",FILIACIÓN!Q43)</f>
        <v>  </v>
      </c>
    </row>
    <row r="37" customFormat="false" ht="15" hidden="true" customHeight="true" outlineLevel="0" collapsed="false">
      <c r="A37" s="1" t="n">
        <v>37</v>
      </c>
      <c r="B37" s="3" t="str">
        <f aca="false">IF(FILIACIÓN!Q44="","",FILIACIÓN!Q44)</f>
        <v>  </v>
      </c>
    </row>
    <row r="38" customFormat="false" ht="15" hidden="true" customHeight="false" outlineLevel="0" collapsed="false">
      <c r="A38" s="1" t="n">
        <v>38</v>
      </c>
      <c r="B38" s="3" t="str">
        <f aca="false">IF(FILIACIÓN!Q45="","",FILIACIÓN!Q45)</f>
        <v>  </v>
      </c>
    </row>
    <row r="39" customFormat="false" ht="15" hidden="true" customHeight="false" outlineLevel="0" collapsed="false">
      <c r="A39" s="1" t="n">
        <v>39</v>
      </c>
      <c r="B39" s="3" t="str">
        <f aca="false">IF(FILIACIÓN!Q46="","",FILIACIÓN!Q46)</f>
        <v>  </v>
      </c>
    </row>
    <row r="40" customFormat="false" ht="15" hidden="true" customHeight="false" outlineLevel="0" collapsed="false">
      <c r="A40" s="1" t="n">
        <v>40</v>
      </c>
      <c r="B40" s="3" t="str">
        <f aca="false">IF(FILIACIÓN!Q47="","",FILIACIÓN!Q47)</f>
        <v>  </v>
      </c>
    </row>
    <row r="41" customFormat="false" ht="15" hidden="true" customHeight="false" outlineLevel="0" collapsed="false">
      <c r="A41" s="1" t="n">
        <v>41</v>
      </c>
      <c r="B41" s="3" t="str">
        <f aca="false">IF(FILIACIÓN!Q48="","",FILIACIÓN!Q48)</f>
        <v>  </v>
      </c>
    </row>
    <row r="42" customFormat="false" ht="15" hidden="true" customHeight="false" outlineLevel="0" collapsed="false">
      <c r="A42" s="1" t="n">
        <v>42</v>
      </c>
      <c r="B42" s="3" t="str">
        <f aca="false">IF(FILIACIÓN!Q49="","",FILIACIÓN!Q49)</f>
        <v>  </v>
      </c>
    </row>
    <row r="43" customFormat="false" ht="15" hidden="true" customHeight="false" outlineLevel="0" collapsed="false">
      <c r="A43" s="1" t="n">
        <v>43</v>
      </c>
      <c r="B43" s="3" t="str">
        <f aca="false">IF(FILIACIÓN!Q50="","",FILIACIÓN!Q50)</f>
        <v>  </v>
      </c>
    </row>
    <row r="44" customFormat="false" ht="15" hidden="true" customHeight="false" outlineLevel="0" collapsed="false">
      <c r="A44" s="1" t="n">
        <v>44</v>
      </c>
      <c r="B44" s="3" t="str">
        <f aca="false">IF(FILIACIÓN!Q51="","",FILIACIÓN!Q51)</f>
        <v>  </v>
      </c>
    </row>
    <row r="45" customFormat="false" ht="15" hidden="true" customHeight="false" outlineLevel="0" collapsed="false">
      <c r="A45" s="1" t="n">
        <v>45</v>
      </c>
      <c r="B45" s="3" t="str">
        <f aca="false">IF(FILIACIÓN!Q52="","",FILIACIÓN!Q52)</f>
        <v>  </v>
      </c>
    </row>
    <row r="46" customFormat="false" ht="15" hidden="false" customHeight="false" outlineLevel="0" collapsed="false">
      <c r="B46" s="12"/>
    </row>
    <row r="47" customFormat="false" ht="15" hidden="false" customHeight="false" outlineLevel="0" collapsed="false">
      <c r="B47" s="12"/>
    </row>
    <row r="48" customFormat="false" ht="15" hidden="false" customHeight="false" outlineLevel="0" collapsed="false">
      <c r="B48" s="12"/>
    </row>
  </sheetData>
  <sheetProtection algorithmName="SHA-512" hashValue="TSLFEtTpfBaEve0A6aR1lc5hhAH0i8TzFH4phfhCxQC0/ApzZ6L0iEgLQU7ENfx35+2RMKeVWVirvFeXK7MV4A==" saltValue="OlQy0BKRKYnydoOMmOSjrw==" spinCount="100000" sheet="true" formatCells="false" sort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Z15" activeCellId="0" sqref="Z15"/>
    </sheetView>
  </sheetViews>
  <sheetFormatPr defaultColWidth="10.5742187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33.57"/>
    <col collapsed="false" customWidth="true" hidden="false" outlineLevel="0" max="3" min="3" style="51" width="3.72"/>
    <col collapsed="false" customWidth="true" hidden="false" outlineLevel="0" max="10" min="4" style="51" width="4.72"/>
    <col collapsed="false" customWidth="true" hidden="false" outlineLevel="0" max="11" min="11" style="51" width="3.72"/>
    <col collapsed="false" customWidth="true" hidden="false" outlineLevel="0" max="18" min="12" style="51" width="4.72"/>
    <col collapsed="false" customWidth="true" hidden="false" outlineLevel="0" max="20" min="19" style="51" width="3.72"/>
    <col collapsed="false" customWidth="true" hidden="false" outlineLevel="0" max="21" min="21" style="51" width="2.7"/>
    <col collapsed="false" customWidth="true" hidden="false" outlineLevel="0" max="22" min="22" style="51" width="5.3"/>
    <col collapsed="false" customWidth="true" hidden="false" outlineLevel="0" max="27" min="23" style="254" width="5"/>
    <col collapsed="false" customWidth="true" hidden="false" outlineLevel="0" max="29" min="28" style="51" width="5"/>
  </cols>
  <sheetData>
    <row r="1" customFormat="false" ht="12" hidden="false" customHeight="true" outlineLevel="0" collapsed="false">
      <c r="A1" s="22" t="str">
        <f aca="false">NOMINA!$F$1</f>
        <v>U.E. "BEATRIZ HARTMANN DE BEDREGAL"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</row>
    <row r="2" s="257" customFormat="true" ht="16.5" hidden="false" customHeight="true" outlineLevel="0" collapsed="false">
      <c r="A2" s="256" t="s">
        <v>375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</row>
    <row r="3" customFormat="false" ht="18.75" hidden="false" customHeight="true" outlineLevel="0" collapsed="false">
      <c r="A3" s="255" t="str">
        <f aca="false">NOMINA!$C$1</f>
        <v>PROFESOR(A): SARA VALDIVIA ARANCIBIA</v>
      </c>
      <c r="B3" s="258"/>
      <c r="C3" s="255"/>
      <c r="D3" s="255"/>
      <c r="E3" s="255"/>
      <c r="F3" s="255"/>
      <c r="G3" s="52"/>
      <c r="H3" s="52"/>
      <c r="I3" s="255"/>
      <c r="J3" s="258" t="s">
        <v>376</v>
      </c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</row>
    <row r="4" customFormat="false" ht="18.75" hidden="false" customHeight="true" outlineLevel="0" collapsed="false">
      <c r="A4" s="259" t="str">
        <f aca="false">NOMINA!$C$2</f>
        <v>CURSO: 5º "A" PRIMARIA</v>
      </c>
      <c r="B4" s="260"/>
      <c r="C4" s="259"/>
      <c r="D4" s="255"/>
      <c r="E4" s="255"/>
      <c r="F4" s="255"/>
      <c r="G4" s="52"/>
      <c r="H4" s="52"/>
      <c r="I4" s="255"/>
      <c r="J4" s="255" t="str">
        <f aca="false">NOMINA!$C$4</f>
        <v>GESTIÓN: 2024</v>
      </c>
      <c r="K4" s="255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</row>
    <row r="5" customFormat="false" ht="15.75" hidden="false" customHeight="true" outlineLevel="0" collapsed="false">
      <c r="A5" s="261" t="s">
        <v>142</v>
      </c>
      <c r="B5" s="262" t="s">
        <v>167</v>
      </c>
      <c r="C5" s="263" t="s">
        <v>377</v>
      </c>
      <c r="D5" s="264" t="s">
        <v>378</v>
      </c>
      <c r="E5" s="264"/>
      <c r="F5" s="264"/>
      <c r="G5" s="264"/>
      <c r="H5" s="264"/>
      <c r="I5" s="264"/>
      <c r="J5" s="264"/>
      <c r="K5" s="264"/>
      <c r="L5" s="264" t="s">
        <v>379</v>
      </c>
      <c r="M5" s="264"/>
      <c r="N5" s="264"/>
      <c r="O5" s="264"/>
      <c r="P5" s="264"/>
      <c r="Q5" s="264"/>
      <c r="R5" s="264"/>
      <c r="S5" s="264"/>
      <c r="T5" s="263" t="s">
        <v>380</v>
      </c>
      <c r="U5" s="265" t="s">
        <v>381</v>
      </c>
      <c r="V5" s="266" t="s">
        <v>382</v>
      </c>
    </row>
    <row r="6" customFormat="false" ht="66" hidden="false" customHeight="true" outlineLevel="0" collapsed="false">
      <c r="A6" s="261"/>
      <c r="B6" s="267"/>
      <c r="C6" s="263"/>
      <c r="D6" s="268"/>
      <c r="E6" s="269"/>
      <c r="F6" s="269"/>
      <c r="G6" s="269"/>
      <c r="H6" s="269"/>
      <c r="I6" s="269"/>
      <c r="J6" s="270"/>
      <c r="K6" s="271" t="s">
        <v>175</v>
      </c>
      <c r="L6" s="268"/>
      <c r="M6" s="269"/>
      <c r="N6" s="269"/>
      <c r="O6" s="269"/>
      <c r="P6" s="269"/>
      <c r="Q6" s="269"/>
      <c r="R6" s="270"/>
      <c r="S6" s="271" t="s">
        <v>175</v>
      </c>
      <c r="T6" s="263"/>
      <c r="U6" s="265"/>
      <c r="V6" s="266"/>
    </row>
    <row r="7" customFormat="false" ht="58.5" hidden="false" customHeight="true" outlineLevel="0" collapsed="false">
      <c r="A7" s="261"/>
      <c r="B7" s="272" t="s">
        <v>180</v>
      </c>
      <c r="C7" s="263"/>
      <c r="D7" s="268"/>
      <c r="E7" s="269"/>
      <c r="F7" s="269"/>
      <c r="G7" s="269"/>
      <c r="H7" s="269"/>
      <c r="I7" s="269"/>
      <c r="J7" s="270"/>
      <c r="K7" s="271"/>
      <c r="L7" s="268"/>
      <c r="M7" s="269"/>
      <c r="N7" s="269"/>
      <c r="O7" s="269"/>
      <c r="P7" s="269"/>
      <c r="Q7" s="269"/>
      <c r="R7" s="270"/>
      <c r="S7" s="271"/>
      <c r="T7" s="263"/>
      <c r="U7" s="265"/>
      <c r="V7" s="266"/>
      <c r="X7" s="273" t="s">
        <v>383</v>
      </c>
      <c r="Y7" s="273" t="s">
        <v>384</v>
      </c>
      <c r="Z7" s="273" t="s">
        <v>385</v>
      </c>
    </row>
    <row r="8" s="284" customFormat="true" ht="25.5" hidden="false" customHeight="true" outlineLevel="0" collapsed="false">
      <c r="A8" s="274" t="n">
        <v>1</v>
      </c>
      <c r="B8" s="275" t="str">
        <f aca="false">IF(NOMINA!B1="","",NOMINA!B1)</f>
        <v>  </v>
      </c>
      <c r="C8" s="276" t="str">
        <f aca="false">IF('EVAL SER Y DECIDIR'!H8="","",'EVAL SER Y DECIDIR'!H8)</f>
        <v/>
      </c>
      <c r="D8" s="277"/>
      <c r="E8" s="277"/>
      <c r="F8" s="277"/>
      <c r="G8" s="277"/>
      <c r="H8" s="277"/>
      <c r="I8" s="277"/>
      <c r="J8" s="278"/>
      <c r="K8" s="279" t="str">
        <f aca="false">IF(ISERROR(ROUND(AVERAGE(D8:J8),0)),"",ROUND(AVERAGE(D8:J8),0))</f>
        <v/>
      </c>
      <c r="L8" s="277"/>
      <c r="M8" s="277"/>
      <c r="N8" s="277"/>
      <c r="O8" s="277"/>
      <c r="P8" s="277"/>
      <c r="Q8" s="277"/>
      <c r="R8" s="278"/>
      <c r="S8" s="279" t="str">
        <f aca="false">IF(ISERROR(ROUND(AVERAGE(L8:R8),0)),"",ROUND(AVERAGE(L8:R8),0))</f>
        <v/>
      </c>
      <c r="T8" s="276" t="str">
        <f aca="false">IF('EVAL SER Y DECIDIR'!N8="","",'EVAL SER Y DECIDIR'!N8)</f>
        <v/>
      </c>
      <c r="U8" s="280" t="str">
        <f aca="false">IF(AUTOEVALUACIÓN!C8="","",AUTOEVALUACIÓN!C8)</f>
        <v/>
      </c>
      <c r="V8" s="281" t="str">
        <f aca="false">IF(OR(C8="",K8="",S8="",T8="",U8=""),"",SUM(C8,K8,S8,T8,U8))</f>
        <v/>
      </c>
      <c r="W8" s="282"/>
      <c r="X8" s="282" t="n">
        <f aca="false">COUNTIFS(V8:V52,"&lt;101",V8:V52,"&gt;0")</f>
        <v>0</v>
      </c>
      <c r="Y8" s="283" t="n">
        <f aca="false">COUNTIFS(V8:V52,"&lt;51",V8:V52,"&gt;1")</f>
        <v>0</v>
      </c>
      <c r="Z8" s="283" t="n">
        <f aca="false">X8-Y8</f>
        <v>0</v>
      </c>
      <c r="AA8" s="283"/>
    </row>
    <row r="9" s="284" customFormat="true" ht="25.5" hidden="false" customHeight="true" outlineLevel="0" collapsed="false">
      <c r="A9" s="274" t="n">
        <v>2</v>
      </c>
      <c r="B9" s="275" t="str">
        <f aca="false">IF(NOMINA!B2="","",NOMINA!B2)</f>
        <v>  </v>
      </c>
      <c r="C9" s="276" t="str">
        <f aca="false">IF('EVAL SER Y DECIDIR'!H9="","",'EVAL SER Y DECIDIR'!H9)</f>
        <v/>
      </c>
      <c r="D9" s="277"/>
      <c r="E9" s="277"/>
      <c r="F9" s="277"/>
      <c r="G9" s="277"/>
      <c r="H9" s="277"/>
      <c r="I9" s="277"/>
      <c r="J9" s="278"/>
      <c r="K9" s="279" t="str">
        <f aca="false">IF(ISERROR(ROUND(AVERAGE(D9:J9),0)),"",ROUND(AVERAGE(D9:J9),0))</f>
        <v/>
      </c>
      <c r="L9" s="277"/>
      <c r="M9" s="277"/>
      <c r="N9" s="277"/>
      <c r="O9" s="277"/>
      <c r="P9" s="277"/>
      <c r="Q9" s="277"/>
      <c r="R9" s="278"/>
      <c r="S9" s="279" t="str">
        <f aca="false">IF(ISERROR(ROUND(AVERAGE(L9:R9),0)),"",ROUND(AVERAGE(L9:R9),0))</f>
        <v/>
      </c>
      <c r="T9" s="276" t="str">
        <f aca="false">IF('EVAL SER Y DECIDIR'!N9="","",'EVAL SER Y DECIDIR'!N9)</f>
        <v/>
      </c>
      <c r="U9" s="280" t="str">
        <f aca="false">IF(AUTOEVALUACIÓN!C9="","",AUTOEVALUACIÓN!C9)</f>
        <v/>
      </c>
      <c r="V9" s="281" t="str">
        <f aca="false">IF(OR(C9="",K9="",S9="",T9="",U9=""),"",SUM(C9,K9,S9,T9,U9))</f>
        <v/>
      </c>
      <c r="W9" s="282"/>
      <c r="X9" s="282"/>
      <c r="Y9" s="283"/>
      <c r="Z9" s="283"/>
      <c r="AA9" s="283"/>
    </row>
    <row r="10" s="284" customFormat="true" ht="25.5" hidden="false" customHeight="true" outlineLevel="0" collapsed="false">
      <c r="A10" s="274" t="n">
        <v>3</v>
      </c>
      <c r="B10" s="275" t="str">
        <f aca="false">IF(NOMINA!B3="","",NOMINA!B3)</f>
        <v>  </v>
      </c>
      <c r="C10" s="276" t="str">
        <f aca="false">IF('EVAL SER Y DECIDIR'!H10="","",'EVAL SER Y DECIDIR'!H10)</f>
        <v/>
      </c>
      <c r="D10" s="277"/>
      <c r="E10" s="277"/>
      <c r="F10" s="277"/>
      <c r="G10" s="277"/>
      <c r="H10" s="277"/>
      <c r="I10" s="277"/>
      <c r="J10" s="278"/>
      <c r="K10" s="279" t="str">
        <f aca="false">IF(ISERROR(ROUND(AVERAGE(D10:J10),0)),"",ROUND(AVERAGE(D10:J10),0))</f>
        <v/>
      </c>
      <c r="L10" s="277"/>
      <c r="M10" s="277"/>
      <c r="N10" s="277"/>
      <c r="O10" s="277"/>
      <c r="P10" s="277"/>
      <c r="Q10" s="277"/>
      <c r="R10" s="278"/>
      <c r="S10" s="279" t="str">
        <f aca="false">IF(ISERROR(ROUND(AVERAGE(L10:R10),0)),"",ROUND(AVERAGE(L10:R10),0))</f>
        <v/>
      </c>
      <c r="T10" s="276" t="str">
        <f aca="false">IF('EVAL SER Y DECIDIR'!N10="","",'EVAL SER Y DECIDIR'!N10)</f>
        <v/>
      </c>
      <c r="U10" s="280" t="str">
        <f aca="false">IF(AUTOEVALUACIÓN!C10="","",AUTOEVALUACIÓN!C10)</f>
        <v/>
      </c>
      <c r="V10" s="281" t="str">
        <f aca="false">IF(OR(C10="",K10="",S10="",T10="",U10=""),"",SUM(C10,K10,S10,T10,U10))</f>
        <v/>
      </c>
      <c r="W10" s="282"/>
      <c r="X10" s="282"/>
      <c r="Y10" s="283"/>
      <c r="Z10" s="283"/>
      <c r="AA10" s="283"/>
    </row>
    <row r="11" s="284" customFormat="true" ht="25.5" hidden="false" customHeight="true" outlineLevel="0" collapsed="false">
      <c r="A11" s="274" t="n">
        <v>4</v>
      </c>
      <c r="B11" s="275" t="str">
        <f aca="false">IF(NOMINA!B4="","",NOMINA!B4)</f>
        <v>  </v>
      </c>
      <c r="C11" s="276" t="str">
        <f aca="false">IF('EVAL SER Y DECIDIR'!H11="","",'EVAL SER Y DECIDIR'!H11)</f>
        <v/>
      </c>
      <c r="D11" s="277"/>
      <c r="E11" s="277"/>
      <c r="F11" s="277"/>
      <c r="G11" s="277"/>
      <c r="H11" s="277"/>
      <c r="I11" s="277"/>
      <c r="J11" s="278"/>
      <c r="K11" s="279" t="str">
        <f aca="false">IF(ISERROR(ROUND(AVERAGE(D11:J11),0)),"",ROUND(AVERAGE(D11:J11),0))</f>
        <v/>
      </c>
      <c r="L11" s="277"/>
      <c r="M11" s="277"/>
      <c r="N11" s="277"/>
      <c r="O11" s="277"/>
      <c r="P11" s="277"/>
      <c r="Q11" s="277"/>
      <c r="R11" s="278"/>
      <c r="S11" s="279" t="str">
        <f aca="false">IF(ISERROR(ROUND(AVERAGE(L11:R11),0)),"",ROUND(AVERAGE(L11:R11),0))</f>
        <v/>
      </c>
      <c r="T11" s="276" t="str">
        <f aca="false">IF('EVAL SER Y DECIDIR'!N11="","",'EVAL SER Y DECIDIR'!N11)</f>
        <v/>
      </c>
      <c r="U11" s="280" t="str">
        <f aca="false">IF(AUTOEVALUACIÓN!C11="","",AUTOEVALUACIÓN!C11)</f>
        <v/>
      </c>
      <c r="V11" s="281" t="str">
        <f aca="false">IF(OR(C11="",K11="",S11="",T11="",U11=""),"",SUM(C11,K11,S11,T11,U11))</f>
        <v/>
      </c>
      <c r="W11" s="282"/>
      <c r="X11" s="282"/>
      <c r="Y11" s="283"/>
      <c r="Z11" s="283"/>
      <c r="AA11" s="283"/>
    </row>
    <row r="12" s="284" customFormat="true" ht="25.5" hidden="false" customHeight="true" outlineLevel="0" collapsed="false">
      <c r="A12" s="274" t="n">
        <v>5</v>
      </c>
      <c r="B12" s="275" t="str">
        <f aca="false">IF(NOMINA!B5="","",NOMINA!B5)</f>
        <v>  </v>
      </c>
      <c r="C12" s="276" t="str">
        <f aca="false">IF('EVAL SER Y DECIDIR'!H12="","",'EVAL SER Y DECIDIR'!H12)</f>
        <v/>
      </c>
      <c r="D12" s="277"/>
      <c r="E12" s="277"/>
      <c r="F12" s="277"/>
      <c r="G12" s="277"/>
      <c r="H12" s="277"/>
      <c r="I12" s="277"/>
      <c r="J12" s="278"/>
      <c r="K12" s="279" t="str">
        <f aca="false">IF(ISERROR(ROUND(AVERAGE(D12:J12),0)),"",ROUND(AVERAGE(D12:J12),0))</f>
        <v/>
      </c>
      <c r="L12" s="277"/>
      <c r="M12" s="277"/>
      <c r="N12" s="277"/>
      <c r="O12" s="277"/>
      <c r="P12" s="277"/>
      <c r="Q12" s="277"/>
      <c r="R12" s="278"/>
      <c r="S12" s="279" t="str">
        <f aca="false">IF(ISERROR(ROUND(AVERAGE(L12:R12),0)),"",ROUND(AVERAGE(L12:R12),0))</f>
        <v/>
      </c>
      <c r="T12" s="276" t="str">
        <f aca="false">IF('EVAL SER Y DECIDIR'!N12="","",'EVAL SER Y DECIDIR'!N12)</f>
        <v/>
      </c>
      <c r="U12" s="280" t="str">
        <f aca="false">IF(AUTOEVALUACIÓN!C12="","",AUTOEVALUACIÓN!C12)</f>
        <v/>
      </c>
      <c r="V12" s="281" t="str">
        <f aca="false">IF(OR(C12="",K12="",S12="",T12="",U12=""),"",SUM(C12,K12,S12,T12,U12))</f>
        <v/>
      </c>
      <c r="W12" s="282"/>
      <c r="X12" s="282"/>
      <c r="Y12" s="283"/>
      <c r="Z12" s="283"/>
      <c r="AA12" s="283"/>
    </row>
    <row r="13" s="284" customFormat="true" ht="25.5" hidden="false" customHeight="true" outlineLevel="0" collapsed="false">
      <c r="A13" s="274" t="n">
        <v>6</v>
      </c>
      <c r="B13" s="275" t="str">
        <f aca="false">IF(NOMINA!B6="","",NOMINA!B6)</f>
        <v>  </v>
      </c>
      <c r="C13" s="276" t="str">
        <f aca="false">IF('EVAL SER Y DECIDIR'!H13="","",'EVAL SER Y DECIDIR'!H13)</f>
        <v/>
      </c>
      <c r="D13" s="277"/>
      <c r="E13" s="277"/>
      <c r="F13" s="277"/>
      <c r="G13" s="277"/>
      <c r="H13" s="277"/>
      <c r="I13" s="277"/>
      <c r="J13" s="278"/>
      <c r="K13" s="279" t="str">
        <f aca="false">IF(ISERROR(ROUND(AVERAGE(D13:J13),0)),"",ROUND(AVERAGE(D13:J13),0))</f>
        <v/>
      </c>
      <c r="L13" s="277"/>
      <c r="M13" s="277"/>
      <c r="N13" s="277"/>
      <c r="O13" s="277"/>
      <c r="P13" s="277"/>
      <c r="Q13" s="277"/>
      <c r="R13" s="278"/>
      <c r="S13" s="279" t="str">
        <f aca="false">IF(ISERROR(ROUND(AVERAGE(L13:R13),0)),"",ROUND(AVERAGE(L13:R13),0))</f>
        <v/>
      </c>
      <c r="T13" s="276" t="str">
        <f aca="false">IF('EVAL SER Y DECIDIR'!N13="","",'EVAL SER Y DECIDIR'!N13)</f>
        <v/>
      </c>
      <c r="U13" s="280" t="str">
        <f aca="false">IF(AUTOEVALUACIÓN!C13="","",AUTOEVALUACIÓN!C13)</f>
        <v/>
      </c>
      <c r="V13" s="281" t="str">
        <f aca="false">IF(OR(C13="",K13="",S13="",T13="",U13=""),"",SUM(C13,K13,S13,T13,U13))</f>
        <v/>
      </c>
      <c r="W13" s="282"/>
      <c r="X13" s="282"/>
      <c r="Y13" s="283"/>
      <c r="Z13" s="283"/>
      <c r="AA13" s="283"/>
    </row>
    <row r="14" s="284" customFormat="true" ht="25.5" hidden="false" customHeight="true" outlineLevel="0" collapsed="false">
      <c r="A14" s="274" t="n">
        <v>7</v>
      </c>
      <c r="B14" s="275" t="str">
        <f aca="false">IF(NOMINA!B7="","",NOMINA!B7)</f>
        <v>  </v>
      </c>
      <c r="C14" s="276" t="str">
        <f aca="false">IF('EVAL SER Y DECIDIR'!H14="","",'EVAL SER Y DECIDIR'!H14)</f>
        <v/>
      </c>
      <c r="D14" s="277"/>
      <c r="E14" s="277"/>
      <c r="F14" s="277"/>
      <c r="G14" s="277"/>
      <c r="H14" s="277"/>
      <c r="I14" s="277"/>
      <c r="J14" s="278"/>
      <c r="K14" s="279" t="str">
        <f aca="false">IF(ISERROR(ROUND(AVERAGE(D14:J14),0)),"",ROUND(AVERAGE(D14:J14),0))</f>
        <v/>
      </c>
      <c r="L14" s="277"/>
      <c r="M14" s="277"/>
      <c r="N14" s="277"/>
      <c r="O14" s="277"/>
      <c r="P14" s="277"/>
      <c r="Q14" s="277"/>
      <c r="R14" s="278"/>
      <c r="S14" s="279" t="str">
        <f aca="false">IF(ISERROR(ROUND(AVERAGE(L14:R14),0)),"",ROUND(AVERAGE(L14:R14),0))</f>
        <v/>
      </c>
      <c r="T14" s="276" t="str">
        <f aca="false">IF('EVAL SER Y DECIDIR'!N14="","",'EVAL SER Y DECIDIR'!N14)</f>
        <v/>
      </c>
      <c r="U14" s="280" t="str">
        <f aca="false">IF(AUTOEVALUACIÓN!C14="","",AUTOEVALUACIÓN!C14)</f>
        <v/>
      </c>
      <c r="V14" s="281" t="str">
        <f aca="false">IF(OR(C14="",K14="",S14="",T14="",U14=""),"",SUM(C14,K14,S14,T14,U14))</f>
        <v/>
      </c>
      <c r="W14" s="282"/>
      <c r="X14" s="282"/>
      <c r="Y14" s="283"/>
      <c r="Z14" s="283"/>
      <c r="AA14" s="283"/>
    </row>
    <row r="15" s="284" customFormat="true" ht="25.5" hidden="false" customHeight="true" outlineLevel="0" collapsed="false">
      <c r="A15" s="274" t="n">
        <v>8</v>
      </c>
      <c r="B15" s="275" t="str">
        <f aca="false">IF(NOMINA!B8="","",NOMINA!B8)</f>
        <v>  </v>
      </c>
      <c r="C15" s="276" t="str">
        <f aca="false">IF('EVAL SER Y DECIDIR'!H15="","",'EVAL SER Y DECIDIR'!H15)</f>
        <v/>
      </c>
      <c r="D15" s="277"/>
      <c r="E15" s="277"/>
      <c r="F15" s="277"/>
      <c r="G15" s="277"/>
      <c r="H15" s="277"/>
      <c r="I15" s="277"/>
      <c r="J15" s="278"/>
      <c r="K15" s="279" t="str">
        <f aca="false">IF(ISERROR(ROUND(AVERAGE(D15:J15),0)),"",ROUND(AVERAGE(D15:J15),0))</f>
        <v/>
      </c>
      <c r="L15" s="277"/>
      <c r="M15" s="277"/>
      <c r="N15" s="277"/>
      <c r="O15" s="277"/>
      <c r="P15" s="277"/>
      <c r="Q15" s="277"/>
      <c r="R15" s="278"/>
      <c r="S15" s="279" t="str">
        <f aca="false">IF(ISERROR(ROUND(AVERAGE(L15:R15),0)),"",ROUND(AVERAGE(L15:R15),0))</f>
        <v/>
      </c>
      <c r="T15" s="276" t="str">
        <f aca="false">IF('EVAL SER Y DECIDIR'!N15="","",'EVAL SER Y DECIDIR'!N15)</f>
        <v/>
      </c>
      <c r="U15" s="280" t="str">
        <f aca="false">IF(AUTOEVALUACIÓN!C15="","",AUTOEVALUACIÓN!C15)</f>
        <v/>
      </c>
      <c r="V15" s="281" t="str">
        <f aca="false">IF(OR(C15="",K15="",S15="",T15="",U15=""),"",SUM(C15,K15,S15,T15,U15))</f>
        <v/>
      </c>
      <c r="W15" s="282"/>
      <c r="X15" s="282"/>
      <c r="Y15" s="283"/>
      <c r="Z15" s="283"/>
      <c r="AA15" s="283"/>
    </row>
    <row r="16" s="284" customFormat="true" ht="25.5" hidden="false" customHeight="true" outlineLevel="0" collapsed="false">
      <c r="A16" s="274" t="n">
        <v>9</v>
      </c>
      <c r="B16" s="275" t="str">
        <f aca="false">IF(NOMINA!B9="","",NOMINA!B9)</f>
        <v>  </v>
      </c>
      <c r="C16" s="276" t="str">
        <f aca="false">IF('EVAL SER Y DECIDIR'!H16="","",'EVAL SER Y DECIDIR'!H16)</f>
        <v/>
      </c>
      <c r="D16" s="277"/>
      <c r="E16" s="277"/>
      <c r="F16" s="277"/>
      <c r="G16" s="277"/>
      <c r="H16" s="277"/>
      <c r="I16" s="277"/>
      <c r="J16" s="278"/>
      <c r="K16" s="279" t="str">
        <f aca="false">IF(ISERROR(ROUND(AVERAGE(D16:J16),0)),"",ROUND(AVERAGE(D16:J16),0))</f>
        <v/>
      </c>
      <c r="L16" s="277"/>
      <c r="M16" s="277"/>
      <c r="N16" s="277"/>
      <c r="O16" s="277"/>
      <c r="P16" s="277"/>
      <c r="Q16" s="277"/>
      <c r="R16" s="278"/>
      <c r="S16" s="279" t="str">
        <f aca="false">IF(ISERROR(ROUND(AVERAGE(L16:R16),0)),"",ROUND(AVERAGE(L16:R16),0))</f>
        <v/>
      </c>
      <c r="T16" s="276" t="str">
        <f aca="false">IF('EVAL SER Y DECIDIR'!N16="","",'EVAL SER Y DECIDIR'!N16)</f>
        <v/>
      </c>
      <c r="U16" s="280" t="str">
        <f aca="false">IF(AUTOEVALUACIÓN!C16="","",AUTOEVALUACIÓN!C16)</f>
        <v/>
      </c>
      <c r="V16" s="281" t="str">
        <f aca="false">IF(OR(C16="",K16="",S16="",T16="",U16=""),"",SUM(C16,K16,S16,T16,U16))</f>
        <v/>
      </c>
      <c r="W16" s="282"/>
      <c r="X16" s="282"/>
      <c r="Y16" s="283"/>
      <c r="Z16" s="283"/>
      <c r="AA16" s="283"/>
    </row>
    <row r="17" s="284" customFormat="true" ht="25.5" hidden="false" customHeight="true" outlineLevel="0" collapsed="false">
      <c r="A17" s="274" t="n">
        <v>10</v>
      </c>
      <c r="B17" s="275" t="str">
        <f aca="false">IF(NOMINA!B10="","",NOMINA!B10)</f>
        <v>  </v>
      </c>
      <c r="C17" s="276" t="str">
        <f aca="false">IF('EVAL SER Y DECIDIR'!H17="","",'EVAL SER Y DECIDIR'!H17)</f>
        <v/>
      </c>
      <c r="D17" s="277"/>
      <c r="E17" s="277"/>
      <c r="F17" s="277"/>
      <c r="G17" s="277"/>
      <c r="H17" s="277"/>
      <c r="I17" s="277"/>
      <c r="J17" s="278"/>
      <c r="K17" s="279" t="str">
        <f aca="false">IF(ISERROR(ROUND(AVERAGE(D17:J17),0)),"",ROUND(AVERAGE(D17:J17),0))</f>
        <v/>
      </c>
      <c r="L17" s="277"/>
      <c r="M17" s="277"/>
      <c r="N17" s="277"/>
      <c r="O17" s="277"/>
      <c r="P17" s="277"/>
      <c r="Q17" s="277"/>
      <c r="R17" s="278"/>
      <c r="S17" s="279" t="str">
        <f aca="false">IF(ISERROR(ROUND(AVERAGE(L17:R17),0)),"",ROUND(AVERAGE(L17:R17),0))</f>
        <v/>
      </c>
      <c r="T17" s="276" t="str">
        <f aca="false">IF('EVAL SER Y DECIDIR'!N17="","",'EVAL SER Y DECIDIR'!N17)</f>
        <v/>
      </c>
      <c r="U17" s="280" t="str">
        <f aca="false">IF(AUTOEVALUACIÓN!C17="","",AUTOEVALUACIÓN!C17)</f>
        <v/>
      </c>
      <c r="V17" s="281" t="str">
        <f aca="false">IF(OR(C17="",K17="",S17="",T17="",U17=""),"",SUM(C17,K17,S17,T17,U17))</f>
        <v/>
      </c>
      <c r="W17" s="282"/>
      <c r="X17" s="282"/>
      <c r="Y17" s="283"/>
      <c r="Z17" s="283"/>
      <c r="AA17" s="283"/>
    </row>
    <row r="18" s="284" customFormat="true" ht="25.5" hidden="false" customHeight="true" outlineLevel="0" collapsed="false">
      <c r="A18" s="274" t="n">
        <v>11</v>
      </c>
      <c r="B18" s="275" t="str">
        <f aca="false">IF(NOMINA!B11="","",NOMINA!B11)</f>
        <v>  </v>
      </c>
      <c r="C18" s="276" t="str">
        <f aca="false">IF('EVAL SER Y DECIDIR'!H18="","",'EVAL SER Y DECIDIR'!H18)</f>
        <v/>
      </c>
      <c r="D18" s="277"/>
      <c r="E18" s="277"/>
      <c r="F18" s="277"/>
      <c r="G18" s="277"/>
      <c r="H18" s="277"/>
      <c r="I18" s="277"/>
      <c r="J18" s="278"/>
      <c r="K18" s="279" t="str">
        <f aca="false">IF(ISERROR(ROUND(AVERAGE(D18:J18),0)),"",ROUND(AVERAGE(D18:J18),0))</f>
        <v/>
      </c>
      <c r="L18" s="277"/>
      <c r="M18" s="277"/>
      <c r="N18" s="277"/>
      <c r="O18" s="277"/>
      <c r="P18" s="277"/>
      <c r="Q18" s="277"/>
      <c r="R18" s="278"/>
      <c r="S18" s="279" t="str">
        <f aca="false">IF(ISERROR(ROUND(AVERAGE(L18:R18),0)),"",ROUND(AVERAGE(L18:R18),0))</f>
        <v/>
      </c>
      <c r="T18" s="276" t="str">
        <f aca="false">IF('EVAL SER Y DECIDIR'!N18="","",'EVAL SER Y DECIDIR'!N18)</f>
        <v/>
      </c>
      <c r="U18" s="280" t="str">
        <f aca="false">IF(AUTOEVALUACIÓN!C18="","",AUTOEVALUACIÓN!C18)</f>
        <v/>
      </c>
      <c r="V18" s="281" t="str">
        <f aca="false">IF(OR(C18="",K18="",S18="",T18="",U18=""),"",SUM(C18,K18,S18,T18,U18))</f>
        <v/>
      </c>
      <c r="W18" s="282"/>
      <c r="X18" s="282"/>
      <c r="Y18" s="283"/>
      <c r="Z18" s="283"/>
      <c r="AA18" s="283"/>
    </row>
    <row r="19" s="284" customFormat="true" ht="25.5" hidden="false" customHeight="true" outlineLevel="0" collapsed="false">
      <c r="A19" s="274" t="n">
        <v>12</v>
      </c>
      <c r="B19" s="275" t="str">
        <f aca="false">IF(NOMINA!B12="","",NOMINA!B12)</f>
        <v>  </v>
      </c>
      <c r="C19" s="276" t="str">
        <f aca="false">IF('EVAL SER Y DECIDIR'!H19="","",'EVAL SER Y DECIDIR'!H19)</f>
        <v/>
      </c>
      <c r="D19" s="277"/>
      <c r="E19" s="277"/>
      <c r="F19" s="277"/>
      <c r="G19" s="277"/>
      <c r="H19" s="277"/>
      <c r="I19" s="277"/>
      <c r="J19" s="278"/>
      <c r="K19" s="279" t="str">
        <f aca="false">IF(ISERROR(ROUND(AVERAGE(D19:J19),0)),"",ROUND(AVERAGE(D19:J19),0))</f>
        <v/>
      </c>
      <c r="L19" s="277"/>
      <c r="M19" s="277"/>
      <c r="N19" s="277"/>
      <c r="O19" s="277"/>
      <c r="P19" s="277"/>
      <c r="Q19" s="277"/>
      <c r="R19" s="278"/>
      <c r="S19" s="279" t="str">
        <f aca="false">IF(ISERROR(ROUND(AVERAGE(L19:R19),0)),"",ROUND(AVERAGE(L19:R19),0))</f>
        <v/>
      </c>
      <c r="T19" s="276" t="str">
        <f aca="false">IF('EVAL SER Y DECIDIR'!N19="","",'EVAL SER Y DECIDIR'!N19)</f>
        <v/>
      </c>
      <c r="U19" s="280" t="str">
        <f aca="false">IF(AUTOEVALUACIÓN!C19="","",AUTOEVALUACIÓN!C19)</f>
        <v/>
      </c>
      <c r="V19" s="281" t="str">
        <f aca="false">IF(OR(C19="",K19="",S19="",T19="",U19=""),"",SUM(C19,K19,S19,T19,U19))</f>
        <v/>
      </c>
      <c r="W19" s="282"/>
      <c r="X19" s="282"/>
      <c r="Y19" s="283"/>
      <c r="Z19" s="283"/>
      <c r="AA19" s="283"/>
    </row>
    <row r="20" s="284" customFormat="true" ht="25.5" hidden="false" customHeight="true" outlineLevel="0" collapsed="false">
      <c r="A20" s="274" t="n">
        <v>13</v>
      </c>
      <c r="B20" s="275" t="str">
        <f aca="false">IF(NOMINA!B13="","",NOMINA!B13)</f>
        <v>  </v>
      </c>
      <c r="C20" s="276" t="str">
        <f aca="false">IF('EVAL SER Y DECIDIR'!H20="","",'EVAL SER Y DECIDIR'!H20)</f>
        <v/>
      </c>
      <c r="D20" s="277"/>
      <c r="E20" s="277"/>
      <c r="F20" s="277"/>
      <c r="G20" s="277"/>
      <c r="H20" s="277"/>
      <c r="I20" s="277"/>
      <c r="J20" s="278"/>
      <c r="K20" s="279" t="str">
        <f aca="false">IF(ISERROR(ROUND(AVERAGE(D20:J20),0)),"",ROUND(AVERAGE(D20:J20),0))</f>
        <v/>
      </c>
      <c r="L20" s="277"/>
      <c r="M20" s="277"/>
      <c r="N20" s="277"/>
      <c r="O20" s="277"/>
      <c r="P20" s="277"/>
      <c r="Q20" s="277"/>
      <c r="R20" s="278"/>
      <c r="S20" s="279" t="str">
        <f aca="false">IF(ISERROR(ROUND(AVERAGE(L20:R20),0)),"",ROUND(AVERAGE(L20:R20),0))</f>
        <v/>
      </c>
      <c r="T20" s="276" t="str">
        <f aca="false">IF('EVAL SER Y DECIDIR'!N20="","",'EVAL SER Y DECIDIR'!N20)</f>
        <v/>
      </c>
      <c r="U20" s="280" t="str">
        <f aca="false">IF(AUTOEVALUACIÓN!C20="","",AUTOEVALUACIÓN!C20)</f>
        <v/>
      </c>
      <c r="V20" s="281" t="str">
        <f aca="false">IF(OR(C20="",K20="",S20="",T20="",U20=""),"",SUM(C20,K20,S20,T20,U20))</f>
        <v/>
      </c>
      <c r="W20" s="282"/>
      <c r="X20" s="282"/>
      <c r="Y20" s="283"/>
      <c r="Z20" s="283"/>
      <c r="AA20" s="283"/>
    </row>
    <row r="21" s="284" customFormat="true" ht="25.5" hidden="false" customHeight="true" outlineLevel="0" collapsed="false">
      <c r="A21" s="274" t="n">
        <v>14</v>
      </c>
      <c r="B21" s="275" t="str">
        <f aca="false">IF(NOMINA!B14="","",NOMINA!B14)</f>
        <v>  </v>
      </c>
      <c r="C21" s="276" t="str">
        <f aca="false">IF('EVAL SER Y DECIDIR'!H21="","",'EVAL SER Y DECIDIR'!H21)</f>
        <v/>
      </c>
      <c r="D21" s="277"/>
      <c r="E21" s="277"/>
      <c r="F21" s="277"/>
      <c r="G21" s="277"/>
      <c r="H21" s="277"/>
      <c r="I21" s="277"/>
      <c r="J21" s="278"/>
      <c r="K21" s="279" t="str">
        <f aca="false">IF(ISERROR(ROUND(AVERAGE(D21:J21),0)),"",ROUND(AVERAGE(D21:J21),0))</f>
        <v/>
      </c>
      <c r="L21" s="277"/>
      <c r="M21" s="277"/>
      <c r="N21" s="277"/>
      <c r="O21" s="277"/>
      <c r="P21" s="277"/>
      <c r="Q21" s="277"/>
      <c r="R21" s="278"/>
      <c r="S21" s="279" t="str">
        <f aca="false">IF(ISERROR(ROUND(AVERAGE(L21:R21),0)),"",ROUND(AVERAGE(L21:R21),0))</f>
        <v/>
      </c>
      <c r="T21" s="276" t="str">
        <f aca="false">IF('EVAL SER Y DECIDIR'!N21="","",'EVAL SER Y DECIDIR'!N21)</f>
        <v/>
      </c>
      <c r="U21" s="280" t="str">
        <f aca="false">IF(AUTOEVALUACIÓN!C21="","",AUTOEVALUACIÓN!C21)</f>
        <v/>
      </c>
      <c r="V21" s="281" t="str">
        <f aca="false">IF(OR(C21="",K21="",S21="",T21="",U21=""),"",SUM(C21,K21,S21,T21,U21))</f>
        <v/>
      </c>
      <c r="W21" s="282"/>
      <c r="X21" s="282"/>
      <c r="Y21" s="283"/>
      <c r="Z21" s="283"/>
      <c r="AA21" s="283"/>
    </row>
    <row r="22" s="284" customFormat="true" ht="25.5" hidden="false" customHeight="true" outlineLevel="0" collapsed="false">
      <c r="A22" s="274" t="n">
        <v>15</v>
      </c>
      <c r="B22" s="275" t="str">
        <f aca="false">IF(NOMINA!B15="","",NOMINA!B15)</f>
        <v>  </v>
      </c>
      <c r="C22" s="276" t="str">
        <f aca="false">IF('EVAL SER Y DECIDIR'!H22="","",'EVAL SER Y DECIDIR'!H22)</f>
        <v/>
      </c>
      <c r="D22" s="277"/>
      <c r="E22" s="277"/>
      <c r="F22" s="277"/>
      <c r="G22" s="277"/>
      <c r="H22" s="277"/>
      <c r="I22" s="277"/>
      <c r="J22" s="278"/>
      <c r="K22" s="279" t="str">
        <f aca="false">IF(ISERROR(ROUND(AVERAGE(D22:J22),0)),"",ROUND(AVERAGE(D22:J22),0))</f>
        <v/>
      </c>
      <c r="L22" s="277"/>
      <c r="M22" s="277"/>
      <c r="N22" s="277"/>
      <c r="O22" s="277"/>
      <c r="P22" s="277"/>
      <c r="Q22" s="277"/>
      <c r="R22" s="278"/>
      <c r="S22" s="279" t="str">
        <f aca="false">IF(ISERROR(ROUND(AVERAGE(L22:R22),0)),"",ROUND(AVERAGE(L22:R22),0))</f>
        <v/>
      </c>
      <c r="T22" s="276" t="str">
        <f aca="false">IF('EVAL SER Y DECIDIR'!N22="","",'EVAL SER Y DECIDIR'!N22)</f>
        <v/>
      </c>
      <c r="U22" s="280" t="str">
        <f aca="false">IF(AUTOEVALUACIÓN!C22="","",AUTOEVALUACIÓN!C22)</f>
        <v/>
      </c>
      <c r="V22" s="281" t="str">
        <f aca="false">IF(OR(C22="",K22="",S22="",T22="",U22=""),"",SUM(C22,K22,S22,T22,U22))</f>
        <v/>
      </c>
      <c r="W22" s="282"/>
      <c r="X22" s="282"/>
      <c r="Y22" s="283"/>
      <c r="Z22" s="283"/>
      <c r="AA22" s="283"/>
    </row>
    <row r="23" s="284" customFormat="true" ht="25.5" hidden="false" customHeight="true" outlineLevel="0" collapsed="false">
      <c r="A23" s="274" t="n">
        <v>16</v>
      </c>
      <c r="B23" s="275" t="str">
        <f aca="false">IF(NOMINA!B16="","",NOMINA!B16)</f>
        <v>  </v>
      </c>
      <c r="C23" s="276" t="str">
        <f aca="false">IF('EVAL SER Y DECIDIR'!H23="","",'EVAL SER Y DECIDIR'!H23)</f>
        <v/>
      </c>
      <c r="D23" s="277"/>
      <c r="E23" s="277"/>
      <c r="F23" s="277"/>
      <c r="G23" s="277"/>
      <c r="H23" s="277"/>
      <c r="I23" s="277"/>
      <c r="J23" s="278"/>
      <c r="K23" s="279" t="str">
        <f aca="false">IF(ISERROR(ROUND(AVERAGE(D23:J23),0)),"",ROUND(AVERAGE(D23:J23),0))</f>
        <v/>
      </c>
      <c r="L23" s="277"/>
      <c r="M23" s="277"/>
      <c r="N23" s="277"/>
      <c r="O23" s="277"/>
      <c r="P23" s="277"/>
      <c r="Q23" s="277"/>
      <c r="R23" s="278"/>
      <c r="S23" s="279" t="str">
        <f aca="false">IF(ISERROR(ROUND(AVERAGE(L23:R23),0)),"",ROUND(AVERAGE(L23:R23),0))</f>
        <v/>
      </c>
      <c r="T23" s="276" t="str">
        <f aca="false">IF('EVAL SER Y DECIDIR'!N23="","",'EVAL SER Y DECIDIR'!N23)</f>
        <v/>
      </c>
      <c r="U23" s="280" t="str">
        <f aca="false">IF(AUTOEVALUACIÓN!C23="","",AUTOEVALUACIÓN!C23)</f>
        <v/>
      </c>
      <c r="V23" s="281" t="str">
        <f aca="false">IF(OR(C23="",K23="",S23="",T23="",U23=""),"",SUM(C23,K23,S23,T23,U23))</f>
        <v/>
      </c>
      <c r="W23" s="282"/>
      <c r="X23" s="282"/>
      <c r="Y23" s="283"/>
      <c r="Z23" s="283"/>
      <c r="AA23" s="283"/>
    </row>
    <row r="24" s="284" customFormat="true" ht="25.5" hidden="false" customHeight="true" outlineLevel="0" collapsed="false">
      <c r="A24" s="274" t="n">
        <v>17</v>
      </c>
      <c r="B24" s="275" t="str">
        <f aca="false">IF(NOMINA!B17="","",NOMINA!B17)</f>
        <v>  </v>
      </c>
      <c r="C24" s="276" t="str">
        <f aca="false">IF('EVAL SER Y DECIDIR'!H24="","",'EVAL SER Y DECIDIR'!H24)</f>
        <v/>
      </c>
      <c r="D24" s="277"/>
      <c r="E24" s="277"/>
      <c r="F24" s="277"/>
      <c r="G24" s="277"/>
      <c r="H24" s="277"/>
      <c r="I24" s="277"/>
      <c r="J24" s="278"/>
      <c r="K24" s="279" t="str">
        <f aca="false">IF(ISERROR(ROUND(AVERAGE(D24:J24),0)),"",ROUND(AVERAGE(D24:J24),0))</f>
        <v/>
      </c>
      <c r="L24" s="277"/>
      <c r="M24" s="277"/>
      <c r="N24" s="277"/>
      <c r="O24" s="277"/>
      <c r="P24" s="277"/>
      <c r="Q24" s="277"/>
      <c r="R24" s="278"/>
      <c r="S24" s="279" t="str">
        <f aca="false">IF(ISERROR(ROUND(AVERAGE(L24:R24),0)),"",ROUND(AVERAGE(L24:R24),0))</f>
        <v/>
      </c>
      <c r="T24" s="276" t="str">
        <f aca="false">IF('EVAL SER Y DECIDIR'!N24="","",'EVAL SER Y DECIDIR'!N24)</f>
        <v/>
      </c>
      <c r="U24" s="280" t="str">
        <f aca="false">IF(AUTOEVALUACIÓN!C24="","",AUTOEVALUACIÓN!C24)</f>
        <v/>
      </c>
      <c r="V24" s="281" t="str">
        <f aca="false">IF(OR(C24="",K24="",S24="",T24="",U24=""),"",SUM(C24,K24,S24,T24,U24))</f>
        <v/>
      </c>
      <c r="W24" s="282"/>
      <c r="X24" s="282"/>
      <c r="Y24" s="283"/>
      <c r="Z24" s="283"/>
      <c r="AA24" s="283"/>
    </row>
    <row r="25" s="284" customFormat="true" ht="25.5" hidden="false" customHeight="true" outlineLevel="0" collapsed="false">
      <c r="A25" s="274" t="n">
        <v>18</v>
      </c>
      <c r="B25" s="275" t="str">
        <f aca="false">IF(NOMINA!B18="","",NOMINA!B18)</f>
        <v>  </v>
      </c>
      <c r="C25" s="276" t="str">
        <f aca="false">IF('EVAL SER Y DECIDIR'!H25="","",'EVAL SER Y DECIDIR'!H25)</f>
        <v/>
      </c>
      <c r="D25" s="277"/>
      <c r="E25" s="277"/>
      <c r="F25" s="277"/>
      <c r="G25" s="277"/>
      <c r="H25" s="277"/>
      <c r="I25" s="277"/>
      <c r="J25" s="278"/>
      <c r="K25" s="279" t="str">
        <f aca="false">IF(ISERROR(ROUND(AVERAGE(D25:J25),0)),"",ROUND(AVERAGE(D25:J25),0))</f>
        <v/>
      </c>
      <c r="L25" s="277"/>
      <c r="M25" s="277"/>
      <c r="N25" s="277"/>
      <c r="O25" s="277"/>
      <c r="P25" s="277"/>
      <c r="Q25" s="277"/>
      <c r="R25" s="278"/>
      <c r="S25" s="279" t="str">
        <f aca="false">IF(ISERROR(ROUND(AVERAGE(L25:R25),0)),"",ROUND(AVERAGE(L25:R25),0))</f>
        <v/>
      </c>
      <c r="T25" s="276" t="str">
        <f aca="false">IF('EVAL SER Y DECIDIR'!N25="","",'EVAL SER Y DECIDIR'!N25)</f>
        <v/>
      </c>
      <c r="U25" s="280" t="str">
        <f aca="false">IF(AUTOEVALUACIÓN!C25="","",AUTOEVALUACIÓN!C25)</f>
        <v/>
      </c>
      <c r="V25" s="281" t="str">
        <f aca="false">IF(OR(C25="",K25="",S25="",T25="",U25=""),"",SUM(C25,K25,S25,T25,U25))</f>
        <v/>
      </c>
      <c r="W25" s="282"/>
      <c r="X25" s="282"/>
      <c r="Y25" s="283"/>
      <c r="Z25" s="283"/>
      <c r="AA25" s="283"/>
    </row>
    <row r="26" s="284" customFormat="true" ht="25.5" hidden="false" customHeight="true" outlineLevel="0" collapsed="false">
      <c r="A26" s="274" t="n">
        <v>19</v>
      </c>
      <c r="B26" s="275" t="str">
        <f aca="false">IF(NOMINA!B19="","",NOMINA!B19)</f>
        <v>  </v>
      </c>
      <c r="C26" s="276" t="str">
        <f aca="false">IF('EVAL SER Y DECIDIR'!H26="","",'EVAL SER Y DECIDIR'!H26)</f>
        <v/>
      </c>
      <c r="D26" s="277"/>
      <c r="E26" s="277"/>
      <c r="F26" s="277"/>
      <c r="G26" s="277"/>
      <c r="H26" s="277"/>
      <c r="I26" s="277"/>
      <c r="J26" s="278"/>
      <c r="K26" s="279" t="str">
        <f aca="false">IF(ISERROR(ROUND(AVERAGE(D26:J26),0)),"",ROUND(AVERAGE(D26:J26),0))</f>
        <v/>
      </c>
      <c r="L26" s="277"/>
      <c r="M26" s="277"/>
      <c r="N26" s="277"/>
      <c r="O26" s="277"/>
      <c r="P26" s="277"/>
      <c r="Q26" s="277"/>
      <c r="R26" s="278"/>
      <c r="S26" s="279" t="str">
        <f aca="false">IF(ISERROR(ROUND(AVERAGE(L26:R26),0)),"",ROUND(AVERAGE(L26:R26),0))</f>
        <v/>
      </c>
      <c r="T26" s="276" t="str">
        <f aca="false">IF('EVAL SER Y DECIDIR'!N26="","",'EVAL SER Y DECIDIR'!N26)</f>
        <v/>
      </c>
      <c r="U26" s="280" t="str">
        <f aca="false">IF(AUTOEVALUACIÓN!C26="","",AUTOEVALUACIÓN!C26)</f>
        <v/>
      </c>
      <c r="V26" s="281" t="str">
        <f aca="false">IF(OR(C26="",K26="",S26="",T26="",U26=""),"",SUM(C26,K26,S26,T26,U26))</f>
        <v/>
      </c>
      <c r="W26" s="282"/>
      <c r="X26" s="282"/>
      <c r="Y26" s="283"/>
      <c r="Z26" s="283"/>
      <c r="AA26" s="283"/>
    </row>
    <row r="27" s="284" customFormat="true" ht="25.5" hidden="false" customHeight="true" outlineLevel="0" collapsed="false">
      <c r="A27" s="274" t="n">
        <v>20</v>
      </c>
      <c r="B27" s="275" t="str">
        <f aca="false">IF(NOMINA!B20="","",NOMINA!B20)</f>
        <v>  </v>
      </c>
      <c r="C27" s="276" t="str">
        <f aca="false">IF('EVAL SER Y DECIDIR'!H27="","",'EVAL SER Y DECIDIR'!H27)</f>
        <v/>
      </c>
      <c r="D27" s="277"/>
      <c r="E27" s="277"/>
      <c r="F27" s="277"/>
      <c r="G27" s="277"/>
      <c r="H27" s="277"/>
      <c r="I27" s="277"/>
      <c r="J27" s="278"/>
      <c r="K27" s="279" t="str">
        <f aca="false">IF(ISERROR(ROUND(AVERAGE(D27:J27),0)),"",ROUND(AVERAGE(D27:J27),0))</f>
        <v/>
      </c>
      <c r="L27" s="277"/>
      <c r="M27" s="277"/>
      <c r="N27" s="277"/>
      <c r="O27" s="277"/>
      <c r="P27" s="277"/>
      <c r="Q27" s="277"/>
      <c r="R27" s="278"/>
      <c r="S27" s="279" t="str">
        <f aca="false">IF(ISERROR(ROUND(AVERAGE(L27:R27),0)),"",ROUND(AVERAGE(L27:R27),0))</f>
        <v/>
      </c>
      <c r="T27" s="276" t="str">
        <f aca="false">IF('EVAL SER Y DECIDIR'!N27="","",'EVAL SER Y DECIDIR'!N27)</f>
        <v/>
      </c>
      <c r="U27" s="280" t="str">
        <f aca="false">IF(AUTOEVALUACIÓN!C27="","",AUTOEVALUACIÓN!C27)</f>
        <v/>
      </c>
      <c r="V27" s="281" t="str">
        <f aca="false">IF(OR(C27="",K27="",S27="",T27="",U27=""),"",SUM(C27,K27,S27,T27,U27))</f>
        <v/>
      </c>
      <c r="W27" s="282"/>
      <c r="X27" s="282"/>
      <c r="Y27" s="283"/>
      <c r="Z27" s="283"/>
      <c r="AA27" s="283"/>
    </row>
    <row r="28" s="284" customFormat="true" ht="25.5" hidden="false" customHeight="true" outlineLevel="0" collapsed="false">
      <c r="A28" s="274" t="n">
        <v>21</v>
      </c>
      <c r="B28" s="275" t="str">
        <f aca="false">IF(NOMINA!B21="","",NOMINA!B21)</f>
        <v>  </v>
      </c>
      <c r="C28" s="276" t="str">
        <f aca="false">IF('EVAL SER Y DECIDIR'!H28="","",'EVAL SER Y DECIDIR'!H28)</f>
        <v/>
      </c>
      <c r="D28" s="277"/>
      <c r="E28" s="277"/>
      <c r="F28" s="277"/>
      <c r="G28" s="277"/>
      <c r="H28" s="277"/>
      <c r="I28" s="277"/>
      <c r="J28" s="278"/>
      <c r="K28" s="279" t="str">
        <f aca="false">IF(ISERROR(ROUND(AVERAGE(D28:J28),0)),"",ROUND(AVERAGE(D28:J28),0))</f>
        <v/>
      </c>
      <c r="L28" s="277"/>
      <c r="M28" s="277"/>
      <c r="N28" s="277"/>
      <c r="O28" s="277"/>
      <c r="P28" s="277"/>
      <c r="Q28" s="277"/>
      <c r="R28" s="278"/>
      <c r="S28" s="279" t="str">
        <f aca="false">IF(ISERROR(ROUND(AVERAGE(L28:R28),0)),"",ROUND(AVERAGE(L28:R28),0))</f>
        <v/>
      </c>
      <c r="T28" s="276" t="str">
        <f aca="false">IF('EVAL SER Y DECIDIR'!N28="","",'EVAL SER Y DECIDIR'!N28)</f>
        <v/>
      </c>
      <c r="U28" s="280" t="str">
        <f aca="false">IF(AUTOEVALUACIÓN!C28="","",AUTOEVALUACIÓN!C28)</f>
        <v/>
      </c>
      <c r="V28" s="281" t="str">
        <f aca="false">IF(OR(C28="",K28="",S28="",T28="",U28=""),"",SUM(C28,K28,S28,T28,U28))</f>
        <v/>
      </c>
      <c r="W28" s="282"/>
      <c r="X28" s="282"/>
      <c r="Y28" s="283"/>
      <c r="Z28" s="283"/>
      <c r="AA28" s="283"/>
    </row>
    <row r="29" s="284" customFormat="true" ht="25.5" hidden="false" customHeight="true" outlineLevel="0" collapsed="false">
      <c r="A29" s="274" t="n">
        <v>22</v>
      </c>
      <c r="B29" s="275" t="str">
        <f aca="false">IF(NOMINA!B22="","",NOMINA!B22)</f>
        <v>  </v>
      </c>
      <c r="C29" s="276" t="str">
        <f aca="false">IF('EVAL SER Y DECIDIR'!H29="","",'EVAL SER Y DECIDIR'!H29)</f>
        <v/>
      </c>
      <c r="D29" s="277"/>
      <c r="E29" s="277"/>
      <c r="F29" s="277"/>
      <c r="G29" s="277"/>
      <c r="H29" s="277"/>
      <c r="I29" s="277"/>
      <c r="J29" s="278"/>
      <c r="K29" s="279" t="str">
        <f aca="false">IF(ISERROR(ROUND(AVERAGE(D29:J29),0)),"",ROUND(AVERAGE(D29:J29),0))</f>
        <v/>
      </c>
      <c r="L29" s="277"/>
      <c r="M29" s="277"/>
      <c r="N29" s="277"/>
      <c r="O29" s="277"/>
      <c r="P29" s="277"/>
      <c r="Q29" s="277"/>
      <c r="R29" s="278"/>
      <c r="S29" s="279" t="str">
        <f aca="false">IF(ISERROR(ROUND(AVERAGE(L29:R29),0)),"",ROUND(AVERAGE(L29:R29),0))</f>
        <v/>
      </c>
      <c r="T29" s="276" t="str">
        <f aca="false">IF('EVAL SER Y DECIDIR'!N29="","",'EVAL SER Y DECIDIR'!N29)</f>
        <v/>
      </c>
      <c r="U29" s="280" t="str">
        <f aca="false">IF(AUTOEVALUACIÓN!C29="","",AUTOEVALUACIÓN!C29)</f>
        <v/>
      </c>
      <c r="V29" s="281" t="str">
        <f aca="false">IF(OR(C29="",K29="",S29="",T29="",U29=""),"",SUM(C29,K29,S29,T29,U29))</f>
        <v/>
      </c>
      <c r="W29" s="282"/>
      <c r="X29" s="282"/>
      <c r="Y29" s="283"/>
      <c r="Z29" s="283"/>
      <c r="AA29" s="283"/>
    </row>
    <row r="30" s="284" customFormat="true" ht="25.5" hidden="false" customHeight="true" outlineLevel="0" collapsed="false">
      <c r="A30" s="274" t="n">
        <v>23</v>
      </c>
      <c r="B30" s="275" t="str">
        <f aca="false">IF(NOMINA!B23="","",NOMINA!B23)</f>
        <v>  </v>
      </c>
      <c r="C30" s="276" t="str">
        <f aca="false">IF('EVAL SER Y DECIDIR'!H30="","",'EVAL SER Y DECIDIR'!H30)</f>
        <v/>
      </c>
      <c r="D30" s="277"/>
      <c r="E30" s="277"/>
      <c r="F30" s="277"/>
      <c r="G30" s="277"/>
      <c r="H30" s="277"/>
      <c r="I30" s="277"/>
      <c r="J30" s="278"/>
      <c r="K30" s="279" t="str">
        <f aca="false">IF(ISERROR(ROUND(AVERAGE(D30:J30),0)),"",ROUND(AVERAGE(D30:J30),0))</f>
        <v/>
      </c>
      <c r="L30" s="277"/>
      <c r="M30" s="277"/>
      <c r="N30" s="277"/>
      <c r="O30" s="277"/>
      <c r="P30" s="277"/>
      <c r="Q30" s="277"/>
      <c r="R30" s="278"/>
      <c r="S30" s="279" t="str">
        <f aca="false">IF(ISERROR(ROUND(AVERAGE(L30:R30),0)),"",ROUND(AVERAGE(L30:R30),0))</f>
        <v/>
      </c>
      <c r="T30" s="276" t="str">
        <f aca="false">IF('EVAL SER Y DECIDIR'!N30="","",'EVAL SER Y DECIDIR'!N30)</f>
        <v/>
      </c>
      <c r="U30" s="280" t="str">
        <f aca="false">IF(AUTOEVALUACIÓN!C30="","",AUTOEVALUACIÓN!C30)</f>
        <v/>
      </c>
      <c r="V30" s="281" t="str">
        <f aca="false">IF(OR(C30="",K30="",S30="",T30="",U30=""),"",SUM(C30,K30,S30,T30,U30))</f>
        <v/>
      </c>
      <c r="W30" s="282"/>
      <c r="X30" s="282"/>
      <c r="Y30" s="283"/>
      <c r="Z30" s="283"/>
      <c r="AA30" s="283"/>
    </row>
    <row r="31" s="284" customFormat="true" ht="25.5" hidden="false" customHeight="true" outlineLevel="0" collapsed="false">
      <c r="A31" s="274" t="n">
        <v>24</v>
      </c>
      <c r="B31" s="275" t="str">
        <f aca="false">IF(NOMINA!B24="","",NOMINA!B24)</f>
        <v>  </v>
      </c>
      <c r="C31" s="276" t="str">
        <f aca="false">IF('EVAL SER Y DECIDIR'!H31="","",'EVAL SER Y DECIDIR'!H31)</f>
        <v/>
      </c>
      <c r="D31" s="277"/>
      <c r="E31" s="277"/>
      <c r="F31" s="277"/>
      <c r="G31" s="277"/>
      <c r="H31" s="277"/>
      <c r="I31" s="277"/>
      <c r="J31" s="278"/>
      <c r="K31" s="279" t="str">
        <f aca="false">IF(ISERROR(ROUND(AVERAGE(D31:J31),0)),"",ROUND(AVERAGE(D31:J31),0))</f>
        <v/>
      </c>
      <c r="L31" s="277"/>
      <c r="M31" s="277"/>
      <c r="N31" s="277"/>
      <c r="O31" s="277"/>
      <c r="P31" s="277"/>
      <c r="Q31" s="277"/>
      <c r="R31" s="278"/>
      <c r="S31" s="279" t="str">
        <f aca="false">IF(ISERROR(ROUND(AVERAGE(L31:R31),0)),"",ROUND(AVERAGE(L31:R31),0))</f>
        <v/>
      </c>
      <c r="T31" s="276" t="str">
        <f aca="false">IF('EVAL SER Y DECIDIR'!N31="","",'EVAL SER Y DECIDIR'!N31)</f>
        <v/>
      </c>
      <c r="U31" s="280" t="str">
        <f aca="false">IF(AUTOEVALUACIÓN!C31="","",AUTOEVALUACIÓN!C31)</f>
        <v/>
      </c>
      <c r="V31" s="281" t="str">
        <f aca="false">IF(OR(C31="",K31="",S31="",T31="",U31=""),"",SUM(C31,K31,S31,T31,U31))</f>
        <v/>
      </c>
      <c r="W31" s="282"/>
      <c r="X31" s="282"/>
      <c r="Y31" s="283"/>
      <c r="Z31" s="283"/>
      <c r="AA31" s="283"/>
    </row>
    <row r="32" s="284" customFormat="true" ht="25.5" hidden="false" customHeight="true" outlineLevel="0" collapsed="false">
      <c r="A32" s="274" t="n">
        <v>25</v>
      </c>
      <c r="B32" s="275" t="str">
        <f aca="false">IF(NOMINA!B25="","",NOMINA!B25)</f>
        <v>  </v>
      </c>
      <c r="C32" s="276" t="str">
        <f aca="false">IF('EVAL SER Y DECIDIR'!H32="","",'EVAL SER Y DECIDIR'!H32)</f>
        <v/>
      </c>
      <c r="D32" s="277"/>
      <c r="E32" s="277"/>
      <c r="F32" s="277"/>
      <c r="G32" s="277"/>
      <c r="H32" s="277"/>
      <c r="I32" s="277"/>
      <c r="J32" s="278"/>
      <c r="K32" s="279" t="str">
        <f aca="false">IF(ISERROR(ROUND(AVERAGE(D32:J32),0)),"",ROUND(AVERAGE(D32:J32),0))</f>
        <v/>
      </c>
      <c r="L32" s="277"/>
      <c r="M32" s="277"/>
      <c r="N32" s="277"/>
      <c r="O32" s="277"/>
      <c r="P32" s="277"/>
      <c r="Q32" s="277"/>
      <c r="R32" s="278"/>
      <c r="S32" s="279" t="str">
        <f aca="false">IF(ISERROR(ROUND(AVERAGE(L32:R32),0)),"",ROUND(AVERAGE(L32:R32),0))</f>
        <v/>
      </c>
      <c r="T32" s="276" t="str">
        <f aca="false">IF('EVAL SER Y DECIDIR'!N32="","",'EVAL SER Y DECIDIR'!N32)</f>
        <v/>
      </c>
      <c r="U32" s="280" t="str">
        <f aca="false">IF(AUTOEVALUACIÓN!C32="","",AUTOEVALUACIÓN!C32)</f>
        <v/>
      </c>
      <c r="V32" s="281" t="str">
        <f aca="false">IF(OR(C32="",K32="",S32="",T32="",U32=""),"",SUM(C32,K32,S32,T32,U32))</f>
        <v/>
      </c>
      <c r="W32" s="282"/>
      <c r="X32" s="282"/>
      <c r="Y32" s="283"/>
      <c r="Z32" s="283"/>
      <c r="AA32" s="283"/>
    </row>
    <row r="33" s="284" customFormat="true" ht="21" hidden="true" customHeight="true" outlineLevel="0" collapsed="false">
      <c r="A33" s="274" t="n">
        <v>26</v>
      </c>
      <c r="B33" s="275" t="str">
        <f aca="false">IF(NOMINA!B26="","",NOMINA!B26)</f>
        <v>  </v>
      </c>
      <c r="C33" s="276" t="str">
        <f aca="false">IF('EVAL SER Y DECIDIR'!H33="","",'EVAL SER Y DECIDIR'!H33)</f>
        <v/>
      </c>
      <c r="D33" s="277"/>
      <c r="E33" s="277"/>
      <c r="F33" s="277"/>
      <c r="G33" s="277"/>
      <c r="H33" s="277"/>
      <c r="I33" s="277"/>
      <c r="J33" s="278"/>
      <c r="K33" s="279" t="str">
        <f aca="false">IF(ISERROR(ROUND(AVERAGE(D33:J33),0)),"",ROUND(AVERAGE(D33:J33),0))</f>
        <v/>
      </c>
      <c r="L33" s="277"/>
      <c r="M33" s="277"/>
      <c r="N33" s="277"/>
      <c r="O33" s="277"/>
      <c r="P33" s="277"/>
      <c r="Q33" s="277"/>
      <c r="R33" s="278"/>
      <c r="S33" s="279" t="str">
        <f aca="false">IF(ISERROR(ROUND(AVERAGE(L33:R33),0)),"",ROUND(AVERAGE(L33:R33),0))</f>
        <v/>
      </c>
      <c r="T33" s="276" t="str">
        <f aca="false">IF('EVAL SER Y DECIDIR'!N33="","",'EVAL SER Y DECIDIR'!N33)</f>
        <v/>
      </c>
      <c r="U33" s="280" t="str">
        <f aca="false">IF(AUTOEVALUACIÓN!C33="","",AUTOEVALUACIÓN!C33)</f>
        <v/>
      </c>
      <c r="V33" s="281" t="str">
        <f aca="false">IF(OR(C33="",K33="",S33="",T33="",U33=""),"",SUM(C33,K33,S33,T33,U33))</f>
        <v/>
      </c>
      <c r="W33" s="282"/>
      <c r="X33" s="282"/>
      <c r="Y33" s="283"/>
      <c r="Z33" s="283"/>
      <c r="AA33" s="283"/>
    </row>
    <row r="34" s="284" customFormat="true" ht="21" hidden="true" customHeight="true" outlineLevel="0" collapsed="false">
      <c r="A34" s="274" t="n">
        <v>27</v>
      </c>
      <c r="B34" s="275" t="str">
        <f aca="false">IF(NOMINA!B27="","",NOMINA!B27)</f>
        <v>  </v>
      </c>
      <c r="C34" s="276" t="str">
        <f aca="false">IF('EVAL SER Y DECIDIR'!H34="","",'EVAL SER Y DECIDIR'!H34)</f>
        <v/>
      </c>
      <c r="D34" s="277"/>
      <c r="E34" s="277"/>
      <c r="F34" s="277"/>
      <c r="G34" s="277"/>
      <c r="H34" s="277"/>
      <c r="I34" s="277"/>
      <c r="J34" s="278"/>
      <c r="K34" s="279" t="str">
        <f aca="false">IF(ISERROR(ROUND(AVERAGE(D34:J34),0)),"",ROUND(AVERAGE(D34:J34),0))</f>
        <v/>
      </c>
      <c r="L34" s="277"/>
      <c r="M34" s="277"/>
      <c r="N34" s="277"/>
      <c r="O34" s="277"/>
      <c r="P34" s="277"/>
      <c r="Q34" s="277"/>
      <c r="R34" s="278"/>
      <c r="S34" s="279" t="str">
        <f aca="false">IF(ISERROR(ROUND(AVERAGE(L34:R34),0)),"",ROUND(AVERAGE(L34:R34),0))</f>
        <v/>
      </c>
      <c r="T34" s="276" t="str">
        <f aca="false">IF('EVAL SER Y DECIDIR'!N34="","",'EVAL SER Y DECIDIR'!N34)</f>
        <v/>
      </c>
      <c r="U34" s="280" t="str">
        <f aca="false">IF(AUTOEVALUACIÓN!C34="","",AUTOEVALUACIÓN!C34)</f>
        <v/>
      </c>
      <c r="V34" s="281" t="str">
        <f aca="false">IF(OR(C34="",K34="",S34="",T34="",U34=""),"",SUM(C34,K34,S34,T34,U34))</f>
        <v/>
      </c>
      <c r="W34" s="282"/>
      <c r="X34" s="282"/>
      <c r="Y34" s="283"/>
      <c r="Z34" s="283"/>
      <c r="AA34" s="283"/>
    </row>
    <row r="35" s="284" customFormat="true" ht="21" hidden="true" customHeight="true" outlineLevel="0" collapsed="false">
      <c r="A35" s="274" t="n">
        <v>28</v>
      </c>
      <c r="B35" s="275" t="str">
        <f aca="false">IF(NOMINA!B28="","",NOMINA!B28)</f>
        <v>  </v>
      </c>
      <c r="C35" s="276" t="str">
        <f aca="false">IF('EVAL SER Y DECIDIR'!H35="","",'EVAL SER Y DECIDIR'!H35)</f>
        <v/>
      </c>
      <c r="D35" s="277"/>
      <c r="E35" s="277"/>
      <c r="F35" s="277"/>
      <c r="G35" s="277"/>
      <c r="H35" s="277"/>
      <c r="I35" s="277"/>
      <c r="J35" s="278"/>
      <c r="K35" s="279" t="str">
        <f aca="false">IF(ISERROR(ROUND(AVERAGE(D35:J35),0)),"",ROUND(AVERAGE(D35:J35),0))</f>
        <v/>
      </c>
      <c r="L35" s="277"/>
      <c r="M35" s="277"/>
      <c r="N35" s="277"/>
      <c r="O35" s="277"/>
      <c r="P35" s="277"/>
      <c r="Q35" s="277"/>
      <c r="R35" s="278"/>
      <c r="S35" s="279" t="str">
        <f aca="false">IF(ISERROR(ROUND(AVERAGE(L35:R35),0)),"",ROUND(AVERAGE(L35:R35),0))</f>
        <v/>
      </c>
      <c r="T35" s="276" t="str">
        <f aca="false">IF('EVAL SER Y DECIDIR'!N35="","",'EVAL SER Y DECIDIR'!N35)</f>
        <v/>
      </c>
      <c r="U35" s="280" t="str">
        <f aca="false">IF(AUTOEVALUACIÓN!C35="","",AUTOEVALUACIÓN!C35)</f>
        <v/>
      </c>
      <c r="V35" s="281" t="str">
        <f aca="false">IF(OR(C35="",K35="",S35="",T35="",U35=""),"",SUM(C35,K35,S35,T35,U35))</f>
        <v/>
      </c>
      <c r="W35" s="282"/>
      <c r="X35" s="282"/>
      <c r="Y35" s="283"/>
      <c r="Z35" s="283"/>
      <c r="AA35" s="283"/>
    </row>
    <row r="36" s="284" customFormat="true" ht="21" hidden="true" customHeight="true" outlineLevel="0" collapsed="false">
      <c r="A36" s="274" t="n">
        <v>29</v>
      </c>
      <c r="B36" s="275" t="str">
        <f aca="false">IF(NOMINA!B29="","",NOMINA!B29)</f>
        <v>  </v>
      </c>
      <c r="C36" s="276" t="str">
        <f aca="false">IF('EVAL SER Y DECIDIR'!H36="","",'EVAL SER Y DECIDIR'!H36)</f>
        <v/>
      </c>
      <c r="D36" s="277"/>
      <c r="E36" s="277"/>
      <c r="F36" s="277"/>
      <c r="G36" s="277"/>
      <c r="H36" s="277"/>
      <c r="I36" s="277"/>
      <c r="J36" s="278"/>
      <c r="K36" s="279" t="str">
        <f aca="false">IF(ISERROR(ROUND(AVERAGE(D36:J36),0)),"",ROUND(AVERAGE(D36:J36),0))</f>
        <v/>
      </c>
      <c r="L36" s="277"/>
      <c r="M36" s="277"/>
      <c r="N36" s="277"/>
      <c r="O36" s="277"/>
      <c r="P36" s="277"/>
      <c r="Q36" s="277"/>
      <c r="R36" s="278"/>
      <c r="S36" s="279" t="str">
        <f aca="false">IF(ISERROR(ROUND(AVERAGE(L36:R36),0)),"",ROUND(AVERAGE(L36:R36),0))</f>
        <v/>
      </c>
      <c r="T36" s="276" t="str">
        <f aca="false">IF('EVAL SER Y DECIDIR'!N36="","",'EVAL SER Y DECIDIR'!N36)</f>
        <v/>
      </c>
      <c r="U36" s="280" t="str">
        <f aca="false">IF(AUTOEVALUACIÓN!C36="","",AUTOEVALUACIÓN!C36)</f>
        <v/>
      </c>
      <c r="V36" s="281" t="str">
        <f aca="false">IF(OR(C36="",K36="",S36="",T36="",U36=""),"",SUM(C36,K36,S36,T36,U36))</f>
        <v/>
      </c>
      <c r="W36" s="282"/>
      <c r="X36" s="282"/>
      <c r="Y36" s="283"/>
      <c r="Z36" s="283"/>
      <c r="AA36" s="283"/>
    </row>
    <row r="37" s="284" customFormat="true" ht="21" hidden="true" customHeight="true" outlineLevel="0" collapsed="false">
      <c r="A37" s="274" t="n">
        <v>30</v>
      </c>
      <c r="B37" s="275" t="str">
        <f aca="false">IF(NOMINA!B30="","",NOMINA!B30)</f>
        <v>  </v>
      </c>
      <c r="C37" s="276" t="str">
        <f aca="false">IF('EVAL SER Y DECIDIR'!H37="","",'EVAL SER Y DECIDIR'!H37)</f>
        <v/>
      </c>
      <c r="D37" s="277"/>
      <c r="E37" s="277"/>
      <c r="F37" s="277"/>
      <c r="G37" s="277"/>
      <c r="H37" s="277"/>
      <c r="I37" s="277"/>
      <c r="J37" s="278"/>
      <c r="K37" s="279" t="str">
        <f aca="false">IF(ISERROR(ROUND(AVERAGE(D37:J37),0)),"",ROUND(AVERAGE(D37:J37),0))</f>
        <v/>
      </c>
      <c r="L37" s="277"/>
      <c r="M37" s="277"/>
      <c r="N37" s="277"/>
      <c r="O37" s="277"/>
      <c r="P37" s="277"/>
      <c r="Q37" s="277"/>
      <c r="R37" s="278"/>
      <c r="S37" s="279" t="str">
        <f aca="false">IF(ISERROR(ROUND(AVERAGE(L37:R37),0)),"",ROUND(AVERAGE(L37:R37),0))</f>
        <v/>
      </c>
      <c r="T37" s="276" t="str">
        <f aca="false">IF('EVAL SER Y DECIDIR'!N37="","",'EVAL SER Y DECIDIR'!N37)</f>
        <v/>
      </c>
      <c r="U37" s="280" t="str">
        <f aca="false">IF(AUTOEVALUACIÓN!C37="","",AUTOEVALUACIÓN!C37)</f>
        <v/>
      </c>
      <c r="V37" s="281" t="str">
        <f aca="false">IF(OR(C37="",K37="",S37="",T37="",U37=""),"",SUM(C37,K37,S37,T37,U37))</f>
        <v/>
      </c>
      <c r="W37" s="282"/>
      <c r="X37" s="282"/>
      <c r="Y37" s="283"/>
      <c r="Z37" s="283"/>
      <c r="AA37" s="283"/>
    </row>
    <row r="38" s="284" customFormat="true" ht="18.75" hidden="true" customHeight="true" outlineLevel="0" collapsed="false">
      <c r="A38" s="274" t="n">
        <v>31</v>
      </c>
      <c r="B38" s="275" t="str">
        <f aca="false">IF(NOMINA!B31="","",NOMINA!B31)</f>
        <v>  </v>
      </c>
      <c r="C38" s="276" t="str">
        <f aca="false">IF('EVAL SER Y DECIDIR'!H38="","",'EVAL SER Y DECIDIR'!H38)</f>
        <v/>
      </c>
      <c r="D38" s="277"/>
      <c r="E38" s="277"/>
      <c r="F38" s="277"/>
      <c r="G38" s="277"/>
      <c r="H38" s="277"/>
      <c r="I38" s="277"/>
      <c r="J38" s="278"/>
      <c r="K38" s="279" t="str">
        <f aca="false">IF(ISERROR(ROUND(AVERAGE(D38:J38),0)),"",ROUND(AVERAGE(D38:J38),0))</f>
        <v/>
      </c>
      <c r="L38" s="277"/>
      <c r="M38" s="277"/>
      <c r="N38" s="277"/>
      <c r="O38" s="277"/>
      <c r="P38" s="277"/>
      <c r="Q38" s="277"/>
      <c r="R38" s="278"/>
      <c r="S38" s="279" t="str">
        <f aca="false">IF(ISERROR(ROUND(AVERAGE(L38:R38),0)),"",ROUND(AVERAGE(L38:R38),0))</f>
        <v/>
      </c>
      <c r="T38" s="276" t="str">
        <f aca="false">IF('EVAL SER Y DECIDIR'!N38="","",'EVAL SER Y DECIDIR'!N38)</f>
        <v/>
      </c>
      <c r="U38" s="280" t="str">
        <f aca="false">IF(AUTOEVALUACIÓN!C38="","",AUTOEVALUACIÓN!C38)</f>
        <v/>
      </c>
      <c r="V38" s="281" t="str">
        <f aca="false">IF(OR(C38="",K38="",S38="",T38="",U38=""),"",SUM(C38,K38,S38,T38,U38))</f>
        <v/>
      </c>
      <c r="W38" s="282"/>
      <c r="X38" s="282"/>
      <c r="Y38" s="283"/>
      <c r="Z38" s="283"/>
      <c r="AA38" s="283"/>
    </row>
    <row r="39" s="284" customFormat="true" ht="18.75" hidden="true" customHeight="true" outlineLevel="0" collapsed="false">
      <c r="A39" s="274" t="n">
        <v>32</v>
      </c>
      <c r="B39" s="275" t="str">
        <f aca="false">IF(NOMINA!B32="","",NOMINA!B32)</f>
        <v>  </v>
      </c>
      <c r="C39" s="276" t="str">
        <f aca="false">IF('EVAL SER Y DECIDIR'!H39="","",'EVAL SER Y DECIDIR'!H39)</f>
        <v/>
      </c>
      <c r="D39" s="277"/>
      <c r="E39" s="277"/>
      <c r="F39" s="277"/>
      <c r="G39" s="277"/>
      <c r="H39" s="277"/>
      <c r="I39" s="277"/>
      <c r="J39" s="278"/>
      <c r="K39" s="279" t="str">
        <f aca="false">IF(ISERROR(ROUND(AVERAGE(D39:J39),0)),"",ROUND(AVERAGE(D39:J39),0))</f>
        <v/>
      </c>
      <c r="L39" s="277"/>
      <c r="M39" s="277"/>
      <c r="N39" s="277"/>
      <c r="O39" s="277"/>
      <c r="P39" s="277"/>
      <c r="Q39" s="277"/>
      <c r="R39" s="278"/>
      <c r="S39" s="279" t="str">
        <f aca="false">IF(ISERROR(ROUND(AVERAGE(L39:R39),0)),"",ROUND(AVERAGE(L39:R39),0))</f>
        <v/>
      </c>
      <c r="T39" s="276" t="str">
        <f aca="false">IF('EVAL SER Y DECIDIR'!N39="","",'EVAL SER Y DECIDIR'!N39)</f>
        <v/>
      </c>
      <c r="U39" s="280" t="str">
        <f aca="false">IF(AUTOEVALUACIÓN!C39="","",AUTOEVALUACIÓN!C39)</f>
        <v/>
      </c>
      <c r="V39" s="281" t="str">
        <f aca="false">IF(OR(C39="",K39="",S39="",T39="",U39=""),"",SUM(C39,K39,S39,T39,U39))</f>
        <v/>
      </c>
      <c r="W39" s="282"/>
      <c r="X39" s="282"/>
      <c r="Y39" s="283"/>
      <c r="Z39" s="283"/>
      <c r="AA39" s="283"/>
    </row>
    <row r="40" s="284" customFormat="true" ht="18.75" hidden="true" customHeight="true" outlineLevel="0" collapsed="false">
      <c r="A40" s="274" t="n">
        <v>33</v>
      </c>
      <c r="B40" s="275" t="str">
        <f aca="false">IF(NOMINA!B33="","",NOMINA!B33)</f>
        <v>  </v>
      </c>
      <c r="C40" s="276" t="str">
        <f aca="false">IF('EVAL SER Y DECIDIR'!H40="","",'EVAL SER Y DECIDIR'!H40)</f>
        <v/>
      </c>
      <c r="D40" s="277"/>
      <c r="E40" s="277"/>
      <c r="F40" s="277"/>
      <c r="G40" s="277"/>
      <c r="H40" s="277"/>
      <c r="I40" s="277"/>
      <c r="J40" s="278"/>
      <c r="K40" s="279" t="str">
        <f aca="false">IF(ISERROR(ROUND(AVERAGE(D40:J40),0)),"",ROUND(AVERAGE(D40:J40),0))</f>
        <v/>
      </c>
      <c r="L40" s="277"/>
      <c r="M40" s="277"/>
      <c r="N40" s="277"/>
      <c r="O40" s="277"/>
      <c r="P40" s="277"/>
      <c r="Q40" s="277"/>
      <c r="R40" s="278"/>
      <c r="S40" s="279" t="str">
        <f aca="false">IF(ISERROR(ROUND(AVERAGE(L40:R40),0)),"",ROUND(AVERAGE(L40:R40),0))</f>
        <v/>
      </c>
      <c r="T40" s="276" t="str">
        <f aca="false">IF('EVAL SER Y DECIDIR'!N40="","",'EVAL SER Y DECIDIR'!N40)</f>
        <v/>
      </c>
      <c r="U40" s="280" t="str">
        <f aca="false">IF(AUTOEVALUACIÓN!C40="","",AUTOEVALUACIÓN!C40)</f>
        <v/>
      </c>
      <c r="V40" s="281" t="str">
        <f aca="false">IF(OR(C40="",K40="",S40="",T40="",U40=""),"",SUM(C40,K40,S40,T40,U40))</f>
        <v/>
      </c>
      <c r="W40" s="282"/>
      <c r="X40" s="282"/>
      <c r="Y40" s="283"/>
      <c r="Z40" s="283"/>
      <c r="AA40" s="283"/>
    </row>
    <row r="41" s="284" customFormat="true" ht="18.75" hidden="true" customHeight="true" outlineLevel="0" collapsed="false">
      <c r="A41" s="274" t="n">
        <v>34</v>
      </c>
      <c r="B41" s="275" t="str">
        <f aca="false">IF(NOMINA!B34="","",NOMINA!B34)</f>
        <v>  </v>
      </c>
      <c r="C41" s="276" t="str">
        <f aca="false">IF('EVAL SER Y DECIDIR'!H41="","",'EVAL SER Y DECIDIR'!H41)</f>
        <v/>
      </c>
      <c r="D41" s="277"/>
      <c r="E41" s="277"/>
      <c r="F41" s="277"/>
      <c r="G41" s="277"/>
      <c r="H41" s="277"/>
      <c r="I41" s="277"/>
      <c r="J41" s="278"/>
      <c r="K41" s="279" t="str">
        <f aca="false">IF(ISERROR(ROUND(AVERAGE(D41:J41),0)),"",ROUND(AVERAGE(D41:J41),0))</f>
        <v/>
      </c>
      <c r="L41" s="277"/>
      <c r="M41" s="277"/>
      <c r="N41" s="277"/>
      <c r="O41" s="277"/>
      <c r="P41" s="277"/>
      <c r="Q41" s="277"/>
      <c r="R41" s="278"/>
      <c r="S41" s="279" t="str">
        <f aca="false">IF(ISERROR(ROUND(AVERAGE(L41:R41),0)),"",ROUND(AVERAGE(L41:R41),0))</f>
        <v/>
      </c>
      <c r="T41" s="276" t="str">
        <f aca="false">IF('EVAL SER Y DECIDIR'!N41="","",'EVAL SER Y DECIDIR'!N41)</f>
        <v/>
      </c>
      <c r="U41" s="280" t="str">
        <f aca="false">IF(AUTOEVALUACIÓN!C41="","",AUTOEVALUACIÓN!C41)</f>
        <v/>
      </c>
      <c r="V41" s="281" t="str">
        <f aca="false">IF(OR(C41="",K41="",S41="",T41="",U41=""),"",SUM(C41,K41,S41,T41,U41))</f>
        <v/>
      </c>
      <c r="W41" s="282"/>
      <c r="X41" s="282"/>
      <c r="Y41" s="283"/>
      <c r="Z41" s="283"/>
      <c r="AA41" s="283"/>
    </row>
    <row r="42" s="284" customFormat="true" ht="18.75" hidden="true" customHeight="true" outlineLevel="0" collapsed="false">
      <c r="A42" s="274" t="n">
        <v>35</v>
      </c>
      <c r="B42" s="275" t="str">
        <f aca="false">IF(NOMINA!B35="","",NOMINA!B35)</f>
        <v>  </v>
      </c>
      <c r="C42" s="276" t="str">
        <f aca="false">IF('EVAL SER Y DECIDIR'!H42="","",'EVAL SER Y DECIDIR'!H42)</f>
        <v/>
      </c>
      <c r="D42" s="277"/>
      <c r="E42" s="277"/>
      <c r="F42" s="277"/>
      <c r="G42" s="277"/>
      <c r="H42" s="277"/>
      <c r="I42" s="277"/>
      <c r="J42" s="278"/>
      <c r="K42" s="279" t="str">
        <f aca="false">IF(ISERROR(ROUND(AVERAGE(D42:J42),0)),"",ROUND(AVERAGE(D42:J42),0))</f>
        <v/>
      </c>
      <c r="L42" s="277"/>
      <c r="M42" s="277"/>
      <c r="N42" s="277"/>
      <c r="O42" s="277"/>
      <c r="P42" s="277"/>
      <c r="Q42" s="277"/>
      <c r="R42" s="278"/>
      <c r="S42" s="279" t="str">
        <f aca="false">IF(ISERROR(ROUND(AVERAGE(L42:R42),0)),"",ROUND(AVERAGE(L42:R42),0))</f>
        <v/>
      </c>
      <c r="T42" s="276" t="str">
        <f aca="false">IF('EVAL SER Y DECIDIR'!N42="","",'EVAL SER Y DECIDIR'!N42)</f>
        <v/>
      </c>
      <c r="U42" s="280" t="str">
        <f aca="false">IF(AUTOEVALUACIÓN!C42="","",AUTOEVALUACIÓN!C42)</f>
        <v/>
      </c>
      <c r="V42" s="281" t="str">
        <f aca="false">IF(OR(C42="",K42="",S42="",T42="",U42=""),"",SUM(C42,K42,S42,T42,U42))</f>
        <v/>
      </c>
      <c r="W42" s="282"/>
      <c r="X42" s="282"/>
      <c r="Y42" s="283"/>
      <c r="Z42" s="283"/>
      <c r="AA42" s="283"/>
    </row>
    <row r="43" s="284" customFormat="true" ht="18.75" hidden="true" customHeight="true" outlineLevel="0" collapsed="false">
      <c r="A43" s="274" t="n">
        <v>36</v>
      </c>
      <c r="B43" s="275" t="str">
        <f aca="false">IF(NOMINA!B36="","",NOMINA!B36)</f>
        <v>  </v>
      </c>
      <c r="C43" s="276" t="str">
        <f aca="false">IF('EVAL SER Y DECIDIR'!H43="","",'EVAL SER Y DECIDIR'!H43)</f>
        <v/>
      </c>
      <c r="D43" s="277"/>
      <c r="E43" s="277"/>
      <c r="F43" s="277"/>
      <c r="G43" s="277"/>
      <c r="H43" s="277"/>
      <c r="I43" s="277"/>
      <c r="J43" s="278"/>
      <c r="K43" s="279" t="str">
        <f aca="false">IF(ISERROR(ROUND(AVERAGE(D43:J43),0)),"",ROUND(AVERAGE(D43:J43),0))</f>
        <v/>
      </c>
      <c r="L43" s="277"/>
      <c r="M43" s="277"/>
      <c r="N43" s="277"/>
      <c r="O43" s="277"/>
      <c r="P43" s="277"/>
      <c r="Q43" s="277"/>
      <c r="R43" s="278"/>
      <c r="S43" s="279" t="str">
        <f aca="false">IF(ISERROR(ROUND(AVERAGE(L43:R43),0)),"",ROUND(AVERAGE(L43:R43),0))</f>
        <v/>
      </c>
      <c r="T43" s="276" t="str">
        <f aca="false">IF('EVAL SER Y DECIDIR'!N43="","",'EVAL SER Y DECIDIR'!N43)</f>
        <v/>
      </c>
      <c r="U43" s="280" t="str">
        <f aca="false">IF(AUTOEVALUACIÓN!C43="","",AUTOEVALUACIÓN!C43)</f>
        <v/>
      </c>
      <c r="V43" s="281" t="str">
        <f aca="false">IF(OR(C43="",K43="",S43="",T43="",U43=""),"",SUM(C43,K43,S43,T43,U43))</f>
        <v/>
      </c>
      <c r="W43" s="282"/>
      <c r="X43" s="282"/>
      <c r="Y43" s="283"/>
      <c r="Z43" s="283"/>
      <c r="AA43" s="283"/>
    </row>
    <row r="44" s="284" customFormat="true" ht="18.75" hidden="true" customHeight="true" outlineLevel="0" collapsed="false">
      <c r="A44" s="274" t="n">
        <v>37</v>
      </c>
      <c r="B44" s="275" t="str">
        <f aca="false">IF(NOMINA!B37="","",NOMINA!B37)</f>
        <v>  </v>
      </c>
      <c r="C44" s="276" t="str">
        <f aca="false">IF('EVAL SER Y DECIDIR'!H44="","",'EVAL SER Y DECIDIR'!H44)</f>
        <v/>
      </c>
      <c r="D44" s="277"/>
      <c r="E44" s="277"/>
      <c r="F44" s="277"/>
      <c r="G44" s="277"/>
      <c r="H44" s="277"/>
      <c r="I44" s="277"/>
      <c r="J44" s="278"/>
      <c r="K44" s="279" t="str">
        <f aca="false">IF(ISERROR(ROUND(AVERAGE(D44:J44),0)),"",ROUND(AVERAGE(D44:J44),0))</f>
        <v/>
      </c>
      <c r="L44" s="277"/>
      <c r="M44" s="277"/>
      <c r="N44" s="277"/>
      <c r="O44" s="277"/>
      <c r="P44" s="277"/>
      <c r="Q44" s="277"/>
      <c r="R44" s="278"/>
      <c r="S44" s="279" t="str">
        <f aca="false">IF(ISERROR(ROUND(AVERAGE(L44:R44),0)),"",ROUND(AVERAGE(L44:R44),0))</f>
        <v/>
      </c>
      <c r="T44" s="276" t="str">
        <f aca="false">IF('EVAL SER Y DECIDIR'!N44="","",'EVAL SER Y DECIDIR'!N44)</f>
        <v/>
      </c>
      <c r="U44" s="280" t="str">
        <f aca="false">IF(AUTOEVALUACIÓN!C44="","",AUTOEVALUACIÓN!C44)</f>
        <v/>
      </c>
      <c r="V44" s="281" t="str">
        <f aca="false">IF(OR(C44="",K44="",S44="",T44="",U44=""),"",SUM(C44,K44,S44,T44,U44))</f>
        <v/>
      </c>
      <c r="W44" s="282"/>
      <c r="X44" s="282"/>
      <c r="Y44" s="283"/>
      <c r="Z44" s="283"/>
      <c r="AA44" s="283"/>
    </row>
    <row r="45" s="284" customFormat="true" ht="18.75" hidden="true" customHeight="true" outlineLevel="0" collapsed="false">
      <c r="A45" s="274" t="n">
        <v>38</v>
      </c>
      <c r="B45" s="275" t="str">
        <f aca="false">IF(NOMINA!B38="","",NOMINA!B38)</f>
        <v>  </v>
      </c>
      <c r="C45" s="276" t="str">
        <f aca="false">IF('EVAL SER Y DECIDIR'!H45="","",'EVAL SER Y DECIDIR'!H45)</f>
        <v/>
      </c>
      <c r="D45" s="277"/>
      <c r="E45" s="277"/>
      <c r="F45" s="277"/>
      <c r="G45" s="277"/>
      <c r="H45" s="277"/>
      <c r="I45" s="277"/>
      <c r="J45" s="278"/>
      <c r="K45" s="279" t="str">
        <f aca="false">IF(ISERROR(ROUND(AVERAGE(D45:J45),0)),"",ROUND(AVERAGE(D45:J45),0))</f>
        <v/>
      </c>
      <c r="L45" s="277"/>
      <c r="M45" s="277"/>
      <c r="N45" s="277"/>
      <c r="O45" s="277"/>
      <c r="P45" s="277"/>
      <c r="Q45" s="277"/>
      <c r="R45" s="278"/>
      <c r="S45" s="279" t="str">
        <f aca="false">IF(ISERROR(ROUND(AVERAGE(L45:R45),0)),"",ROUND(AVERAGE(L45:R45),0))</f>
        <v/>
      </c>
      <c r="T45" s="276" t="str">
        <f aca="false">IF('EVAL SER Y DECIDIR'!N45="","",'EVAL SER Y DECIDIR'!N45)</f>
        <v/>
      </c>
      <c r="U45" s="280" t="str">
        <f aca="false">IF(AUTOEVALUACIÓN!C45="","",AUTOEVALUACIÓN!C45)</f>
        <v/>
      </c>
      <c r="V45" s="281" t="str">
        <f aca="false">IF(OR(C45="",K45="",S45="",T45="",U45=""),"",SUM(C45,K45,S45,T45,U45))</f>
        <v/>
      </c>
      <c r="W45" s="283"/>
      <c r="X45" s="283"/>
      <c r="Y45" s="283"/>
      <c r="Z45" s="283"/>
      <c r="AA45" s="283"/>
    </row>
    <row r="46" s="284" customFormat="true" ht="16.5" hidden="true" customHeight="true" outlineLevel="0" collapsed="false">
      <c r="A46" s="274" t="n">
        <v>39</v>
      </c>
      <c r="B46" s="275" t="str">
        <f aca="false">IF(NOMINA!B39="","",NOMINA!B39)</f>
        <v>  </v>
      </c>
      <c r="C46" s="276" t="str">
        <f aca="false">IF('EVAL SER Y DECIDIR'!H46="","",'EVAL SER Y DECIDIR'!H46)</f>
        <v/>
      </c>
      <c r="D46" s="277"/>
      <c r="E46" s="277"/>
      <c r="F46" s="277"/>
      <c r="G46" s="277"/>
      <c r="H46" s="277"/>
      <c r="I46" s="277"/>
      <c r="J46" s="278"/>
      <c r="K46" s="279" t="str">
        <f aca="false">IF(ISERROR(ROUND(AVERAGE(D46:J46),0)),"",ROUND(AVERAGE(D46:J46),0))</f>
        <v/>
      </c>
      <c r="L46" s="277"/>
      <c r="M46" s="277"/>
      <c r="N46" s="277"/>
      <c r="O46" s="277"/>
      <c r="P46" s="277"/>
      <c r="Q46" s="277"/>
      <c r="R46" s="278"/>
      <c r="S46" s="279" t="str">
        <f aca="false">IF(ISERROR(ROUND(AVERAGE(L46:R46),0)),"",ROUND(AVERAGE(L46:R46),0))</f>
        <v/>
      </c>
      <c r="T46" s="276" t="str">
        <f aca="false">IF('EVAL SER Y DECIDIR'!N46="","",'EVAL SER Y DECIDIR'!N46)</f>
        <v/>
      </c>
      <c r="U46" s="280" t="str">
        <f aca="false">IF(AUTOEVALUACIÓN!C46="","",AUTOEVALUACIÓN!C46)</f>
        <v/>
      </c>
      <c r="V46" s="281" t="str">
        <f aca="false">IF(OR(C46="",K46="",S46="",T46="",U46=""),"",SUM(C46,K46,S46,T46,U46))</f>
        <v/>
      </c>
      <c r="W46" s="283"/>
      <c r="X46" s="283"/>
      <c r="Y46" s="283"/>
      <c r="Z46" s="283"/>
      <c r="AA46" s="283"/>
    </row>
    <row r="47" s="284" customFormat="true" ht="16.5" hidden="true" customHeight="true" outlineLevel="0" collapsed="false">
      <c r="A47" s="274" t="n">
        <v>40</v>
      </c>
      <c r="B47" s="275" t="str">
        <f aca="false">IF(NOMINA!B40="","",NOMINA!B40)</f>
        <v>  </v>
      </c>
      <c r="C47" s="276" t="str">
        <f aca="false">IF('EVAL SER Y DECIDIR'!H47="","",'EVAL SER Y DECIDIR'!H47)</f>
        <v/>
      </c>
      <c r="D47" s="277"/>
      <c r="E47" s="277"/>
      <c r="F47" s="277"/>
      <c r="G47" s="277"/>
      <c r="H47" s="277"/>
      <c r="I47" s="277"/>
      <c r="J47" s="278"/>
      <c r="K47" s="279" t="str">
        <f aca="false">IF(ISERROR(ROUND(AVERAGE(D47:J47),0)),"",ROUND(AVERAGE(D47:J47),0))</f>
        <v/>
      </c>
      <c r="L47" s="277"/>
      <c r="M47" s="277"/>
      <c r="N47" s="277"/>
      <c r="O47" s="277"/>
      <c r="P47" s="277"/>
      <c r="Q47" s="277"/>
      <c r="R47" s="278"/>
      <c r="S47" s="279" t="str">
        <f aca="false">IF(ISERROR(ROUND(AVERAGE(L47:R47),0)),"",ROUND(AVERAGE(L47:R47),0))</f>
        <v/>
      </c>
      <c r="T47" s="276" t="str">
        <f aca="false">IF('EVAL SER Y DECIDIR'!N47="","",'EVAL SER Y DECIDIR'!N47)</f>
        <v/>
      </c>
      <c r="U47" s="280" t="str">
        <f aca="false">IF(AUTOEVALUACIÓN!C47="","",AUTOEVALUACIÓN!C47)</f>
        <v/>
      </c>
      <c r="V47" s="281" t="str">
        <f aca="false">IF(OR(C47="",K47="",S47="",T47="",U47=""),"",SUM(C47,K47,S47,T47,U47))</f>
        <v/>
      </c>
      <c r="W47" s="283"/>
      <c r="X47" s="283"/>
      <c r="Y47" s="283"/>
      <c r="Z47" s="283"/>
      <c r="AA47" s="283"/>
    </row>
    <row r="48" s="284" customFormat="true" ht="16.5" hidden="true" customHeight="true" outlineLevel="0" collapsed="false">
      <c r="A48" s="274" t="n">
        <v>41</v>
      </c>
      <c r="B48" s="275" t="str">
        <f aca="false">IF(NOMINA!B41="","",NOMINA!B41)</f>
        <v>  </v>
      </c>
      <c r="C48" s="276" t="str">
        <f aca="false">IF('EVAL SER Y DECIDIR'!H48="","",'EVAL SER Y DECIDIR'!H48)</f>
        <v/>
      </c>
      <c r="D48" s="277"/>
      <c r="E48" s="277"/>
      <c r="F48" s="277"/>
      <c r="G48" s="277"/>
      <c r="H48" s="277"/>
      <c r="I48" s="277"/>
      <c r="J48" s="278"/>
      <c r="K48" s="279" t="str">
        <f aca="false">IF(ISERROR(ROUND(AVERAGE(D48:J48),0)),"",ROUND(AVERAGE(D48:J48),0))</f>
        <v/>
      </c>
      <c r="L48" s="277"/>
      <c r="M48" s="277"/>
      <c r="N48" s="277"/>
      <c r="O48" s="277"/>
      <c r="P48" s="277"/>
      <c r="Q48" s="277"/>
      <c r="R48" s="278"/>
      <c r="S48" s="279" t="str">
        <f aca="false">IF(ISERROR(ROUND(AVERAGE(L48:R48),0)),"",ROUND(AVERAGE(L48:R48),0))</f>
        <v/>
      </c>
      <c r="T48" s="276" t="str">
        <f aca="false">IF('EVAL SER Y DECIDIR'!N48="","",'EVAL SER Y DECIDIR'!N48)</f>
        <v/>
      </c>
      <c r="U48" s="280" t="str">
        <f aca="false">IF(AUTOEVALUACIÓN!C48="","",AUTOEVALUACIÓN!C48)</f>
        <v/>
      </c>
      <c r="V48" s="281" t="str">
        <f aca="false">IF(OR(C48="",K48="",S48="",T48="",U48=""),"",SUM(C48,K48,S48,T48,U48))</f>
        <v/>
      </c>
      <c r="W48" s="283"/>
      <c r="X48" s="283"/>
      <c r="Y48" s="283"/>
      <c r="Z48" s="283"/>
      <c r="AA48" s="283"/>
    </row>
    <row r="49" s="284" customFormat="true" ht="16.5" hidden="true" customHeight="true" outlineLevel="0" collapsed="false">
      <c r="A49" s="274" t="n">
        <v>42</v>
      </c>
      <c r="B49" s="275" t="str">
        <f aca="false">IF(NOMINA!B42="","",NOMINA!B42)</f>
        <v>  </v>
      </c>
      <c r="C49" s="276" t="str">
        <f aca="false">IF('EVAL SER Y DECIDIR'!H49="","",'EVAL SER Y DECIDIR'!H49)</f>
        <v/>
      </c>
      <c r="D49" s="277"/>
      <c r="E49" s="277"/>
      <c r="F49" s="277"/>
      <c r="G49" s="277"/>
      <c r="H49" s="277"/>
      <c r="I49" s="277"/>
      <c r="J49" s="278"/>
      <c r="K49" s="279" t="str">
        <f aca="false">IF(ISERROR(ROUND(AVERAGE(D49:J49),0)),"",ROUND(AVERAGE(D49:J49),0))</f>
        <v/>
      </c>
      <c r="L49" s="277"/>
      <c r="M49" s="277"/>
      <c r="N49" s="277"/>
      <c r="O49" s="277"/>
      <c r="P49" s="277"/>
      <c r="Q49" s="277"/>
      <c r="R49" s="278"/>
      <c r="S49" s="279" t="str">
        <f aca="false">IF(ISERROR(ROUND(AVERAGE(L49:R49),0)),"",ROUND(AVERAGE(L49:R49),0))</f>
        <v/>
      </c>
      <c r="T49" s="276" t="str">
        <f aca="false">IF('EVAL SER Y DECIDIR'!N49="","",'EVAL SER Y DECIDIR'!N49)</f>
        <v/>
      </c>
      <c r="U49" s="280" t="str">
        <f aca="false">IF(AUTOEVALUACIÓN!C49="","",AUTOEVALUACIÓN!C49)</f>
        <v/>
      </c>
      <c r="V49" s="281" t="str">
        <f aca="false">IF(OR(C49="",K49="",S49="",T49="",U49=""),"",SUM(C49,K49,S49,T49,U49))</f>
        <v/>
      </c>
      <c r="W49" s="283"/>
      <c r="X49" s="283"/>
      <c r="Y49" s="283"/>
      <c r="Z49" s="283"/>
      <c r="AA49" s="283"/>
    </row>
    <row r="50" s="284" customFormat="true" ht="15.75" hidden="true" customHeight="true" outlineLevel="0" collapsed="false">
      <c r="A50" s="274" t="n">
        <v>43</v>
      </c>
      <c r="B50" s="275" t="str">
        <f aca="false">IF(NOMINA!B43="","",NOMINA!B43)</f>
        <v>  </v>
      </c>
      <c r="C50" s="276" t="str">
        <f aca="false">IF('EVAL SER Y DECIDIR'!H50="","",'EVAL SER Y DECIDIR'!H50)</f>
        <v/>
      </c>
      <c r="D50" s="277"/>
      <c r="E50" s="277"/>
      <c r="F50" s="277"/>
      <c r="G50" s="277"/>
      <c r="H50" s="277"/>
      <c r="I50" s="277"/>
      <c r="J50" s="278"/>
      <c r="K50" s="279" t="str">
        <f aca="false">IF(ISERROR(ROUND(AVERAGE(D50:J50),0)),"",ROUND(AVERAGE(D50:J50),0))</f>
        <v/>
      </c>
      <c r="L50" s="277"/>
      <c r="M50" s="277"/>
      <c r="N50" s="277"/>
      <c r="O50" s="277"/>
      <c r="P50" s="277"/>
      <c r="Q50" s="277"/>
      <c r="R50" s="278"/>
      <c r="S50" s="279" t="str">
        <f aca="false">IF(ISERROR(ROUND(AVERAGE(L50:R50),0)),"",ROUND(AVERAGE(L50:R50),0))</f>
        <v/>
      </c>
      <c r="T50" s="276" t="str">
        <f aca="false">IF('EVAL SER Y DECIDIR'!N50="","",'EVAL SER Y DECIDIR'!N50)</f>
        <v/>
      </c>
      <c r="U50" s="280" t="str">
        <f aca="false">IF(AUTOEVALUACIÓN!C50="","",AUTOEVALUACIÓN!C50)</f>
        <v/>
      </c>
      <c r="V50" s="281" t="str">
        <f aca="false">IF(OR(C50="",K50="",S50="",T50="",U50=""),"",SUM(C50,K50,S50,T50,U50))</f>
        <v/>
      </c>
      <c r="W50" s="283"/>
      <c r="X50" s="283"/>
      <c r="Y50" s="283"/>
      <c r="Z50" s="283"/>
      <c r="AA50" s="283"/>
    </row>
    <row r="51" s="284" customFormat="true" ht="15.75" hidden="true" customHeight="true" outlineLevel="0" collapsed="false">
      <c r="A51" s="274" t="n">
        <v>44</v>
      </c>
      <c r="B51" s="275" t="str">
        <f aca="false">IF(NOMINA!B44="","",NOMINA!B44)</f>
        <v>  </v>
      </c>
      <c r="C51" s="276" t="str">
        <f aca="false">IF('EVAL SER Y DECIDIR'!H51="","",'EVAL SER Y DECIDIR'!H51)</f>
        <v/>
      </c>
      <c r="D51" s="277"/>
      <c r="E51" s="277"/>
      <c r="F51" s="277"/>
      <c r="G51" s="277"/>
      <c r="H51" s="277"/>
      <c r="I51" s="277"/>
      <c r="J51" s="278"/>
      <c r="K51" s="279" t="str">
        <f aca="false">IF(ISERROR(ROUND(AVERAGE(D51:J51),0)),"",ROUND(AVERAGE(D51:J51),0))</f>
        <v/>
      </c>
      <c r="L51" s="277"/>
      <c r="M51" s="277"/>
      <c r="N51" s="277"/>
      <c r="O51" s="277"/>
      <c r="P51" s="277"/>
      <c r="Q51" s="277"/>
      <c r="R51" s="278"/>
      <c r="S51" s="279" t="str">
        <f aca="false">IF(ISERROR(ROUND(AVERAGE(L51:R51),0)),"",ROUND(AVERAGE(L51:R51),0))</f>
        <v/>
      </c>
      <c r="T51" s="276" t="str">
        <f aca="false">IF('EVAL SER Y DECIDIR'!N51="","",'EVAL SER Y DECIDIR'!N51)</f>
        <v/>
      </c>
      <c r="U51" s="280" t="str">
        <f aca="false">IF(AUTOEVALUACIÓN!C51="","",AUTOEVALUACIÓN!C51)</f>
        <v/>
      </c>
      <c r="V51" s="281" t="str">
        <f aca="false">IF(OR(C51="",K51="",S51="",T51="",U51=""),"",SUM(C51,K51,S51,T51,U51))</f>
        <v/>
      </c>
      <c r="W51" s="283"/>
      <c r="X51" s="283"/>
      <c r="Y51" s="283"/>
      <c r="Z51" s="283"/>
      <c r="AA51" s="283"/>
    </row>
    <row r="52" s="284" customFormat="true" ht="15.75" hidden="true" customHeight="true" outlineLevel="0" collapsed="false">
      <c r="A52" s="274" t="n">
        <v>45</v>
      </c>
      <c r="B52" s="275" t="str">
        <f aca="false">IF(NOMINA!B45="","",NOMINA!B45)</f>
        <v>  </v>
      </c>
      <c r="C52" s="276" t="str">
        <f aca="false">IF('EVAL SER Y DECIDIR'!H52="","",'EVAL SER Y DECIDIR'!H52)</f>
        <v/>
      </c>
      <c r="D52" s="277"/>
      <c r="E52" s="277"/>
      <c r="F52" s="277"/>
      <c r="G52" s="277"/>
      <c r="H52" s="277"/>
      <c r="I52" s="277"/>
      <c r="J52" s="278"/>
      <c r="K52" s="279" t="str">
        <f aca="false">IF(ISERROR(ROUND(AVERAGE(D52:J52),0)),"",ROUND(AVERAGE(D52:J52),0))</f>
        <v/>
      </c>
      <c r="L52" s="277"/>
      <c r="M52" s="277"/>
      <c r="N52" s="277"/>
      <c r="O52" s="277"/>
      <c r="P52" s="277"/>
      <c r="Q52" s="277"/>
      <c r="R52" s="278"/>
      <c r="S52" s="279" t="str">
        <f aca="false">IF(ISERROR(ROUND(AVERAGE(L52:R52),0)),"",ROUND(AVERAGE(L52:R52),0))</f>
        <v/>
      </c>
      <c r="T52" s="276" t="str">
        <f aca="false">IF('EVAL SER Y DECIDIR'!N52="","",'EVAL SER Y DECIDIR'!N52)</f>
        <v/>
      </c>
      <c r="U52" s="280" t="str">
        <f aca="false">IF(AUTOEVALUACIÓN!C52="","",AUTOEVALUACIÓN!C52)</f>
        <v/>
      </c>
      <c r="V52" s="281" t="str">
        <f aca="false">IF(OR(C52="",K52="",S52="",T52="",U52=""),"",SUM(C52,K52,S52,T52,U52))</f>
        <v/>
      </c>
      <c r="W52" s="283"/>
      <c r="X52" s="283"/>
      <c r="Y52" s="283"/>
      <c r="Z52" s="283"/>
      <c r="AA52" s="283"/>
    </row>
    <row r="53" s="284" customFormat="true" ht="15" hidden="true" customHeight="true" outlineLevel="0" collapsed="false">
      <c r="A53" s="274" t="n">
        <v>46</v>
      </c>
      <c r="B53" s="275" t="str">
        <f aca="false">IF(NOMINA!B46="","",NOMINA!B46)</f>
        <v/>
      </c>
      <c r="C53" s="285" t="str">
        <f aca="false">IF('EVAL SER Y DECIDIR'!H53="","",'EVAL SER Y DECIDIR'!H53)</f>
        <v/>
      </c>
      <c r="D53" s="277"/>
      <c r="E53" s="277"/>
      <c r="F53" s="277"/>
      <c r="G53" s="277"/>
      <c r="H53" s="277"/>
      <c r="I53" s="277"/>
      <c r="J53" s="278"/>
      <c r="K53" s="286" t="str">
        <f aca="false">IF(ISERROR(ROUND(AVERAGE(D53:J53),0)),"",ROUND(AVERAGE(D53:J53),0))</f>
        <v/>
      </c>
      <c r="L53" s="287"/>
      <c r="M53" s="277"/>
      <c r="N53" s="277"/>
      <c r="O53" s="277"/>
      <c r="P53" s="277"/>
      <c r="Q53" s="277"/>
      <c r="R53" s="277"/>
      <c r="S53" s="286" t="str">
        <f aca="false">IF(ISERROR(ROUND(AVERAGE(L53:R53),0)),"",ROUND(AVERAGE(L53:R53),0))</f>
        <v/>
      </c>
      <c r="T53" s="285" t="str">
        <f aca="false">IF('EVAL SER Y DECIDIR'!N53="","",'EVAL SER Y DECIDIR'!N53)</f>
        <v/>
      </c>
      <c r="U53" s="280" t="str">
        <f aca="false">IF(AUTOEVALUACIÓN!C53="","",AUTOEVALUACIÓN!C53)</f>
        <v/>
      </c>
      <c r="V53" s="281" t="str">
        <f aca="false">IF(OR(C53="",K53="",S53="",T53="",U53=""),"",SUM(C53,K53,S53,T53,U53))</f>
        <v/>
      </c>
      <c r="W53" s="283"/>
      <c r="X53" s="283"/>
      <c r="Y53" s="283"/>
      <c r="Z53" s="283"/>
      <c r="AA53" s="283"/>
    </row>
    <row r="54" s="284" customFormat="true" ht="15" hidden="true" customHeight="true" outlineLevel="0" collapsed="false">
      <c r="A54" s="274" t="n">
        <v>47</v>
      </c>
      <c r="B54" s="275" t="str">
        <f aca="false">IF(NOMINA!B47="","",NOMINA!B47)</f>
        <v/>
      </c>
      <c r="C54" s="285" t="str">
        <f aca="false">IF('EVAL SER Y DECIDIR'!H54="","",'EVAL SER Y DECIDIR'!H54)</f>
        <v/>
      </c>
      <c r="D54" s="277"/>
      <c r="E54" s="277"/>
      <c r="F54" s="277"/>
      <c r="G54" s="277"/>
      <c r="H54" s="277"/>
      <c r="I54" s="277"/>
      <c r="J54" s="278"/>
      <c r="K54" s="286" t="str">
        <f aca="false">IF(ISERROR(ROUND(AVERAGE(D54:J54),0)),"",ROUND(AVERAGE(D54:J54),0))</f>
        <v/>
      </c>
      <c r="L54" s="287"/>
      <c r="M54" s="277"/>
      <c r="N54" s="277"/>
      <c r="O54" s="277"/>
      <c r="P54" s="277"/>
      <c r="Q54" s="277"/>
      <c r="R54" s="277"/>
      <c r="S54" s="286" t="str">
        <f aca="false">IF(ISERROR(ROUND(AVERAGE(L54:R54),0)),"",ROUND(AVERAGE(L54:R54),0))</f>
        <v/>
      </c>
      <c r="T54" s="285" t="str">
        <f aca="false">IF('EVAL SER Y DECIDIR'!N54="","",'EVAL SER Y DECIDIR'!N54)</f>
        <v/>
      </c>
      <c r="U54" s="280" t="str">
        <f aca="false">IF(AUTOEVALUACIÓN!C54="","",AUTOEVALUACIÓN!C54)</f>
        <v/>
      </c>
      <c r="V54" s="281" t="str">
        <f aca="false">IF(OR(C54="",K54="",S54="",T54="",U54=""),"",SUM(C54,K54,S54,T54,U54))</f>
        <v/>
      </c>
      <c r="W54" s="283"/>
      <c r="X54" s="283"/>
      <c r="Y54" s="283"/>
      <c r="Z54" s="283"/>
      <c r="AA54" s="283"/>
    </row>
    <row r="55" customFormat="false" ht="15" hidden="true" customHeight="true" outlineLevel="0" collapsed="false">
      <c r="A55" s="288" t="n">
        <v>48</v>
      </c>
      <c r="B55" s="289" t="str">
        <f aca="false">IF(NOMINA!B48="","",NOMINA!B48)</f>
        <v/>
      </c>
      <c r="C55" s="285" t="str">
        <f aca="false">IF('EVAL SER Y DECIDIR'!H55="","",'EVAL SER Y DECIDIR'!H55)</f>
        <v/>
      </c>
      <c r="D55" s="290"/>
      <c r="E55" s="290"/>
      <c r="F55" s="290"/>
      <c r="G55" s="290"/>
      <c r="H55" s="290"/>
      <c r="I55" s="290"/>
      <c r="J55" s="291"/>
      <c r="K55" s="292" t="str">
        <f aca="false">IF(ISERROR(ROUND(AVERAGE(D55:J55),0)),"",ROUND(AVERAGE(D55:J55),0))</f>
        <v/>
      </c>
      <c r="L55" s="293"/>
      <c r="M55" s="290"/>
      <c r="N55" s="290"/>
      <c r="O55" s="290"/>
      <c r="P55" s="290"/>
      <c r="Q55" s="290"/>
      <c r="R55" s="290"/>
      <c r="S55" s="292" t="str">
        <f aca="false">IF(ISERROR(ROUND(AVERAGE(L55:R55),0)),"",ROUND(AVERAGE(L55:R55),0))</f>
        <v/>
      </c>
      <c r="T55" s="285" t="str">
        <f aca="false">IF('EVAL SER Y DECIDIR'!N55="","",'EVAL SER Y DECIDIR'!N55)</f>
        <v/>
      </c>
      <c r="U55" s="294" t="str">
        <f aca="false">IF(AUTOEVALUACIÓN!C55="","",AUTOEVALUACIÓN!C55)</f>
        <v/>
      </c>
      <c r="V55" s="281" t="str">
        <f aca="false">IF(OR(C55="",K55="",S55="",T55="",U55=""),"",SUM(C55,K55,S55,T55,U55))</f>
        <v/>
      </c>
    </row>
  </sheetData>
  <sheetProtection sheet="true" formatCells="false" formatColumns="false" formatRows="false"/>
  <mergeCells count="24">
    <mergeCell ref="A2:V2"/>
    <mergeCell ref="A5:A7"/>
    <mergeCell ref="C5:C7"/>
    <mergeCell ref="D5:K5"/>
    <mergeCell ref="L5:S5"/>
    <mergeCell ref="T5:T7"/>
    <mergeCell ref="U5:U7"/>
    <mergeCell ref="V5:V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</mergeCells>
  <conditionalFormatting sqref="V8:V55">
    <cfRule type="cellIs" priority="2" operator="between" aboveAverage="0" equalAverage="0" bottom="0" percent="0" rank="0" text="" dxfId="22">
      <formula>1</formula>
      <formula>50</formula>
    </cfRule>
  </conditionalFormatting>
  <dataValidations count="3">
    <dataValidation allowBlank="true" error="Ingrese solo numeros de 1 - 35" errorStyle="stop" operator="between" showDropDown="false" showErrorMessage="true" showInputMessage="true" sqref="D53:J55 L53:R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L8:R52" type="whole">
      <formula1>1</formula1>
      <formula2>40</formula2>
    </dataValidation>
    <dataValidation allowBlank="true" error="Ingrese solo numeros de 1 - 45" errorStyle="stop" operator="between" showDropDown="false" showErrorMessage="true" showInputMessage="true" sqref="D8:J52" type="whole">
      <formula1>1</formula1>
      <formula2>45</formula2>
    </dataValidation>
  </dataValidations>
  <printOptions headings="false" gridLines="false" gridLinesSet="true" horizontalCentered="true" verticalCentered="false"/>
  <pageMargins left="0.472222222222222" right="0.196527777777778" top="0.39375" bottom="0.393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52" man="true" max="16383" min="0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33.57"/>
    <col collapsed="false" customWidth="true" hidden="false" outlineLevel="0" max="3" min="3" style="51" width="3.72"/>
    <col collapsed="false" customWidth="true" hidden="false" outlineLevel="0" max="8" min="4" style="51" width="4.72"/>
    <col collapsed="false" customWidth="true" hidden="false" outlineLevel="0" max="9" min="9" style="51" width="3.72"/>
    <col collapsed="false" customWidth="true" hidden="false" outlineLevel="0" max="14" min="10" style="51" width="4.72"/>
    <col collapsed="false" customWidth="true" hidden="false" outlineLevel="0" max="16" min="15" style="51" width="3.72"/>
    <col collapsed="false" customWidth="true" hidden="false" outlineLevel="0" max="17" min="17" style="51" width="2.7"/>
    <col collapsed="false" customWidth="true" hidden="false" outlineLevel="0" max="18" min="18" style="51" width="5.3"/>
    <col collapsed="false" customWidth="true" hidden="false" outlineLevel="0" max="23" min="19" style="254" width="5.71"/>
    <col collapsed="false" customWidth="true" hidden="false" outlineLevel="0" max="26" min="24" style="51" width="5.71"/>
  </cols>
  <sheetData>
    <row r="1" customFormat="false" ht="12" hidden="false" customHeight="true" outlineLevel="0" collapsed="false">
      <c r="A1" s="22" t="str">
        <f aca="false">NOMINA!$F$1</f>
        <v>U.E. "BEATRIZ HARTMANN DE BEDREGAL"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="257" customFormat="true" ht="16.5" hidden="false" customHeight="true" outlineLevel="0" collapsed="false">
      <c r="A2" s="256" t="s">
        <v>375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customFormat="false" ht="18.75" hidden="false" customHeight="true" outlineLevel="0" collapsed="false">
      <c r="A3" s="255" t="str">
        <f aca="false">NOMINA!$C$1</f>
        <v>PROFESOR(A): SARA VALDIVIA ARANCIBIA</v>
      </c>
      <c r="B3" s="258"/>
      <c r="C3" s="255"/>
      <c r="D3" s="255"/>
      <c r="E3" s="255"/>
      <c r="F3" s="52"/>
      <c r="G3" s="255"/>
      <c r="H3" s="258" t="s">
        <v>386</v>
      </c>
      <c r="I3" s="255"/>
      <c r="J3" s="255"/>
      <c r="K3" s="255"/>
      <c r="L3" s="255"/>
      <c r="M3" s="255"/>
      <c r="N3" s="255"/>
      <c r="O3" s="255"/>
      <c r="P3" s="255"/>
      <c r="Q3" s="255"/>
      <c r="R3" s="255"/>
    </row>
    <row r="4" customFormat="false" ht="18.75" hidden="false" customHeight="true" outlineLevel="0" collapsed="false">
      <c r="A4" s="259" t="str">
        <f aca="false">NOMINA!$C$2</f>
        <v>CURSO: 5º "A" PRIMARIA</v>
      </c>
      <c r="B4" s="260"/>
      <c r="C4" s="259"/>
      <c r="D4" s="259"/>
      <c r="E4" s="259"/>
      <c r="F4" s="52"/>
      <c r="G4" s="259"/>
      <c r="H4" s="259" t="str">
        <f aca="false">NOMINA!$C$4</f>
        <v>GESTIÓN: 2024</v>
      </c>
      <c r="I4" s="259"/>
      <c r="J4" s="259"/>
      <c r="K4" s="259"/>
      <c r="L4" s="259"/>
      <c r="M4" s="259"/>
      <c r="N4" s="259"/>
      <c r="O4" s="259"/>
      <c r="P4" s="259"/>
      <c r="Q4" s="259"/>
      <c r="R4" s="259"/>
    </row>
    <row r="5" customFormat="false" ht="15.75" hidden="false" customHeight="true" outlineLevel="0" collapsed="false">
      <c r="A5" s="261" t="s">
        <v>142</v>
      </c>
      <c r="B5" s="262" t="s">
        <v>167</v>
      </c>
      <c r="C5" s="263" t="s">
        <v>377</v>
      </c>
      <c r="D5" s="264" t="s">
        <v>378</v>
      </c>
      <c r="E5" s="264"/>
      <c r="F5" s="264"/>
      <c r="G5" s="264"/>
      <c r="H5" s="264"/>
      <c r="I5" s="264"/>
      <c r="J5" s="264" t="s">
        <v>379</v>
      </c>
      <c r="K5" s="264"/>
      <c r="L5" s="264"/>
      <c r="M5" s="264"/>
      <c r="N5" s="264"/>
      <c r="O5" s="264"/>
      <c r="P5" s="263" t="s">
        <v>380</v>
      </c>
      <c r="Q5" s="265" t="s">
        <v>381</v>
      </c>
      <c r="R5" s="266" t="s">
        <v>382</v>
      </c>
    </row>
    <row r="6" customFormat="false" ht="66" hidden="false" customHeight="true" outlineLevel="0" collapsed="false">
      <c r="A6" s="261"/>
      <c r="B6" s="267"/>
      <c r="C6" s="263"/>
      <c r="D6" s="295"/>
      <c r="E6" s="295"/>
      <c r="F6" s="295"/>
      <c r="G6" s="295"/>
      <c r="H6" s="296"/>
      <c r="I6" s="297" t="s">
        <v>175</v>
      </c>
      <c r="J6" s="298"/>
      <c r="K6" s="295"/>
      <c r="L6" s="295"/>
      <c r="M6" s="295"/>
      <c r="N6" s="295"/>
      <c r="O6" s="271" t="s">
        <v>175</v>
      </c>
      <c r="P6" s="263"/>
      <c r="Q6" s="265"/>
      <c r="R6" s="266"/>
    </row>
    <row r="7" customFormat="false" ht="58.5" hidden="false" customHeight="true" outlineLevel="0" collapsed="false">
      <c r="A7" s="261"/>
      <c r="B7" s="272" t="s">
        <v>180</v>
      </c>
      <c r="C7" s="263"/>
      <c r="D7" s="295"/>
      <c r="E7" s="295"/>
      <c r="F7" s="295"/>
      <c r="G7" s="295"/>
      <c r="H7" s="296"/>
      <c r="I7" s="297"/>
      <c r="J7" s="298"/>
      <c r="K7" s="295"/>
      <c r="L7" s="295"/>
      <c r="M7" s="295"/>
      <c r="N7" s="295"/>
      <c r="O7" s="271"/>
      <c r="P7" s="263"/>
      <c r="Q7" s="265"/>
      <c r="R7" s="266"/>
      <c r="T7" s="273" t="s">
        <v>383</v>
      </c>
      <c r="U7" s="273" t="s">
        <v>384</v>
      </c>
      <c r="V7" s="273" t="s">
        <v>385</v>
      </c>
      <c r="X7" s="299"/>
      <c r="Y7" s="299"/>
      <c r="Z7" s="299"/>
    </row>
    <row r="8" s="284" customFormat="true" ht="22.5" hidden="false" customHeight="true" outlineLevel="0" collapsed="false">
      <c r="A8" s="274" t="n">
        <v>1</v>
      </c>
      <c r="B8" s="275" t="str">
        <f aca="false">IF(NOMINA!B1="","",NOMINA!B1)</f>
        <v>  </v>
      </c>
      <c r="C8" s="300" t="str">
        <f aca="false">IF('EVAL SER Y DECIDIR'!H8="","",'EVAL SER Y DECIDIR'!H8)</f>
        <v/>
      </c>
      <c r="D8" s="277"/>
      <c r="E8" s="277"/>
      <c r="F8" s="277"/>
      <c r="G8" s="277"/>
      <c r="H8" s="278"/>
      <c r="I8" s="279" t="str">
        <f aca="false">IF(ISERROR(ROUND(AVERAGE(D8:H8),0)),"",ROUND(AVERAGE(D8:H8),0))</f>
        <v/>
      </c>
      <c r="J8" s="287"/>
      <c r="K8" s="277"/>
      <c r="L8" s="277"/>
      <c r="M8" s="277"/>
      <c r="N8" s="277"/>
      <c r="O8" s="279" t="str">
        <f aca="false">IF(ISERROR(ROUND(AVERAGE(J8:N8),0)),"",ROUND(AVERAGE(J8:N8),0))</f>
        <v/>
      </c>
      <c r="P8" s="300" t="str">
        <f aca="false">IF('EVAL SER Y DECIDIR'!N8="","",'EVAL SER Y DECIDIR'!N8)</f>
        <v/>
      </c>
      <c r="Q8" s="280" t="str">
        <f aca="false">IF(AUTOEVALUACIÓN!C8="","",AUTOEVALUACIÓN!C8)</f>
        <v/>
      </c>
      <c r="R8" s="281" t="str">
        <f aca="false">IF(OR(C8="",I8="",O8="",P8="",Q8=""),"",SUM(C8,I8,O8,P8,Q8))</f>
        <v/>
      </c>
      <c r="S8" s="282"/>
      <c r="T8" s="282" t="n">
        <f aca="false">COUNTIFS(R8:R52,"&lt;101",R8:R52,"&gt;0")</f>
        <v>0</v>
      </c>
      <c r="U8" s="283" t="n">
        <f aca="false">COUNTIFS(R8:R52,"&lt;51",R8:R52,"&gt;1")</f>
        <v>0</v>
      </c>
      <c r="V8" s="283" t="n">
        <f aca="false">T8-U8</f>
        <v>0</v>
      </c>
      <c r="W8" s="283"/>
      <c r="X8" s="237"/>
      <c r="Y8" s="301"/>
    </row>
    <row r="9" s="284" customFormat="true" ht="22.5" hidden="false" customHeight="true" outlineLevel="0" collapsed="false">
      <c r="A9" s="274" t="n">
        <v>2</v>
      </c>
      <c r="B9" s="275" t="str">
        <f aca="false">IF(NOMINA!B2="","",NOMINA!B2)</f>
        <v>  </v>
      </c>
      <c r="C9" s="300" t="str">
        <f aca="false">IF('EVAL SER Y DECIDIR'!H9="","",'EVAL SER Y DECIDIR'!H9)</f>
        <v/>
      </c>
      <c r="D9" s="277"/>
      <c r="E9" s="277"/>
      <c r="F9" s="277"/>
      <c r="G9" s="277"/>
      <c r="H9" s="278"/>
      <c r="I9" s="279" t="str">
        <f aca="false">IF(ISERROR(ROUND(AVERAGE(D9:H9),0)),"",ROUND(AVERAGE(D9:H9),0))</f>
        <v/>
      </c>
      <c r="J9" s="287"/>
      <c r="K9" s="277"/>
      <c r="L9" s="277"/>
      <c r="M9" s="277"/>
      <c r="N9" s="277"/>
      <c r="O9" s="279" t="str">
        <f aca="false">IF(ISERROR(ROUND(AVERAGE(J9:N9),0)),"",ROUND(AVERAGE(J9:N9),0))</f>
        <v/>
      </c>
      <c r="P9" s="300" t="str">
        <f aca="false">IF('EVAL SER Y DECIDIR'!N9="","",'EVAL SER Y DECIDIR'!N9)</f>
        <v/>
      </c>
      <c r="Q9" s="280" t="str">
        <f aca="false">IF(AUTOEVALUACIÓN!C9="","",AUTOEVALUACIÓN!C9)</f>
        <v/>
      </c>
      <c r="R9" s="281" t="str">
        <f aca="false">IF(OR(C9="",I9="",O9="",P9="",Q9=""),"",SUM(C9,I9,O9,P9,Q9))</f>
        <v/>
      </c>
      <c r="S9" s="282"/>
      <c r="T9" s="282"/>
      <c r="U9" s="283"/>
      <c r="V9" s="283"/>
      <c r="W9" s="283"/>
    </row>
    <row r="10" s="284" customFormat="true" ht="22.5" hidden="false" customHeight="true" outlineLevel="0" collapsed="false">
      <c r="A10" s="274" t="n">
        <v>3</v>
      </c>
      <c r="B10" s="275" t="str">
        <f aca="false">IF(NOMINA!B3="","",NOMINA!B3)</f>
        <v>  </v>
      </c>
      <c r="C10" s="300" t="str">
        <f aca="false">IF('EVAL SER Y DECIDIR'!H10="","",'EVAL SER Y DECIDIR'!H10)</f>
        <v/>
      </c>
      <c r="D10" s="277"/>
      <c r="E10" s="277"/>
      <c r="F10" s="277"/>
      <c r="G10" s="277"/>
      <c r="H10" s="278"/>
      <c r="I10" s="279" t="str">
        <f aca="false">IF(ISERROR(ROUND(AVERAGE(D10:H10),0)),"",ROUND(AVERAGE(D10:H10),0))</f>
        <v/>
      </c>
      <c r="J10" s="287"/>
      <c r="K10" s="277"/>
      <c r="L10" s="277"/>
      <c r="M10" s="277"/>
      <c r="N10" s="277"/>
      <c r="O10" s="279" t="str">
        <f aca="false">IF(ISERROR(ROUND(AVERAGE(J10:N10),0)),"",ROUND(AVERAGE(J10:N10),0))</f>
        <v/>
      </c>
      <c r="P10" s="300" t="str">
        <f aca="false">IF('EVAL SER Y DECIDIR'!N10="","",'EVAL SER Y DECIDIR'!N10)</f>
        <v/>
      </c>
      <c r="Q10" s="280" t="str">
        <f aca="false">IF(AUTOEVALUACIÓN!C10="","",AUTOEVALUACIÓN!C10)</f>
        <v/>
      </c>
      <c r="R10" s="281" t="str">
        <f aca="false">IF(OR(C10="",I10="",O10="",P10="",Q10=""),"",SUM(C10,I10,O10,P10,Q10))</f>
        <v/>
      </c>
      <c r="S10" s="282"/>
      <c r="T10" s="282"/>
      <c r="U10" s="283"/>
      <c r="V10" s="283"/>
      <c r="W10" s="283"/>
    </row>
    <row r="11" s="284" customFormat="true" ht="22.5" hidden="false" customHeight="true" outlineLevel="0" collapsed="false">
      <c r="A11" s="274" t="n">
        <v>4</v>
      </c>
      <c r="B11" s="275" t="str">
        <f aca="false">IF(NOMINA!B4="","",NOMINA!B4)</f>
        <v>  </v>
      </c>
      <c r="C11" s="300" t="str">
        <f aca="false">IF('EVAL SER Y DECIDIR'!H11="","",'EVAL SER Y DECIDIR'!H11)</f>
        <v/>
      </c>
      <c r="D11" s="277"/>
      <c r="E11" s="277"/>
      <c r="F11" s="277"/>
      <c r="G11" s="277"/>
      <c r="H11" s="278"/>
      <c r="I11" s="279" t="str">
        <f aca="false">IF(ISERROR(ROUND(AVERAGE(D11:H11),0)),"",ROUND(AVERAGE(D11:H11),0))</f>
        <v/>
      </c>
      <c r="J11" s="287"/>
      <c r="K11" s="277"/>
      <c r="L11" s="277"/>
      <c r="M11" s="277"/>
      <c r="N11" s="277"/>
      <c r="O11" s="279" t="str">
        <f aca="false">IF(ISERROR(ROUND(AVERAGE(J11:N11),0)),"",ROUND(AVERAGE(J11:N11),0))</f>
        <v/>
      </c>
      <c r="P11" s="300" t="str">
        <f aca="false">IF('EVAL SER Y DECIDIR'!N11="","",'EVAL SER Y DECIDIR'!N11)</f>
        <v/>
      </c>
      <c r="Q11" s="280" t="str">
        <f aca="false">IF(AUTOEVALUACIÓN!C11="","",AUTOEVALUACIÓN!C11)</f>
        <v/>
      </c>
      <c r="R11" s="281" t="str">
        <f aca="false">IF(OR(C11="",I11="",O11="",P11="",Q11=""),"",SUM(C11,I11,O11,P11,Q11))</f>
        <v/>
      </c>
      <c r="S11" s="282"/>
      <c r="T11" s="282"/>
      <c r="U11" s="283"/>
      <c r="V11" s="283"/>
      <c r="W11" s="283"/>
    </row>
    <row r="12" s="284" customFormat="true" ht="22.5" hidden="false" customHeight="true" outlineLevel="0" collapsed="false">
      <c r="A12" s="274" t="n">
        <v>5</v>
      </c>
      <c r="B12" s="275" t="str">
        <f aca="false">IF(NOMINA!B5="","",NOMINA!B5)</f>
        <v>  </v>
      </c>
      <c r="C12" s="300" t="str">
        <f aca="false">IF('EVAL SER Y DECIDIR'!H12="","",'EVAL SER Y DECIDIR'!H12)</f>
        <v/>
      </c>
      <c r="D12" s="277"/>
      <c r="E12" s="277"/>
      <c r="F12" s="277"/>
      <c r="G12" s="277"/>
      <c r="H12" s="278"/>
      <c r="I12" s="279" t="str">
        <f aca="false">IF(ISERROR(ROUND(AVERAGE(D12:H12),0)),"",ROUND(AVERAGE(D12:H12),0))</f>
        <v/>
      </c>
      <c r="J12" s="287"/>
      <c r="K12" s="277"/>
      <c r="L12" s="277"/>
      <c r="M12" s="277"/>
      <c r="N12" s="277"/>
      <c r="O12" s="279" t="str">
        <f aca="false">IF(ISERROR(ROUND(AVERAGE(J12:N12),0)),"",ROUND(AVERAGE(J12:N12),0))</f>
        <v/>
      </c>
      <c r="P12" s="300" t="str">
        <f aca="false">IF('EVAL SER Y DECIDIR'!N12="","",'EVAL SER Y DECIDIR'!N12)</f>
        <v/>
      </c>
      <c r="Q12" s="280" t="str">
        <f aca="false">IF(AUTOEVALUACIÓN!C12="","",AUTOEVALUACIÓN!C12)</f>
        <v/>
      </c>
      <c r="R12" s="281" t="str">
        <f aca="false">IF(OR(C12="",I12="",O12="",P12="",Q12=""),"",SUM(C12,I12,O12,P12,Q12))</f>
        <v/>
      </c>
      <c r="S12" s="282"/>
      <c r="T12" s="282"/>
      <c r="U12" s="283"/>
      <c r="V12" s="283"/>
      <c r="W12" s="283"/>
    </row>
    <row r="13" s="284" customFormat="true" ht="22.5" hidden="false" customHeight="true" outlineLevel="0" collapsed="false">
      <c r="A13" s="274" t="n">
        <v>6</v>
      </c>
      <c r="B13" s="275" t="str">
        <f aca="false">IF(NOMINA!B6="","",NOMINA!B6)</f>
        <v>  </v>
      </c>
      <c r="C13" s="300" t="str">
        <f aca="false">IF('EVAL SER Y DECIDIR'!H13="","",'EVAL SER Y DECIDIR'!H13)</f>
        <v/>
      </c>
      <c r="D13" s="277"/>
      <c r="E13" s="277"/>
      <c r="F13" s="277"/>
      <c r="G13" s="277"/>
      <c r="H13" s="278"/>
      <c r="I13" s="279" t="str">
        <f aca="false">IF(ISERROR(ROUND(AVERAGE(D13:H13),0)),"",ROUND(AVERAGE(D13:H13),0))</f>
        <v/>
      </c>
      <c r="J13" s="287"/>
      <c r="K13" s="277"/>
      <c r="L13" s="277"/>
      <c r="M13" s="277"/>
      <c r="N13" s="277"/>
      <c r="O13" s="279" t="str">
        <f aca="false">IF(ISERROR(ROUND(AVERAGE(J13:N13),0)),"",ROUND(AVERAGE(J13:N13),0))</f>
        <v/>
      </c>
      <c r="P13" s="300" t="str">
        <f aca="false">IF('EVAL SER Y DECIDIR'!N13="","",'EVAL SER Y DECIDIR'!N13)</f>
        <v/>
      </c>
      <c r="Q13" s="280" t="str">
        <f aca="false">IF(AUTOEVALUACIÓN!C13="","",AUTOEVALUACIÓN!C13)</f>
        <v/>
      </c>
      <c r="R13" s="281" t="str">
        <f aca="false">IF(OR(C13="",I13="",O13="",P13="",Q13=""),"",SUM(C13,I13,O13,P13,Q13))</f>
        <v/>
      </c>
      <c r="S13" s="282"/>
      <c r="T13" s="282"/>
      <c r="U13" s="283"/>
      <c r="V13" s="283"/>
      <c r="W13" s="283"/>
    </row>
    <row r="14" s="284" customFormat="true" ht="22.5" hidden="false" customHeight="true" outlineLevel="0" collapsed="false">
      <c r="A14" s="274" t="n">
        <v>7</v>
      </c>
      <c r="B14" s="275" t="str">
        <f aca="false">IF(NOMINA!B7="","",NOMINA!B7)</f>
        <v>  </v>
      </c>
      <c r="C14" s="300" t="str">
        <f aca="false">IF('EVAL SER Y DECIDIR'!H14="","",'EVAL SER Y DECIDIR'!H14)</f>
        <v/>
      </c>
      <c r="D14" s="277"/>
      <c r="E14" s="277"/>
      <c r="F14" s="277"/>
      <c r="G14" s="277"/>
      <c r="H14" s="278"/>
      <c r="I14" s="279" t="str">
        <f aca="false">IF(ISERROR(ROUND(AVERAGE(D14:H14),0)),"",ROUND(AVERAGE(D14:H14),0))</f>
        <v/>
      </c>
      <c r="J14" s="287"/>
      <c r="K14" s="277"/>
      <c r="L14" s="277"/>
      <c r="M14" s="277"/>
      <c r="N14" s="277"/>
      <c r="O14" s="279" t="str">
        <f aca="false">IF(ISERROR(ROUND(AVERAGE(J14:N14),0)),"",ROUND(AVERAGE(J14:N14),0))</f>
        <v/>
      </c>
      <c r="P14" s="300" t="str">
        <f aca="false">IF('EVAL SER Y DECIDIR'!N14="","",'EVAL SER Y DECIDIR'!N14)</f>
        <v/>
      </c>
      <c r="Q14" s="280" t="str">
        <f aca="false">IF(AUTOEVALUACIÓN!C14="","",AUTOEVALUACIÓN!C14)</f>
        <v/>
      </c>
      <c r="R14" s="281" t="str">
        <f aca="false">IF(OR(C14="",I14="",O14="",P14="",Q14=""),"",SUM(C14,I14,O14,P14,Q14))</f>
        <v/>
      </c>
      <c r="S14" s="282"/>
      <c r="T14" s="282"/>
      <c r="U14" s="283"/>
      <c r="V14" s="283"/>
      <c r="W14" s="283"/>
    </row>
    <row r="15" s="284" customFormat="true" ht="22.5" hidden="false" customHeight="true" outlineLevel="0" collapsed="false">
      <c r="A15" s="274" t="n">
        <v>8</v>
      </c>
      <c r="B15" s="275" t="str">
        <f aca="false">IF(NOMINA!B8="","",NOMINA!B8)</f>
        <v>  </v>
      </c>
      <c r="C15" s="300" t="str">
        <f aca="false">IF('EVAL SER Y DECIDIR'!H15="","",'EVAL SER Y DECIDIR'!H15)</f>
        <v/>
      </c>
      <c r="D15" s="277"/>
      <c r="E15" s="277"/>
      <c r="F15" s="277"/>
      <c r="G15" s="277"/>
      <c r="H15" s="278"/>
      <c r="I15" s="279" t="str">
        <f aca="false">IF(ISERROR(ROUND(AVERAGE(D15:H15),0)),"",ROUND(AVERAGE(D15:H15),0))</f>
        <v/>
      </c>
      <c r="J15" s="287"/>
      <c r="K15" s="277"/>
      <c r="L15" s="277"/>
      <c r="M15" s="277"/>
      <c r="N15" s="277"/>
      <c r="O15" s="279" t="str">
        <f aca="false">IF(ISERROR(ROUND(AVERAGE(J15:N15),0)),"",ROUND(AVERAGE(J15:N15),0))</f>
        <v/>
      </c>
      <c r="P15" s="300" t="str">
        <f aca="false">IF('EVAL SER Y DECIDIR'!N15="","",'EVAL SER Y DECIDIR'!N15)</f>
        <v/>
      </c>
      <c r="Q15" s="280" t="str">
        <f aca="false">IF(AUTOEVALUACIÓN!C15="","",AUTOEVALUACIÓN!C15)</f>
        <v/>
      </c>
      <c r="R15" s="281" t="str">
        <f aca="false">IF(OR(C15="",I15="",O15="",P15="",Q15=""),"",SUM(C15,I15,O15,P15,Q15))</f>
        <v/>
      </c>
      <c r="S15" s="282"/>
      <c r="T15" s="282"/>
      <c r="U15" s="283"/>
      <c r="V15" s="283"/>
      <c r="W15" s="283"/>
    </row>
    <row r="16" s="284" customFormat="true" ht="22.5" hidden="false" customHeight="true" outlineLevel="0" collapsed="false">
      <c r="A16" s="274" t="n">
        <v>9</v>
      </c>
      <c r="B16" s="275" t="str">
        <f aca="false">IF(NOMINA!B9="","",NOMINA!B9)</f>
        <v>  </v>
      </c>
      <c r="C16" s="300" t="str">
        <f aca="false">IF('EVAL SER Y DECIDIR'!H16="","",'EVAL SER Y DECIDIR'!H16)</f>
        <v/>
      </c>
      <c r="D16" s="277"/>
      <c r="E16" s="277"/>
      <c r="F16" s="277"/>
      <c r="G16" s="277"/>
      <c r="H16" s="278"/>
      <c r="I16" s="279" t="str">
        <f aca="false">IF(ISERROR(ROUND(AVERAGE(D16:H16),0)),"",ROUND(AVERAGE(D16:H16),0))</f>
        <v/>
      </c>
      <c r="J16" s="287"/>
      <c r="K16" s="277"/>
      <c r="L16" s="277"/>
      <c r="M16" s="277"/>
      <c r="N16" s="277"/>
      <c r="O16" s="279" t="str">
        <f aca="false">IF(ISERROR(ROUND(AVERAGE(J16:N16),0)),"",ROUND(AVERAGE(J16:N16),0))</f>
        <v/>
      </c>
      <c r="P16" s="300" t="str">
        <f aca="false">IF('EVAL SER Y DECIDIR'!N16="","",'EVAL SER Y DECIDIR'!N16)</f>
        <v/>
      </c>
      <c r="Q16" s="280" t="str">
        <f aca="false">IF(AUTOEVALUACIÓN!C16="","",AUTOEVALUACIÓN!C16)</f>
        <v/>
      </c>
      <c r="R16" s="281" t="str">
        <f aca="false">IF(OR(C16="",I16="",O16="",P16="",Q16=""),"",SUM(C16,I16,O16,P16,Q16))</f>
        <v/>
      </c>
      <c r="S16" s="282"/>
      <c r="T16" s="282"/>
      <c r="U16" s="283"/>
      <c r="V16" s="283"/>
      <c r="W16" s="283"/>
    </row>
    <row r="17" s="284" customFormat="true" ht="22.5" hidden="false" customHeight="true" outlineLevel="0" collapsed="false">
      <c r="A17" s="274" t="n">
        <v>10</v>
      </c>
      <c r="B17" s="275" t="str">
        <f aca="false">IF(NOMINA!B10="","",NOMINA!B10)</f>
        <v>  </v>
      </c>
      <c r="C17" s="300" t="str">
        <f aca="false">IF('EVAL SER Y DECIDIR'!H17="","",'EVAL SER Y DECIDIR'!H17)</f>
        <v/>
      </c>
      <c r="D17" s="277"/>
      <c r="E17" s="277"/>
      <c r="F17" s="277"/>
      <c r="G17" s="277"/>
      <c r="H17" s="278"/>
      <c r="I17" s="279" t="str">
        <f aca="false">IF(ISERROR(ROUND(AVERAGE(D17:H17),0)),"",ROUND(AVERAGE(D17:H17),0))</f>
        <v/>
      </c>
      <c r="J17" s="287"/>
      <c r="K17" s="277"/>
      <c r="L17" s="277"/>
      <c r="M17" s="277"/>
      <c r="N17" s="277"/>
      <c r="O17" s="279" t="str">
        <f aca="false">IF(ISERROR(ROUND(AVERAGE(J17:N17),0)),"",ROUND(AVERAGE(J17:N17),0))</f>
        <v/>
      </c>
      <c r="P17" s="300" t="str">
        <f aca="false">IF('EVAL SER Y DECIDIR'!N17="","",'EVAL SER Y DECIDIR'!N17)</f>
        <v/>
      </c>
      <c r="Q17" s="280" t="str">
        <f aca="false">IF(AUTOEVALUACIÓN!C17="","",AUTOEVALUACIÓN!C17)</f>
        <v/>
      </c>
      <c r="R17" s="281" t="str">
        <f aca="false">IF(OR(C17="",I17="",O17="",P17="",Q17=""),"",SUM(C17,I17,O17,P17,Q17))</f>
        <v/>
      </c>
      <c r="S17" s="282"/>
      <c r="T17" s="282"/>
      <c r="U17" s="283"/>
      <c r="V17" s="283"/>
      <c r="W17" s="283"/>
    </row>
    <row r="18" s="284" customFormat="true" ht="22.5" hidden="false" customHeight="true" outlineLevel="0" collapsed="false">
      <c r="A18" s="274" t="n">
        <v>11</v>
      </c>
      <c r="B18" s="275" t="str">
        <f aca="false">IF(NOMINA!B11="","",NOMINA!B11)</f>
        <v>  </v>
      </c>
      <c r="C18" s="300" t="str">
        <f aca="false">IF('EVAL SER Y DECIDIR'!H18="","",'EVAL SER Y DECIDIR'!H18)</f>
        <v/>
      </c>
      <c r="D18" s="277"/>
      <c r="E18" s="277"/>
      <c r="F18" s="277"/>
      <c r="G18" s="277"/>
      <c r="H18" s="278"/>
      <c r="I18" s="279" t="str">
        <f aca="false">IF(ISERROR(ROUND(AVERAGE(D18:H18),0)),"",ROUND(AVERAGE(D18:H18),0))</f>
        <v/>
      </c>
      <c r="J18" s="287"/>
      <c r="K18" s="277"/>
      <c r="L18" s="277"/>
      <c r="M18" s="277"/>
      <c r="N18" s="277"/>
      <c r="O18" s="279" t="str">
        <f aca="false">IF(ISERROR(ROUND(AVERAGE(J18:N18),0)),"",ROUND(AVERAGE(J18:N18),0))</f>
        <v/>
      </c>
      <c r="P18" s="300" t="str">
        <f aca="false">IF('EVAL SER Y DECIDIR'!N18="","",'EVAL SER Y DECIDIR'!N18)</f>
        <v/>
      </c>
      <c r="Q18" s="280" t="str">
        <f aca="false">IF(AUTOEVALUACIÓN!C18="","",AUTOEVALUACIÓN!C18)</f>
        <v/>
      </c>
      <c r="R18" s="281" t="str">
        <f aca="false">IF(OR(C18="",I18="",O18="",P18="",Q18=""),"",SUM(C18,I18,O18,P18,Q18))</f>
        <v/>
      </c>
      <c r="S18" s="282"/>
      <c r="T18" s="282"/>
      <c r="U18" s="283"/>
      <c r="V18" s="283"/>
      <c r="W18" s="283"/>
    </row>
    <row r="19" s="284" customFormat="true" ht="22.5" hidden="false" customHeight="true" outlineLevel="0" collapsed="false">
      <c r="A19" s="274" t="n">
        <v>12</v>
      </c>
      <c r="B19" s="275" t="str">
        <f aca="false">IF(NOMINA!B12="","",NOMINA!B12)</f>
        <v>  </v>
      </c>
      <c r="C19" s="300" t="str">
        <f aca="false">IF('EVAL SER Y DECIDIR'!H19="","",'EVAL SER Y DECIDIR'!H19)</f>
        <v/>
      </c>
      <c r="D19" s="277"/>
      <c r="E19" s="277"/>
      <c r="F19" s="277"/>
      <c r="G19" s="277"/>
      <c r="H19" s="278"/>
      <c r="I19" s="279" t="str">
        <f aca="false">IF(ISERROR(ROUND(AVERAGE(D19:H19),0)),"",ROUND(AVERAGE(D19:H19),0))</f>
        <v/>
      </c>
      <c r="J19" s="287"/>
      <c r="K19" s="277"/>
      <c r="L19" s="277"/>
      <c r="M19" s="277"/>
      <c r="N19" s="277"/>
      <c r="O19" s="279" t="str">
        <f aca="false">IF(ISERROR(ROUND(AVERAGE(J19:N19),0)),"",ROUND(AVERAGE(J19:N19),0))</f>
        <v/>
      </c>
      <c r="P19" s="300" t="str">
        <f aca="false">IF('EVAL SER Y DECIDIR'!N19="","",'EVAL SER Y DECIDIR'!N19)</f>
        <v/>
      </c>
      <c r="Q19" s="280" t="str">
        <f aca="false">IF(AUTOEVALUACIÓN!C19="","",AUTOEVALUACIÓN!C19)</f>
        <v/>
      </c>
      <c r="R19" s="281" t="str">
        <f aca="false">IF(OR(C19="",I19="",O19="",P19="",Q19=""),"",SUM(C19,I19,O19,P19,Q19))</f>
        <v/>
      </c>
      <c r="S19" s="282"/>
      <c r="T19" s="282"/>
      <c r="U19" s="283"/>
      <c r="V19" s="283"/>
      <c r="W19" s="283"/>
    </row>
    <row r="20" s="284" customFormat="true" ht="22.5" hidden="false" customHeight="true" outlineLevel="0" collapsed="false">
      <c r="A20" s="274" t="n">
        <v>13</v>
      </c>
      <c r="B20" s="275" t="str">
        <f aca="false">IF(NOMINA!B13="","",NOMINA!B13)</f>
        <v>  </v>
      </c>
      <c r="C20" s="300" t="str">
        <f aca="false">IF('EVAL SER Y DECIDIR'!H20="","",'EVAL SER Y DECIDIR'!H20)</f>
        <v/>
      </c>
      <c r="D20" s="277"/>
      <c r="E20" s="277"/>
      <c r="F20" s="277"/>
      <c r="G20" s="277"/>
      <c r="H20" s="278"/>
      <c r="I20" s="279" t="str">
        <f aca="false">IF(ISERROR(ROUND(AVERAGE(D20:H20),0)),"",ROUND(AVERAGE(D20:H20),0))</f>
        <v/>
      </c>
      <c r="J20" s="287"/>
      <c r="K20" s="277"/>
      <c r="L20" s="277"/>
      <c r="M20" s="277"/>
      <c r="N20" s="277"/>
      <c r="O20" s="279" t="str">
        <f aca="false">IF(ISERROR(ROUND(AVERAGE(J20:N20),0)),"",ROUND(AVERAGE(J20:N20),0))</f>
        <v/>
      </c>
      <c r="P20" s="300" t="str">
        <f aca="false">IF('EVAL SER Y DECIDIR'!N20="","",'EVAL SER Y DECIDIR'!N20)</f>
        <v/>
      </c>
      <c r="Q20" s="280" t="str">
        <f aca="false">IF(AUTOEVALUACIÓN!C20="","",AUTOEVALUACIÓN!C20)</f>
        <v/>
      </c>
      <c r="R20" s="281" t="str">
        <f aca="false">IF(OR(C20="",I20="",O20="",P20="",Q20=""),"",SUM(C20,I20,O20,P20,Q20))</f>
        <v/>
      </c>
      <c r="S20" s="282"/>
      <c r="T20" s="282"/>
      <c r="U20" s="283"/>
      <c r="V20" s="283"/>
      <c r="W20" s="283"/>
    </row>
    <row r="21" s="284" customFormat="true" ht="22.5" hidden="false" customHeight="true" outlineLevel="0" collapsed="false">
      <c r="A21" s="274" t="n">
        <v>14</v>
      </c>
      <c r="B21" s="275" t="str">
        <f aca="false">IF(NOMINA!B14="","",NOMINA!B14)</f>
        <v>  </v>
      </c>
      <c r="C21" s="300" t="str">
        <f aca="false">IF('EVAL SER Y DECIDIR'!H21="","",'EVAL SER Y DECIDIR'!H21)</f>
        <v/>
      </c>
      <c r="D21" s="277"/>
      <c r="E21" s="277"/>
      <c r="F21" s="277"/>
      <c r="G21" s="277"/>
      <c r="H21" s="278"/>
      <c r="I21" s="279" t="str">
        <f aca="false">IF(ISERROR(ROUND(AVERAGE(D21:H21),0)),"",ROUND(AVERAGE(D21:H21),0))</f>
        <v/>
      </c>
      <c r="J21" s="287"/>
      <c r="K21" s="277"/>
      <c r="L21" s="277"/>
      <c r="M21" s="277"/>
      <c r="N21" s="277"/>
      <c r="O21" s="279" t="str">
        <f aca="false">IF(ISERROR(ROUND(AVERAGE(J21:N21),0)),"",ROUND(AVERAGE(J21:N21),0))</f>
        <v/>
      </c>
      <c r="P21" s="300" t="str">
        <f aca="false">IF('EVAL SER Y DECIDIR'!N21="","",'EVAL SER Y DECIDIR'!N21)</f>
        <v/>
      </c>
      <c r="Q21" s="280" t="str">
        <f aca="false">IF(AUTOEVALUACIÓN!C21="","",AUTOEVALUACIÓN!C21)</f>
        <v/>
      </c>
      <c r="R21" s="281" t="str">
        <f aca="false">IF(OR(C21="",I21="",O21="",P21="",Q21=""),"",SUM(C21,I21,O21,P21,Q21))</f>
        <v/>
      </c>
      <c r="S21" s="282"/>
      <c r="T21" s="282"/>
      <c r="U21" s="283"/>
      <c r="V21" s="283"/>
      <c r="W21" s="283"/>
    </row>
    <row r="22" s="284" customFormat="true" ht="22.5" hidden="false" customHeight="true" outlineLevel="0" collapsed="false">
      <c r="A22" s="274" t="n">
        <v>15</v>
      </c>
      <c r="B22" s="275" t="str">
        <f aca="false">IF(NOMINA!B15="","",NOMINA!B15)</f>
        <v>  </v>
      </c>
      <c r="C22" s="300" t="str">
        <f aca="false">IF('EVAL SER Y DECIDIR'!H22="","",'EVAL SER Y DECIDIR'!H22)</f>
        <v/>
      </c>
      <c r="D22" s="277"/>
      <c r="E22" s="277"/>
      <c r="F22" s="277"/>
      <c r="G22" s="277"/>
      <c r="H22" s="278"/>
      <c r="I22" s="279" t="str">
        <f aca="false">IF(ISERROR(ROUND(AVERAGE(D22:H22),0)),"",ROUND(AVERAGE(D22:H22),0))</f>
        <v/>
      </c>
      <c r="J22" s="287"/>
      <c r="K22" s="277"/>
      <c r="L22" s="277"/>
      <c r="M22" s="277"/>
      <c r="N22" s="277"/>
      <c r="O22" s="279" t="str">
        <f aca="false">IF(ISERROR(ROUND(AVERAGE(J22:N22),0)),"",ROUND(AVERAGE(J22:N22),0))</f>
        <v/>
      </c>
      <c r="P22" s="300" t="str">
        <f aca="false">IF('EVAL SER Y DECIDIR'!N22="","",'EVAL SER Y DECIDIR'!N22)</f>
        <v/>
      </c>
      <c r="Q22" s="280" t="str">
        <f aca="false">IF(AUTOEVALUACIÓN!C22="","",AUTOEVALUACIÓN!C22)</f>
        <v/>
      </c>
      <c r="R22" s="281" t="str">
        <f aca="false">IF(OR(C22="",I22="",O22="",P22="",Q22=""),"",SUM(C22,I22,O22,P22,Q22))</f>
        <v/>
      </c>
      <c r="S22" s="282"/>
      <c r="T22" s="282"/>
      <c r="U22" s="283"/>
      <c r="V22" s="283"/>
      <c r="W22" s="283"/>
    </row>
    <row r="23" s="284" customFormat="true" ht="22.5" hidden="false" customHeight="true" outlineLevel="0" collapsed="false">
      <c r="A23" s="274" t="n">
        <v>16</v>
      </c>
      <c r="B23" s="275" t="str">
        <f aca="false">IF(NOMINA!B16="","",NOMINA!B16)</f>
        <v>  </v>
      </c>
      <c r="C23" s="300" t="str">
        <f aca="false">IF('EVAL SER Y DECIDIR'!H23="","",'EVAL SER Y DECIDIR'!H23)</f>
        <v/>
      </c>
      <c r="D23" s="277"/>
      <c r="E23" s="277"/>
      <c r="F23" s="277"/>
      <c r="G23" s="277"/>
      <c r="H23" s="278"/>
      <c r="I23" s="279" t="str">
        <f aca="false">IF(ISERROR(ROUND(AVERAGE(D23:H23),0)),"",ROUND(AVERAGE(D23:H23),0))</f>
        <v/>
      </c>
      <c r="J23" s="287"/>
      <c r="K23" s="277"/>
      <c r="L23" s="277"/>
      <c r="M23" s="277"/>
      <c r="N23" s="277"/>
      <c r="O23" s="279" t="str">
        <f aca="false">IF(ISERROR(ROUND(AVERAGE(J23:N23),0)),"",ROUND(AVERAGE(J23:N23),0))</f>
        <v/>
      </c>
      <c r="P23" s="300" t="str">
        <f aca="false">IF('EVAL SER Y DECIDIR'!N23="","",'EVAL SER Y DECIDIR'!N23)</f>
        <v/>
      </c>
      <c r="Q23" s="280" t="str">
        <f aca="false">IF(AUTOEVALUACIÓN!C23="","",AUTOEVALUACIÓN!C23)</f>
        <v/>
      </c>
      <c r="R23" s="281" t="str">
        <f aca="false">IF(OR(C23="",I23="",O23="",P23="",Q23=""),"",SUM(C23,I23,O23,P23,Q23))</f>
        <v/>
      </c>
      <c r="S23" s="282"/>
      <c r="T23" s="282"/>
      <c r="U23" s="283"/>
      <c r="V23" s="283"/>
      <c r="W23" s="283"/>
    </row>
    <row r="24" s="284" customFormat="true" ht="22.5" hidden="false" customHeight="true" outlineLevel="0" collapsed="false">
      <c r="A24" s="274" t="n">
        <v>17</v>
      </c>
      <c r="B24" s="275" t="str">
        <f aca="false">IF(NOMINA!B17="","",NOMINA!B17)</f>
        <v>  </v>
      </c>
      <c r="C24" s="300" t="str">
        <f aca="false">IF('EVAL SER Y DECIDIR'!H24="","",'EVAL SER Y DECIDIR'!H24)</f>
        <v/>
      </c>
      <c r="D24" s="277"/>
      <c r="E24" s="277"/>
      <c r="F24" s="277"/>
      <c r="G24" s="277"/>
      <c r="H24" s="278"/>
      <c r="I24" s="279" t="str">
        <f aca="false">IF(ISERROR(ROUND(AVERAGE(D24:H24),0)),"",ROUND(AVERAGE(D24:H24),0))</f>
        <v/>
      </c>
      <c r="J24" s="287"/>
      <c r="K24" s="277"/>
      <c r="L24" s="277"/>
      <c r="M24" s="277"/>
      <c r="N24" s="277"/>
      <c r="O24" s="279" t="str">
        <f aca="false">IF(ISERROR(ROUND(AVERAGE(J24:N24),0)),"",ROUND(AVERAGE(J24:N24),0))</f>
        <v/>
      </c>
      <c r="P24" s="300" t="str">
        <f aca="false">IF('EVAL SER Y DECIDIR'!N24="","",'EVAL SER Y DECIDIR'!N24)</f>
        <v/>
      </c>
      <c r="Q24" s="280" t="str">
        <f aca="false">IF(AUTOEVALUACIÓN!C24="","",AUTOEVALUACIÓN!C24)</f>
        <v/>
      </c>
      <c r="R24" s="281" t="str">
        <f aca="false">IF(OR(C24="",I24="",O24="",P24="",Q24=""),"",SUM(C24,I24,O24,P24,Q24))</f>
        <v/>
      </c>
      <c r="S24" s="282"/>
      <c r="T24" s="282"/>
      <c r="U24" s="283"/>
      <c r="V24" s="283"/>
      <c r="W24" s="283"/>
    </row>
    <row r="25" s="284" customFormat="true" ht="22.5" hidden="false" customHeight="true" outlineLevel="0" collapsed="false">
      <c r="A25" s="274" t="n">
        <v>18</v>
      </c>
      <c r="B25" s="275" t="str">
        <f aca="false">IF(NOMINA!B18="","",NOMINA!B18)</f>
        <v>  </v>
      </c>
      <c r="C25" s="300" t="str">
        <f aca="false">IF('EVAL SER Y DECIDIR'!H25="","",'EVAL SER Y DECIDIR'!H25)</f>
        <v/>
      </c>
      <c r="D25" s="277"/>
      <c r="E25" s="277"/>
      <c r="F25" s="277"/>
      <c r="G25" s="277"/>
      <c r="H25" s="278"/>
      <c r="I25" s="279" t="str">
        <f aca="false">IF(ISERROR(ROUND(AVERAGE(D25:H25),0)),"",ROUND(AVERAGE(D25:H25),0))</f>
        <v/>
      </c>
      <c r="J25" s="287"/>
      <c r="K25" s="277"/>
      <c r="L25" s="277"/>
      <c r="M25" s="277"/>
      <c r="N25" s="277"/>
      <c r="O25" s="279" t="str">
        <f aca="false">IF(ISERROR(ROUND(AVERAGE(J25:N25),0)),"",ROUND(AVERAGE(J25:N25),0))</f>
        <v/>
      </c>
      <c r="P25" s="300" t="str">
        <f aca="false">IF('EVAL SER Y DECIDIR'!N25="","",'EVAL SER Y DECIDIR'!N25)</f>
        <v/>
      </c>
      <c r="Q25" s="280" t="str">
        <f aca="false">IF(AUTOEVALUACIÓN!C25="","",AUTOEVALUACIÓN!C25)</f>
        <v/>
      </c>
      <c r="R25" s="281" t="str">
        <f aca="false">IF(OR(C25="",I25="",O25="",P25="",Q25=""),"",SUM(C25,I25,O25,P25,Q25))</f>
        <v/>
      </c>
      <c r="S25" s="282"/>
      <c r="T25" s="282"/>
      <c r="U25" s="283"/>
      <c r="V25" s="283"/>
      <c r="W25" s="283"/>
    </row>
    <row r="26" s="284" customFormat="true" ht="22.5" hidden="false" customHeight="true" outlineLevel="0" collapsed="false">
      <c r="A26" s="274" t="n">
        <v>19</v>
      </c>
      <c r="B26" s="275" t="str">
        <f aca="false">IF(NOMINA!B19="","",NOMINA!B19)</f>
        <v>  </v>
      </c>
      <c r="C26" s="300" t="str">
        <f aca="false">IF('EVAL SER Y DECIDIR'!H26="","",'EVAL SER Y DECIDIR'!H26)</f>
        <v/>
      </c>
      <c r="D26" s="277"/>
      <c r="E26" s="277"/>
      <c r="F26" s="277"/>
      <c r="G26" s="277"/>
      <c r="H26" s="278"/>
      <c r="I26" s="279" t="str">
        <f aca="false">IF(ISERROR(ROUND(AVERAGE(D26:H26),0)),"",ROUND(AVERAGE(D26:H26),0))</f>
        <v/>
      </c>
      <c r="J26" s="287"/>
      <c r="K26" s="277"/>
      <c r="L26" s="277"/>
      <c r="M26" s="277"/>
      <c r="N26" s="277"/>
      <c r="O26" s="279" t="str">
        <f aca="false">IF(ISERROR(ROUND(AVERAGE(J26:N26),0)),"",ROUND(AVERAGE(J26:N26),0))</f>
        <v/>
      </c>
      <c r="P26" s="300" t="str">
        <f aca="false">IF('EVAL SER Y DECIDIR'!N26="","",'EVAL SER Y DECIDIR'!N26)</f>
        <v/>
      </c>
      <c r="Q26" s="280" t="str">
        <f aca="false">IF(AUTOEVALUACIÓN!C26="","",AUTOEVALUACIÓN!C26)</f>
        <v/>
      </c>
      <c r="R26" s="281" t="str">
        <f aca="false">IF(OR(C26="",I26="",O26="",P26="",Q26=""),"",SUM(C26,I26,O26,P26,Q26))</f>
        <v/>
      </c>
      <c r="S26" s="282"/>
      <c r="T26" s="282"/>
      <c r="U26" s="283"/>
      <c r="V26" s="283"/>
      <c r="W26" s="283"/>
    </row>
    <row r="27" s="284" customFormat="true" ht="22.5" hidden="false" customHeight="true" outlineLevel="0" collapsed="false">
      <c r="A27" s="274" t="n">
        <v>20</v>
      </c>
      <c r="B27" s="275" t="str">
        <f aca="false">IF(NOMINA!B20="","",NOMINA!B20)</f>
        <v>  </v>
      </c>
      <c r="C27" s="300" t="str">
        <f aca="false">IF('EVAL SER Y DECIDIR'!H27="","",'EVAL SER Y DECIDIR'!H27)</f>
        <v/>
      </c>
      <c r="D27" s="277"/>
      <c r="E27" s="277"/>
      <c r="F27" s="277"/>
      <c r="G27" s="277"/>
      <c r="H27" s="278"/>
      <c r="I27" s="279" t="str">
        <f aca="false">IF(ISERROR(ROUND(AVERAGE(D27:H27),0)),"",ROUND(AVERAGE(D27:H27),0))</f>
        <v/>
      </c>
      <c r="J27" s="287"/>
      <c r="K27" s="277"/>
      <c r="L27" s="277"/>
      <c r="M27" s="277"/>
      <c r="N27" s="277"/>
      <c r="O27" s="279" t="str">
        <f aca="false">IF(ISERROR(ROUND(AVERAGE(J27:N27),0)),"",ROUND(AVERAGE(J27:N27),0))</f>
        <v/>
      </c>
      <c r="P27" s="300" t="str">
        <f aca="false">IF('EVAL SER Y DECIDIR'!N27="","",'EVAL SER Y DECIDIR'!N27)</f>
        <v/>
      </c>
      <c r="Q27" s="280" t="str">
        <f aca="false">IF(AUTOEVALUACIÓN!C27="","",AUTOEVALUACIÓN!C27)</f>
        <v/>
      </c>
      <c r="R27" s="281" t="str">
        <f aca="false">IF(OR(C27="",I27="",O27="",P27="",Q27=""),"",SUM(C27,I27,O27,P27,Q27))</f>
        <v/>
      </c>
      <c r="S27" s="282"/>
      <c r="T27" s="282"/>
      <c r="U27" s="283"/>
      <c r="V27" s="283"/>
      <c r="W27" s="283"/>
    </row>
    <row r="28" s="284" customFormat="true" ht="22.5" hidden="false" customHeight="true" outlineLevel="0" collapsed="false">
      <c r="A28" s="274" t="n">
        <v>21</v>
      </c>
      <c r="B28" s="275" t="str">
        <f aca="false">IF(NOMINA!B21="","",NOMINA!B21)</f>
        <v>  </v>
      </c>
      <c r="C28" s="300" t="str">
        <f aca="false">IF('EVAL SER Y DECIDIR'!H28="","",'EVAL SER Y DECIDIR'!H28)</f>
        <v/>
      </c>
      <c r="D28" s="277"/>
      <c r="E28" s="277"/>
      <c r="F28" s="277"/>
      <c r="G28" s="277"/>
      <c r="H28" s="278"/>
      <c r="I28" s="279" t="str">
        <f aca="false">IF(ISERROR(ROUND(AVERAGE(D28:H28),0)),"",ROUND(AVERAGE(D28:H28),0))</f>
        <v/>
      </c>
      <c r="J28" s="287"/>
      <c r="K28" s="277"/>
      <c r="L28" s="277"/>
      <c r="M28" s="277"/>
      <c r="N28" s="277"/>
      <c r="O28" s="279" t="str">
        <f aca="false">IF(ISERROR(ROUND(AVERAGE(J28:N28),0)),"",ROUND(AVERAGE(J28:N28),0))</f>
        <v/>
      </c>
      <c r="P28" s="300" t="str">
        <f aca="false">IF('EVAL SER Y DECIDIR'!N28="","",'EVAL SER Y DECIDIR'!N28)</f>
        <v/>
      </c>
      <c r="Q28" s="280" t="str">
        <f aca="false">IF(AUTOEVALUACIÓN!C28="","",AUTOEVALUACIÓN!C28)</f>
        <v/>
      </c>
      <c r="R28" s="281" t="str">
        <f aca="false">IF(OR(C28="",I28="",O28="",P28="",Q28=""),"",SUM(C28,I28,O28,P28,Q28))</f>
        <v/>
      </c>
      <c r="S28" s="282"/>
      <c r="T28" s="282"/>
      <c r="U28" s="283"/>
      <c r="V28" s="283"/>
      <c r="W28" s="283"/>
    </row>
    <row r="29" s="284" customFormat="true" ht="22.5" hidden="false" customHeight="true" outlineLevel="0" collapsed="false">
      <c r="A29" s="274" t="n">
        <v>22</v>
      </c>
      <c r="B29" s="275" t="str">
        <f aca="false">IF(NOMINA!B22="","",NOMINA!B22)</f>
        <v>  </v>
      </c>
      <c r="C29" s="300" t="str">
        <f aca="false">IF('EVAL SER Y DECIDIR'!H29="","",'EVAL SER Y DECIDIR'!H29)</f>
        <v/>
      </c>
      <c r="D29" s="277"/>
      <c r="E29" s="277"/>
      <c r="F29" s="277"/>
      <c r="G29" s="277"/>
      <c r="H29" s="278"/>
      <c r="I29" s="279" t="str">
        <f aca="false">IF(ISERROR(ROUND(AVERAGE(D29:H29),0)),"",ROUND(AVERAGE(D29:H29),0))</f>
        <v/>
      </c>
      <c r="J29" s="287"/>
      <c r="K29" s="277"/>
      <c r="L29" s="277"/>
      <c r="M29" s="277"/>
      <c r="N29" s="277"/>
      <c r="O29" s="279" t="str">
        <f aca="false">IF(ISERROR(ROUND(AVERAGE(J29:N29),0)),"",ROUND(AVERAGE(J29:N29),0))</f>
        <v/>
      </c>
      <c r="P29" s="300" t="str">
        <f aca="false">IF('EVAL SER Y DECIDIR'!N29="","",'EVAL SER Y DECIDIR'!N29)</f>
        <v/>
      </c>
      <c r="Q29" s="280" t="str">
        <f aca="false">IF(AUTOEVALUACIÓN!C29="","",AUTOEVALUACIÓN!C29)</f>
        <v/>
      </c>
      <c r="R29" s="281" t="str">
        <f aca="false">IF(OR(C29="",I29="",O29="",P29="",Q29=""),"",SUM(C29,I29,O29,P29,Q29))</f>
        <v/>
      </c>
      <c r="S29" s="282"/>
      <c r="T29" s="282"/>
      <c r="U29" s="283"/>
      <c r="V29" s="283"/>
      <c r="W29" s="283"/>
    </row>
    <row r="30" s="284" customFormat="true" ht="22.5" hidden="false" customHeight="true" outlineLevel="0" collapsed="false">
      <c r="A30" s="274" t="n">
        <v>23</v>
      </c>
      <c r="B30" s="275" t="str">
        <f aca="false">IF(NOMINA!B23="","",NOMINA!B23)</f>
        <v>  </v>
      </c>
      <c r="C30" s="300" t="str">
        <f aca="false">IF('EVAL SER Y DECIDIR'!H30="","",'EVAL SER Y DECIDIR'!H30)</f>
        <v/>
      </c>
      <c r="D30" s="277"/>
      <c r="E30" s="277"/>
      <c r="F30" s="277"/>
      <c r="G30" s="277"/>
      <c r="H30" s="278"/>
      <c r="I30" s="279" t="str">
        <f aca="false">IF(ISERROR(ROUND(AVERAGE(D30:H30),0)),"",ROUND(AVERAGE(D30:H30),0))</f>
        <v/>
      </c>
      <c r="J30" s="287"/>
      <c r="K30" s="277"/>
      <c r="L30" s="277"/>
      <c r="M30" s="277"/>
      <c r="N30" s="277"/>
      <c r="O30" s="279" t="str">
        <f aca="false">IF(ISERROR(ROUND(AVERAGE(J30:N30),0)),"",ROUND(AVERAGE(J30:N30),0))</f>
        <v/>
      </c>
      <c r="P30" s="300" t="str">
        <f aca="false">IF('EVAL SER Y DECIDIR'!N30="","",'EVAL SER Y DECIDIR'!N30)</f>
        <v/>
      </c>
      <c r="Q30" s="280" t="str">
        <f aca="false">IF(AUTOEVALUACIÓN!C30="","",AUTOEVALUACIÓN!C30)</f>
        <v/>
      </c>
      <c r="R30" s="281" t="str">
        <f aca="false">IF(OR(C30="",I30="",O30="",P30="",Q30=""),"",SUM(C30,I30,O30,P30,Q30))</f>
        <v/>
      </c>
      <c r="S30" s="282"/>
      <c r="T30" s="282"/>
      <c r="U30" s="283"/>
      <c r="V30" s="283"/>
      <c r="W30" s="283"/>
    </row>
    <row r="31" s="284" customFormat="true" ht="22.5" hidden="false" customHeight="true" outlineLevel="0" collapsed="false">
      <c r="A31" s="274" t="n">
        <v>24</v>
      </c>
      <c r="B31" s="275" t="str">
        <f aca="false">IF(NOMINA!B24="","",NOMINA!B24)</f>
        <v>  </v>
      </c>
      <c r="C31" s="300" t="str">
        <f aca="false">IF('EVAL SER Y DECIDIR'!H31="","",'EVAL SER Y DECIDIR'!H31)</f>
        <v/>
      </c>
      <c r="D31" s="277"/>
      <c r="E31" s="277"/>
      <c r="F31" s="277"/>
      <c r="G31" s="277"/>
      <c r="H31" s="278"/>
      <c r="I31" s="279" t="str">
        <f aca="false">IF(ISERROR(ROUND(AVERAGE(D31:H31),0)),"",ROUND(AVERAGE(D31:H31),0))</f>
        <v/>
      </c>
      <c r="J31" s="287"/>
      <c r="K31" s="277"/>
      <c r="L31" s="277"/>
      <c r="M31" s="277"/>
      <c r="N31" s="277"/>
      <c r="O31" s="279" t="str">
        <f aca="false">IF(ISERROR(ROUND(AVERAGE(J31:N31),0)),"",ROUND(AVERAGE(J31:N31),0))</f>
        <v/>
      </c>
      <c r="P31" s="300" t="str">
        <f aca="false">IF('EVAL SER Y DECIDIR'!N31="","",'EVAL SER Y DECIDIR'!N31)</f>
        <v/>
      </c>
      <c r="Q31" s="280" t="str">
        <f aca="false">IF(AUTOEVALUACIÓN!C31="","",AUTOEVALUACIÓN!C31)</f>
        <v/>
      </c>
      <c r="R31" s="281" t="str">
        <f aca="false">IF(OR(C31="",I31="",O31="",P31="",Q31=""),"",SUM(C31,I31,O31,P31,Q31))</f>
        <v/>
      </c>
      <c r="S31" s="282"/>
      <c r="T31" s="282"/>
      <c r="U31" s="283"/>
      <c r="V31" s="283"/>
      <c r="W31" s="283"/>
    </row>
    <row r="32" s="284" customFormat="true" ht="22.5" hidden="false" customHeight="true" outlineLevel="0" collapsed="false">
      <c r="A32" s="274" t="n">
        <v>25</v>
      </c>
      <c r="B32" s="275" t="str">
        <f aca="false">IF(NOMINA!B25="","",NOMINA!B25)</f>
        <v>  </v>
      </c>
      <c r="C32" s="300" t="str">
        <f aca="false">IF('EVAL SER Y DECIDIR'!H32="","",'EVAL SER Y DECIDIR'!H32)</f>
        <v/>
      </c>
      <c r="D32" s="277"/>
      <c r="E32" s="277"/>
      <c r="F32" s="277"/>
      <c r="G32" s="277"/>
      <c r="H32" s="278"/>
      <c r="I32" s="279" t="str">
        <f aca="false">IF(ISERROR(ROUND(AVERAGE(D32:H32),0)),"",ROUND(AVERAGE(D32:H32),0))</f>
        <v/>
      </c>
      <c r="J32" s="287"/>
      <c r="K32" s="277"/>
      <c r="L32" s="277"/>
      <c r="M32" s="277"/>
      <c r="N32" s="277"/>
      <c r="O32" s="279" t="str">
        <f aca="false">IF(ISERROR(ROUND(AVERAGE(J32:N32),0)),"",ROUND(AVERAGE(J32:N32),0))</f>
        <v/>
      </c>
      <c r="P32" s="300" t="str">
        <f aca="false">IF('EVAL SER Y DECIDIR'!N32="","",'EVAL SER Y DECIDIR'!N32)</f>
        <v/>
      </c>
      <c r="Q32" s="280" t="str">
        <f aca="false">IF(AUTOEVALUACIÓN!C32="","",AUTOEVALUACIÓN!C32)</f>
        <v/>
      </c>
      <c r="R32" s="281" t="str">
        <f aca="false">IF(OR(C32="",I32="",O32="",P32="",Q32=""),"",SUM(C32,I32,O32,P32,Q32))</f>
        <v/>
      </c>
      <c r="S32" s="282"/>
      <c r="T32" s="282"/>
      <c r="U32" s="283"/>
      <c r="V32" s="283"/>
      <c r="W32" s="283"/>
    </row>
    <row r="33" s="284" customFormat="true" ht="18.75" hidden="true" customHeight="true" outlineLevel="0" collapsed="false">
      <c r="A33" s="274" t="n">
        <v>26</v>
      </c>
      <c r="B33" s="275" t="str">
        <f aca="false">IF(NOMINA!B26="","",NOMINA!B26)</f>
        <v>  </v>
      </c>
      <c r="C33" s="300" t="str">
        <f aca="false">IF('EVAL SER Y DECIDIR'!H33="","",'EVAL SER Y DECIDIR'!H33)</f>
        <v/>
      </c>
      <c r="D33" s="277"/>
      <c r="E33" s="277"/>
      <c r="F33" s="277"/>
      <c r="G33" s="277"/>
      <c r="H33" s="278"/>
      <c r="I33" s="279" t="str">
        <f aca="false">IF(ISERROR(ROUND(AVERAGE(D33:H33),0)),"",ROUND(AVERAGE(D33:H33),0))</f>
        <v/>
      </c>
      <c r="J33" s="287"/>
      <c r="K33" s="277"/>
      <c r="L33" s="277"/>
      <c r="M33" s="277"/>
      <c r="N33" s="277"/>
      <c r="O33" s="279" t="str">
        <f aca="false">IF(ISERROR(ROUND(AVERAGE(J33:N33),0)),"",ROUND(AVERAGE(J33:N33),0))</f>
        <v/>
      </c>
      <c r="P33" s="300" t="str">
        <f aca="false">IF('EVAL SER Y DECIDIR'!N33="","",'EVAL SER Y DECIDIR'!N33)</f>
        <v/>
      </c>
      <c r="Q33" s="280" t="str">
        <f aca="false">IF(AUTOEVALUACIÓN!C33="","",AUTOEVALUACIÓN!C33)</f>
        <v/>
      </c>
      <c r="R33" s="281" t="str">
        <f aca="false">IF(OR(C33="",I33="",O33="",P33="",Q33=""),"",SUM(C33,I33,O33,P33,Q33))</f>
        <v/>
      </c>
      <c r="S33" s="282"/>
      <c r="T33" s="282"/>
      <c r="U33" s="283"/>
      <c r="V33" s="283"/>
      <c r="W33" s="283"/>
    </row>
    <row r="34" s="284" customFormat="true" ht="18.75" hidden="true" customHeight="true" outlineLevel="0" collapsed="false">
      <c r="A34" s="274" t="n">
        <v>27</v>
      </c>
      <c r="B34" s="275" t="str">
        <f aca="false">IF(NOMINA!B27="","",NOMINA!B27)</f>
        <v>  </v>
      </c>
      <c r="C34" s="300" t="str">
        <f aca="false">IF('EVAL SER Y DECIDIR'!H34="","",'EVAL SER Y DECIDIR'!H34)</f>
        <v/>
      </c>
      <c r="D34" s="277"/>
      <c r="E34" s="277"/>
      <c r="F34" s="277"/>
      <c r="G34" s="277"/>
      <c r="H34" s="278"/>
      <c r="I34" s="279" t="str">
        <f aca="false">IF(ISERROR(ROUND(AVERAGE(D34:H34),0)),"",ROUND(AVERAGE(D34:H34),0))</f>
        <v/>
      </c>
      <c r="J34" s="287"/>
      <c r="K34" s="277"/>
      <c r="L34" s="277"/>
      <c r="M34" s="277"/>
      <c r="N34" s="277"/>
      <c r="O34" s="279" t="str">
        <f aca="false">IF(ISERROR(ROUND(AVERAGE(J34:N34),0)),"",ROUND(AVERAGE(J34:N34),0))</f>
        <v/>
      </c>
      <c r="P34" s="300" t="str">
        <f aca="false">IF('EVAL SER Y DECIDIR'!N34="","",'EVAL SER Y DECIDIR'!N34)</f>
        <v/>
      </c>
      <c r="Q34" s="280" t="str">
        <f aca="false">IF(AUTOEVALUACIÓN!C34="","",AUTOEVALUACIÓN!C34)</f>
        <v/>
      </c>
      <c r="R34" s="281" t="str">
        <f aca="false">IF(OR(C34="",I34="",O34="",P34="",Q34=""),"",SUM(C34,I34,O34,P34,Q34))</f>
        <v/>
      </c>
      <c r="S34" s="282"/>
      <c r="T34" s="282"/>
      <c r="U34" s="283"/>
      <c r="V34" s="283"/>
      <c r="W34" s="283"/>
    </row>
    <row r="35" s="284" customFormat="true" ht="18.75" hidden="true" customHeight="true" outlineLevel="0" collapsed="false">
      <c r="A35" s="274" t="n">
        <v>28</v>
      </c>
      <c r="B35" s="275" t="str">
        <f aca="false">IF(NOMINA!B28="","",NOMINA!B28)</f>
        <v>  </v>
      </c>
      <c r="C35" s="300" t="str">
        <f aca="false">IF('EVAL SER Y DECIDIR'!H35="","",'EVAL SER Y DECIDIR'!H35)</f>
        <v/>
      </c>
      <c r="D35" s="277"/>
      <c r="E35" s="277"/>
      <c r="F35" s="277"/>
      <c r="G35" s="277"/>
      <c r="H35" s="278"/>
      <c r="I35" s="279" t="str">
        <f aca="false">IF(ISERROR(ROUND(AVERAGE(D35:H35),0)),"",ROUND(AVERAGE(D35:H35),0))</f>
        <v/>
      </c>
      <c r="J35" s="287"/>
      <c r="K35" s="277"/>
      <c r="L35" s="277"/>
      <c r="M35" s="277"/>
      <c r="N35" s="277"/>
      <c r="O35" s="279" t="str">
        <f aca="false">IF(ISERROR(ROUND(AVERAGE(J35:N35),0)),"",ROUND(AVERAGE(J35:N35),0))</f>
        <v/>
      </c>
      <c r="P35" s="300" t="str">
        <f aca="false">IF('EVAL SER Y DECIDIR'!N35="","",'EVAL SER Y DECIDIR'!N35)</f>
        <v/>
      </c>
      <c r="Q35" s="280" t="str">
        <f aca="false">IF(AUTOEVALUACIÓN!C35="","",AUTOEVALUACIÓN!C35)</f>
        <v/>
      </c>
      <c r="R35" s="281" t="str">
        <f aca="false">IF(OR(C35="",I35="",O35="",P35="",Q35=""),"",SUM(C35,I35,O35,P35,Q35))</f>
        <v/>
      </c>
      <c r="S35" s="282"/>
      <c r="T35" s="282"/>
      <c r="U35" s="283"/>
      <c r="V35" s="283"/>
      <c r="W35" s="283"/>
    </row>
    <row r="36" s="284" customFormat="true" ht="18.75" hidden="true" customHeight="true" outlineLevel="0" collapsed="false">
      <c r="A36" s="274" t="n">
        <v>29</v>
      </c>
      <c r="B36" s="275" t="str">
        <f aca="false">IF(NOMINA!B29="","",NOMINA!B29)</f>
        <v>  </v>
      </c>
      <c r="C36" s="300" t="str">
        <f aca="false">IF('EVAL SER Y DECIDIR'!H36="","",'EVAL SER Y DECIDIR'!H36)</f>
        <v/>
      </c>
      <c r="D36" s="277"/>
      <c r="E36" s="277"/>
      <c r="F36" s="277"/>
      <c r="G36" s="277"/>
      <c r="H36" s="278"/>
      <c r="I36" s="279" t="str">
        <f aca="false">IF(ISERROR(ROUND(AVERAGE(D36:H36),0)),"",ROUND(AVERAGE(D36:H36),0))</f>
        <v/>
      </c>
      <c r="J36" s="287"/>
      <c r="K36" s="277"/>
      <c r="L36" s="277"/>
      <c r="M36" s="277"/>
      <c r="N36" s="277"/>
      <c r="O36" s="279" t="str">
        <f aca="false">IF(ISERROR(ROUND(AVERAGE(J36:N36),0)),"",ROUND(AVERAGE(J36:N36),0))</f>
        <v/>
      </c>
      <c r="P36" s="300" t="str">
        <f aca="false">IF('EVAL SER Y DECIDIR'!N36="","",'EVAL SER Y DECIDIR'!N36)</f>
        <v/>
      </c>
      <c r="Q36" s="280" t="str">
        <f aca="false">IF(AUTOEVALUACIÓN!C36="","",AUTOEVALUACIÓN!C36)</f>
        <v/>
      </c>
      <c r="R36" s="281" t="str">
        <f aca="false">IF(OR(C36="",I36="",O36="",P36="",Q36=""),"",SUM(C36,I36,O36,P36,Q36))</f>
        <v/>
      </c>
      <c r="S36" s="282"/>
      <c r="T36" s="282"/>
      <c r="U36" s="283"/>
      <c r="V36" s="283"/>
      <c r="W36" s="283"/>
    </row>
    <row r="37" s="284" customFormat="true" ht="18.75" hidden="true" customHeight="true" outlineLevel="0" collapsed="false">
      <c r="A37" s="274" t="n">
        <v>30</v>
      </c>
      <c r="B37" s="275" t="str">
        <f aca="false">IF(NOMINA!B30="","",NOMINA!B30)</f>
        <v>  </v>
      </c>
      <c r="C37" s="300" t="str">
        <f aca="false">IF('EVAL SER Y DECIDIR'!H37="","",'EVAL SER Y DECIDIR'!H37)</f>
        <v/>
      </c>
      <c r="D37" s="277"/>
      <c r="E37" s="277"/>
      <c r="F37" s="277"/>
      <c r="G37" s="277"/>
      <c r="H37" s="278"/>
      <c r="I37" s="279" t="str">
        <f aca="false">IF(ISERROR(ROUND(AVERAGE(D37:H37),0)),"",ROUND(AVERAGE(D37:H37),0))</f>
        <v/>
      </c>
      <c r="J37" s="287"/>
      <c r="K37" s="277"/>
      <c r="L37" s="277"/>
      <c r="M37" s="277"/>
      <c r="N37" s="277"/>
      <c r="O37" s="279" t="str">
        <f aca="false">IF(ISERROR(ROUND(AVERAGE(J37:N37),0)),"",ROUND(AVERAGE(J37:N37),0))</f>
        <v/>
      </c>
      <c r="P37" s="300" t="str">
        <f aca="false">IF('EVAL SER Y DECIDIR'!N37="","",'EVAL SER Y DECIDIR'!N37)</f>
        <v/>
      </c>
      <c r="Q37" s="280" t="str">
        <f aca="false">IF(AUTOEVALUACIÓN!C37="","",AUTOEVALUACIÓN!C37)</f>
        <v/>
      </c>
      <c r="R37" s="281" t="str">
        <f aca="false">IF(OR(C37="",I37="",O37="",P37="",Q37=""),"",SUM(C37,I37,O37,P37,Q37))</f>
        <v/>
      </c>
      <c r="S37" s="282"/>
      <c r="T37" s="282"/>
      <c r="U37" s="283"/>
      <c r="V37" s="283"/>
      <c r="W37" s="283"/>
    </row>
    <row r="38" s="284" customFormat="true" ht="16.5" hidden="true" customHeight="true" outlineLevel="0" collapsed="false">
      <c r="A38" s="274" t="n">
        <v>31</v>
      </c>
      <c r="B38" s="275" t="str">
        <f aca="false">IF(NOMINA!B31="","",NOMINA!B31)</f>
        <v>  </v>
      </c>
      <c r="C38" s="300" t="str">
        <f aca="false">IF('EVAL SER Y DECIDIR'!H38="","",'EVAL SER Y DECIDIR'!H38)</f>
        <v/>
      </c>
      <c r="D38" s="277"/>
      <c r="E38" s="277"/>
      <c r="F38" s="277"/>
      <c r="G38" s="277"/>
      <c r="H38" s="278"/>
      <c r="I38" s="279" t="str">
        <f aca="false">IF(ISERROR(ROUND(AVERAGE(D38:H38),0)),"",ROUND(AVERAGE(D38:H38),0))</f>
        <v/>
      </c>
      <c r="J38" s="287"/>
      <c r="K38" s="277"/>
      <c r="L38" s="277"/>
      <c r="M38" s="277"/>
      <c r="N38" s="277"/>
      <c r="O38" s="279" t="str">
        <f aca="false">IF(ISERROR(ROUND(AVERAGE(J38:N38),0)),"",ROUND(AVERAGE(J38:N38),0))</f>
        <v/>
      </c>
      <c r="P38" s="300" t="str">
        <f aca="false">IF('EVAL SER Y DECIDIR'!N38="","",'EVAL SER Y DECIDIR'!N38)</f>
        <v/>
      </c>
      <c r="Q38" s="280" t="str">
        <f aca="false">IF(AUTOEVALUACIÓN!C38="","",AUTOEVALUACIÓN!C38)</f>
        <v/>
      </c>
      <c r="R38" s="281" t="str">
        <f aca="false">IF(OR(C38="",I38="",O38="",P38="",Q38=""),"",SUM(C38,I38,O38,P38,Q38))</f>
        <v/>
      </c>
      <c r="S38" s="282"/>
      <c r="T38" s="282"/>
      <c r="U38" s="283"/>
      <c r="V38" s="283"/>
      <c r="W38" s="283"/>
    </row>
    <row r="39" s="284" customFormat="true" ht="16.5" hidden="true" customHeight="true" outlineLevel="0" collapsed="false">
      <c r="A39" s="274" t="n">
        <v>32</v>
      </c>
      <c r="B39" s="275" t="str">
        <f aca="false">IF(NOMINA!B32="","",NOMINA!B32)</f>
        <v>  </v>
      </c>
      <c r="C39" s="300" t="str">
        <f aca="false">IF('EVAL SER Y DECIDIR'!H39="","",'EVAL SER Y DECIDIR'!H39)</f>
        <v/>
      </c>
      <c r="D39" s="277"/>
      <c r="E39" s="277"/>
      <c r="F39" s="277"/>
      <c r="G39" s="277"/>
      <c r="H39" s="278"/>
      <c r="I39" s="279" t="str">
        <f aca="false">IF(ISERROR(ROUND(AVERAGE(D39:H39),0)),"",ROUND(AVERAGE(D39:H39),0))</f>
        <v/>
      </c>
      <c r="J39" s="287"/>
      <c r="K39" s="277"/>
      <c r="L39" s="277"/>
      <c r="M39" s="277"/>
      <c r="N39" s="277"/>
      <c r="O39" s="279" t="str">
        <f aca="false">IF(ISERROR(ROUND(AVERAGE(J39:N39),0)),"",ROUND(AVERAGE(J39:N39),0))</f>
        <v/>
      </c>
      <c r="P39" s="300" t="str">
        <f aca="false">IF('EVAL SER Y DECIDIR'!N39="","",'EVAL SER Y DECIDIR'!N39)</f>
        <v/>
      </c>
      <c r="Q39" s="280" t="str">
        <f aca="false">IF(AUTOEVALUACIÓN!C39="","",AUTOEVALUACIÓN!C39)</f>
        <v/>
      </c>
      <c r="R39" s="281" t="str">
        <f aca="false">IF(OR(C39="",I39="",O39="",P39="",Q39=""),"",SUM(C39,I39,O39,P39,Q39))</f>
        <v/>
      </c>
      <c r="S39" s="282"/>
      <c r="T39" s="282"/>
      <c r="U39" s="283"/>
      <c r="V39" s="283"/>
      <c r="W39" s="283"/>
    </row>
    <row r="40" s="284" customFormat="true" ht="16.5" hidden="true" customHeight="true" outlineLevel="0" collapsed="false">
      <c r="A40" s="274" t="n">
        <v>33</v>
      </c>
      <c r="B40" s="275" t="str">
        <f aca="false">IF(NOMINA!B33="","",NOMINA!B33)</f>
        <v>  </v>
      </c>
      <c r="C40" s="300" t="str">
        <f aca="false">IF('EVAL SER Y DECIDIR'!H40="","",'EVAL SER Y DECIDIR'!H40)</f>
        <v/>
      </c>
      <c r="D40" s="277"/>
      <c r="E40" s="277"/>
      <c r="F40" s="277"/>
      <c r="G40" s="277"/>
      <c r="H40" s="278"/>
      <c r="I40" s="279" t="str">
        <f aca="false">IF(ISERROR(ROUND(AVERAGE(D40:H40),0)),"",ROUND(AVERAGE(D40:H40),0))</f>
        <v/>
      </c>
      <c r="J40" s="287"/>
      <c r="K40" s="277"/>
      <c r="L40" s="277"/>
      <c r="M40" s="277"/>
      <c r="N40" s="277"/>
      <c r="O40" s="279" t="str">
        <f aca="false">IF(ISERROR(ROUND(AVERAGE(J40:N40),0)),"",ROUND(AVERAGE(J40:N40),0))</f>
        <v/>
      </c>
      <c r="P40" s="300" t="str">
        <f aca="false">IF('EVAL SER Y DECIDIR'!N40="","",'EVAL SER Y DECIDIR'!N40)</f>
        <v/>
      </c>
      <c r="Q40" s="280" t="str">
        <f aca="false">IF(AUTOEVALUACIÓN!C40="","",AUTOEVALUACIÓN!C40)</f>
        <v/>
      </c>
      <c r="R40" s="281" t="str">
        <f aca="false">IF(OR(C40="",I40="",O40="",P40="",Q40=""),"",SUM(C40,I40,O40,P40,Q40))</f>
        <v/>
      </c>
      <c r="S40" s="282"/>
      <c r="T40" s="282"/>
      <c r="U40" s="283"/>
      <c r="V40" s="283"/>
      <c r="W40" s="283"/>
    </row>
    <row r="41" s="284" customFormat="true" ht="16.5" hidden="true" customHeight="true" outlineLevel="0" collapsed="false">
      <c r="A41" s="274" t="n">
        <v>34</v>
      </c>
      <c r="B41" s="275" t="str">
        <f aca="false">IF(NOMINA!B34="","",NOMINA!B34)</f>
        <v>  </v>
      </c>
      <c r="C41" s="300" t="str">
        <f aca="false">IF('EVAL SER Y DECIDIR'!H41="","",'EVAL SER Y DECIDIR'!H41)</f>
        <v/>
      </c>
      <c r="D41" s="277"/>
      <c r="E41" s="277"/>
      <c r="F41" s="277"/>
      <c r="G41" s="277"/>
      <c r="H41" s="278"/>
      <c r="I41" s="279" t="str">
        <f aca="false">IF(ISERROR(ROUND(AVERAGE(D41:H41),0)),"",ROUND(AVERAGE(D41:H41),0))</f>
        <v/>
      </c>
      <c r="J41" s="287"/>
      <c r="K41" s="277"/>
      <c r="L41" s="277"/>
      <c r="M41" s="277"/>
      <c r="N41" s="277"/>
      <c r="O41" s="279" t="str">
        <f aca="false">IF(ISERROR(ROUND(AVERAGE(J41:N41),0)),"",ROUND(AVERAGE(J41:N41),0))</f>
        <v/>
      </c>
      <c r="P41" s="300" t="str">
        <f aca="false">IF('EVAL SER Y DECIDIR'!N41="","",'EVAL SER Y DECIDIR'!N41)</f>
        <v/>
      </c>
      <c r="Q41" s="280" t="str">
        <f aca="false">IF(AUTOEVALUACIÓN!C41="","",AUTOEVALUACIÓN!C41)</f>
        <v/>
      </c>
      <c r="R41" s="281" t="str">
        <f aca="false">IF(OR(C41="",I41="",O41="",P41="",Q41=""),"",SUM(C41,I41,O41,P41,Q41))</f>
        <v/>
      </c>
      <c r="S41" s="282"/>
      <c r="T41" s="282"/>
      <c r="U41" s="283"/>
      <c r="V41" s="283"/>
      <c r="W41" s="283"/>
    </row>
    <row r="42" s="284" customFormat="true" ht="16.5" hidden="true" customHeight="true" outlineLevel="0" collapsed="false">
      <c r="A42" s="274" t="n">
        <v>35</v>
      </c>
      <c r="B42" s="275" t="str">
        <f aca="false">IF(NOMINA!B35="","",NOMINA!B35)</f>
        <v>  </v>
      </c>
      <c r="C42" s="300" t="str">
        <f aca="false">IF('EVAL SER Y DECIDIR'!H42="","",'EVAL SER Y DECIDIR'!H42)</f>
        <v/>
      </c>
      <c r="D42" s="277"/>
      <c r="E42" s="277"/>
      <c r="F42" s="277"/>
      <c r="G42" s="277"/>
      <c r="H42" s="278"/>
      <c r="I42" s="279" t="str">
        <f aca="false">IF(ISERROR(ROUND(AVERAGE(D42:H42),0)),"",ROUND(AVERAGE(D42:H42),0))</f>
        <v/>
      </c>
      <c r="J42" s="287"/>
      <c r="K42" s="277"/>
      <c r="L42" s="277"/>
      <c r="M42" s="277"/>
      <c r="N42" s="277"/>
      <c r="O42" s="279" t="str">
        <f aca="false">IF(ISERROR(ROUND(AVERAGE(J42:N42),0)),"",ROUND(AVERAGE(J42:N42),0))</f>
        <v/>
      </c>
      <c r="P42" s="300" t="str">
        <f aca="false">IF('EVAL SER Y DECIDIR'!N42="","",'EVAL SER Y DECIDIR'!N42)</f>
        <v/>
      </c>
      <c r="Q42" s="280" t="str">
        <f aca="false">IF(AUTOEVALUACIÓN!C42="","",AUTOEVALUACIÓN!C42)</f>
        <v/>
      </c>
      <c r="R42" s="281" t="str">
        <f aca="false">IF(OR(C42="",I42="",O42="",P42="",Q42=""),"",SUM(C42,I42,O42,P42,Q42))</f>
        <v/>
      </c>
      <c r="S42" s="282"/>
      <c r="T42" s="282"/>
      <c r="U42" s="283"/>
      <c r="V42" s="283"/>
      <c r="W42" s="283"/>
    </row>
    <row r="43" s="284" customFormat="true" ht="15" hidden="true" customHeight="true" outlineLevel="0" collapsed="false">
      <c r="A43" s="274" t="n">
        <v>36</v>
      </c>
      <c r="B43" s="275" t="str">
        <f aca="false">IF(NOMINA!B36="","",NOMINA!B36)</f>
        <v>  </v>
      </c>
      <c r="C43" s="300" t="str">
        <f aca="false">IF('EVAL SER Y DECIDIR'!H43="","",'EVAL SER Y DECIDIR'!H43)</f>
        <v/>
      </c>
      <c r="D43" s="277"/>
      <c r="E43" s="277"/>
      <c r="F43" s="277"/>
      <c r="G43" s="277"/>
      <c r="H43" s="278"/>
      <c r="I43" s="279" t="str">
        <f aca="false">IF(ISERROR(ROUND(AVERAGE(D43:H43),0)),"",ROUND(AVERAGE(D43:H43),0))</f>
        <v/>
      </c>
      <c r="J43" s="287"/>
      <c r="K43" s="277"/>
      <c r="L43" s="277"/>
      <c r="M43" s="277"/>
      <c r="N43" s="277"/>
      <c r="O43" s="279" t="str">
        <f aca="false">IF(ISERROR(ROUND(AVERAGE(J43:N43),0)),"",ROUND(AVERAGE(J43:N43),0))</f>
        <v/>
      </c>
      <c r="P43" s="300" t="str">
        <f aca="false">IF('EVAL SER Y DECIDIR'!N43="","",'EVAL SER Y DECIDIR'!N43)</f>
        <v/>
      </c>
      <c r="Q43" s="280" t="str">
        <f aca="false">IF(AUTOEVALUACIÓN!C43="","",AUTOEVALUACIÓN!C43)</f>
        <v/>
      </c>
      <c r="R43" s="281" t="str">
        <f aca="false">IF(OR(C43="",I43="",O43="",P43="",Q43=""),"",SUM(C43,I43,O43,P43,Q43))</f>
        <v/>
      </c>
      <c r="S43" s="282"/>
      <c r="T43" s="282"/>
      <c r="U43" s="283"/>
      <c r="V43" s="283"/>
      <c r="W43" s="283"/>
    </row>
    <row r="44" s="284" customFormat="true" ht="15" hidden="true" customHeight="true" outlineLevel="0" collapsed="false">
      <c r="A44" s="274" t="n">
        <v>37</v>
      </c>
      <c r="B44" s="275" t="str">
        <f aca="false">IF(NOMINA!B37="","",NOMINA!B37)</f>
        <v>  </v>
      </c>
      <c r="C44" s="300" t="str">
        <f aca="false">IF('EVAL SER Y DECIDIR'!H44="","",'EVAL SER Y DECIDIR'!H44)</f>
        <v/>
      </c>
      <c r="D44" s="277"/>
      <c r="E44" s="277"/>
      <c r="F44" s="277"/>
      <c r="G44" s="277"/>
      <c r="H44" s="278"/>
      <c r="I44" s="279" t="str">
        <f aca="false">IF(ISERROR(ROUND(AVERAGE(D44:H44),0)),"",ROUND(AVERAGE(D44:H44),0))</f>
        <v/>
      </c>
      <c r="J44" s="287"/>
      <c r="K44" s="277"/>
      <c r="L44" s="277"/>
      <c r="M44" s="277"/>
      <c r="N44" s="277"/>
      <c r="O44" s="279" t="str">
        <f aca="false">IF(ISERROR(ROUND(AVERAGE(J44:N44),0)),"",ROUND(AVERAGE(J44:N44),0))</f>
        <v/>
      </c>
      <c r="P44" s="300" t="str">
        <f aca="false">IF('EVAL SER Y DECIDIR'!N44="","",'EVAL SER Y DECIDIR'!N44)</f>
        <v/>
      </c>
      <c r="Q44" s="280" t="str">
        <f aca="false">IF(AUTOEVALUACIÓN!C44="","",AUTOEVALUACIÓN!C44)</f>
        <v/>
      </c>
      <c r="R44" s="281" t="str">
        <f aca="false">IF(OR(C44="",I44="",O44="",P44="",Q44=""),"",SUM(C44,I44,O44,P44,Q44))</f>
        <v/>
      </c>
      <c r="S44" s="282"/>
      <c r="T44" s="282"/>
      <c r="U44" s="283"/>
      <c r="V44" s="283"/>
      <c r="W44" s="283"/>
    </row>
    <row r="45" s="284" customFormat="true" ht="15" hidden="true" customHeight="true" outlineLevel="0" collapsed="false">
      <c r="A45" s="274" t="n">
        <v>38</v>
      </c>
      <c r="B45" s="275" t="str">
        <f aca="false">IF(NOMINA!B38="","",NOMINA!B38)</f>
        <v>  </v>
      </c>
      <c r="C45" s="300" t="str">
        <f aca="false">IF('EVAL SER Y DECIDIR'!H45="","",'EVAL SER Y DECIDIR'!H45)</f>
        <v/>
      </c>
      <c r="D45" s="277"/>
      <c r="E45" s="277"/>
      <c r="F45" s="277"/>
      <c r="G45" s="277"/>
      <c r="H45" s="278"/>
      <c r="I45" s="279" t="str">
        <f aca="false">IF(ISERROR(ROUND(AVERAGE(D45:H45),0)),"",ROUND(AVERAGE(D45:H45),0))</f>
        <v/>
      </c>
      <c r="J45" s="287"/>
      <c r="K45" s="277"/>
      <c r="L45" s="277"/>
      <c r="M45" s="277"/>
      <c r="N45" s="277"/>
      <c r="O45" s="279" t="str">
        <f aca="false">IF(ISERROR(ROUND(AVERAGE(J45:N45),0)),"",ROUND(AVERAGE(J45:N45),0))</f>
        <v/>
      </c>
      <c r="P45" s="300" t="str">
        <f aca="false">IF('EVAL SER Y DECIDIR'!N45="","",'EVAL SER Y DECIDIR'!N45)</f>
        <v/>
      </c>
      <c r="Q45" s="280" t="str">
        <f aca="false">IF(AUTOEVALUACIÓN!C45="","",AUTOEVALUACIÓN!C45)</f>
        <v/>
      </c>
      <c r="R45" s="281" t="str">
        <f aca="false">IF(OR(C45="",I45="",O45="",P45="",Q45=""),"",SUM(C45,I45,O45,P45,Q45))</f>
        <v/>
      </c>
      <c r="S45" s="283"/>
      <c r="T45" s="283"/>
      <c r="U45" s="283"/>
      <c r="V45" s="283"/>
      <c r="W45" s="283"/>
    </row>
    <row r="46" s="284" customFormat="true" ht="14.25" hidden="true" customHeight="true" outlineLevel="0" collapsed="false">
      <c r="A46" s="274" t="n">
        <v>39</v>
      </c>
      <c r="B46" s="275" t="str">
        <f aca="false">IF(NOMINA!B39="","",NOMINA!B39)</f>
        <v>  </v>
      </c>
      <c r="C46" s="300" t="str">
        <f aca="false">IF('EVAL SER Y DECIDIR'!H46="","",'EVAL SER Y DECIDIR'!H46)</f>
        <v/>
      </c>
      <c r="D46" s="277"/>
      <c r="E46" s="277"/>
      <c r="F46" s="277"/>
      <c r="G46" s="277"/>
      <c r="H46" s="278"/>
      <c r="I46" s="279" t="str">
        <f aca="false">IF(ISERROR(ROUND(AVERAGE(D46:H46),0)),"",ROUND(AVERAGE(D46:H46),0))</f>
        <v/>
      </c>
      <c r="J46" s="287"/>
      <c r="K46" s="277"/>
      <c r="L46" s="277"/>
      <c r="M46" s="277"/>
      <c r="N46" s="277"/>
      <c r="O46" s="279" t="str">
        <f aca="false">IF(ISERROR(ROUND(AVERAGE(J46:N46),0)),"",ROUND(AVERAGE(J46:N46),0))</f>
        <v/>
      </c>
      <c r="P46" s="300" t="str">
        <f aca="false">IF('EVAL SER Y DECIDIR'!N46="","",'EVAL SER Y DECIDIR'!N46)</f>
        <v/>
      </c>
      <c r="Q46" s="280" t="str">
        <f aca="false">IF(AUTOEVALUACIÓN!C46="","",AUTOEVALUACIÓN!C46)</f>
        <v/>
      </c>
      <c r="R46" s="281" t="str">
        <f aca="false">IF(OR(C46="",I46="",O46="",P46="",Q46=""),"",SUM(C46,I46,O46,P46,Q46))</f>
        <v/>
      </c>
      <c r="S46" s="283"/>
      <c r="T46" s="283"/>
      <c r="U46" s="283"/>
      <c r="V46" s="283"/>
      <c r="W46" s="283"/>
    </row>
    <row r="47" s="284" customFormat="true" ht="14.25" hidden="true" customHeight="true" outlineLevel="0" collapsed="false">
      <c r="A47" s="274" t="n">
        <v>40</v>
      </c>
      <c r="B47" s="275" t="str">
        <f aca="false">IF(NOMINA!B40="","",NOMINA!B40)</f>
        <v>  </v>
      </c>
      <c r="C47" s="300" t="str">
        <f aca="false">IF('EVAL SER Y DECIDIR'!H47="","",'EVAL SER Y DECIDIR'!H47)</f>
        <v/>
      </c>
      <c r="D47" s="277"/>
      <c r="E47" s="277"/>
      <c r="F47" s="277"/>
      <c r="G47" s="277"/>
      <c r="H47" s="278"/>
      <c r="I47" s="279" t="str">
        <f aca="false">IF(ISERROR(ROUND(AVERAGE(D47:H47),0)),"",ROUND(AVERAGE(D47:H47),0))</f>
        <v/>
      </c>
      <c r="J47" s="287"/>
      <c r="K47" s="277"/>
      <c r="L47" s="277"/>
      <c r="M47" s="277"/>
      <c r="N47" s="277"/>
      <c r="O47" s="279" t="str">
        <f aca="false">IF(ISERROR(ROUND(AVERAGE(J47:N47),0)),"",ROUND(AVERAGE(J47:N47),0))</f>
        <v/>
      </c>
      <c r="P47" s="300" t="str">
        <f aca="false">IF('EVAL SER Y DECIDIR'!N47="","",'EVAL SER Y DECIDIR'!N47)</f>
        <v/>
      </c>
      <c r="Q47" s="280" t="str">
        <f aca="false">IF(AUTOEVALUACIÓN!C47="","",AUTOEVALUACIÓN!C47)</f>
        <v/>
      </c>
      <c r="R47" s="281" t="str">
        <f aca="false">IF(OR(C47="",I47="",O47="",P47="",Q47=""),"",SUM(C47,I47,O47,P47,Q47))</f>
        <v/>
      </c>
      <c r="S47" s="283"/>
      <c r="T47" s="283"/>
      <c r="U47" s="283"/>
      <c r="V47" s="283"/>
      <c r="W47" s="283"/>
    </row>
    <row r="48" s="284" customFormat="true" ht="14.25" hidden="true" customHeight="true" outlineLevel="0" collapsed="false">
      <c r="A48" s="274" t="n">
        <v>41</v>
      </c>
      <c r="B48" s="275" t="str">
        <f aca="false">IF(NOMINA!B41="","",NOMINA!B41)</f>
        <v>  </v>
      </c>
      <c r="C48" s="300" t="str">
        <f aca="false">IF('EVAL SER Y DECIDIR'!H48="","",'EVAL SER Y DECIDIR'!H48)</f>
        <v/>
      </c>
      <c r="D48" s="277"/>
      <c r="E48" s="277"/>
      <c r="F48" s="277"/>
      <c r="G48" s="277"/>
      <c r="H48" s="278"/>
      <c r="I48" s="279" t="str">
        <f aca="false">IF(ISERROR(ROUND(AVERAGE(D48:H48),0)),"",ROUND(AVERAGE(D48:H48),0))</f>
        <v/>
      </c>
      <c r="J48" s="287"/>
      <c r="K48" s="277"/>
      <c r="L48" s="277"/>
      <c r="M48" s="277"/>
      <c r="N48" s="277"/>
      <c r="O48" s="279" t="str">
        <f aca="false">IF(ISERROR(ROUND(AVERAGE(J48:N48),0)),"",ROUND(AVERAGE(J48:N48),0))</f>
        <v/>
      </c>
      <c r="P48" s="300" t="str">
        <f aca="false">IF('EVAL SER Y DECIDIR'!N48="","",'EVAL SER Y DECIDIR'!N48)</f>
        <v/>
      </c>
      <c r="Q48" s="280" t="str">
        <f aca="false">IF(AUTOEVALUACIÓN!C48="","",AUTOEVALUACIÓN!C48)</f>
        <v/>
      </c>
      <c r="R48" s="281" t="str">
        <f aca="false">IF(OR(C48="",I48="",O48="",P48="",Q48=""),"",SUM(C48,I48,O48,P48,Q48))</f>
        <v/>
      </c>
      <c r="S48" s="283"/>
      <c r="T48" s="283"/>
      <c r="U48" s="283"/>
      <c r="V48" s="283"/>
      <c r="W48" s="283"/>
    </row>
    <row r="49" s="284" customFormat="true" ht="14.25" hidden="true" customHeight="true" outlineLevel="0" collapsed="false">
      <c r="A49" s="274" t="n">
        <v>42</v>
      </c>
      <c r="B49" s="275" t="str">
        <f aca="false">IF(NOMINA!B42="","",NOMINA!B42)</f>
        <v>  </v>
      </c>
      <c r="C49" s="300" t="str">
        <f aca="false">IF('EVAL SER Y DECIDIR'!H49="","",'EVAL SER Y DECIDIR'!H49)</f>
        <v/>
      </c>
      <c r="D49" s="277"/>
      <c r="E49" s="277"/>
      <c r="F49" s="277"/>
      <c r="G49" s="277"/>
      <c r="H49" s="278"/>
      <c r="I49" s="279" t="str">
        <f aca="false">IF(ISERROR(ROUND(AVERAGE(D49:H49),0)),"",ROUND(AVERAGE(D49:H49),0))</f>
        <v/>
      </c>
      <c r="J49" s="287"/>
      <c r="K49" s="277"/>
      <c r="L49" s="277"/>
      <c r="M49" s="277"/>
      <c r="N49" s="277"/>
      <c r="O49" s="279" t="str">
        <f aca="false">IF(ISERROR(ROUND(AVERAGE(J49:N49),0)),"",ROUND(AVERAGE(J49:N49),0))</f>
        <v/>
      </c>
      <c r="P49" s="300" t="str">
        <f aca="false">IF('EVAL SER Y DECIDIR'!N49="","",'EVAL SER Y DECIDIR'!N49)</f>
        <v/>
      </c>
      <c r="Q49" s="280" t="str">
        <f aca="false">IF(AUTOEVALUACIÓN!C49="","",AUTOEVALUACIÓN!C49)</f>
        <v/>
      </c>
      <c r="R49" s="281" t="str">
        <f aca="false">IF(OR(C49="",I49="",O49="",P49="",Q49=""),"",SUM(C49,I49,O49,P49,Q49))</f>
        <v/>
      </c>
      <c r="S49" s="283"/>
      <c r="T49" s="283"/>
      <c r="U49" s="283"/>
      <c r="V49" s="283"/>
      <c r="W49" s="283"/>
    </row>
    <row r="50" s="284" customFormat="true" ht="15" hidden="true" customHeight="true" outlineLevel="0" collapsed="false">
      <c r="A50" s="274" t="n">
        <v>43</v>
      </c>
      <c r="B50" s="275" t="str">
        <f aca="false">IF(NOMINA!B43="","",NOMINA!B43)</f>
        <v>  </v>
      </c>
      <c r="C50" s="300" t="str">
        <f aca="false">IF('EVAL SER Y DECIDIR'!H50="","",'EVAL SER Y DECIDIR'!H50)</f>
        <v/>
      </c>
      <c r="D50" s="277"/>
      <c r="E50" s="277"/>
      <c r="F50" s="277"/>
      <c r="G50" s="277"/>
      <c r="H50" s="278"/>
      <c r="I50" s="279" t="str">
        <f aca="false">IF(ISERROR(ROUND(AVERAGE(D50:H50),0)),"",ROUND(AVERAGE(D50:H50),0))</f>
        <v/>
      </c>
      <c r="J50" s="287"/>
      <c r="K50" s="277"/>
      <c r="L50" s="277"/>
      <c r="M50" s="277"/>
      <c r="N50" s="277"/>
      <c r="O50" s="279" t="str">
        <f aca="false">IF(ISERROR(ROUND(AVERAGE(J50:N50),0)),"",ROUND(AVERAGE(J50:N50),0))</f>
        <v/>
      </c>
      <c r="P50" s="300" t="str">
        <f aca="false">IF('EVAL SER Y DECIDIR'!N50="","",'EVAL SER Y DECIDIR'!N50)</f>
        <v/>
      </c>
      <c r="Q50" s="280" t="str">
        <f aca="false">IF(AUTOEVALUACIÓN!C50="","",AUTOEVALUACIÓN!C50)</f>
        <v/>
      </c>
      <c r="R50" s="281" t="str">
        <f aca="false">IF(OR(C50="",I50="",O50="",P50="",Q50=""),"",SUM(C50,I50,O50,P50,Q50))</f>
        <v/>
      </c>
      <c r="S50" s="283"/>
      <c r="T50" s="283"/>
      <c r="U50" s="283"/>
      <c r="V50" s="283"/>
      <c r="W50" s="283"/>
    </row>
    <row r="51" s="284" customFormat="true" ht="15" hidden="true" customHeight="true" outlineLevel="0" collapsed="false">
      <c r="A51" s="274" t="n">
        <v>44</v>
      </c>
      <c r="B51" s="275" t="str">
        <f aca="false">IF(NOMINA!B44="","",NOMINA!B44)</f>
        <v>  </v>
      </c>
      <c r="C51" s="300" t="str">
        <f aca="false">IF('EVAL SER Y DECIDIR'!H51="","",'EVAL SER Y DECIDIR'!H51)</f>
        <v/>
      </c>
      <c r="D51" s="277"/>
      <c r="E51" s="277"/>
      <c r="F51" s="277"/>
      <c r="G51" s="277"/>
      <c r="H51" s="278"/>
      <c r="I51" s="279" t="str">
        <f aca="false">IF(ISERROR(ROUND(AVERAGE(D51:H51),0)),"",ROUND(AVERAGE(D51:H51),0))</f>
        <v/>
      </c>
      <c r="J51" s="287"/>
      <c r="K51" s="277"/>
      <c r="L51" s="277"/>
      <c r="M51" s="277"/>
      <c r="N51" s="277"/>
      <c r="O51" s="279" t="str">
        <f aca="false">IF(ISERROR(ROUND(AVERAGE(J51:N51),0)),"",ROUND(AVERAGE(J51:N51),0))</f>
        <v/>
      </c>
      <c r="P51" s="300" t="str">
        <f aca="false">IF('EVAL SER Y DECIDIR'!N51="","",'EVAL SER Y DECIDIR'!N51)</f>
        <v/>
      </c>
      <c r="Q51" s="280" t="str">
        <f aca="false">IF(AUTOEVALUACIÓN!C51="","",AUTOEVALUACIÓN!C51)</f>
        <v/>
      </c>
      <c r="R51" s="281" t="str">
        <f aca="false">IF(OR(C51="",I51="",O51="",P51="",Q51=""),"",SUM(C51,I51,O51,P51,Q51))</f>
        <v/>
      </c>
      <c r="S51" s="283"/>
      <c r="T51" s="283"/>
      <c r="U51" s="283"/>
      <c r="V51" s="283"/>
      <c r="W51" s="283"/>
    </row>
    <row r="52" s="284" customFormat="true" ht="15" hidden="true" customHeight="true" outlineLevel="0" collapsed="false">
      <c r="A52" s="274" t="n">
        <v>45</v>
      </c>
      <c r="B52" s="275" t="str">
        <f aca="false">IF(NOMINA!B45="","",NOMINA!B45)</f>
        <v>  </v>
      </c>
      <c r="C52" s="300" t="str">
        <f aca="false">IF('EVAL SER Y DECIDIR'!H52="","",'EVAL SER Y DECIDIR'!H52)</f>
        <v/>
      </c>
      <c r="D52" s="277"/>
      <c r="E52" s="277"/>
      <c r="F52" s="277"/>
      <c r="G52" s="277"/>
      <c r="H52" s="278"/>
      <c r="I52" s="279" t="str">
        <f aca="false">IF(ISERROR(ROUND(AVERAGE(D52:H52),0)),"",ROUND(AVERAGE(D52:H52),0))</f>
        <v/>
      </c>
      <c r="J52" s="287"/>
      <c r="K52" s="277"/>
      <c r="L52" s="277"/>
      <c r="M52" s="277"/>
      <c r="N52" s="277"/>
      <c r="O52" s="279" t="str">
        <f aca="false">IF(ISERROR(ROUND(AVERAGE(J52:N52),0)),"",ROUND(AVERAGE(J52:N52),0))</f>
        <v/>
      </c>
      <c r="P52" s="300" t="str">
        <f aca="false">IF('EVAL SER Y DECIDIR'!N52="","",'EVAL SER Y DECIDIR'!N52)</f>
        <v/>
      </c>
      <c r="Q52" s="280" t="str">
        <f aca="false">IF(AUTOEVALUACIÓN!C52="","",AUTOEVALUACIÓN!C52)</f>
        <v/>
      </c>
      <c r="R52" s="281" t="str">
        <f aca="false">IF(OR(C52="",I52="",O52="",P52="",Q52=""),"",SUM(C52,I52,O52,P52,Q52))</f>
        <v/>
      </c>
      <c r="S52" s="283"/>
      <c r="T52" s="283"/>
      <c r="U52" s="283"/>
      <c r="V52" s="283"/>
      <c r="W52" s="283"/>
    </row>
    <row r="53" s="284" customFormat="true" ht="15" hidden="true" customHeight="true" outlineLevel="0" collapsed="false">
      <c r="A53" s="274" t="n">
        <v>46</v>
      </c>
      <c r="B53" s="275" t="str">
        <f aca="false">IF(NOMINA!B46="","",NOMINA!B46)</f>
        <v/>
      </c>
      <c r="C53" s="285" t="str">
        <f aca="false">IF('EVAL SER Y DECIDIR'!H53="","",'EVAL SER Y DECIDIR'!H53)</f>
        <v/>
      </c>
      <c r="D53" s="277"/>
      <c r="E53" s="277"/>
      <c r="F53" s="277"/>
      <c r="G53" s="277"/>
      <c r="H53" s="278"/>
      <c r="I53" s="286" t="str">
        <f aca="false">IF(ISERROR(ROUND(AVERAGE(D53:H53),0)),"",ROUND(AVERAGE(D53:H53),0))</f>
        <v/>
      </c>
      <c r="J53" s="287"/>
      <c r="K53" s="277"/>
      <c r="L53" s="277"/>
      <c r="M53" s="277"/>
      <c r="N53" s="277"/>
      <c r="O53" s="286" t="str">
        <f aca="false">IF(ISERROR(ROUND(AVERAGE(J53:N53),0)),"",ROUND(AVERAGE(J53:N53),0))</f>
        <v/>
      </c>
      <c r="P53" s="285" t="str">
        <f aca="false">IF('EVAL SER Y DECIDIR'!N53="","",'EVAL SER Y DECIDIR'!N53)</f>
        <v/>
      </c>
      <c r="Q53" s="280" t="str">
        <f aca="false">IF(AUTOEVALUACIÓN!C53="","",AUTOEVALUACIÓN!C53)</f>
        <v/>
      </c>
      <c r="R53" s="281" t="str">
        <f aca="false">IF(OR(C53="",I53="",O53="",P53="",Q53=""),"",SUM(C53,I53,O53,P53,Q53))</f>
        <v/>
      </c>
      <c r="S53" s="283"/>
      <c r="T53" s="283"/>
      <c r="U53" s="283"/>
      <c r="V53" s="283"/>
      <c r="W53" s="283"/>
    </row>
    <row r="54" s="284" customFormat="true" ht="15" hidden="true" customHeight="true" outlineLevel="0" collapsed="false">
      <c r="A54" s="274" t="n">
        <v>47</v>
      </c>
      <c r="B54" s="275" t="str">
        <f aca="false">IF(NOMINA!B47="","",NOMINA!B47)</f>
        <v/>
      </c>
      <c r="C54" s="285" t="str">
        <f aca="false">IF('EVAL SER Y DECIDIR'!H54="","",'EVAL SER Y DECIDIR'!H54)</f>
        <v/>
      </c>
      <c r="D54" s="277"/>
      <c r="E54" s="277"/>
      <c r="F54" s="277"/>
      <c r="G54" s="277"/>
      <c r="H54" s="278"/>
      <c r="I54" s="286" t="str">
        <f aca="false">IF(ISERROR(ROUND(AVERAGE(D54:H54),0)),"",ROUND(AVERAGE(D54:H54),0))</f>
        <v/>
      </c>
      <c r="J54" s="287"/>
      <c r="K54" s="277"/>
      <c r="L54" s="277"/>
      <c r="M54" s="277"/>
      <c r="N54" s="277"/>
      <c r="O54" s="286" t="str">
        <f aca="false">IF(ISERROR(ROUND(AVERAGE(J54:N54),0)),"",ROUND(AVERAGE(J54:N54),0))</f>
        <v/>
      </c>
      <c r="P54" s="285" t="str">
        <f aca="false">IF('EVAL SER Y DECIDIR'!N54="","",'EVAL SER Y DECIDIR'!N54)</f>
        <v/>
      </c>
      <c r="Q54" s="280" t="str">
        <f aca="false">IF(AUTOEVALUACIÓN!C54="","",AUTOEVALUACIÓN!C54)</f>
        <v/>
      </c>
      <c r="R54" s="281" t="str">
        <f aca="false">IF(OR(C54="",I54="",O54="",P54="",Q54=""),"",SUM(C54,I54,O54,P54,Q54))</f>
        <v/>
      </c>
      <c r="S54" s="283"/>
      <c r="T54" s="283"/>
      <c r="U54" s="283"/>
      <c r="V54" s="283"/>
      <c r="W54" s="283"/>
    </row>
    <row r="55" customFormat="false" ht="15" hidden="true" customHeight="true" outlineLevel="0" collapsed="false">
      <c r="A55" s="288" t="n">
        <v>48</v>
      </c>
      <c r="B55" s="289" t="str">
        <f aca="false">IF(NOMINA!B48="","",NOMINA!B48)</f>
        <v/>
      </c>
      <c r="C55" s="285" t="str">
        <f aca="false">IF('EVAL SER Y DECIDIR'!H55="","",'EVAL SER Y DECIDIR'!H55)</f>
        <v/>
      </c>
      <c r="D55" s="290"/>
      <c r="E55" s="290"/>
      <c r="F55" s="290"/>
      <c r="G55" s="290"/>
      <c r="H55" s="291"/>
      <c r="I55" s="292" t="str">
        <f aca="false">IF(ISERROR(ROUND(AVERAGE(D55:H55),0)),"",ROUND(AVERAGE(D55:H55),0))</f>
        <v/>
      </c>
      <c r="J55" s="293"/>
      <c r="K55" s="290"/>
      <c r="L55" s="290"/>
      <c r="M55" s="290"/>
      <c r="N55" s="290"/>
      <c r="O55" s="292" t="str">
        <f aca="false">IF(ISERROR(ROUND(AVERAGE(J55:N55),0)),"",ROUND(AVERAGE(J55:N55),0))</f>
        <v/>
      </c>
      <c r="P55" s="285" t="str">
        <f aca="false">IF('EVAL SER Y DECIDIR'!N55="","",'EVAL SER Y DECIDIR'!N55)</f>
        <v/>
      </c>
      <c r="Q55" s="294" t="str">
        <f aca="false">IF(AUTOEVALUACIÓN!C55="","",AUTOEVALUACIÓN!C55)</f>
        <v/>
      </c>
      <c r="R55" s="281" t="str">
        <f aca="false">IF(OR(C55="",I55="",O55="",P55="",Q55=""),"",SUM(C55,I55,O55,P55,Q55))</f>
        <v/>
      </c>
    </row>
  </sheetData>
  <sheetProtection sheet="true" formatCells="false" formatColumns="false" formatRows="false"/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3">
      <formula>1</formula>
      <formula>50</formula>
    </cfRule>
  </conditionalFormatting>
  <dataValidations count="3"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</dataValidations>
  <printOptions headings="false" gridLines="false" gridLinesSet="true" horizontalCentered="true" verticalCentered="false"/>
  <pageMargins left="0.472222222222222" right="0.196527777777778" top="0.39375" bottom="0.196527777777778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33.57"/>
    <col collapsed="false" customWidth="true" hidden="false" outlineLevel="0" max="3" min="3" style="51" width="3.72"/>
    <col collapsed="false" customWidth="true" hidden="false" outlineLevel="0" max="8" min="4" style="51" width="4.72"/>
    <col collapsed="false" customWidth="true" hidden="false" outlineLevel="0" max="9" min="9" style="51" width="3.72"/>
    <col collapsed="false" customWidth="true" hidden="false" outlineLevel="0" max="14" min="10" style="51" width="4.72"/>
    <col collapsed="false" customWidth="true" hidden="false" outlineLevel="0" max="16" min="15" style="51" width="3.72"/>
    <col collapsed="false" customWidth="true" hidden="false" outlineLevel="0" max="17" min="17" style="51" width="2.7"/>
    <col collapsed="false" customWidth="true" hidden="false" outlineLevel="0" max="18" min="18" style="51" width="5.3"/>
    <col collapsed="false" customWidth="true" hidden="false" outlineLevel="0" max="23" min="19" style="254" width="5.71"/>
    <col collapsed="false" customWidth="true" hidden="false" outlineLevel="0" max="26" min="24" style="51" width="5.71"/>
  </cols>
  <sheetData>
    <row r="1" customFormat="false" ht="12" hidden="false" customHeight="true" outlineLevel="0" collapsed="false">
      <c r="A1" s="22" t="str">
        <f aca="false">NOMINA!$F$1</f>
        <v>U.E. "BEATRIZ HARTMANN DE BEDREGAL"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="257" customFormat="true" ht="16.5" hidden="false" customHeight="true" outlineLevel="0" collapsed="false">
      <c r="A2" s="256" t="s">
        <v>375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customFormat="false" ht="18.75" hidden="false" customHeight="true" outlineLevel="0" collapsed="false">
      <c r="A3" s="255" t="str">
        <f aca="false">NOMINA!$C$1</f>
        <v>PROFESOR(A): SARA VALDIVIA ARANCIBIA</v>
      </c>
      <c r="B3" s="258"/>
      <c r="C3" s="255"/>
      <c r="D3" s="255"/>
      <c r="E3" s="255"/>
      <c r="F3" s="52"/>
      <c r="G3" s="255"/>
      <c r="H3" s="258" t="s">
        <v>387</v>
      </c>
      <c r="I3" s="255"/>
      <c r="J3" s="255"/>
      <c r="K3" s="255"/>
      <c r="L3" s="255"/>
      <c r="M3" s="255"/>
      <c r="N3" s="255"/>
      <c r="O3" s="255"/>
      <c r="P3" s="255"/>
      <c r="Q3" s="255"/>
      <c r="R3" s="255"/>
    </row>
    <row r="4" customFormat="false" ht="18.75" hidden="false" customHeight="true" outlineLevel="0" collapsed="false">
      <c r="A4" s="259" t="str">
        <f aca="false">NOMINA!$C$2</f>
        <v>CURSO: 5º "A" PRIMARIA</v>
      </c>
      <c r="B4" s="260"/>
      <c r="C4" s="259"/>
      <c r="D4" s="259"/>
      <c r="E4" s="259"/>
      <c r="F4" s="52"/>
      <c r="G4" s="259"/>
      <c r="H4" s="259" t="str">
        <f aca="false">NOMINA!$C$4</f>
        <v>GESTIÓN: 2024</v>
      </c>
      <c r="I4" s="259"/>
      <c r="J4" s="259"/>
      <c r="K4" s="259"/>
      <c r="L4" s="259"/>
      <c r="M4" s="259"/>
      <c r="N4" s="259"/>
      <c r="O4" s="259"/>
      <c r="P4" s="259"/>
      <c r="Q4" s="259"/>
      <c r="R4" s="259"/>
    </row>
    <row r="5" customFormat="false" ht="15.75" hidden="false" customHeight="true" outlineLevel="0" collapsed="false">
      <c r="A5" s="261" t="s">
        <v>142</v>
      </c>
      <c r="B5" s="262" t="s">
        <v>167</v>
      </c>
      <c r="C5" s="263" t="s">
        <v>377</v>
      </c>
      <c r="D5" s="264" t="s">
        <v>378</v>
      </c>
      <c r="E5" s="264"/>
      <c r="F5" s="264"/>
      <c r="G5" s="264"/>
      <c r="H5" s="264"/>
      <c r="I5" s="264"/>
      <c r="J5" s="264" t="s">
        <v>379</v>
      </c>
      <c r="K5" s="264"/>
      <c r="L5" s="264"/>
      <c r="M5" s="264"/>
      <c r="N5" s="264"/>
      <c r="O5" s="264"/>
      <c r="P5" s="263" t="s">
        <v>380</v>
      </c>
      <c r="Q5" s="265" t="s">
        <v>381</v>
      </c>
      <c r="R5" s="266" t="s">
        <v>382</v>
      </c>
    </row>
    <row r="6" customFormat="false" ht="66" hidden="false" customHeight="true" outlineLevel="0" collapsed="false">
      <c r="A6" s="261"/>
      <c r="B6" s="267"/>
      <c r="C6" s="263"/>
      <c r="D6" s="295"/>
      <c r="E6" s="295"/>
      <c r="F6" s="295"/>
      <c r="G6" s="295"/>
      <c r="H6" s="296"/>
      <c r="I6" s="297" t="s">
        <v>175</v>
      </c>
      <c r="J6" s="298"/>
      <c r="K6" s="295"/>
      <c r="L6" s="295"/>
      <c r="M6" s="295"/>
      <c r="N6" s="295"/>
      <c r="O6" s="271" t="s">
        <v>175</v>
      </c>
      <c r="P6" s="263"/>
      <c r="Q6" s="265"/>
      <c r="R6" s="266"/>
    </row>
    <row r="7" customFormat="false" ht="58.5" hidden="false" customHeight="true" outlineLevel="0" collapsed="false">
      <c r="A7" s="261"/>
      <c r="B7" s="272" t="s">
        <v>180</v>
      </c>
      <c r="C7" s="263"/>
      <c r="D7" s="295"/>
      <c r="E7" s="295"/>
      <c r="F7" s="295"/>
      <c r="G7" s="295"/>
      <c r="H7" s="296"/>
      <c r="I7" s="297"/>
      <c r="J7" s="298"/>
      <c r="K7" s="295"/>
      <c r="L7" s="295"/>
      <c r="M7" s="295"/>
      <c r="N7" s="295"/>
      <c r="O7" s="271"/>
      <c r="P7" s="263"/>
      <c r="Q7" s="265"/>
      <c r="R7" s="266"/>
      <c r="T7" s="273" t="s">
        <v>383</v>
      </c>
      <c r="U7" s="273" t="s">
        <v>384</v>
      </c>
      <c r="V7" s="273" t="s">
        <v>385</v>
      </c>
      <c r="X7" s="299"/>
      <c r="Y7" s="299"/>
      <c r="Z7" s="299"/>
    </row>
    <row r="8" s="284" customFormat="true" ht="22.5" hidden="false" customHeight="true" outlineLevel="0" collapsed="false">
      <c r="A8" s="274" t="n">
        <v>1</v>
      </c>
      <c r="B8" s="275" t="str">
        <f aca="false">IF(NOMINA!B1="","",NOMINA!B1)</f>
        <v>  </v>
      </c>
      <c r="C8" s="300" t="str">
        <f aca="false">IF('EVAL SER Y DECIDIR'!H8="","",'EVAL SER Y DECIDIR'!H8)</f>
        <v/>
      </c>
      <c r="D8" s="277"/>
      <c r="E8" s="277"/>
      <c r="F8" s="277"/>
      <c r="G8" s="277"/>
      <c r="H8" s="278"/>
      <c r="I8" s="279" t="str">
        <f aca="false">IF(ISERROR(ROUND(AVERAGE(D8:H8),0)),"",ROUND(AVERAGE(D8:H8),0))</f>
        <v/>
      </c>
      <c r="J8" s="287"/>
      <c r="K8" s="277"/>
      <c r="L8" s="277"/>
      <c r="M8" s="277"/>
      <c r="N8" s="277"/>
      <c r="O8" s="279" t="str">
        <f aca="false">IF(ISERROR(ROUND(AVERAGE(J8:N8),0)),"",ROUND(AVERAGE(J8:N8),0))</f>
        <v/>
      </c>
      <c r="P8" s="300" t="str">
        <f aca="false">IF('EVAL SER Y DECIDIR'!N8="","",'EVAL SER Y DECIDIR'!N8)</f>
        <v/>
      </c>
      <c r="Q8" s="280" t="str">
        <f aca="false">IF(AUTOEVALUACIÓN!C8="","",AUTOEVALUACIÓN!C8)</f>
        <v/>
      </c>
      <c r="R8" s="281" t="str">
        <f aca="false">IF(OR(C8="",I8="",O8="",P8="",Q8=""),"",SUM(C8,I8,O8,P8,Q8))</f>
        <v/>
      </c>
      <c r="S8" s="282"/>
      <c r="T8" s="282" t="n">
        <f aca="false">COUNTIFS(R8:R52,"&lt;101",R8:R52,"&gt;0")</f>
        <v>0</v>
      </c>
      <c r="U8" s="283" t="n">
        <f aca="false">COUNTIFS(R8:R52,"&lt;51",R8:R52,"&gt;1")</f>
        <v>0</v>
      </c>
      <c r="V8" s="283" t="n">
        <f aca="false">T8-U8</f>
        <v>0</v>
      </c>
      <c r="W8" s="283"/>
      <c r="X8" s="237"/>
      <c r="Y8" s="301"/>
    </row>
    <row r="9" s="284" customFormat="true" ht="22.5" hidden="false" customHeight="true" outlineLevel="0" collapsed="false">
      <c r="A9" s="274" t="n">
        <v>2</v>
      </c>
      <c r="B9" s="275" t="str">
        <f aca="false">IF(NOMINA!B2="","",NOMINA!B2)</f>
        <v>  </v>
      </c>
      <c r="C9" s="300" t="str">
        <f aca="false">IF('EVAL SER Y DECIDIR'!H9="","",'EVAL SER Y DECIDIR'!H9)</f>
        <v/>
      </c>
      <c r="D9" s="277"/>
      <c r="E9" s="277"/>
      <c r="F9" s="277"/>
      <c r="G9" s="277"/>
      <c r="H9" s="278"/>
      <c r="I9" s="279" t="str">
        <f aca="false">IF(ISERROR(ROUND(AVERAGE(D9:H9),0)),"",ROUND(AVERAGE(D9:H9),0))</f>
        <v/>
      </c>
      <c r="J9" s="287"/>
      <c r="K9" s="277"/>
      <c r="L9" s="277"/>
      <c r="M9" s="277"/>
      <c r="N9" s="277"/>
      <c r="O9" s="279" t="str">
        <f aca="false">IF(ISERROR(ROUND(AVERAGE(J9:N9),0)),"",ROUND(AVERAGE(J9:N9),0))</f>
        <v/>
      </c>
      <c r="P9" s="300" t="str">
        <f aca="false">IF('EVAL SER Y DECIDIR'!N9="","",'EVAL SER Y DECIDIR'!N9)</f>
        <v/>
      </c>
      <c r="Q9" s="280" t="str">
        <f aca="false">IF(AUTOEVALUACIÓN!C9="","",AUTOEVALUACIÓN!C9)</f>
        <v/>
      </c>
      <c r="R9" s="281" t="str">
        <f aca="false">IF(OR(C9="",I9="",O9="",P9="",Q9=""),"",SUM(C9,I9,O9,P9,Q9))</f>
        <v/>
      </c>
      <c r="S9" s="282"/>
      <c r="T9" s="282"/>
      <c r="U9" s="283"/>
      <c r="V9" s="283"/>
      <c r="W9" s="283"/>
    </row>
    <row r="10" s="284" customFormat="true" ht="22.5" hidden="false" customHeight="true" outlineLevel="0" collapsed="false">
      <c r="A10" s="274" t="n">
        <v>3</v>
      </c>
      <c r="B10" s="275" t="str">
        <f aca="false">IF(NOMINA!B3="","",NOMINA!B3)</f>
        <v>  </v>
      </c>
      <c r="C10" s="300" t="str">
        <f aca="false">IF('EVAL SER Y DECIDIR'!H10="","",'EVAL SER Y DECIDIR'!H10)</f>
        <v/>
      </c>
      <c r="D10" s="277"/>
      <c r="E10" s="277"/>
      <c r="F10" s="277"/>
      <c r="G10" s="277"/>
      <c r="H10" s="278"/>
      <c r="I10" s="279" t="str">
        <f aca="false">IF(ISERROR(ROUND(AVERAGE(D10:H10),0)),"",ROUND(AVERAGE(D10:H10),0))</f>
        <v/>
      </c>
      <c r="J10" s="287"/>
      <c r="K10" s="277"/>
      <c r="L10" s="277"/>
      <c r="M10" s="277"/>
      <c r="N10" s="277"/>
      <c r="O10" s="279" t="str">
        <f aca="false">IF(ISERROR(ROUND(AVERAGE(J10:N10),0)),"",ROUND(AVERAGE(J10:N10),0))</f>
        <v/>
      </c>
      <c r="P10" s="300" t="str">
        <f aca="false">IF('EVAL SER Y DECIDIR'!N10="","",'EVAL SER Y DECIDIR'!N10)</f>
        <v/>
      </c>
      <c r="Q10" s="280" t="str">
        <f aca="false">IF(AUTOEVALUACIÓN!C10="","",AUTOEVALUACIÓN!C10)</f>
        <v/>
      </c>
      <c r="R10" s="281" t="str">
        <f aca="false">IF(OR(C10="",I10="",O10="",P10="",Q10=""),"",SUM(C10,I10,O10,P10,Q10))</f>
        <v/>
      </c>
      <c r="S10" s="282"/>
      <c r="T10" s="282"/>
      <c r="U10" s="283"/>
      <c r="V10" s="283"/>
      <c r="W10" s="283"/>
    </row>
    <row r="11" s="284" customFormat="true" ht="22.5" hidden="false" customHeight="true" outlineLevel="0" collapsed="false">
      <c r="A11" s="274" t="n">
        <v>4</v>
      </c>
      <c r="B11" s="275" t="str">
        <f aca="false">IF(NOMINA!B4="","",NOMINA!B4)</f>
        <v>  </v>
      </c>
      <c r="C11" s="300" t="str">
        <f aca="false">IF('EVAL SER Y DECIDIR'!H11="","",'EVAL SER Y DECIDIR'!H11)</f>
        <v/>
      </c>
      <c r="D11" s="277"/>
      <c r="E11" s="277"/>
      <c r="F11" s="277"/>
      <c r="G11" s="277"/>
      <c r="H11" s="278"/>
      <c r="I11" s="279" t="str">
        <f aca="false">IF(ISERROR(ROUND(AVERAGE(D11:H11),0)),"",ROUND(AVERAGE(D11:H11),0))</f>
        <v/>
      </c>
      <c r="J11" s="287"/>
      <c r="K11" s="277"/>
      <c r="L11" s="277"/>
      <c r="M11" s="277"/>
      <c r="N11" s="277"/>
      <c r="O11" s="279" t="str">
        <f aca="false">IF(ISERROR(ROUND(AVERAGE(J11:N11),0)),"",ROUND(AVERAGE(J11:N11),0))</f>
        <v/>
      </c>
      <c r="P11" s="300" t="str">
        <f aca="false">IF('EVAL SER Y DECIDIR'!N11="","",'EVAL SER Y DECIDIR'!N11)</f>
        <v/>
      </c>
      <c r="Q11" s="280" t="str">
        <f aca="false">IF(AUTOEVALUACIÓN!C11="","",AUTOEVALUACIÓN!C11)</f>
        <v/>
      </c>
      <c r="R11" s="281" t="str">
        <f aca="false">IF(OR(C11="",I11="",O11="",P11="",Q11=""),"",SUM(C11,I11,O11,P11,Q11))</f>
        <v/>
      </c>
      <c r="S11" s="282"/>
      <c r="T11" s="282"/>
      <c r="U11" s="283"/>
      <c r="V11" s="283"/>
      <c r="W11" s="283"/>
    </row>
    <row r="12" s="284" customFormat="true" ht="22.5" hidden="false" customHeight="true" outlineLevel="0" collapsed="false">
      <c r="A12" s="274" t="n">
        <v>5</v>
      </c>
      <c r="B12" s="275" t="str">
        <f aca="false">IF(NOMINA!B5="","",NOMINA!B5)</f>
        <v>  </v>
      </c>
      <c r="C12" s="300" t="str">
        <f aca="false">IF('EVAL SER Y DECIDIR'!H12="","",'EVAL SER Y DECIDIR'!H12)</f>
        <v/>
      </c>
      <c r="D12" s="277"/>
      <c r="E12" s="277"/>
      <c r="F12" s="277"/>
      <c r="G12" s="277"/>
      <c r="H12" s="278"/>
      <c r="I12" s="279" t="str">
        <f aca="false">IF(ISERROR(ROUND(AVERAGE(D12:H12),0)),"",ROUND(AVERAGE(D12:H12),0))</f>
        <v/>
      </c>
      <c r="J12" s="287"/>
      <c r="K12" s="277"/>
      <c r="L12" s="277"/>
      <c r="M12" s="277"/>
      <c r="N12" s="277"/>
      <c r="O12" s="279" t="str">
        <f aca="false">IF(ISERROR(ROUND(AVERAGE(J12:N12),0)),"",ROUND(AVERAGE(J12:N12),0))</f>
        <v/>
      </c>
      <c r="P12" s="300" t="str">
        <f aca="false">IF('EVAL SER Y DECIDIR'!N12="","",'EVAL SER Y DECIDIR'!N12)</f>
        <v/>
      </c>
      <c r="Q12" s="280" t="str">
        <f aca="false">IF(AUTOEVALUACIÓN!C12="","",AUTOEVALUACIÓN!C12)</f>
        <v/>
      </c>
      <c r="R12" s="281" t="str">
        <f aca="false">IF(OR(C12="",I12="",O12="",P12="",Q12=""),"",SUM(C12,I12,O12,P12,Q12))</f>
        <v/>
      </c>
      <c r="S12" s="282"/>
      <c r="T12" s="282"/>
      <c r="U12" s="283"/>
      <c r="V12" s="283"/>
      <c r="W12" s="283"/>
    </row>
    <row r="13" s="284" customFormat="true" ht="22.5" hidden="false" customHeight="true" outlineLevel="0" collapsed="false">
      <c r="A13" s="274" t="n">
        <v>6</v>
      </c>
      <c r="B13" s="275" t="str">
        <f aca="false">IF(NOMINA!B6="","",NOMINA!B6)</f>
        <v>  </v>
      </c>
      <c r="C13" s="300" t="str">
        <f aca="false">IF('EVAL SER Y DECIDIR'!H13="","",'EVAL SER Y DECIDIR'!H13)</f>
        <v/>
      </c>
      <c r="D13" s="277"/>
      <c r="E13" s="277"/>
      <c r="F13" s="277"/>
      <c r="G13" s="277"/>
      <c r="H13" s="278"/>
      <c r="I13" s="279" t="str">
        <f aca="false">IF(ISERROR(ROUND(AVERAGE(D13:H13),0)),"",ROUND(AVERAGE(D13:H13),0))</f>
        <v/>
      </c>
      <c r="J13" s="287"/>
      <c r="K13" s="277"/>
      <c r="L13" s="277"/>
      <c r="M13" s="277"/>
      <c r="N13" s="277"/>
      <c r="O13" s="279" t="str">
        <f aca="false">IF(ISERROR(ROUND(AVERAGE(J13:N13),0)),"",ROUND(AVERAGE(J13:N13),0))</f>
        <v/>
      </c>
      <c r="P13" s="300" t="str">
        <f aca="false">IF('EVAL SER Y DECIDIR'!N13="","",'EVAL SER Y DECIDIR'!N13)</f>
        <v/>
      </c>
      <c r="Q13" s="280" t="str">
        <f aca="false">IF(AUTOEVALUACIÓN!C13="","",AUTOEVALUACIÓN!C13)</f>
        <v/>
      </c>
      <c r="R13" s="281" t="str">
        <f aca="false">IF(OR(C13="",I13="",O13="",P13="",Q13=""),"",SUM(C13,I13,O13,P13,Q13))</f>
        <v/>
      </c>
      <c r="S13" s="282"/>
      <c r="T13" s="282"/>
      <c r="U13" s="283"/>
      <c r="V13" s="283"/>
      <c r="W13" s="283"/>
    </row>
    <row r="14" s="284" customFormat="true" ht="22.5" hidden="false" customHeight="true" outlineLevel="0" collapsed="false">
      <c r="A14" s="274" t="n">
        <v>7</v>
      </c>
      <c r="B14" s="275" t="str">
        <f aca="false">IF(NOMINA!B7="","",NOMINA!B7)</f>
        <v>  </v>
      </c>
      <c r="C14" s="300" t="str">
        <f aca="false">IF('EVAL SER Y DECIDIR'!H14="","",'EVAL SER Y DECIDIR'!H14)</f>
        <v/>
      </c>
      <c r="D14" s="277"/>
      <c r="E14" s="277"/>
      <c r="F14" s="277"/>
      <c r="G14" s="277"/>
      <c r="H14" s="278"/>
      <c r="I14" s="279" t="str">
        <f aca="false">IF(ISERROR(ROUND(AVERAGE(D14:H14),0)),"",ROUND(AVERAGE(D14:H14),0))</f>
        <v/>
      </c>
      <c r="J14" s="287"/>
      <c r="K14" s="277"/>
      <c r="L14" s="277"/>
      <c r="M14" s="277"/>
      <c r="N14" s="277"/>
      <c r="O14" s="279" t="str">
        <f aca="false">IF(ISERROR(ROUND(AVERAGE(J14:N14),0)),"",ROUND(AVERAGE(J14:N14),0))</f>
        <v/>
      </c>
      <c r="P14" s="300" t="str">
        <f aca="false">IF('EVAL SER Y DECIDIR'!N14="","",'EVAL SER Y DECIDIR'!N14)</f>
        <v/>
      </c>
      <c r="Q14" s="280" t="str">
        <f aca="false">IF(AUTOEVALUACIÓN!C14="","",AUTOEVALUACIÓN!C14)</f>
        <v/>
      </c>
      <c r="R14" s="281" t="str">
        <f aca="false">IF(OR(C14="",I14="",O14="",P14="",Q14=""),"",SUM(C14,I14,O14,P14,Q14))</f>
        <v/>
      </c>
      <c r="S14" s="282"/>
      <c r="T14" s="282"/>
      <c r="U14" s="283"/>
      <c r="V14" s="283"/>
      <c r="W14" s="283"/>
    </row>
    <row r="15" s="284" customFormat="true" ht="22.5" hidden="false" customHeight="true" outlineLevel="0" collapsed="false">
      <c r="A15" s="274" t="n">
        <v>8</v>
      </c>
      <c r="B15" s="275" t="str">
        <f aca="false">IF(NOMINA!B8="","",NOMINA!B8)</f>
        <v>  </v>
      </c>
      <c r="C15" s="300" t="str">
        <f aca="false">IF('EVAL SER Y DECIDIR'!H15="","",'EVAL SER Y DECIDIR'!H15)</f>
        <v/>
      </c>
      <c r="D15" s="277"/>
      <c r="E15" s="277"/>
      <c r="F15" s="277"/>
      <c r="G15" s="277"/>
      <c r="H15" s="278"/>
      <c r="I15" s="279" t="str">
        <f aca="false">IF(ISERROR(ROUND(AVERAGE(D15:H15),0)),"",ROUND(AVERAGE(D15:H15),0))</f>
        <v/>
      </c>
      <c r="J15" s="287"/>
      <c r="K15" s="277"/>
      <c r="L15" s="277"/>
      <c r="M15" s="277"/>
      <c r="N15" s="277"/>
      <c r="O15" s="279" t="str">
        <f aca="false">IF(ISERROR(ROUND(AVERAGE(J15:N15),0)),"",ROUND(AVERAGE(J15:N15),0))</f>
        <v/>
      </c>
      <c r="P15" s="300" t="str">
        <f aca="false">IF('EVAL SER Y DECIDIR'!N15="","",'EVAL SER Y DECIDIR'!N15)</f>
        <v/>
      </c>
      <c r="Q15" s="280" t="str">
        <f aca="false">IF(AUTOEVALUACIÓN!C15="","",AUTOEVALUACIÓN!C15)</f>
        <v/>
      </c>
      <c r="R15" s="281" t="str">
        <f aca="false">IF(OR(C15="",I15="",O15="",P15="",Q15=""),"",SUM(C15,I15,O15,P15,Q15))</f>
        <v/>
      </c>
      <c r="S15" s="282"/>
      <c r="T15" s="282"/>
      <c r="U15" s="283"/>
      <c r="V15" s="283"/>
      <c r="W15" s="283"/>
    </row>
    <row r="16" s="284" customFormat="true" ht="22.5" hidden="false" customHeight="true" outlineLevel="0" collapsed="false">
      <c r="A16" s="274" t="n">
        <v>9</v>
      </c>
      <c r="B16" s="275" t="str">
        <f aca="false">IF(NOMINA!B9="","",NOMINA!B9)</f>
        <v>  </v>
      </c>
      <c r="C16" s="300" t="str">
        <f aca="false">IF('EVAL SER Y DECIDIR'!H16="","",'EVAL SER Y DECIDIR'!H16)</f>
        <v/>
      </c>
      <c r="D16" s="277"/>
      <c r="E16" s="277"/>
      <c r="F16" s="277"/>
      <c r="G16" s="277"/>
      <c r="H16" s="278"/>
      <c r="I16" s="279" t="str">
        <f aca="false">IF(ISERROR(ROUND(AVERAGE(D16:H16),0)),"",ROUND(AVERAGE(D16:H16),0))</f>
        <v/>
      </c>
      <c r="J16" s="287"/>
      <c r="K16" s="277"/>
      <c r="L16" s="277"/>
      <c r="M16" s="277"/>
      <c r="N16" s="277"/>
      <c r="O16" s="279" t="str">
        <f aca="false">IF(ISERROR(ROUND(AVERAGE(J16:N16),0)),"",ROUND(AVERAGE(J16:N16),0))</f>
        <v/>
      </c>
      <c r="P16" s="300" t="str">
        <f aca="false">IF('EVAL SER Y DECIDIR'!N16="","",'EVAL SER Y DECIDIR'!N16)</f>
        <v/>
      </c>
      <c r="Q16" s="280" t="str">
        <f aca="false">IF(AUTOEVALUACIÓN!C16="","",AUTOEVALUACIÓN!C16)</f>
        <v/>
      </c>
      <c r="R16" s="281" t="str">
        <f aca="false">IF(OR(C16="",I16="",O16="",P16="",Q16=""),"",SUM(C16,I16,O16,P16,Q16))</f>
        <v/>
      </c>
      <c r="S16" s="282"/>
      <c r="T16" s="282"/>
      <c r="U16" s="283"/>
      <c r="V16" s="283"/>
      <c r="W16" s="283"/>
    </row>
    <row r="17" s="284" customFormat="true" ht="22.5" hidden="false" customHeight="true" outlineLevel="0" collapsed="false">
      <c r="A17" s="274" t="n">
        <v>10</v>
      </c>
      <c r="B17" s="275" t="str">
        <f aca="false">IF(NOMINA!B10="","",NOMINA!B10)</f>
        <v>  </v>
      </c>
      <c r="C17" s="300" t="str">
        <f aca="false">IF('EVAL SER Y DECIDIR'!H17="","",'EVAL SER Y DECIDIR'!H17)</f>
        <v/>
      </c>
      <c r="D17" s="277"/>
      <c r="E17" s="277"/>
      <c r="F17" s="277"/>
      <c r="G17" s="277"/>
      <c r="H17" s="278"/>
      <c r="I17" s="279" t="str">
        <f aca="false">IF(ISERROR(ROUND(AVERAGE(D17:H17),0)),"",ROUND(AVERAGE(D17:H17),0))</f>
        <v/>
      </c>
      <c r="J17" s="287"/>
      <c r="K17" s="277"/>
      <c r="L17" s="277"/>
      <c r="M17" s="277"/>
      <c r="N17" s="277"/>
      <c r="O17" s="279" t="str">
        <f aca="false">IF(ISERROR(ROUND(AVERAGE(J17:N17),0)),"",ROUND(AVERAGE(J17:N17),0))</f>
        <v/>
      </c>
      <c r="P17" s="300" t="str">
        <f aca="false">IF('EVAL SER Y DECIDIR'!N17="","",'EVAL SER Y DECIDIR'!N17)</f>
        <v/>
      </c>
      <c r="Q17" s="280" t="str">
        <f aca="false">IF(AUTOEVALUACIÓN!C17="","",AUTOEVALUACIÓN!C17)</f>
        <v/>
      </c>
      <c r="R17" s="281" t="str">
        <f aca="false">IF(OR(C17="",I17="",O17="",P17="",Q17=""),"",SUM(C17,I17,O17,P17,Q17))</f>
        <v/>
      </c>
      <c r="S17" s="282"/>
      <c r="T17" s="282"/>
      <c r="U17" s="283"/>
      <c r="V17" s="283"/>
      <c r="W17" s="283"/>
    </row>
    <row r="18" s="284" customFormat="true" ht="22.5" hidden="false" customHeight="true" outlineLevel="0" collapsed="false">
      <c r="A18" s="274" t="n">
        <v>11</v>
      </c>
      <c r="B18" s="275" t="str">
        <f aca="false">IF(NOMINA!B11="","",NOMINA!B11)</f>
        <v>  </v>
      </c>
      <c r="C18" s="300" t="str">
        <f aca="false">IF('EVAL SER Y DECIDIR'!H18="","",'EVAL SER Y DECIDIR'!H18)</f>
        <v/>
      </c>
      <c r="D18" s="277"/>
      <c r="E18" s="277"/>
      <c r="F18" s="277"/>
      <c r="G18" s="277"/>
      <c r="H18" s="278"/>
      <c r="I18" s="279" t="str">
        <f aca="false">IF(ISERROR(ROUND(AVERAGE(D18:H18),0)),"",ROUND(AVERAGE(D18:H18),0))</f>
        <v/>
      </c>
      <c r="J18" s="287"/>
      <c r="K18" s="277"/>
      <c r="L18" s="277"/>
      <c r="M18" s="277"/>
      <c r="N18" s="277"/>
      <c r="O18" s="279" t="str">
        <f aca="false">IF(ISERROR(ROUND(AVERAGE(J18:N18),0)),"",ROUND(AVERAGE(J18:N18),0))</f>
        <v/>
      </c>
      <c r="P18" s="300" t="str">
        <f aca="false">IF('EVAL SER Y DECIDIR'!N18="","",'EVAL SER Y DECIDIR'!N18)</f>
        <v/>
      </c>
      <c r="Q18" s="280" t="str">
        <f aca="false">IF(AUTOEVALUACIÓN!C18="","",AUTOEVALUACIÓN!C18)</f>
        <v/>
      </c>
      <c r="R18" s="281" t="str">
        <f aca="false">IF(OR(C18="",I18="",O18="",P18="",Q18=""),"",SUM(C18,I18,O18,P18,Q18))</f>
        <v/>
      </c>
      <c r="S18" s="282"/>
      <c r="T18" s="282"/>
      <c r="U18" s="283"/>
      <c r="V18" s="283"/>
      <c r="W18" s="283"/>
    </row>
    <row r="19" s="284" customFormat="true" ht="22.5" hidden="false" customHeight="true" outlineLevel="0" collapsed="false">
      <c r="A19" s="274" t="n">
        <v>12</v>
      </c>
      <c r="B19" s="275" t="str">
        <f aca="false">IF(NOMINA!B12="","",NOMINA!B12)</f>
        <v>  </v>
      </c>
      <c r="C19" s="300" t="str">
        <f aca="false">IF('EVAL SER Y DECIDIR'!H19="","",'EVAL SER Y DECIDIR'!H19)</f>
        <v/>
      </c>
      <c r="D19" s="277"/>
      <c r="E19" s="277"/>
      <c r="F19" s="277"/>
      <c r="G19" s="277"/>
      <c r="H19" s="278"/>
      <c r="I19" s="279" t="str">
        <f aca="false">IF(ISERROR(ROUND(AVERAGE(D19:H19),0)),"",ROUND(AVERAGE(D19:H19),0))</f>
        <v/>
      </c>
      <c r="J19" s="287"/>
      <c r="K19" s="277"/>
      <c r="L19" s="277"/>
      <c r="M19" s="277"/>
      <c r="N19" s="277"/>
      <c r="O19" s="279" t="str">
        <f aca="false">IF(ISERROR(ROUND(AVERAGE(J19:N19),0)),"",ROUND(AVERAGE(J19:N19),0))</f>
        <v/>
      </c>
      <c r="P19" s="300" t="str">
        <f aca="false">IF('EVAL SER Y DECIDIR'!N19="","",'EVAL SER Y DECIDIR'!N19)</f>
        <v/>
      </c>
      <c r="Q19" s="280" t="str">
        <f aca="false">IF(AUTOEVALUACIÓN!C19="","",AUTOEVALUACIÓN!C19)</f>
        <v/>
      </c>
      <c r="R19" s="281" t="str">
        <f aca="false">IF(OR(C19="",I19="",O19="",P19="",Q19=""),"",SUM(C19,I19,O19,P19,Q19))</f>
        <v/>
      </c>
      <c r="S19" s="282"/>
      <c r="T19" s="282"/>
      <c r="U19" s="283"/>
      <c r="V19" s="283"/>
      <c r="W19" s="283"/>
    </row>
    <row r="20" s="284" customFormat="true" ht="22.5" hidden="false" customHeight="true" outlineLevel="0" collapsed="false">
      <c r="A20" s="274" t="n">
        <v>13</v>
      </c>
      <c r="B20" s="275" t="str">
        <f aca="false">IF(NOMINA!B13="","",NOMINA!B13)</f>
        <v>  </v>
      </c>
      <c r="C20" s="300" t="str">
        <f aca="false">IF('EVAL SER Y DECIDIR'!H20="","",'EVAL SER Y DECIDIR'!H20)</f>
        <v/>
      </c>
      <c r="D20" s="277"/>
      <c r="E20" s="277"/>
      <c r="F20" s="277"/>
      <c r="G20" s="277"/>
      <c r="H20" s="278"/>
      <c r="I20" s="279" t="str">
        <f aca="false">IF(ISERROR(ROUND(AVERAGE(D20:H20),0)),"",ROUND(AVERAGE(D20:H20),0))</f>
        <v/>
      </c>
      <c r="J20" s="287"/>
      <c r="K20" s="277"/>
      <c r="L20" s="277"/>
      <c r="M20" s="277"/>
      <c r="N20" s="277"/>
      <c r="O20" s="279" t="str">
        <f aca="false">IF(ISERROR(ROUND(AVERAGE(J20:N20),0)),"",ROUND(AVERAGE(J20:N20),0))</f>
        <v/>
      </c>
      <c r="P20" s="300" t="str">
        <f aca="false">IF('EVAL SER Y DECIDIR'!N20="","",'EVAL SER Y DECIDIR'!N20)</f>
        <v/>
      </c>
      <c r="Q20" s="280" t="str">
        <f aca="false">IF(AUTOEVALUACIÓN!C20="","",AUTOEVALUACIÓN!C20)</f>
        <v/>
      </c>
      <c r="R20" s="281" t="str">
        <f aca="false">IF(OR(C20="",I20="",O20="",P20="",Q20=""),"",SUM(C20,I20,O20,P20,Q20))</f>
        <v/>
      </c>
      <c r="S20" s="282"/>
      <c r="T20" s="282"/>
      <c r="U20" s="283"/>
      <c r="V20" s="283"/>
      <c r="W20" s="283"/>
    </row>
    <row r="21" s="284" customFormat="true" ht="22.5" hidden="false" customHeight="true" outlineLevel="0" collapsed="false">
      <c r="A21" s="274" t="n">
        <v>14</v>
      </c>
      <c r="B21" s="275" t="str">
        <f aca="false">IF(NOMINA!B14="","",NOMINA!B14)</f>
        <v>  </v>
      </c>
      <c r="C21" s="300" t="str">
        <f aca="false">IF('EVAL SER Y DECIDIR'!H21="","",'EVAL SER Y DECIDIR'!H21)</f>
        <v/>
      </c>
      <c r="D21" s="277"/>
      <c r="E21" s="277"/>
      <c r="F21" s="277"/>
      <c r="G21" s="277"/>
      <c r="H21" s="278"/>
      <c r="I21" s="279" t="str">
        <f aca="false">IF(ISERROR(ROUND(AVERAGE(D21:H21),0)),"",ROUND(AVERAGE(D21:H21),0))</f>
        <v/>
      </c>
      <c r="J21" s="287"/>
      <c r="K21" s="277"/>
      <c r="L21" s="277"/>
      <c r="M21" s="277"/>
      <c r="N21" s="277"/>
      <c r="O21" s="279" t="str">
        <f aca="false">IF(ISERROR(ROUND(AVERAGE(J21:N21),0)),"",ROUND(AVERAGE(J21:N21),0))</f>
        <v/>
      </c>
      <c r="P21" s="300" t="str">
        <f aca="false">IF('EVAL SER Y DECIDIR'!N21="","",'EVAL SER Y DECIDIR'!N21)</f>
        <v/>
      </c>
      <c r="Q21" s="280" t="str">
        <f aca="false">IF(AUTOEVALUACIÓN!C21="","",AUTOEVALUACIÓN!C21)</f>
        <v/>
      </c>
      <c r="R21" s="281" t="str">
        <f aca="false">IF(OR(C21="",I21="",O21="",P21="",Q21=""),"",SUM(C21,I21,O21,P21,Q21))</f>
        <v/>
      </c>
      <c r="S21" s="282"/>
      <c r="T21" s="282"/>
      <c r="U21" s="283"/>
      <c r="V21" s="283"/>
      <c r="W21" s="283"/>
    </row>
    <row r="22" s="284" customFormat="true" ht="22.5" hidden="false" customHeight="true" outlineLevel="0" collapsed="false">
      <c r="A22" s="274" t="n">
        <v>15</v>
      </c>
      <c r="B22" s="275" t="str">
        <f aca="false">IF(NOMINA!B15="","",NOMINA!B15)</f>
        <v>  </v>
      </c>
      <c r="C22" s="300" t="str">
        <f aca="false">IF('EVAL SER Y DECIDIR'!H22="","",'EVAL SER Y DECIDIR'!H22)</f>
        <v/>
      </c>
      <c r="D22" s="277"/>
      <c r="E22" s="277"/>
      <c r="F22" s="277"/>
      <c r="G22" s="277"/>
      <c r="H22" s="278"/>
      <c r="I22" s="279" t="str">
        <f aca="false">IF(ISERROR(ROUND(AVERAGE(D22:H22),0)),"",ROUND(AVERAGE(D22:H22),0))</f>
        <v/>
      </c>
      <c r="J22" s="287"/>
      <c r="K22" s="277"/>
      <c r="L22" s="277"/>
      <c r="M22" s="277"/>
      <c r="N22" s="277"/>
      <c r="O22" s="279" t="str">
        <f aca="false">IF(ISERROR(ROUND(AVERAGE(J22:N22),0)),"",ROUND(AVERAGE(J22:N22),0))</f>
        <v/>
      </c>
      <c r="P22" s="300" t="str">
        <f aca="false">IF('EVAL SER Y DECIDIR'!N22="","",'EVAL SER Y DECIDIR'!N22)</f>
        <v/>
      </c>
      <c r="Q22" s="280" t="str">
        <f aca="false">IF(AUTOEVALUACIÓN!C22="","",AUTOEVALUACIÓN!C22)</f>
        <v/>
      </c>
      <c r="R22" s="281" t="str">
        <f aca="false">IF(OR(C22="",I22="",O22="",P22="",Q22=""),"",SUM(C22,I22,O22,P22,Q22))</f>
        <v/>
      </c>
      <c r="S22" s="282"/>
      <c r="T22" s="282"/>
      <c r="U22" s="283"/>
      <c r="V22" s="283"/>
      <c r="W22" s="283"/>
    </row>
    <row r="23" s="284" customFormat="true" ht="22.5" hidden="false" customHeight="true" outlineLevel="0" collapsed="false">
      <c r="A23" s="274" t="n">
        <v>16</v>
      </c>
      <c r="B23" s="275" t="str">
        <f aca="false">IF(NOMINA!B16="","",NOMINA!B16)</f>
        <v>  </v>
      </c>
      <c r="C23" s="300" t="str">
        <f aca="false">IF('EVAL SER Y DECIDIR'!H23="","",'EVAL SER Y DECIDIR'!H23)</f>
        <v/>
      </c>
      <c r="D23" s="277"/>
      <c r="E23" s="277"/>
      <c r="F23" s="277"/>
      <c r="G23" s="277"/>
      <c r="H23" s="278"/>
      <c r="I23" s="279" t="str">
        <f aca="false">IF(ISERROR(ROUND(AVERAGE(D23:H23),0)),"",ROUND(AVERAGE(D23:H23),0))</f>
        <v/>
      </c>
      <c r="J23" s="287"/>
      <c r="K23" s="277"/>
      <c r="L23" s="277"/>
      <c r="M23" s="277"/>
      <c r="N23" s="277"/>
      <c r="O23" s="279" t="str">
        <f aca="false">IF(ISERROR(ROUND(AVERAGE(J23:N23),0)),"",ROUND(AVERAGE(J23:N23),0))</f>
        <v/>
      </c>
      <c r="P23" s="300" t="str">
        <f aca="false">IF('EVAL SER Y DECIDIR'!N23="","",'EVAL SER Y DECIDIR'!N23)</f>
        <v/>
      </c>
      <c r="Q23" s="280" t="str">
        <f aca="false">IF(AUTOEVALUACIÓN!C23="","",AUTOEVALUACIÓN!C23)</f>
        <v/>
      </c>
      <c r="R23" s="281" t="str">
        <f aca="false">IF(OR(C23="",I23="",O23="",P23="",Q23=""),"",SUM(C23,I23,O23,P23,Q23))</f>
        <v/>
      </c>
      <c r="S23" s="282"/>
      <c r="T23" s="282"/>
      <c r="U23" s="283"/>
      <c r="V23" s="283"/>
      <c r="W23" s="283"/>
    </row>
    <row r="24" s="284" customFormat="true" ht="22.5" hidden="false" customHeight="true" outlineLevel="0" collapsed="false">
      <c r="A24" s="274" t="n">
        <v>17</v>
      </c>
      <c r="B24" s="275" t="str">
        <f aca="false">IF(NOMINA!B17="","",NOMINA!B17)</f>
        <v>  </v>
      </c>
      <c r="C24" s="300" t="str">
        <f aca="false">IF('EVAL SER Y DECIDIR'!H24="","",'EVAL SER Y DECIDIR'!H24)</f>
        <v/>
      </c>
      <c r="D24" s="277"/>
      <c r="E24" s="277"/>
      <c r="F24" s="277"/>
      <c r="G24" s="277"/>
      <c r="H24" s="278"/>
      <c r="I24" s="279" t="str">
        <f aca="false">IF(ISERROR(ROUND(AVERAGE(D24:H24),0)),"",ROUND(AVERAGE(D24:H24),0))</f>
        <v/>
      </c>
      <c r="J24" s="287"/>
      <c r="K24" s="277"/>
      <c r="L24" s="277"/>
      <c r="M24" s="277"/>
      <c r="N24" s="277"/>
      <c r="O24" s="279" t="str">
        <f aca="false">IF(ISERROR(ROUND(AVERAGE(J24:N24),0)),"",ROUND(AVERAGE(J24:N24),0))</f>
        <v/>
      </c>
      <c r="P24" s="300" t="str">
        <f aca="false">IF('EVAL SER Y DECIDIR'!N24="","",'EVAL SER Y DECIDIR'!N24)</f>
        <v/>
      </c>
      <c r="Q24" s="280" t="str">
        <f aca="false">IF(AUTOEVALUACIÓN!C24="","",AUTOEVALUACIÓN!C24)</f>
        <v/>
      </c>
      <c r="R24" s="281" t="str">
        <f aca="false">IF(OR(C24="",I24="",O24="",P24="",Q24=""),"",SUM(C24,I24,O24,P24,Q24))</f>
        <v/>
      </c>
      <c r="S24" s="282"/>
      <c r="T24" s="282"/>
      <c r="U24" s="283"/>
      <c r="V24" s="283"/>
      <c r="W24" s="283"/>
    </row>
    <row r="25" s="284" customFormat="true" ht="22.5" hidden="false" customHeight="true" outlineLevel="0" collapsed="false">
      <c r="A25" s="274" t="n">
        <v>18</v>
      </c>
      <c r="B25" s="275" t="str">
        <f aca="false">IF(NOMINA!B18="","",NOMINA!B18)</f>
        <v>  </v>
      </c>
      <c r="C25" s="300" t="str">
        <f aca="false">IF('EVAL SER Y DECIDIR'!H25="","",'EVAL SER Y DECIDIR'!H25)</f>
        <v/>
      </c>
      <c r="D25" s="277"/>
      <c r="E25" s="277"/>
      <c r="F25" s="277"/>
      <c r="G25" s="277"/>
      <c r="H25" s="278"/>
      <c r="I25" s="279" t="str">
        <f aca="false">IF(ISERROR(ROUND(AVERAGE(D25:H25),0)),"",ROUND(AVERAGE(D25:H25),0))</f>
        <v/>
      </c>
      <c r="J25" s="287"/>
      <c r="K25" s="277"/>
      <c r="L25" s="277"/>
      <c r="M25" s="277"/>
      <c r="N25" s="277"/>
      <c r="O25" s="279" t="str">
        <f aca="false">IF(ISERROR(ROUND(AVERAGE(J25:N25),0)),"",ROUND(AVERAGE(J25:N25),0))</f>
        <v/>
      </c>
      <c r="P25" s="300" t="str">
        <f aca="false">IF('EVAL SER Y DECIDIR'!N25="","",'EVAL SER Y DECIDIR'!N25)</f>
        <v/>
      </c>
      <c r="Q25" s="280" t="str">
        <f aca="false">IF(AUTOEVALUACIÓN!C25="","",AUTOEVALUACIÓN!C25)</f>
        <v/>
      </c>
      <c r="R25" s="281" t="str">
        <f aca="false">IF(OR(C25="",I25="",O25="",P25="",Q25=""),"",SUM(C25,I25,O25,P25,Q25))</f>
        <v/>
      </c>
      <c r="S25" s="282"/>
      <c r="T25" s="282"/>
      <c r="U25" s="283"/>
      <c r="V25" s="283"/>
      <c r="W25" s="283"/>
    </row>
    <row r="26" s="284" customFormat="true" ht="22.5" hidden="false" customHeight="true" outlineLevel="0" collapsed="false">
      <c r="A26" s="274" t="n">
        <v>19</v>
      </c>
      <c r="B26" s="275" t="str">
        <f aca="false">IF(NOMINA!B19="","",NOMINA!B19)</f>
        <v>  </v>
      </c>
      <c r="C26" s="300" t="str">
        <f aca="false">IF('EVAL SER Y DECIDIR'!H26="","",'EVAL SER Y DECIDIR'!H26)</f>
        <v/>
      </c>
      <c r="D26" s="277"/>
      <c r="E26" s="277"/>
      <c r="F26" s="277"/>
      <c r="G26" s="277"/>
      <c r="H26" s="278"/>
      <c r="I26" s="279" t="str">
        <f aca="false">IF(ISERROR(ROUND(AVERAGE(D26:H26),0)),"",ROUND(AVERAGE(D26:H26),0))</f>
        <v/>
      </c>
      <c r="J26" s="287"/>
      <c r="K26" s="277"/>
      <c r="L26" s="277"/>
      <c r="M26" s="277"/>
      <c r="N26" s="277"/>
      <c r="O26" s="279" t="str">
        <f aca="false">IF(ISERROR(ROUND(AVERAGE(J26:N26),0)),"",ROUND(AVERAGE(J26:N26),0))</f>
        <v/>
      </c>
      <c r="P26" s="300" t="str">
        <f aca="false">IF('EVAL SER Y DECIDIR'!N26="","",'EVAL SER Y DECIDIR'!N26)</f>
        <v/>
      </c>
      <c r="Q26" s="280" t="str">
        <f aca="false">IF(AUTOEVALUACIÓN!C26="","",AUTOEVALUACIÓN!C26)</f>
        <v/>
      </c>
      <c r="R26" s="281" t="str">
        <f aca="false">IF(OR(C26="",I26="",O26="",P26="",Q26=""),"",SUM(C26,I26,O26,P26,Q26))</f>
        <v/>
      </c>
      <c r="S26" s="282"/>
      <c r="T26" s="282"/>
      <c r="U26" s="283"/>
      <c r="V26" s="283"/>
      <c r="W26" s="283"/>
    </row>
    <row r="27" s="284" customFormat="true" ht="22.5" hidden="false" customHeight="true" outlineLevel="0" collapsed="false">
      <c r="A27" s="274" t="n">
        <v>20</v>
      </c>
      <c r="B27" s="275" t="str">
        <f aca="false">IF(NOMINA!B20="","",NOMINA!B20)</f>
        <v>  </v>
      </c>
      <c r="C27" s="300" t="str">
        <f aca="false">IF('EVAL SER Y DECIDIR'!H27="","",'EVAL SER Y DECIDIR'!H27)</f>
        <v/>
      </c>
      <c r="D27" s="277"/>
      <c r="E27" s="277"/>
      <c r="F27" s="277"/>
      <c r="G27" s="277"/>
      <c r="H27" s="278"/>
      <c r="I27" s="279" t="str">
        <f aca="false">IF(ISERROR(ROUND(AVERAGE(D27:H27),0)),"",ROUND(AVERAGE(D27:H27),0))</f>
        <v/>
      </c>
      <c r="J27" s="287"/>
      <c r="K27" s="277"/>
      <c r="L27" s="277"/>
      <c r="M27" s="277"/>
      <c r="N27" s="277"/>
      <c r="O27" s="279" t="str">
        <f aca="false">IF(ISERROR(ROUND(AVERAGE(J27:N27),0)),"",ROUND(AVERAGE(J27:N27),0))</f>
        <v/>
      </c>
      <c r="P27" s="300" t="str">
        <f aca="false">IF('EVAL SER Y DECIDIR'!N27="","",'EVAL SER Y DECIDIR'!N27)</f>
        <v/>
      </c>
      <c r="Q27" s="280" t="str">
        <f aca="false">IF(AUTOEVALUACIÓN!C27="","",AUTOEVALUACIÓN!C27)</f>
        <v/>
      </c>
      <c r="R27" s="281" t="str">
        <f aca="false">IF(OR(C27="",I27="",O27="",P27="",Q27=""),"",SUM(C27,I27,O27,P27,Q27))</f>
        <v/>
      </c>
      <c r="S27" s="282"/>
      <c r="T27" s="282"/>
      <c r="U27" s="283"/>
      <c r="V27" s="283"/>
      <c r="W27" s="283"/>
    </row>
    <row r="28" s="284" customFormat="true" ht="22.5" hidden="false" customHeight="true" outlineLevel="0" collapsed="false">
      <c r="A28" s="274" t="n">
        <v>21</v>
      </c>
      <c r="B28" s="275" t="str">
        <f aca="false">IF(NOMINA!B21="","",NOMINA!B21)</f>
        <v>  </v>
      </c>
      <c r="C28" s="300" t="str">
        <f aca="false">IF('EVAL SER Y DECIDIR'!H28="","",'EVAL SER Y DECIDIR'!H28)</f>
        <v/>
      </c>
      <c r="D28" s="277"/>
      <c r="E28" s="277"/>
      <c r="F28" s="277"/>
      <c r="G28" s="277"/>
      <c r="H28" s="278"/>
      <c r="I28" s="279" t="str">
        <f aca="false">IF(ISERROR(ROUND(AVERAGE(D28:H28),0)),"",ROUND(AVERAGE(D28:H28),0))</f>
        <v/>
      </c>
      <c r="J28" s="287"/>
      <c r="K28" s="277"/>
      <c r="L28" s="277"/>
      <c r="M28" s="277"/>
      <c r="N28" s="277"/>
      <c r="O28" s="279" t="str">
        <f aca="false">IF(ISERROR(ROUND(AVERAGE(J28:N28),0)),"",ROUND(AVERAGE(J28:N28),0))</f>
        <v/>
      </c>
      <c r="P28" s="300" t="str">
        <f aca="false">IF('EVAL SER Y DECIDIR'!N28="","",'EVAL SER Y DECIDIR'!N28)</f>
        <v/>
      </c>
      <c r="Q28" s="280" t="str">
        <f aca="false">IF(AUTOEVALUACIÓN!C28="","",AUTOEVALUACIÓN!C28)</f>
        <v/>
      </c>
      <c r="R28" s="281" t="str">
        <f aca="false">IF(OR(C28="",I28="",O28="",P28="",Q28=""),"",SUM(C28,I28,O28,P28,Q28))</f>
        <v/>
      </c>
      <c r="S28" s="282"/>
      <c r="T28" s="282"/>
      <c r="U28" s="283"/>
      <c r="V28" s="283"/>
      <c r="W28" s="283"/>
    </row>
    <row r="29" s="284" customFormat="true" ht="22.5" hidden="false" customHeight="true" outlineLevel="0" collapsed="false">
      <c r="A29" s="274" t="n">
        <v>22</v>
      </c>
      <c r="B29" s="275" t="str">
        <f aca="false">IF(NOMINA!B22="","",NOMINA!B22)</f>
        <v>  </v>
      </c>
      <c r="C29" s="300" t="str">
        <f aca="false">IF('EVAL SER Y DECIDIR'!H29="","",'EVAL SER Y DECIDIR'!H29)</f>
        <v/>
      </c>
      <c r="D29" s="277"/>
      <c r="E29" s="277"/>
      <c r="F29" s="277"/>
      <c r="G29" s="277"/>
      <c r="H29" s="278"/>
      <c r="I29" s="279" t="str">
        <f aca="false">IF(ISERROR(ROUND(AVERAGE(D29:H29),0)),"",ROUND(AVERAGE(D29:H29),0))</f>
        <v/>
      </c>
      <c r="J29" s="287"/>
      <c r="K29" s="277"/>
      <c r="L29" s="277"/>
      <c r="M29" s="277"/>
      <c r="N29" s="277"/>
      <c r="O29" s="279" t="str">
        <f aca="false">IF(ISERROR(ROUND(AVERAGE(J29:N29),0)),"",ROUND(AVERAGE(J29:N29),0))</f>
        <v/>
      </c>
      <c r="P29" s="300" t="str">
        <f aca="false">IF('EVAL SER Y DECIDIR'!N29="","",'EVAL SER Y DECIDIR'!N29)</f>
        <v/>
      </c>
      <c r="Q29" s="280" t="str">
        <f aca="false">IF(AUTOEVALUACIÓN!C29="","",AUTOEVALUACIÓN!C29)</f>
        <v/>
      </c>
      <c r="R29" s="281" t="str">
        <f aca="false">IF(OR(C29="",I29="",O29="",P29="",Q29=""),"",SUM(C29,I29,O29,P29,Q29))</f>
        <v/>
      </c>
      <c r="S29" s="282"/>
      <c r="T29" s="282"/>
      <c r="U29" s="283"/>
      <c r="V29" s="283"/>
      <c r="W29" s="283"/>
    </row>
    <row r="30" s="284" customFormat="true" ht="22.5" hidden="false" customHeight="true" outlineLevel="0" collapsed="false">
      <c r="A30" s="274" t="n">
        <v>23</v>
      </c>
      <c r="B30" s="275" t="str">
        <f aca="false">IF(NOMINA!B23="","",NOMINA!B23)</f>
        <v>  </v>
      </c>
      <c r="C30" s="300" t="str">
        <f aca="false">IF('EVAL SER Y DECIDIR'!H30="","",'EVAL SER Y DECIDIR'!H30)</f>
        <v/>
      </c>
      <c r="D30" s="277"/>
      <c r="E30" s="277"/>
      <c r="F30" s="277"/>
      <c r="G30" s="277"/>
      <c r="H30" s="278"/>
      <c r="I30" s="279" t="str">
        <f aca="false">IF(ISERROR(ROUND(AVERAGE(D30:H30),0)),"",ROUND(AVERAGE(D30:H30),0))</f>
        <v/>
      </c>
      <c r="J30" s="287"/>
      <c r="K30" s="277"/>
      <c r="L30" s="277"/>
      <c r="M30" s="277"/>
      <c r="N30" s="277"/>
      <c r="O30" s="279" t="str">
        <f aca="false">IF(ISERROR(ROUND(AVERAGE(J30:N30),0)),"",ROUND(AVERAGE(J30:N30),0))</f>
        <v/>
      </c>
      <c r="P30" s="300" t="str">
        <f aca="false">IF('EVAL SER Y DECIDIR'!N30="","",'EVAL SER Y DECIDIR'!N30)</f>
        <v/>
      </c>
      <c r="Q30" s="280" t="str">
        <f aca="false">IF(AUTOEVALUACIÓN!C30="","",AUTOEVALUACIÓN!C30)</f>
        <v/>
      </c>
      <c r="R30" s="281" t="str">
        <f aca="false">IF(OR(C30="",I30="",O30="",P30="",Q30=""),"",SUM(C30,I30,O30,P30,Q30))</f>
        <v/>
      </c>
      <c r="S30" s="282"/>
      <c r="T30" s="282"/>
      <c r="U30" s="283"/>
      <c r="V30" s="283"/>
      <c r="W30" s="283"/>
    </row>
    <row r="31" s="284" customFormat="true" ht="22.5" hidden="false" customHeight="true" outlineLevel="0" collapsed="false">
      <c r="A31" s="274" t="n">
        <v>24</v>
      </c>
      <c r="B31" s="275" t="str">
        <f aca="false">IF(NOMINA!B24="","",NOMINA!B24)</f>
        <v>  </v>
      </c>
      <c r="C31" s="300" t="str">
        <f aca="false">IF('EVAL SER Y DECIDIR'!H31="","",'EVAL SER Y DECIDIR'!H31)</f>
        <v/>
      </c>
      <c r="D31" s="277"/>
      <c r="E31" s="277"/>
      <c r="F31" s="277"/>
      <c r="G31" s="277"/>
      <c r="H31" s="278"/>
      <c r="I31" s="279" t="str">
        <f aca="false">IF(ISERROR(ROUND(AVERAGE(D31:H31),0)),"",ROUND(AVERAGE(D31:H31),0))</f>
        <v/>
      </c>
      <c r="J31" s="287"/>
      <c r="K31" s="277"/>
      <c r="L31" s="277"/>
      <c r="M31" s="277"/>
      <c r="N31" s="277"/>
      <c r="O31" s="279" t="str">
        <f aca="false">IF(ISERROR(ROUND(AVERAGE(J31:N31),0)),"",ROUND(AVERAGE(J31:N31),0))</f>
        <v/>
      </c>
      <c r="P31" s="300" t="str">
        <f aca="false">IF('EVAL SER Y DECIDIR'!N31="","",'EVAL SER Y DECIDIR'!N31)</f>
        <v/>
      </c>
      <c r="Q31" s="280" t="str">
        <f aca="false">IF(AUTOEVALUACIÓN!C31="","",AUTOEVALUACIÓN!C31)</f>
        <v/>
      </c>
      <c r="R31" s="281" t="str">
        <f aca="false">IF(OR(C31="",I31="",O31="",P31="",Q31=""),"",SUM(C31,I31,O31,P31,Q31))</f>
        <v/>
      </c>
      <c r="S31" s="282"/>
      <c r="T31" s="282"/>
      <c r="U31" s="283"/>
      <c r="V31" s="283"/>
      <c r="W31" s="283"/>
    </row>
    <row r="32" s="284" customFormat="true" ht="22.5" hidden="false" customHeight="true" outlineLevel="0" collapsed="false">
      <c r="A32" s="274" t="n">
        <v>25</v>
      </c>
      <c r="B32" s="275" t="str">
        <f aca="false">IF(NOMINA!B25="","",NOMINA!B25)</f>
        <v>  </v>
      </c>
      <c r="C32" s="300" t="str">
        <f aca="false">IF('EVAL SER Y DECIDIR'!H32="","",'EVAL SER Y DECIDIR'!H32)</f>
        <v/>
      </c>
      <c r="D32" s="277"/>
      <c r="E32" s="277"/>
      <c r="F32" s="277"/>
      <c r="G32" s="277"/>
      <c r="H32" s="278"/>
      <c r="I32" s="279" t="str">
        <f aca="false">IF(ISERROR(ROUND(AVERAGE(D32:H32),0)),"",ROUND(AVERAGE(D32:H32),0))</f>
        <v/>
      </c>
      <c r="J32" s="287"/>
      <c r="K32" s="277"/>
      <c r="L32" s="277"/>
      <c r="M32" s="277"/>
      <c r="N32" s="277"/>
      <c r="O32" s="279" t="str">
        <f aca="false">IF(ISERROR(ROUND(AVERAGE(J32:N32),0)),"",ROUND(AVERAGE(J32:N32),0))</f>
        <v/>
      </c>
      <c r="P32" s="300" t="str">
        <f aca="false">IF('EVAL SER Y DECIDIR'!N32="","",'EVAL SER Y DECIDIR'!N32)</f>
        <v/>
      </c>
      <c r="Q32" s="280" t="str">
        <f aca="false">IF(AUTOEVALUACIÓN!C32="","",AUTOEVALUACIÓN!C32)</f>
        <v/>
      </c>
      <c r="R32" s="281" t="str">
        <f aca="false">IF(OR(C32="",I32="",O32="",P32="",Q32=""),"",SUM(C32,I32,O32,P32,Q32))</f>
        <v/>
      </c>
      <c r="S32" s="282"/>
      <c r="T32" s="282"/>
      <c r="U32" s="283"/>
      <c r="V32" s="283"/>
      <c r="W32" s="283"/>
    </row>
    <row r="33" s="284" customFormat="true" ht="18.75" hidden="true" customHeight="true" outlineLevel="0" collapsed="false">
      <c r="A33" s="274" t="n">
        <v>26</v>
      </c>
      <c r="B33" s="275" t="str">
        <f aca="false">IF(NOMINA!B26="","",NOMINA!B26)</f>
        <v>  </v>
      </c>
      <c r="C33" s="300" t="str">
        <f aca="false">IF('EVAL SER Y DECIDIR'!H33="","",'EVAL SER Y DECIDIR'!H33)</f>
        <v/>
      </c>
      <c r="D33" s="277"/>
      <c r="E33" s="277"/>
      <c r="F33" s="277"/>
      <c r="G33" s="277"/>
      <c r="H33" s="278"/>
      <c r="I33" s="279" t="str">
        <f aca="false">IF(ISERROR(ROUND(AVERAGE(D33:H33),0)),"",ROUND(AVERAGE(D33:H33),0))</f>
        <v/>
      </c>
      <c r="J33" s="287"/>
      <c r="K33" s="277"/>
      <c r="L33" s="277"/>
      <c r="M33" s="277"/>
      <c r="N33" s="277"/>
      <c r="O33" s="279" t="str">
        <f aca="false">IF(ISERROR(ROUND(AVERAGE(J33:N33),0)),"",ROUND(AVERAGE(J33:N33),0))</f>
        <v/>
      </c>
      <c r="P33" s="300" t="str">
        <f aca="false">IF('EVAL SER Y DECIDIR'!N33="","",'EVAL SER Y DECIDIR'!N33)</f>
        <v/>
      </c>
      <c r="Q33" s="280" t="str">
        <f aca="false">IF(AUTOEVALUACIÓN!C33="","",AUTOEVALUACIÓN!C33)</f>
        <v/>
      </c>
      <c r="R33" s="281" t="str">
        <f aca="false">IF(OR(C33="",I33="",O33="",P33="",Q33=""),"",SUM(C33,I33,O33,P33,Q33))</f>
        <v/>
      </c>
      <c r="S33" s="282"/>
      <c r="T33" s="282"/>
      <c r="U33" s="283"/>
      <c r="V33" s="283"/>
      <c r="W33" s="283"/>
    </row>
    <row r="34" s="284" customFormat="true" ht="18.75" hidden="true" customHeight="true" outlineLevel="0" collapsed="false">
      <c r="A34" s="274" t="n">
        <v>27</v>
      </c>
      <c r="B34" s="275" t="str">
        <f aca="false">IF(NOMINA!B27="","",NOMINA!B27)</f>
        <v>  </v>
      </c>
      <c r="C34" s="300" t="str">
        <f aca="false">IF('EVAL SER Y DECIDIR'!H34="","",'EVAL SER Y DECIDIR'!H34)</f>
        <v/>
      </c>
      <c r="D34" s="277"/>
      <c r="E34" s="277"/>
      <c r="F34" s="277"/>
      <c r="G34" s="277"/>
      <c r="H34" s="278"/>
      <c r="I34" s="279" t="str">
        <f aca="false">IF(ISERROR(ROUND(AVERAGE(D34:H34),0)),"",ROUND(AVERAGE(D34:H34),0))</f>
        <v/>
      </c>
      <c r="J34" s="287"/>
      <c r="K34" s="277"/>
      <c r="L34" s="277"/>
      <c r="M34" s="277"/>
      <c r="N34" s="277"/>
      <c r="O34" s="279" t="str">
        <f aca="false">IF(ISERROR(ROUND(AVERAGE(J34:N34),0)),"",ROUND(AVERAGE(J34:N34),0))</f>
        <v/>
      </c>
      <c r="P34" s="300" t="str">
        <f aca="false">IF('EVAL SER Y DECIDIR'!N34="","",'EVAL SER Y DECIDIR'!N34)</f>
        <v/>
      </c>
      <c r="Q34" s="280" t="str">
        <f aca="false">IF(AUTOEVALUACIÓN!C34="","",AUTOEVALUACIÓN!C34)</f>
        <v/>
      </c>
      <c r="R34" s="281" t="str">
        <f aca="false">IF(OR(C34="",I34="",O34="",P34="",Q34=""),"",SUM(C34,I34,O34,P34,Q34))</f>
        <v/>
      </c>
      <c r="S34" s="282"/>
      <c r="T34" s="282"/>
      <c r="U34" s="283"/>
      <c r="V34" s="283"/>
      <c r="W34" s="283"/>
    </row>
    <row r="35" s="284" customFormat="true" ht="18.75" hidden="true" customHeight="true" outlineLevel="0" collapsed="false">
      <c r="A35" s="274" t="n">
        <v>28</v>
      </c>
      <c r="B35" s="275" t="str">
        <f aca="false">IF(NOMINA!B28="","",NOMINA!B28)</f>
        <v>  </v>
      </c>
      <c r="C35" s="300" t="str">
        <f aca="false">IF('EVAL SER Y DECIDIR'!H35="","",'EVAL SER Y DECIDIR'!H35)</f>
        <v/>
      </c>
      <c r="D35" s="277"/>
      <c r="E35" s="277"/>
      <c r="F35" s="277"/>
      <c r="G35" s="277"/>
      <c r="H35" s="278"/>
      <c r="I35" s="279" t="str">
        <f aca="false">IF(ISERROR(ROUND(AVERAGE(D35:H35),0)),"",ROUND(AVERAGE(D35:H35),0))</f>
        <v/>
      </c>
      <c r="J35" s="287"/>
      <c r="K35" s="277"/>
      <c r="L35" s="277"/>
      <c r="M35" s="277"/>
      <c r="N35" s="277"/>
      <c r="O35" s="279" t="str">
        <f aca="false">IF(ISERROR(ROUND(AVERAGE(J35:N35),0)),"",ROUND(AVERAGE(J35:N35),0))</f>
        <v/>
      </c>
      <c r="P35" s="300" t="str">
        <f aca="false">IF('EVAL SER Y DECIDIR'!N35="","",'EVAL SER Y DECIDIR'!N35)</f>
        <v/>
      </c>
      <c r="Q35" s="280" t="str">
        <f aca="false">IF(AUTOEVALUACIÓN!C35="","",AUTOEVALUACIÓN!C35)</f>
        <v/>
      </c>
      <c r="R35" s="281" t="str">
        <f aca="false">IF(OR(C35="",I35="",O35="",P35="",Q35=""),"",SUM(C35,I35,O35,P35,Q35))</f>
        <v/>
      </c>
      <c r="S35" s="282"/>
      <c r="T35" s="282"/>
      <c r="U35" s="283"/>
      <c r="V35" s="283"/>
      <c r="W35" s="283"/>
    </row>
    <row r="36" s="284" customFormat="true" ht="18.75" hidden="true" customHeight="true" outlineLevel="0" collapsed="false">
      <c r="A36" s="274" t="n">
        <v>29</v>
      </c>
      <c r="B36" s="275" t="str">
        <f aca="false">IF(NOMINA!B29="","",NOMINA!B29)</f>
        <v>  </v>
      </c>
      <c r="C36" s="300" t="str">
        <f aca="false">IF('EVAL SER Y DECIDIR'!H36="","",'EVAL SER Y DECIDIR'!H36)</f>
        <v/>
      </c>
      <c r="D36" s="277"/>
      <c r="E36" s="277"/>
      <c r="F36" s="277"/>
      <c r="G36" s="277"/>
      <c r="H36" s="278"/>
      <c r="I36" s="279" t="str">
        <f aca="false">IF(ISERROR(ROUND(AVERAGE(D36:H36),0)),"",ROUND(AVERAGE(D36:H36),0))</f>
        <v/>
      </c>
      <c r="J36" s="287"/>
      <c r="K36" s="277"/>
      <c r="L36" s="277"/>
      <c r="M36" s="277"/>
      <c r="N36" s="277"/>
      <c r="O36" s="279" t="str">
        <f aca="false">IF(ISERROR(ROUND(AVERAGE(J36:N36),0)),"",ROUND(AVERAGE(J36:N36),0))</f>
        <v/>
      </c>
      <c r="P36" s="300" t="str">
        <f aca="false">IF('EVAL SER Y DECIDIR'!N36="","",'EVAL SER Y DECIDIR'!N36)</f>
        <v/>
      </c>
      <c r="Q36" s="280" t="str">
        <f aca="false">IF(AUTOEVALUACIÓN!C36="","",AUTOEVALUACIÓN!C36)</f>
        <v/>
      </c>
      <c r="R36" s="281" t="str">
        <f aca="false">IF(OR(C36="",I36="",O36="",P36="",Q36=""),"",SUM(C36,I36,O36,P36,Q36))</f>
        <v/>
      </c>
      <c r="S36" s="282"/>
      <c r="T36" s="282"/>
      <c r="U36" s="283"/>
      <c r="V36" s="283"/>
      <c r="W36" s="283"/>
    </row>
    <row r="37" s="284" customFormat="true" ht="18.75" hidden="true" customHeight="true" outlineLevel="0" collapsed="false">
      <c r="A37" s="274" t="n">
        <v>30</v>
      </c>
      <c r="B37" s="275" t="str">
        <f aca="false">IF(NOMINA!B30="","",NOMINA!B30)</f>
        <v>  </v>
      </c>
      <c r="C37" s="300" t="str">
        <f aca="false">IF('EVAL SER Y DECIDIR'!H37="","",'EVAL SER Y DECIDIR'!H37)</f>
        <v/>
      </c>
      <c r="D37" s="277"/>
      <c r="E37" s="277"/>
      <c r="F37" s="277"/>
      <c r="G37" s="277"/>
      <c r="H37" s="278"/>
      <c r="I37" s="279" t="str">
        <f aca="false">IF(ISERROR(ROUND(AVERAGE(D37:H37),0)),"",ROUND(AVERAGE(D37:H37),0))</f>
        <v/>
      </c>
      <c r="J37" s="287"/>
      <c r="K37" s="277"/>
      <c r="L37" s="277"/>
      <c r="M37" s="277"/>
      <c r="N37" s="277"/>
      <c r="O37" s="279" t="str">
        <f aca="false">IF(ISERROR(ROUND(AVERAGE(J37:N37),0)),"",ROUND(AVERAGE(J37:N37),0))</f>
        <v/>
      </c>
      <c r="P37" s="300" t="str">
        <f aca="false">IF('EVAL SER Y DECIDIR'!N37="","",'EVAL SER Y DECIDIR'!N37)</f>
        <v/>
      </c>
      <c r="Q37" s="280" t="str">
        <f aca="false">IF(AUTOEVALUACIÓN!C37="","",AUTOEVALUACIÓN!C37)</f>
        <v/>
      </c>
      <c r="R37" s="281" t="str">
        <f aca="false">IF(OR(C37="",I37="",O37="",P37="",Q37=""),"",SUM(C37,I37,O37,P37,Q37))</f>
        <v/>
      </c>
      <c r="S37" s="282"/>
      <c r="T37" s="282"/>
      <c r="U37" s="283"/>
      <c r="V37" s="283"/>
      <c r="W37" s="283"/>
    </row>
    <row r="38" s="284" customFormat="true" ht="16.5" hidden="true" customHeight="true" outlineLevel="0" collapsed="false">
      <c r="A38" s="274" t="n">
        <v>31</v>
      </c>
      <c r="B38" s="275" t="str">
        <f aca="false">IF(NOMINA!B31="","",NOMINA!B31)</f>
        <v>  </v>
      </c>
      <c r="C38" s="300" t="str">
        <f aca="false">IF('EVAL SER Y DECIDIR'!H38="","",'EVAL SER Y DECIDIR'!H38)</f>
        <v/>
      </c>
      <c r="D38" s="277"/>
      <c r="E38" s="277"/>
      <c r="F38" s="277"/>
      <c r="G38" s="277"/>
      <c r="H38" s="278"/>
      <c r="I38" s="279" t="str">
        <f aca="false">IF(ISERROR(ROUND(AVERAGE(D38:H38),0)),"",ROUND(AVERAGE(D38:H38),0))</f>
        <v/>
      </c>
      <c r="J38" s="287"/>
      <c r="K38" s="277"/>
      <c r="L38" s="277"/>
      <c r="M38" s="277"/>
      <c r="N38" s="277"/>
      <c r="O38" s="279" t="str">
        <f aca="false">IF(ISERROR(ROUND(AVERAGE(J38:N38),0)),"",ROUND(AVERAGE(J38:N38),0))</f>
        <v/>
      </c>
      <c r="P38" s="300" t="str">
        <f aca="false">IF('EVAL SER Y DECIDIR'!N38="","",'EVAL SER Y DECIDIR'!N38)</f>
        <v/>
      </c>
      <c r="Q38" s="280" t="str">
        <f aca="false">IF(AUTOEVALUACIÓN!C38="","",AUTOEVALUACIÓN!C38)</f>
        <v/>
      </c>
      <c r="R38" s="281" t="str">
        <f aca="false">IF(OR(C38="",I38="",O38="",P38="",Q38=""),"",SUM(C38,I38,O38,P38,Q38))</f>
        <v/>
      </c>
      <c r="S38" s="282"/>
      <c r="T38" s="282"/>
      <c r="U38" s="283"/>
      <c r="V38" s="283"/>
      <c r="W38" s="283"/>
    </row>
    <row r="39" s="284" customFormat="true" ht="16.5" hidden="true" customHeight="true" outlineLevel="0" collapsed="false">
      <c r="A39" s="274" t="n">
        <v>32</v>
      </c>
      <c r="B39" s="275" t="str">
        <f aca="false">IF(NOMINA!B32="","",NOMINA!B32)</f>
        <v>  </v>
      </c>
      <c r="C39" s="300" t="str">
        <f aca="false">IF('EVAL SER Y DECIDIR'!H39="","",'EVAL SER Y DECIDIR'!H39)</f>
        <v/>
      </c>
      <c r="D39" s="277"/>
      <c r="E39" s="277"/>
      <c r="F39" s="277"/>
      <c r="G39" s="277"/>
      <c r="H39" s="278"/>
      <c r="I39" s="279" t="str">
        <f aca="false">IF(ISERROR(ROUND(AVERAGE(D39:H39),0)),"",ROUND(AVERAGE(D39:H39),0))</f>
        <v/>
      </c>
      <c r="J39" s="287"/>
      <c r="K39" s="277"/>
      <c r="L39" s="277"/>
      <c r="M39" s="277"/>
      <c r="N39" s="277"/>
      <c r="O39" s="279" t="str">
        <f aca="false">IF(ISERROR(ROUND(AVERAGE(J39:N39),0)),"",ROUND(AVERAGE(J39:N39),0))</f>
        <v/>
      </c>
      <c r="P39" s="300" t="str">
        <f aca="false">IF('EVAL SER Y DECIDIR'!N39="","",'EVAL SER Y DECIDIR'!N39)</f>
        <v/>
      </c>
      <c r="Q39" s="280" t="str">
        <f aca="false">IF(AUTOEVALUACIÓN!C39="","",AUTOEVALUACIÓN!C39)</f>
        <v/>
      </c>
      <c r="R39" s="281" t="str">
        <f aca="false">IF(OR(C39="",I39="",O39="",P39="",Q39=""),"",SUM(C39,I39,O39,P39,Q39))</f>
        <v/>
      </c>
      <c r="S39" s="282"/>
      <c r="T39" s="282"/>
      <c r="U39" s="283"/>
      <c r="V39" s="283"/>
      <c r="W39" s="283"/>
    </row>
    <row r="40" s="284" customFormat="true" ht="16.5" hidden="true" customHeight="true" outlineLevel="0" collapsed="false">
      <c r="A40" s="274" t="n">
        <v>33</v>
      </c>
      <c r="B40" s="275" t="str">
        <f aca="false">IF(NOMINA!B33="","",NOMINA!B33)</f>
        <v>  </v>
      </c>
      <c r="C40" s="300" t="str">
        <f aca="false">IF('EVAL SER Y DECIDIR'!H40="","",'EVAL SER Y DECIDIR'!H40)</f>
        <v/>
      </c>
      <c r="D40" s="277"/>
      <c r="E40" s="277"/>
      <c r="F40" s="277"/>
      <c r="G40" s="277"/>
      <c r="H40" s="278"/>
      <c r="I40" s="279" t="str">
        <f aca="false">IF(ISERROR(ROUND(AVERAGE(D40:H40),0)),"",ROUND(AVERAGE(D40:H40),0))</f>
        <v/>
      </c>
      <c r="J40" s="287"/>
      <c r="K40" s="277"/>
      <c r="L40" s="277"/>
      <c r="M40" s="277"/>
      <c r="N40" s="277"/>
      <c r="O40" s="279" t="str">
        <f aca="false">IF(ISERROR(ROUND(AVERAGE(J40:N40),0)),"",ROUND(AVERAGE(J40:N40),0))</f>
        <v/>
      </c>
      <c r="P40" s="300" t="str">
        <f aca="false">IF('EVAL SER Y DECIDIR'!N40="","",'EVAL SER Y DECIDIR'!N40)</f>
        <v/>
      </c>
      <c r="Q40" s="280" t="str">
        <f aca="false">IF(AUTOEVALUACIÓN!C40="","",AUTOEVALUACIÓN!C40)</f>
        <v/>
      </c>
      <c r="R40" s="281" t="str">
        <f aca="false">IF(OR(C40="",I40="",O40="",P40="",Q40=""),"",SUM(C40,I40,O40,P40,Q40))</f>
        <v/>
      </c>
      <c r="S40" s="282"/>
      <c r="T40" s="282"/>
      <c r="U40" s="283"/>
      <c r="V40" s="283"/>
      <c r="W40" s="283"/>
    </row>
    <row r="41" s="284" customFormat="true" ht="16.5" hidden="true" customHeight="true" outlineLevel="0" collapsed="false">
      <c r="A41" s="274" t="n">
        <v>34</v>
      </c>
      <c r="B41" s="275" t="str">
        <f aca="false">IF(NOMINA!B34="","",NOMINA!B34)</f>
        <v>  </v>
      </c>
      <c r="C41" s="300" t="str">
        <f aca="false">IF('EVAL SER Y DECIDIR'!H41="","",'EVAL SER Y DECIDIR'!H41)</f>
        <v/>
      </c>
      <c r="D41" s="277"/>
      <c r="E41" s="277"/>
      <c r="F41" s="277"/>
      <c r="G41" s="277"/>
      <c r="H41" s="278"/>
      <c r="I41" s="279" t="str">
        <f aca="false">IF(ISERROR(ROUND(AVERAGE(D41:H41),0)),"",ROUND(AVERAGE(D41:H41),0))</f>
        <v/>
      </c>
      <c r="J41" s="287"/>
      <c r="K41" s="277"/>
      <c r="L41" s="277"/>
      <c r="M41" s="277"/>
      <c r="N41" s="277"/>
      <c r="O41" s="279" t="str">
        <f aca="false">IF(ISERROR(ROUND(AVERAGE(J41:N41),0)),"",ROUND(AVERAGE(J41:N41),0))</f>
        <v/>
      </c>
      <c r="P41" s="300" t="str">
        <f aca="false">IF('EVAL SER Y DECIDIR'!N41="","",'EVAL SER Y DECIDIR'!N41)</f>
        <v/>
      </c>
      <c r="Q41" s="280" t="str">
        <f aca="false">IF(AUTOEVALUACIÓN!C41="","",AUTOEVALUACIÓN!C41)</f>
        <v/>
      </c>
      <c r="R41" s="281" t="str">
        <f aca="false">IF(OR(C41="",I41="",O41="",P41="",Q41=""),"",SUM(C41,I41,O41,P41,Q41))</f>
        <v/>
      </c>
      <c r="S41" s="282"/>
      <c r="T41" s="282"/>
      <c r="U41" s="283"/>
      <c r="V41" s="283"/>
      <c r="W41" s="283"/>
    </row>
    <row r="42" s="284" customFormat="true" ht="16.5" hidden="true" customHeight="true" outlineLevel="0" collapsed="false">
      <c r="A42" s="274" t="n">
        <v>35</v>
      </c>
      <c r="B42" s="275" t="str">
        <f aca="false">IF(NOMINA!B35="","",NOMINA!B35)</f>
        <v>  </v>
      </c>
      <c r="C42" s="300" t="str">
        <f aca="false">IF('EVAL SER Y DECIDIR'!H42="","",'EVAL SER Y DECIDIR'!H42)</f>
        <v/>
      </c>
      <c r="D42" s="277"/>
      <c r="E42" s="277"/>
      <c r="F42" s="277"/>
      <c r="G42" s="277"/>
      <c r="H42" s="278"/>
      <c r="I42" s="279" t="str">
        <f aca="false">IF(ISERROR(ROUND(AVERAGE(D42:H42),0)),"",ROUND(AVERAGE(D42:H42),0))</f>
        <v/>
      </c>
      <c r="J42" s="287"/>
      <c r="K42" s="277"/>
      <c r="L42" s="277"/>
      <c r="M42" s="277"/>
      <c r="N42" s="277"/>
      <c r="O42" s="279" t="str">
        <f aca="false">IF(ISERROR(ROUND(AVERAGE(J42:N42),0)),"",ROUND(AVERAGE(J42:N42),0))</f>
        <v/>
      </c>
      <c r="P42" s="300" t="str">
        <f aca="false">IF('EVAL SER Y DECIDIR'!N42="","",'EVAL SER Y DECIDIR'!N42)</f>
        <v/>
      </c>
      <c r="Q42" s="280" t="str">
        <f aca="false">IF(AUTOEVALUACIÓN!C42="","",AUTOEVALUACIÓN!C42)</f>
        <v/>
      </c>
      <c r="R42" s="281" t="str">
        <f aca="false">IF(OR(C42="",I42="",O42="",P42="",Q42=""),"",SUM(C42,I42,O42,P42,Q42))</f>
        <v/>
      </c>
      <c r="S42" s="282"/>
      <c r="T42" s="282"/>
      <c r="U42" s="283"/>
      <c r="V42" s="283"/>
      <c r="W42" s="283"/>
    </row>
    <row r="43" s="284" customFormat="true" ht="15" hidden="true" customHeight="true" outlineLevel="0" collapsed="false">
      <c r="A43" s="274" t="n">
        <v>36</v>
      </c>
      <c r="B43" s="275" t="str">
        <f aca="false">IF(NOMINA!B36="","",NOMINA!B36)</f>
        <v>  </v>
      </c>
      <c r="C43" s="300" t="str">
        <f aca="false">IF('EVAL SER Y DECIDIR'!H43="","",'EVAL SER Y DECIDIR'!H43)</f>
        <v/>
      </c>
      <c r="D43" s="277"/>
      <c r="E43" s="277"/>
      <c r="F43" s="277"/>
      <c r="G43" s="277"/>
      <c r="H43" s="278"/>
      <c r="I43" s="279" t="str">
        <f aca="false">IF(ISERROR(ROUND(AVERAGE(D43:H43),0)),"",ROUND(AVERAGE(D43:H43),0))</f>
        <v/>
      </c>
      <c r="J43" s="287"/>
      <c r="K43" s="277"/>
      <c r="L43" s="277"/>
      <c r="M43" s="277"/>
      <c r="N43" s="277"/>
      <c r="O43" s="279" t="str">
        <f aca="false">IF(ISERROR(ROUND(AVERAGE(J43:N43),0)),"",ROUND(AVERAGE(J43:N43),0))</f>
        <v/>
      </c>
      <c r="P43" s="300" t="str">
        <f aca="false">IF('EVAL SER Y DECIDIR'!N43="","",'EVAL SER Y DECIDIR'!N43)</f>
        <v/>
      </c>
      <c r="Q43" s="280" t="str">
        <f aca="false">IF(AUTOEVALUACIÓN!C43="","",AUTOEVALUACIÓN!C43)</f>
        <v/>
      </c>
      <c r="R43" s="281" t="str">
        <f aca="false">IF(OR(C43="",I43="",O43="",P43="",Q43=""),"",SUM(C43,I43,O43,P43,Q43))</f>
        <v/>
      </c>
      <c r="S43" s="282"/>
      <c r="T43" s="282"/>
      <c r="U43" s="283"/>
      <c r="V43" s="283"/>
      <c r="W43" s="283"/>
    </row>
    <row r="44" s="284" customFormat="true" ht="15" hidden="true" customHeight="true" outlineLevel="0" collapsed="false">
      <c r="A44" s="274" t="n">
        <v>37</v>
      </c>
      <c r="B44" s="275" t="str">
        <f aca="false">IF(NOMINA!B37="","",NOMINA!B37)</f>
        <v>  </v>
      </c>
      <c r="C44" s="300" t="str">
        <f aca="false">IF('EVAL SER Y DECIDIR'!H44="","",'EVAL SER Y DECIDIR'!H44)</f>
        <v/>
      </c>
      <c r="D44" s="277"/>
      <c r="E44" s="277"/>
      <c r="F44" s="277"/>
      <c r="G44" s="277"/>
      <c r="H44" s="278"/>
      <c r="I44" s="279" t="str">
        <f aca="false">IF(ISERROR(ROUND(AVERAGE(D44:H44),0)),"",ROUND(AVERAGE(D44:H44),0))</f>
        <v/>
      </c>
      <c r="J44" s="287"/>
      <c r="K44" s="277"/>
      <c r="L44" s="277"/>
      <c r="M44" s="277"/>
      <c r="N44" s="277"/>
      <c r="O44" s="279" t="str">
        <f aca="false">IF(ISERROR(ROUND(AVERAGE(J44:N44),0)),"",ROUND(AVERAGE(J44:N44),0))</f>
        <v/>
      </c>
      <c r="P44" s="300" t="str">
        <f aca="false">IF('EVAL SER Y DECIDIR'!N44="","",'EVAL SER Y DECIDIR'!N44)</f>
        <v/>
      </c>
      <c r="Q44" s="280" t="str">
        <f aca="false">IF(AUTOEVALUACIÓN!C44="","",AUTOEVALUACIÓN!C44)</f>
        <v/>
      </c>
      <c r="R44" s="281" t="str">
        <f aca="false">IF(OR(C44="",I44="",O44="",P44="",Q44=""),"",SUM(C44,I44,O44,P44,Q44))</f>
        <v/>
      </c>
      <c r="S44" s="282"/>
      <c r="T44" s="282"/>
      <c r="U44" s="283"/>
      <c r="V44" s="283"/>
      <c r="W44" s="283"/>
    </row>
    <row r="45" s="284" customFormat="true" ht="15" hidden="true" customHeight="true" outlineLevel="0" collapsed="false">
      <c r="A45" s="274" t="n">
        <v>38</v>
      </c>
      <c r="B45" s="275" t="str">
        <f aca="false">IF(NOMINA!B38="","",NOMINA!B38)</f>
        <v>  </v>
      </c>
      <c r="C45" s="300" t="str">
        <f aca="false">IF('EVAL SER Y DECIDIR'!H45="","",'EVAL SER Y DECIDIR'!H45)</f>
        <v/>
      </c>
      <c r="D45" s="277"/>
      <c r="E45" s="277"/>
      <c r="F45" s="277"/>
      <c r="G45" s="277"/>
      <c r="H45" s="278"/>
      <c r="I45" s="279" t="str">
        <f aca="false">IF(ISERROR(ROUND(AVERAGE(D45:H45),0)),"",ROUND(AVERAGE(D45:H45),0))</f>
        <v/>
      </c>
      <c r="J45" s="287"/>
      <c r="K45" s="277"/>
      <c r="L45" s="277"/>
      <c r="M45" s="277"/>
      <c r="N45" s="277"/>
      <c r="O45" s="279" t="str">
        <f aca="false">IF(ISERROR(ROUND(AVERAGE(J45:N45),0)),"",ROUND(AVERAGE(J45:N45),0))</f>
        <v/>
      </c>
      <c r="P45" s="300" t="str">
        <f aca="false">IF('EVAL SER Y DECIDIR'!N45="","",'EVAL SER Y DECIDIR'!N45)</f>
        <v/>
      </c>
      <c r="Q45" s="280" t="str">
        <f aca="false">IF(AUTOEVALUACIÓN!C45="","",AUTOEVALUACIÓN!C45)</f>
        <v/>
      </c>
      <c r="R45" s="281" t="str">
        <f aca="false">IF(OR(C45="",I45="",O45="",P45="",Q45=""),"",SUM(C45,I45,O45,P45,Q45))</f>
        <v/>
      </c>
      <c r="S45" s="283"/>
      <c r="T45" s="283"/>
      <c r="U45" s="283"/>
      <c r="V45" s="283"/>
      <c r="W45" s="283"/>
    </row>
    <row r="46" s="284" customFormat="true" ht="14.25" hidden="true" customHeight="true" outlineLevel="0" collapsed="false">
      <c r="A46" s="274" t="n">
        <v>39</v>
      </c>
      <c r="B46" s="275" t="str">
        <f aca="false">IF(NOMINA!B39="","",NOMINA!B39)</f>
        <v>  </v>
      </c>
      <c r="C46" s="300" t="str">
        <f aca="false">IF('EVAL SER Y DECIDIR'!H46="","",'EVAL SER Y DECIDIR'!H46)</f>
        <v/>
      </c>
      <c r="D46" s="277"/>
      <c r="E46" s="277"/>
      <c r="F46" s="277"/>
      <c r="G46" s="277"/>
      <c r="H46" s="278"/>
      <c r="I46" s="279" t="str">
        <f aca="false">IF(ISERROR(ROUND(AVERAGE(D46:H46),0)),"",ROUND(AVERAGE(D46:H46),0))</f>
        <v/>
      </c>
      <c r="J46" s="287"/>
      <c r="K46" s="277"/>
      <c r="L46" s="277"/>
      <c r="M46" s="277"/>
      <c r="N46" s="277"/>
      <c r="O46" s="279" t="str">
        <f aca="false">IF(ISERROR(ROUND(AVERAGE(J46:N46),0)),"",ROUND(AVERAGE(J46:N46),0))</f>
        <v/>
      </c>
      <c r="P46" s="300" t="str">
        <f aca="false">IF('EVAL SER Y DECIDIR'!N46="","",'EVAL SER Y DECIDIR'!N46)</f>
        <v/>
      </c>
      <c r="Q46" s="280" t="str">
        <f aca="false">IF(AUTOEVALUACIÓN!C46="","",AUTOEVALUACIÓN!C46)</f>
        <v/>
      </c>
      <c r="R46" s="281" t="str">
        <f aca="false">IF(OR(C46="",I46="",O46="",P46="",Q46=""),"",SUM(C46,I46,O46,P46,Q46))</f>
        <v/>
      </c>
      <c r="S46" s="283"/>
      <c r="T46" s="283"/>
      <c r="U46" s="283"/>
      <c r="V46" s="283"/>
      <c r="W46" s="283"/>
    </row>
    <row r="47" s="284" customFormat="true" ht="14.25" hidden="true" customHeight="true" outlineLevel="0" collapsed="false">
      <c r="A47" s="274" t="n">
        <v>40</v>
      </c>
      <c r="B47" s="275" t="str">
        <f aca="false">IF(NOMINA!B40="","",NOMINA!B40)</f>
        <v>  </v>
      </c>
      <c r="C47" s="300" t="str">
        <f aca="false">IF('EVAL SER Y DECIDIR'!H47="","",'EVAL SER Y DECIDIR'!H47)</f>
        <v/>
      </c>
      <c r="D47" s="277"/>
      <c r="E47" s="277"/>
      <c r="F47" s="277"/>
      <c r="G47" s="277"/>
      <c r="H47" s="278"/>
      <c r="I47" s="279" t="str">
        <f aca="false">IF(ISERROR(ROUND(AVERAGE(D47:H47),0)),"",ROUND(AVERAGE(D47:H47),0))</f>
        <v/>
      </c>
      <c r="J47" s="287"/>
      <c r="K47" s="277"/>
      <c r="L47" s="277"/>
      <c r="M47" s="277"/>
      <c r="N47" s="277"/>
      <c r="O47" s="279" t="str">
        <f aca="false">IF(ISERROR(ROUND(AVERAGE(J47:N47),0)),"",ROUND(AVERAGE(J47:N47),0))</f>
        <v/>
      </c>
      <c r="P47" s="300" t="str">
        <f aca="false">IF('EVAL SER Y DECIDIR'!N47="","",'EVAL SER Y DECIDIR'!N47)</f>
        <v/>
      </c>
      <c r="Q47" s="280" t="str">
        <f aca="false">IF(AUTOEVALUACIÓN!C47="","",AUTOEVALUACIÓN!C47)</f>
        <v/>
      </c>
      <c r="R47" s="281" t="str">
        <f aca="false">IF(OR(C47="",I47="",O47="",P47="",Q47=""),"",SUM(C47,I47,O47,P47,Q47))</f>
        <v/>
      </c>
      <c r="S47" s="283"/>
      <c r="T47" s="283"/>
      <c r="U47" s="283"/>
      <c r="V47" s="283"/>
      <c r="W47" s="283"/>
    </row>
    <row r="48" s="284" customFormat="true" ht="14.25" hidden="true" customHeight="true" outlineLevel="0" collapsed="false">
      <c r="A48" s="274" t="n">
        <v>41</v>
      </c>
      <c r="B48" s="275" t="str">
        <f aca="false">IF(NOMINA!B41="","",NOMINA!B41)</f>
        <v>  </v>
      </c>
      <c r="C48" s="300" t="str">
        <f aca="false">IF('EVAL SER Y DECIDIR'!H48="","",'EVAL SER Y DECIDIR'!H48)</f>
        <v/>
      </c>
      <c r="D48" s="277"/>
      <c r="E48" s="277"/>
      <c r="F48" s="277"/>
      <c r="G48" s="277"/>
      <c r="H48" s="278"/>
      <c r="I48" s="279" t="str">
        <f aca="false">IF(ISERROR(ROUND(AVERAGE(D48:H48),0)),"",ROUND(AVERAGE(D48:H48),0))</f>
        <v/>
      </c>
      <c r="J48" s="287"/>
      <c r="K48" s="277"/>
      <c r="L48" s="277"/>
      <c r="M48" s="277"/>
      <c r="N48" s="277"/>
      <c r="O48" s="279" t="str">
        <f aca="false">IF(ISERROR(ROUND(AVERAGE(J48:N48),0)),"",ROUND(AVERAGE(J48:N48),0))</f>
        <v/>
      </c>
      <c r="P48" s="300" t="str">
        <f aca="false">IF('EVAL SER Y DECIDIR'!N48="","",'EVAL SER Y DECIDIR'!N48)</f>
        <v/>
      </c>
      <c r="Q48" s="280" t="str">
        <f aca="false">IF(AUTOEVALUACIÓN!C48="","",AUTOEVALUACIÓN!C48)</f>
        <v/>
      </c>
      <c r="R48" s="281" t="str">
        <f aca="false">IF(OR(C48="",I48="",O48="",P48="",Q48=""),"",SUM(C48,I48,O48,P48,Q48))</f>
        <v/>
      </c>
      <c r="S48" s="283"/>
      <c r="T48" s="283"/>
      <c r="U48" s="283"/>
      <c r="V48" s="283"/>
      <c r="W48" s="283"/>
    </row>
    <row r="49" s="284" customFormat="true" ht="14.25" hidden="true" customHeight="true" outlineLevel="0" collapsed="false">
      <c r="A49" s="274" t="n">
        <v>42</v>
      </c>
      <c r="B49" s="275" t="str">
        <f aca="false">IF(NOMINA!B42="","",NOMINA!B42)</f>
        <v>  </v>
      </c>
      <c r="C49" s="300" t="str">
        <f aca="false">IF('EVAL SER Y DECIDIR'!H49="","",'EVAL SER Y DECIDIR'!H49)</f>
        <v/>
      </c>
      <c r="D49" s="277"/>
      <c r="E49" s="277"/>
      <c r="F49" s="277"/>
      <c r="G49" s="277"/>
      <c r="H49" s="278"/>
      <c r="I49" s="279" t="str">
        <f aca="false">IF(ISERROR(ROUND(AVERAGE(D49:H49),0)),"",ROUND(AVERAGE(D49:H49),0))</f>
        <v/>
      </c>
      <c r="J49" s="287"/>
      <c r="K49" s="277"/>
      <c r="L49" s="277"/>
      <c r="M49" s="277"/>
      <c r="N49" s="277"/>
      <c r="O49" s="279" t="str">
        <f aca="false">IF(ISERROR(ROUND(AVERAGE(J49:N49),0)),"",ROUND(AVERAGE(J49:N49),0))</f>
        <v/>
      </c>
      <c r="P49" s="300" t="str">
        <f aca="false">IF('EVAL SER Y DECIDIR'!N49="","",'EVAL SER Y DECIDIR'!N49)</f>
        <v/>
      </c>
      <c r="Q49" s="280" t="str">
        <f aca="false">IF(AUTOEVALUACIÓN!C49="","",AUTOEVALUACIÓN!C49)</f>
        <v/>
      </c>
      <c r="R49" s="281" t="str">
        <f aca="false">IF(OR(C49="",I49="",O49="",P49="",Q49=""),"",SUM(C49,I49,O49,P49,Q49))</f>
        <v/>
      </c>
      <c r="S49" s="283"/>
      <c r="T49" s="283"/>
      <c r="U49" s="283"/>
      <c r="V49" s="283"/>
      <c r="W49" s="283"/>
    </row>
    <row r="50" s="284" customFormat="true" ht="15" hidden="true" customHeight="true" outlineLevel="0" collapsed="false">
      <c r="A50" s="274" t="n">
        <v>43</v>
      </c>
      <c r="B50" s="275" t="str">
        <f aca="false">IF(NOMINA!B43="","",NOMINA!B43)</f>
        <v>  </v>
      </c>
      <c r="C50" s="300" t="str">
        <f aca="false">IF('EVAL SER Y DECIDIR'!H50="","",'EVAL SER Y DECIDIR'!H50)</f>
        <v/>
      </c>
      <c r="D50" s="277"/>
      <c r="E50" s="277"/>
      <c r="F50" s="277"/>
      <c r="G50" s="277"/>
      <c r="H50" s="278"/>
      <c r="I50" s="279" t="str">
        <f aca="false">IF(ISERROR(ROUND(AVERAGE(D50:H50),0)),"",ROUND(AVERAGE(D50:H50),0))</f>
        <v/>
      </c>
      <c r="J50" s="287"/>
      <c r="K50" s="277"/>
      <c r="L50" s="277"/>
      <c r="M50" s="277"/>
      <c r="N50" s="277"/>
      <c r="O50" s="279" t="str">
        <f aca="false">IF(ISERROR(ROUND(AVERAGE(J50:N50),0)),"",ROUND(AVERAGE(J50:N50),0))</f>
        <v/>
      </c>
      <c r="P50" s="300" t="str">
        <f aca="false">IF('EVAL SER Y DECIDIR'!N50="","",'EVAL SER Y DECIDIR'!N50)</f>
        <v/>
      </c>
      <c r="Q50" s="280" t="str">
        <f aca="false">IF(AUTOEVALUACIÓN!C50="","",AUTOEVALUACIÓN!C50)</f>
        <v/>
      </c>
      <c r="R50" s="281" t="str">
        <f aca="false">IF(OR(C50="",I50="",O50="",P50="",Q50=""),"",SUM(C50,I50,O50,P50,Q50))</f>
        <v/>
      </c>
      <c r="S50" s="283"/>
      <c r="T50" s="283"/>
      <c r="U50" s="283"/>
      <c r="V50" s="283"/>
      <c r="W50" s="283"/>
    </row>
    <row r="51" s="284" customFormat="true" ht="15" hidden="true" customHeight="true" outlineLevel="0" collapsed="false">
      <c r="A51" s="274" t="n">
        <v>44</v>
      </c>
      <c r="B51" s="275" t="str">
        <f aca="false">IF(NOMINA!B44="","",NOMINA!B44)</f>
        <v>  </v>
      </c>
      <c r="C51" s="300" t="str">
        <f aca="false">IF('EVAL SER Y DECIDIR'!H51="","",'EVAL SER Y DECIDIR'!H51)</f>
        <v/>
      </c>
      <c r="D51" s="277"/>
      <c r="E51" s="277"/>
      <c r="F51" s="277"/>
      <c r="G51" s="277"/>
      <c r="H51" s="278"/>
      <c r="I51" s="279" t="str">
        <f aca="false">IF(ISERROR(ROUND(AVERAGE(D51:H51),0)),"",ROUND(AVERAGE(D51:H51),0))</f>
        <v/>
      </c>
      <c r="J51" s="287"/>
      <c r="K51" s="277"/>
      <c r="L51" s="277"/>
      <c r="M51" s="277"/>
      <c r="N51" s="277"/>
      <c r="O51" s="279" t="str">
        <f aca="false">IF(ISERROR(ROUND(AVERAGE(J51:N51),0)),"",ROUND(AVERAGE(J51:N51),0))</f>
        <v/>
      </c>
      <c r="P51" s="300" t="str">
        <f aca="false">IF('EVAL SER Y DECIDIR'!N51="","",'EVAL SER Y DECIDIR'!N51)</f>
        <v/>
      </c>
      <c r="Q51" s="280" t="str">
        <f aca="false">IF(AUTOEVALUACIÓN!C51="","",AUTOEVALUACIÓN!C51)</f>
        <v/>
      </c>
      <c r="R51" s="281" t="str">
        <f aca="false">IF(OR(C51="",I51="",O51="",P51="",Q51=""),"",SUM(C51,I51,O51,P51,Q51))</f>
        <v/>
      </c>
      <c r="S51" s="283"/>
      <c r="T51" s="283"/>
      <c r="U51" s="283"/>
      <c r="V51" s="283"/>
      <c r="W51" s="283"/>
    </row>
    <row r="52" s="284" customFormat="true" ht="15" hidden="true" customHeight="true" outlineLevel="0" collapsed="false">
      <c r="A52" s="274" t="n">
        <v>45</v>
      </c>
      <c r="B52" s="275" t="str">
        <f aca="false">IF(NOMINA!B45="","",NOMINA!B45)</f>
        <v>  </v>
      </c>
      <c r="C52" s="300" t="str">
        <f aca="false">IF('EVAL SER Y DECIDIR'!H52="","",'EVAL SER Y DECIDIR'!H52)</f>
        <v/>
      </c>
      <c r="D52" s="277"/>
      <c r="E52" s="277"/>
      <c r="F52" s="277"/>
      <c r="G52" s="277"/>
      <c r="H52" s="278"/>
      <c r="I52" s="279" t="str">
        <f aca="false">IF(ISERROR(ROUND(AVERAGE(D52:H52),0)),"",ROUND(AVERAGE(D52:H52),0))</f>
        <v/>
      </c>
      <c r="J52" s="287"/>
      <c r="K52" s="277"/>
      <c r="L52" s="277"/>
      <c r="M52" s="277"/>
      <c r="N52" s="277"/>
      <c r="O52" s="279" t="str">
        <f aca="false">IF(ISERROR(ROUND(AVERAGE(J52:N52),0)),"",ROUND(AVERAGE(J52:N52),0))</f>
        <v/>
      </c>
      <c r="P52" s="300" t="str">
        <f aca="false">IF('EVAL SER Y DECIDIR'!N52="","",'EVAL SER Y DECIDIR'!N52)</f>
        <v/>
      </c>
      <c r="Q52" s="280" t="str">
        <f aca="false">IF(AUTOEVALUACIÓN!C52="","",AUTOEVALUACIÓN!C52)</f>
        <v/>
      </c>
      <c r="R52" s="281" t="str">
        <f aca="false">IF(OR(C52="",I52="",O52="",P52="",Q52=""),"",SUM(C52,I52,O52,P52,Q52))</f>
        <v/>
      </c>
      <c r="S52" s="283"/>
      <c r="T52" s="283"/>
      <c r="U52" s="283"/>
      <c r="V52" s="283"/>
      <c r="W52" s="283"/>
    </row>
    <row r="53" s="284" customFormat="true" ht="15" hidden="true" customHeight="true" outlineLevel="0" collapsed="false">
      <c r="A53" s="274" t="n">
        <v>46</v>
      </c>
      <c r="B53" s="275" t="str">
        <f aca="false">IF(NOMINA!B46="","",NOMINA!B46)</f>
        <v/>
      </c>
      <c r="C53" s="285" t="str">
        <f aca="false">IF('EVAL SER Y DECIDIR'!H53="","",'EVAL SER Y DECIDIR'!H53)</f>
        <v/>
      </c>
      <c r="D53" s="277"/>
      <c r="E53" s="277"/>
      <c r="F53" s="277"/>
      <c r="G53" s="277"/>
      <c r="H53" s="278"/>
      <c r="I53" s="286" t="str">
        <f aca="false">IF(ISERROR(ROUND(AVERAGE(D53:H53),0)),"",ROUND(AVERAGE(D53:H53),0))</f>
        <v/>
      </c>
      <c r="J53" s="287"/>
      <c r="K53" s="277"/>
      <c r="L53" s="277"/>
      <c r="M53" s="277"/>
      <c r="N53" s="277"/>
      <c r="O53" s="286" t="str">
        <f aca="false">IF(ISERROR(ROUND(AVERAGE(J53:N53),0)),"",ROUND(AVERAGE(J53:N53),0))</f>
        <v/>
      </c>
      <c r="P53" s="285" t="str">
        <f aca="false">IF('EVAL SER Y DECIDIR'!N53="","",'EVAL SER Y DECIDIR'!N53)</f>
        <v/>
      </c>
      <c r="Q53" s="280" t="str">
        <f aca="false">IF(AUTOEVALUACIÓN!C53="","",AUTOEVALUACIÓN!C53)</f>
        <v/>
      </c>
      <c r="R53" s="281" t="str">
        <f aca="false">IF(OR(C53="",I53="",O53="",P53="",Q53=""),"",SUM(C53,I53,O53,P53,Q53))</f>
        <v/>
      </c>
      <c r="S53" s="283"/>
      <c r="T53" s="283"/>
      <c r="U53" s="283"/>
      <c r="V53" s="283"/>
      <c r="W53" s="283"/>
    </row>
    <row r="54" s="284" customFormat="true" ht="15" hidden="true" customHeight="true" outlineLevel="0" collapsed="false">
      <c r="A54" s="274" t="n">
        <v>47</v>
      </c>
      <c r="B54" s="275" t="str">
        <f aca="false">IF(NOMINA!B47="","",NOMINA!B47)</f>
        <v/>
      </c>
      <c r="C54" s="285" t="str">
        <f aca="false">IF('EVAL SER Y DECIDIR'!H54="","",'EVAL SER Y DECIDIR'!H54)</f>
        <v/>
      </c>
      <c r="D54" s="277"/>
      <c r="E54" s="277"/>
      <c r="F54" s="277"/>
      <c r="G54" s="277"/>
      <c r="H54" s="278"/>
      <c r="I54" s="286" t="str">
        <f aca="false">IF(ISERROR(ROUND(AVERAGE(D54:H54),0)),"",ROUND(AVERAGE(D54:H54),0))</f>
        <v/>
      </c>
      <c r="J54" s="287"/>
      <c r="K54" s="277"/>
      <c r="L54" s="277"/>
      <c r="M54" s="277"/>
      <c r="N54" s="277"/>
      <c r="O54" s="286" t="str">
        <f aca="false">IF(ISERROR(ROUND(AVERAGE(J54:N54),0)),"",ROUND(AVERAGE(J54:N54),0))</f>
        <v/>
      </c>
      <c r="P54" s="285" t="str">
        <f aca="false">IF('EVAL SER Y DECIDIR'!N54="","",'EVAL SER Y DECIDIR'!N54)</f>
        <v/>
      </c>
      <c r="Q54" s="280" t="str">
        <f aca="false">IF(AUTOEVALUACIÓN!C54="","",AUTOEVALUACIÓN!C54)</f>
        <v/>
      </c>
      <c r="R54" s="281" t="str">
        <f aca="false">IF(OR(C54="",I54="",O54="",P54="",Q54=""),"",SUM(C54,I54,O54,P54,Q54))</f>
        <v/>
      </c>
      <c r="S54" s="283"/>
      <c r="T54" s="283"/>
      <c r="U54" s="283"/>
      <c r="V54" s="283"/>
      <c r="W54" s="283"/>
    </row>
    <row r="55" customFormat="false" ht="15" hidden="true" customHeight="true" outlineLevel="0" collapsed="false">
      <c r="A55" s="288" t="n">
        <v>48</v>
      </c>
      <c r="B55" s="289" t="str">
        <f aca="false">IF(NOMINA!B48="","",NOMINA!B48)</f>
        <v/>
      </c>
      <c r="C55" s="285" t="str">
        <f aca="false">IF('EVAL SER Y DECIDIR'!H55="","",'EVAL SER Y DECIDIR'!H55)</f>
        <v/>
      </c>
      <c r="D55" s="290"/>
      <c r="E55" s="290"/>
      <c r="F55" s="290"/>
      <c r="G55" s="290"/>
      <c r="H55" s="291"/>
      <c r="I55" s="292" t="str">
        <f aca="false">IF(ISERROR(ROUND(AVERAGE(D55:H55),0)),"",ROUND(AVERAGE(D55:H55),0))</f>
        <v/>
      </c>
      <c r="J55" s="293"/>
      <c r="K55" s="290"/>
      <c r="L55" s="290"/>
      <c r="M55" s="290"/>
      <c r="N55" s="290"/>
      <c r="O55" s="292" t="str">
        <f aca="false">IF(ISERROR(ROUND(AVERAGE(J55:N55),0)),"",ROUND(AVERAGE(J55:N55),0))</f>
        <v/>
      </c>
      <c r="P55" s="285" t="str">
        <f aca="false">IF('EVAL SER Y DECIDIR'!N55="","",'EVAL SER Y DECIDIR'!N55)</f>
        <v/>
      </c>
      <c r="Q55" s="294" t="str">
        <f aca="false">IF(AUTOEVALUACIÓN!C55="","",AUTOEVALUACIÓN!C55)</f>
        <v/>
      </c>
      <c r="R55" s="281" t="str">
        <f aca="false">IF(OR(C55="",I55="",O55="",P55="",Q55=""),"",SUM(C55,I55,O55,P55,Q55))</f>
        <v/>
      </c>
    </row>
  </sheetData>
  <sheetProtection sheet="true" formatCells="false" formatColumns="false" formatRows="false"/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4">
      <formula>1</formula>
      <formula>50</formula>
    </cfRule>
  </conditionalFormatting>
  <dataValidations count="3"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</dataValidations>
  <printOptions headings="false" gridLines="false" gridLinesSet="true" horizontalCentered="true" verticalCentered="false"/>
  <pageMargins left="0.472222222222222" right="0.196527777777778" top="0.39375" bottom="0.196527777777778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2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33.57"/>
    <col collapsed="false" customWidth="true" hidden="false" outlineLevel="0" max="3" min="3" style="51" width="3.72"/>
    <col collapsed="false" customWidth="true" hidden="false" outlineLevel="0" max="8" min="4" style="51" width="4.72"/>
    <col collapsed="false" customWidth="true" hidden="false" outlineLevel="0" max="9" min="9" style="51" width="3.72"/>
    <col collapsed="false" customWidth="true" hidden="false" outlineLevel="0" max="14" min="10" style="51" width="4.72"/>
    <col collapsed="false" customWidth="true" hidden="false" outlineLevel="0" max="16" min="15" style="51" width="3.72"/>
    <col collapsed="false" customWidth="true" hidden="false" outlineLevel="0" max="17" min="17" style="51" width="2.7"/>
    <col collapsed="false" customWidth="true" hidden="false" outlineLevel="0" max="18" min="18" style="51" width="5.3"/>
    <col collapsed="false" customWidth="true" hidden="false" outlineLevel="0" max="23" min="19" style="254" width="5.71"/>
    <col collapsed="false" customWidth="true" hidden="false" outlineLevel="0" max="26" min="24" style="51" width="5.71"/>
  </cols>
  <sheetData>
    <row r="1" customFormat="false" ht="12" hidden="false" customHeight="true" outlineLevel="0" collapsed="false">
      <c r="A1" s="22" t="str">
        <f aca="false">NOMINA!$F$1</f>
        <v>U.E. "BEATRIZ HARTMANN DE BEDREGAL"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="257" customFormat="true" ht="16.5" hidden="false" customHeight="true" outlineLevel="0" collapsed="false">
      <c r="A2" s="256" t="s">
        <v>375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customFormat="false" ht="18.75" hidden="false" customHeight="true" outlineLevel="0" collapsed="false">
      <c r="A3" s="255" t="str">
        <f aca="false">NOMINA!$C$1</f>
        <v>PROFESOR(A): SARA VALDIVIA ARANCIBIA</v>
      </c>
      <c r="B3" s="258"/>
      <c r="C3" s="255"/>
      <c r="D3" s="255"/>
      <c r="E3" s="255"/>
      <c r="F3" s="52"/>
      <c r="G3" s="255"/>
      <c r="H3" s="258" t="s">
        <v>388</v>
      </c>
      <c r="I3" s="255"/>
      <c r="J3" s="255"/>
      <c r="K3" s="255"/>
      <c r="L3" s="255"/>
      <c r="M3" s="255"/>
      <c r="N3" s="255"/>
      <c r="O3" s="255"/>
      <c r="P3" s="255"/>
      <c r="Q3" s="255"/>
      <c r="R3" s="255"/>
    </row>
    <row r="4" customFormat="false" ht="18.75" hidden="false" customHeight="true" outlineLevel="0" collapsed="false">
      <c r="A4" s="259" t="str">
        <f aca="false">NOMINA!$C$2</f>
        <v>CURSO: 5º "A" PRIMARIA</v>
      </c>
      <c r="B4" s="260"/>
      <c r="C4" s="259"/>
      <c r="D4" s="259"/>
      <c r="E4" s="259"/>
      <c r="F4" s="52"/>
      <c r="G4" s="259"/>
      <c r="H4" s="259" t="str">
        <f aca="false">NOMINA!$C$4</f>
        <v>GESTIÓN: 2024</v>
      </c>
      <c r="I4" s="259"/>
      <c r="J4" s="259"/>
      <c r="K4" s="259"/>
      <c r="L4" s="259"/>
      <c r="M4" s="259"/>
      <c r="N4" s="259"/>
      <c r="O4" s="259"/>
      <c r="P4" s="259"/>
      <c r="Q4" s="259"/>
      <c r="R4" s="259"/>
    </row>
    <row r="5" customFormat="false" ht="15.75" hidden="false" customHeight="true" outlineLevel="0" collapsed="false">
      <c r="A5" s="261" t="s">
        <v>142</v>
      </c>
      <c r="B5" s="262" t="s">
        <v>167</v>
      </c>
      <c r="C5" s="263" t="s">
        <v>377</v>
      </c>
      <c r="D5" s="264" t="s">
        <v>378</v>
      </c>
      <c r="E5" s="264"/>
      <c r="F5" s="264"/>
      <c r="G5" s="264"/>
      <c r="H5" s="264"/>
      <c r="I5" s="264"/>
      <c r="J5" s="264" t="s">
        <v>379</v>
      </c>
      <c r="K5" s="264"/>
      <c r="L5" s="264"/>
      <c r="M5" s="264"/>
      <c r="N5" s="264"/>
      <c r="O5" s="264"/>
      <c r="P5" s="263" t="s">
        <v>380</v>
      </c>
      <c r="Q5" s="265" t="s">
        <v>381</v>
      </c>
      <c r="R5" s="266" t="s">
        <v>382</v>
      </c>
    </row>
    <row r="6" customFormat="false" ht="66" hidden="false" customHeight="true" outlineLevel="0" collapsed="false">
      <c r="A6" s="261"/>
      <c r="B6" s="267"/>
      <c r="C6" s="263"/>
      <c r="D6" s="295"/>
      <c r="E6" s="295"/>
      <c r="F6" s="295"/>
      <c r="G6" s="295"/>
      <c r="H6" s="296"/>
      <c r="I6" s="297" t="s">
        <v>175</v>
      </c>
      <c r="J6" s="298"/>
      <c r="K6" s="295"/>
      <c r="L6" s="295"/>
      <c r="M6" s="295"/>
      <c r="N6" s="295"/>
      <c r="O6" s="271" t="s">
        <v>175</v>
      </c>
      <c r="P6" s="263"/>
      <c r="Q6" s="265"/>
      <c r="R6" s="266"/>
    </row>
    <row r="7" customFormat="false" ht="58.5" hidden="false" customHeight="true" outlineLevel="0" collapsed="false">
      <c r="A7" s="261"/>
      <c r="B7" s="272" t="s">
        <v>180</v>
      </c>
      <c r="C7" s="263"/>
      <c r="D7" s="295"/>
      <c r="E7" s="295"/>
      <c r="F7" s="295"/>
      <c r="G7" s="295"/>
      <c r="H7" s="296"/>
      <c r="I7" s="297"/>
      <c r="J7" s="298"/>
      <c r="K7" s="295"/>
      <c r="L7" s="295"/>
      <c r="M7" s="295"/>
      <c r="N7" s="295"/>
      <c r="O7" s="271"/>
      <c r="P7" s="263"/>
      <c r="Q7" s="265"/>
      <c r="R7" s="266"/>
      <c r="T7" s="273" t="s">
        <v>383</v>
      </c>
      <c r="U7" s="273" t="s">
        <v>384</v>
      </c>
      <c r="V7" s="273" t="s">
        <v>385</v>
      </c>
      <c r="X7" s="299"/>
      <c r="Y7" s="299"/>
      <c r="Z7" s="299"/>
    </row>
    <row r="8" s="284" customFormat="true" ht="22.5" hidden="false" customHeight="true" outlineLevel="0" collapsed="false">
      <c r="A8" s="274" t="n">
        <v>1</v>
      </c>
      <c r="B8" s="275" t="str">
        <f aca="false">IF(NOMINA!B1="","",NOMINA!B1)</f>
        <v>  </v>
      </c>
      <c r="C8" s="300" t="str">
        <f aca="false">IF('EVAL SER Y DECIDIR'!H8="","",'EVAL SER Y DECIDIR'!H8)</f>
        <v/>
      </c>
      <c r="D8" s="277"/>
      <c r="E8" s="277"/>
      <c r="F8" s="277"/>
      <c r="G8" s="277"/>
      <c r="H8" s="278"/>
      <c r="I8" s="279" t="str">
        <f aca="false">IF(ISERROR(ROUND(AVERAGE(D8:H8),0)),"",ROUND(AVERAGE(D8:H8),0))</f>
        <v/>
      </c>
      <c r="J8" s="287"/>
      <c r="K8" s="277"/>
      <c r="L8" s="277"/>
      <c r="M8" s="277"/>
      <c r="N8" s="277"/>
      <c r="O8" s="279" t="str">
        <f aca="false">IF(ISERROR(ROUND(AVERAGE(J8:N8),0)),"",ROUND(AVERAGE(J8:N8),0))</f>
        <v/>
      </c>
      <c r="P8" s="300" t="str">
        <f aca="false">IF('EVAL SER Y DECIDIR'!N8="","",'EVAL SER Y DECIDIR'!N8)</f>
        <v/>
      </c>
      <c r="Q8" s="280" t="str">
        <f aca="false">IF(AUTOEVALUACIÓN!C8="","",AUTOEVALUACIÓN!C8)</f>
        <v/>
      </c>
      <c r="R8" s="281" t="str">
        <f aca="false">IF(OR(C8="",I8="",O8="",P8="",Q8=""),"",SUM(C8,I8,O8,P8,Q8))</f>
        <v/>
      </c>
      <c r="S8" s="282"/>
      <c r="T8" s="282" t="n">
        <f aca="false">COUNTIFS(R8:R52,"&lt;101",R8:R52,"&gt;0")</f>
        <v>0</v>
      </c>
      <c r="U8" s="283" t="n">
        <f aca="false">COUNTIFS(R8:R52,"&lt;51",R8:R52,"&gt;1")</f>
        <v>0</v>
      </c>
      <c r="V8" s="283" t="n">
        <f aca="false">T8-U8</f>
        <v>0</v>
      </c>
      <c r="W8" s="283"/>
      <c r="X8" s="237"/>
      <c r="Y8" s="301"/>
    </row>
    <row r="9" s="284" customFormat="true" ht="22.5" hidden="false" customHeight="true" outlineLevel="0" collapsed="false">
      <c r="A9" s="274" t="n">
        <v>2</v>
      </c>
      <c r="B9" s="275" t="str">
        <f aca="false">IF(NOMINA!B2="","",NOMINA!B2)</f>
        <v>  </v>
      </c>
      <c r="C9" s="300" t="str">
        <f aca="false">IF('EVAL SER Y DECIDIR'!H9="","",'EVAL SER Y DECIDIR'!H9)</f>
        <v/>
      </c>
      <c r="D9" s="277"/>
      <c r="E9" s="277"/>
      <c r="F9" s="277"/>
      <c r="G9" s="277"/>
      <c r="H9" s="278"/>
      <c r="I9" s="279" t="str">
        <f aca="false">IF(ISERROR(ROUND(AVERAGE(D9:H9),0)),"",ROUND(AVERAGE(D9:H9),0))</f>
        <v/>
      </c>
      <c r="J9" s="287"/>
      <c r="K9" s="277"/>
      <c r="L9" s="277"/>
      <c r="M9" s="277"/>
      <c r="N9" s="277"/>
      <c r="O9" s="279" t="str">
        <f aca="false">IF(ISERROR(ROUND(AVERAGE(J9:N9),0)),"",ROUND(AVERAGE(J9:N9),0))</f>
        <v/>
      </c>
      <c r="P9" s="300" t="str">
        <f aca="false">IF('EVAL SER Y DECIDIR'!N9="","",'EVAL SER Y DECIDIR'!N9)</f>
        <v/>
      </c>
      <c r="Q9" s="280" t="str">
        <f aca="false">IF(AUTOEVALUACIÓN!C9="","",AUTOEVALUACIÓN!C9)</f>
        <v/>
      </c>
      <c r="R9" s="281" t="str">
        <f aca="false">IF(OR(C9="",I9="",O9="",P9="",Q9=""),"",SUM(C9,I9,O9,P9,Q9))</f>
        <v/>
      </c>
      <c r="S9" s="282"/>
      <c r="T9" s="282"/>
      <c r="U9" s="283"/>
      <c r="V9" s="283"/>
      <c r="W9" s="283"/>
    </row>
    <row r="10" s="284" customFormat="true" ht="22.5" hidden="false" customHeight="true" outlineLevel="0" collapsed="false">
      <c r="A10" s="274" t="n">
        <v>3</v>
      </c>
      <c r="B10" s="275" t="str">
        <f aca="false">IF(NOMINA!B3="","",NOMINA!B3)</f>
        <v>  </v>
      </c>
      <c r="C10" s="300" t="str">
        <f aca="false">IF('EVAL SER Y DECIDIR'!H10="","",'EVAL SER Y DECIDIR'!H10)</f>
        <v/>
      </c>
      <c r="D10" s="277"/>
      <c r="E10" s="277"/>
      <c r="F10" s="277"/>
      <c r="G10" s="277"/>
      <c r="H10" s="278"/>
      <c r="I10" s="279" t="str">
        <f aca="false">IF(ISERROR(ROUND(AVERAGE(D10:H10),0)),"",ROUND(AVERAGE(D10:H10),0))</f>
        <v/>
      </c>
      <c r="J10" s="287"/>
      <c r="K10" s="277"/>
      <c r="L10" s="277"/>
      <c r="M10" s="277"/>
      <c r="N10" s="277"/>
      <c r="O10" s="279" t="str">
        <f aca="false">IF(ISERROR(ROUND(AVERAGE(J10:N10),0)),"",ROUND(AVERAGE(J10:N10),0))</f>
        <v/>
      </c>
      <c r="P10" s="300" t="str">
        <f aca="false">IF('EVAL SER Y DECIDIR'!N10="","",'EVAL SER Y DECIDIR'!N10)</f>
        <v/>
      </c>
      <c r="Q10" s="280" t="str">
        <f aca="false">IF(AUTOEVALUACIÓN!C10="","",AUTOEVALUACIÓN!C10)</f>
        <v/>
      </c>
      <c r="R10" s="281" t="str">
        <f aca="false">IF(OR(C10="",I10="",O10="",P10="",Q10=""),"",SUM(C10,I10,O10,P10,Q10))</f>
        <v/>
      </c>
      <c r="S10" s="282"/>
      <c r="T10" s="282"/>
      <c r="U10" s="283"/>
      <c r="V10" s="283"/>
      <c r="W10" s="283"/>
    </row>
    <row r="11" s="284" customFormat="true" ht="22.5" hidden="false" customHeight="true" outlineLevel="0" collapsed="false">
      <c r="A11" s="274" t="n">
        <v>4</v>
      </c>
      <c r="B11" s="275" t="str">
        <f aca="false">IF(NOMINA!B4="","",NOMINA!B4)</f>
        <v>  </v>
      </c>
      <c r="C11" s="300" t="str">
        <f aca="false">IF('EVAL SER Y DECIDIR'!H11="","",'EVAL SER Y DECIDIR'!H11)</f>
        <v/>
      </c>
      <c r="D11" s="277"/>
      <c r="E11" s="277"/>
      <c r="F11" s="277"/>
      <c r="G11" s="277"/>
      <c r="H11" s="278"/>
      <c r="I11" s="279" t="str">
        <f aca="false">IF(ISERROR(ROUND(AVERAGE(D11:H11),0)),"",ROUND(AVERAGE(D11:H11),0))</f>
        <v/>
      </c>
      <c r="J11" s="287"/>
      <c r="K11" s="277"/>
      <c r="L11" s="277"/>
      <c r="M11" s="277"/>
      <c r="N11" s="277"/>
      <c r="O11" s="279" t="str">
        <f aca="false">IF(ISERROR(ROUND(AVERAGE(J11:N11),0)),"",ROUND(AVERAGE(J11:N11),0))</f>
        <v/>
      </c>
      <c r="P11" s="300" t="str">
        <f aca="false">IF('EVAL SER Y DECIDIR'!N11="","",'EVAL SER Y DECIDIR'!N11)</f>
        <v/>
      </c>
      <c r="Q11" s="280" t="str">
        <f aca="false">IF(AUTOEVALUACIÓN!C11="","",AUTOEVALUACIÓN!C11)</f>
        <v/>
      </c>
      <c r="R11" s="281" t="str">
        <f aca="false">IF(OR(C11="",I11="",O11="",P11="",Q11=""),"",SUM(C11,I11,O11,P11,Q11))</f>
        <v/>
      </c>
      <c r="S11" s="282"/>
      <c r="T11" s="282"/>
      <c r="U11" s="283"/>
      <c r="V11" s="283"/>
      <c r="W11" s="283"/>
    </row>
    <row r="12" s="284" customFormat="true" ht="22.5" hidden="false" customHeight="true" outlineLevel="0" collapsed="false">
      <c r="A12" s="274" t="n">
        <v>5</v>
      </c>
      <c r="B12" s="275" t="str">
        <f aca="false">IF(NOMINA!B5="","",NOMINA!B5)</f>
        <v>  </v>
      </c>
      <c r="C12" s="300" t="str">
        <f aca="false">IF('EVAL SER Y DECIDIR'!H12="","",'EVAL SER Y DECIDIR'!H12)</f>
        <v/>
      </c>
      <c r="D12" s="277"/>
      <c r="E12" s="277"/>
      <c r="F12" s="277"/>
      <c r="G12" s="277"/>
      <c r="H12" s="278"/>
      <c r="I12" s="279" t="str">
        <f aca="false">IF(ISERROR(ROUND(AVERAGE(D12:H12),0)),"",ROUND(AVERAGE(D12:H12),0))</f>
        <v/>
      </c>
      <c r="J12" s="287"/>
      <c r="K12" s="277"/>
      <c r="L12" s="277"/>
      <c r="M12" s="277"/>
      <c r="N12" s="277"/>
      <c r="O12" s="279" t="str">
        <f aca="false">IF(ISERROR(ROUND(AVERAGE(J12:N12),0)),"",ROUND(AVERAGE(J12:N12),0))</f>
        <v/>
      </c>
      <c r="P12" s="300" t="str">
        <f aca="false">IF('EVAL SER Y DECIDIR'!N12="","",'EVAL SER Y DECIDIR'!N12)</f>
        <v/>
      </c>
      <c r="Q12" s="280" t="str">
        <f aca="false">IF(AUTOEVALUACIÓN!C12="","",AUTOEVALUACIÓN!C12)</f>
        <v/>
      </c>
      <c r="R12" s="281" t="str">
        <f aca="false">IF(OR(C12="",I12="",O12="",P12="",Q12=""),"",SUM(C12,I12,O12,P12,Q12))</f>
        <v/>
      </c>
      <c r="S12" s="282"/>
      <c r="T12" s="282"/>
      <c r="U12" s="283"/>
      <c r="V12" s="283"/>
      <c r="W12" s="283"/>
    </row>
    <row r="13" s="284" customFormat="true" ht="22.5" hidden="false" customHeight="true" outlineLevel="0" collapsed="false">
      <c r="A13" s="274" t="n">
        <v>6</v>
      </c>
      <c r="B13" s="275" t="str">
        <f aca="false">IF(NOMINA!B6="","",NOMINA!B6)</f>
        <v>  </v>
      </c>
      <c r="C13" s="300" t="str">
        <f aca="false">IF('EVAL SER Y DECIDIR'!H13="","",'EVAL SER Y DECIDIR'!H13)</f>
        <v/>
      </c>
      <c r="D13" s="277"/>
      <c r="E13" s="277"/>
      <c r="F13" s="277"/>
      <c r="G13" s="277"/>
      <c r="H13" s="278"/>
      <c r="I13" s="279" t="str">
        <f aca="false">IF(ISERROR(ROUND(AVERAGE(D13:H13),0)),"",ROUND(AVERAGE(D13:H13),0))</f>
        <v/>
      </c>
      <c r="J13" s="287"/>
      <c r="K13" s="277"/>
      <c r="L13" s="277"/>
      <c r="M13" s="277"/>
      <c r="N13" s="277"/>
      <c r="O13" s="279" t="str">
        <f aca="false">IF(ISERROR(ROUND(AVERAGE(J13:N13),0)),"",ROUND(AVERAGE(J13:N13),0))</f>
        <v/>
      </c>
      <c r="P13" s="300" t="str">
        <f aca="false">IF('EVAL SER Y DECIDIR'!N13="","",'EVAL SER Y DECIDIR'!N13)</f>
        <v/>
      </c>
      <c r="Q13" s="280" t="str">
        <f aca="false">IF(AUTOEVALUACIÓN!C13="","",AUTOEVALUACIÓN!C13)</f>
        <v/>
      </c>
      <c r="R13" s="281" t="str">
        <f aca="false">IF(OR(C13="",I13="",O13="",P13="",Q13=""),"",SUM(C13,I13,O13,P13,Q13))</f>
        <v/>
      </c>
      <c r="S13" s="282"/>
      <c r="T13" s="282"/>
      <c r="U13" s="283"/>
      <c r="V13" s="283"/>
      <c r="W13" s="283"/>
    </row>
    <row r="14" s="284" customFormat="true" ht="22.5" hidden="false" customHeight="true" outlineLevel="0" collapsed="false">
      <c r="A14" s="274" t="n">
        <v>7</v>
      </c>
      <c r="B14" s="275" t="str">
        <f aca="false">IF(NOMINA!B7="","",NOMINA!B7)</f>
        <v>  </v>
      </c>
      <c r="C14" s="300" t="str">
        <f aca="false">IF('EVAL SER Y DECIDIR'!H14="","",'EVAL SER Y DECIDIR'!H14)</f>
        <v/>
      </c>
      <c r="D14" s="277"/>
      <c r="E14" s="277"/>
      <c r="F14" s="277"/>
      <c r="G14" s="277"/>
      <c r="H14" s="278"/>
      <c r="I14" s="279" t="str">
        <f aca="false">IF(ISERROR(ROUND(AVERAGE(D14:H14),0)),"",ROUND(AVERAGE(D14:H14),0))</f>
        <v/>
      </c>
      <c r="J14" s="287"/>
      <c r="K14" s="277"/>
      <c r="L14" s="277"/>
      <c r="M14" s="277"/>
      <c r="N14" s="277"/>
      <c r="O14" s="279" t="str">
        <f aca="false">IF(ISERROR(ROUND(AVERAGE(J14:N14),0)),"",ROUND(AVERAGE(J14:N14),0))</f>
        <v/>
      </c>
      <c r="P14" s="300" t="str">
        <f aca="false">IF('EVAL SER Y DECIDIR'!N14="","",'EVAL SER Y DECIDIR'!N14)</f>
        <v/>
      </c>
      <c r="Q14" s="280" t="str">
        <f aca="false">IF(AUTOEVALUACIÓN!C14="","",AUTOEVALUACIÓN!C14)</f>
        <v/>
      </c>
      <c r="R14" s="281" t="str">
        <f aca="false">IF(OR(C14="",I14="",O14="",P14="",Q14=""),"",SUM(C14,I14,O14,P14,Q14))</f>
        <v/>
      </c>
      <c r="S14" s="282"/>
      <c r="T14" s="282"/>
      <c r="U14" s="283"/>
      <c r="V14" s="283"/>
      <c r="W14" s="283"/>
    </row>
    <row r="15" s="284" customFormat="true" ht="22.5" hidden="false" customHeight="true" outlineLevel="0" collapsed="false">
      <c r="A15" s="274" t="n">
        <v>8</v>
      </c>
      <c r="B15" s="275" t="str">
        <f aca="false">IF(NOMINA!B8="","",NOMINA!B8)</f>
        <v>  </v>
      </c>
      <c r="C15" s="300" t="str">
        <f aca="false">IF('EVAL SER Y DECIDIR'!H15="","",'EVAL SER Y DECIDIR'!H15)</f>
        <v/>
      </c>
      <c r="D15" s="277"/>
      <c r="E15" s="277"/>
      <c r="F15" s="277"/>
      <c r="G15" s="277"/>
      <c r="H15" s="278"/>
      <c r="I15" s="279" t="str">
        <f aca="false">IF(ISERROR(ROUND(AVERAGE(D15:H15),0)),"",ROUND(AVERAGE(D15:H15),0))</f>
        <v/>
      </c>
      <c r="J15" s="287"/>
      <c r="K15" s="277"/>
      <c r="L15" s="277"/>
      <c r="M15" s="277"/>
      <c r="N15" s="277"/>
      <c r="O15" s="279" t="str">
        <f aca="false">IF(ISERROR(ROUND(AVERAGE(J15:N15),0)),"",ROUND(AVERAGE(J15:N15),0))</f>
        <v/>
      </c>
      <c r="P15" s="300" t="str">
        <f aca="false">IF('EVAL SER Y DECIDIR'!N15="","",'EVAL SER Y DECIDIR'!N15)</f>
        <v/>
      </c>
      <c r="Q15" s="280" t="str">
        <f aca="false">IF(AUTOEVALUACIÓN!C15="","",AUTOEVALUACIÓN!C15)</f>
        <v/>
      </c>
      <c r="R15" s="281" t="str">
        <f aca="false">IF(OR(C15="",I15="",O15="",P15="",Q15=""),"",SUM(C15,I15,O15,P15,Q15))</f>
        <v/>
      </c>
      <c r="S15" s="282"/>
      <c r="T15" s="282"/>
      <c r="U15" s="283"/>
      <c r="V15" s="283"/>
      <c r="W15" s="283"/>
    </row>
    <row r="16" s="284" customFormat="true" ht="22.5" hidden="false" customHeight="true" outlineLevel="0" collapsed="false">
      <c r="A16" s="274" t="n">
        <v>9</v>
      </c>
      <c r="B16" s="275" t="str">
        <f aca="false">IF(NOMINA!B9="","",NOMINA!B9)</f>
        <v>  </v>
      </c>
      <c r="C16" s="300" t="str">
        <f aca="false">IF('EVAL SER Y DECIDIR'!H16="","",'EVAL SER Y DECIDIR'!H16)</f>
        <v/>
      </c>
      <c r="D16" s="277"/>
      <c r="E16" s="277"/>
      <c r="F16" s="277"/>
      <c r="G16" s="277"/>
      <c r="H16" s="278"/>
      <c r="I16" s="279" t="str">
        <f aca="false">IF(ISERROR(ROUND(AVERAGE(D16:H16),0)),"",ROUND(AVERAGE(D16:H16),0))</f>
        <v/>
      </c>
      <c r="J16" s="287"/>
      <c r="K16" s="277"/>
      <c r="L16" s="277"/>
      <c r="M16" s="277"/>
      <c r="N16" s="277"/>
      <c r="O16" s="279" t="str">
        <f aca="false">IF(ISERROR(ROUND(AVERAGE(J16:N16),0)),"",ROUND(AVERAGE(J16:N16),0))</f>
        <v/>
      </c>
      <c r="P16" s="300" t="str">
        <f aca="false">IF('EVAL SER Y DECIDIR'!N16="","",'EVAL SER Y DECIDIR'!N16)</f>
        <v/>
      </c>
      <c r="Q16" s="280" t="str">
        <f aca="false">IF(AUTOEVALUACIÓN!C16="","",AUTOEVALUACIÓN!C16)</f>
        <v/>
      </c>
      <c r="R16" s="281" t="str">
        <f aca="false">IF(OR(C16="",I16="",O16="",P16="",Q16=""),"",SUM(C16,I16,O16,P16,Q16))</f>
        <v/>
      </c>
      <c r="S16" s="282"/>
      <c r="T16" s="282"/>
      <c r="U16" s="283"/>
      <c r="V16" s="283"/>
      <c r="W16" s="283"/>
    </row>
    <row r="17" s="284" customFormat="true" ht="22.5" hidden="false" customHeight="true" outlineLevel="0" collapsed="false">
      <c r="A17" s="274" t="n">
        <v>10</v>
      </c>
      <c r="B17" s="275" t="str">
        <f aca="false">IF(NOMINA!B10="","",NOMINA!B10)</f>
        <v>  </v>
      </c>
      <c r="C17" s="300" t="str">
        <f aca="false">IF('EVAL SER Y DECIDIR'!H17="","",'EVAL SER Y DECIDIR'!H17)</f>
        <v/>
      </c>
      <c r="D17" s="277"/>
      <c r="E17" s="277"/>
      <c r="F17" s="277"/>
      <c r="G17" s="277"/>
      <c r="H17" s="278"/>
      <c r="I17" s="279" t="str">
        <f aca="false">IF(ISERROR(ROUND(AVERAGE(D17:H17),0)),"",ROUND(AVERAGE(D17:H17),0))</f>
        <v/>
      </c>
      <c r="J17" s="287"/>
      <c r="K17" s="277"/>
      <c r="L17" s="277"/>
      <c r="M17" s="277"/>
      <c r="N17" s="277"/>
      <c r="O17" s="279" t="str">
        <f aca="false">IF(ISERROR(ROUND(AVERAGE(J17:N17),0)),"",ROUND(AVERAGE(J17:N17),0))</f>
        <v/>
      </c>
      <c r="P17" s="300" t="str">
        <f aca="false">IF('EVAL SER Y DECIDIR'!N17="","",'EVAL SER Y DECIDIR'!N17)</f>
        <v/>
      </c>
      <c r="Q17" s="280" t="str">
        <f aca="false">IF(AUTOEVALUACIÓN!C17="","",AUTOEVALUACIÓN!C17)</f>
        <v/>
      </c>
      <c r="R17" s="281" t="str">
        <f aca="false">IF(OR(C17="",I17="",O17="",P17="",Q17=""),"",SUM(C17,I17,O17,P17,Q17))</f>
        <v/>
      </c>
      <c r="S17" s="282"/>
      <c r="T17" s="282"/>
      <c r="U17" s="283"/>
      <c r="V17" s="283"/>
      <c r="W17" s="283"/>
    </row>
    <row r="18" s="284" customFormat="true" ht="22.5" hidden="false" customHeight="true" outlineLevel="0" collapsed="false">
      <c r="A18" s="274" t="n">
        <v>11</v>
      </c>
      <c r="B18" s="275" t="str">
        <f aca="false">IF(NOMINA!B11="","",NOMINA!B11)</f>
        <v>  </v>
      </c>
      <c r="C18" s="300" t="str">
        <f aca="false">IF('EVAL SER Y DECIDIR'!H18="","",'EVAL SER Y DECIDIR'!H18)</f>
        <v/>
      </c>
      <c r="D18" s="277"/>
      <c r="E18" s="277"/>
      <c r="F18" s="277"/>
      <c r="G18" s="277"/>
      <c r="H18" s="278"/>
      <c r="I18" s="279" t="str">
        <f aca="false">IF(ISERROR(ROUND(AVERAGE(D18:H18),0)),"",ROUND(AVERAGE(D18:H18),0))</f>
        <v/>
      </c>
      <c r="J18" s="287"/>
      <c r="K18" s="277"/>
      <c r="L18" s="277"/>
      <c r="M18" s="277"/>
      <c r="N18" s="277"/>
      <c r="O18" s="279" t="str">
        <f aca="false">IF(ISERROR(ROUND(AVERAGE(J18:N18),0)),"",ROUND(AVERAGE(J18:N18),0))</f>
        <v/>
      </c>
      <c r="P18" s="300" t="str">
        <f aca="false">IF('EVAL SER Y DECIDIR'!N18="","",'EVAL SER Y DECIDIR'!N18)</f>
        <v/>
      </c>
      <c r="Q18" s="280" t="str">
        <f aca="false">IF(AUTOEVALUACIÓN!C18="","",AUTOEVALUACIÓN!C18)</f>
        <v/>
      </c>
      <c r="R18" s="281" t="str">
        <f aca="false">IF(OR(C18="",I18="",O18="",P18="",Q18=""),"",SUM(C18,I18,O18,P18,Q18))</f>
        <v/>
      </c>
      <c r="S18" s="282"/>
      <c r="T18" s="282"/>
      <c r="U18" s="283"/>
      <c r="V18" s="283"/>
      <c r="W18" s="283"/>
    </row>
    <row r="19" s="284" customFormat="true" ht="22.5" hidden="false" customHeight="true" outlineLevel="0" collapsed="false">
      <c r="A19" s="274" t="n">
        <v>12</v>
      </c>
      <c r="B19" s="275" t="str">
        <f aca="false">IF(NOMINA!B12="","",NOMINA!B12)</f>
        <v>  </v>
      </c>
      <c r="C19" s="300" t="str">
        <f aca="false">IF('EVAL SER Y DECIDIR'!H19="","",'EVAL SER Y DECIDIR'!H19)</f>
        <v/>
      </c>
      <c r="D19" s="277"/>
      <c r="E19" s="277"/>
      <c r="F19" s="277"/>
      <c r="G19" s="277"/>
      <c r="H19" s="278"/>
      <c r="I19" s="279" t="str">
        <f aca="false">IF(ISERROR(ROUND(AVERAGE(D19:H19),0)),"",ROUND(AVERAGE(D19:H19),0))</f>
        <v/>
      </c>
      <c r="J19" s="287"/>
      <c r="K19" s="277"/>
      <c r="L19" s="277"/>
      <c r="M19" s="277"/>
      <c r="N19" s="277"/>
      <c r="O19" s="279" t="str">
        <f aca="false">IF(ISERROR(ROUND(AVERAGE(J19:N19),0)),"",ROUND(AVERAGE(J19:N19),0))</f>
        <v/>
      </c>
      <c r="P19" s="300" t="str">
        <f aca="false">IF('EVAL SER Y DECIDIR'!N19="","",'EVAL SER Y DECIDIR'!N19)</f>
        <v/>
      </c>
      <c r="Q19" s="280" t="str">
        <f aca="false">IF(AUTOEVALUACIÓN!C19="","",AUTOEVALUACIÓN!C19)</f>
        <v/>
      </c>
      <c r="R19" s="281" t="str">
        <f aca="false">IF(OR(C19="",I19="",O19="",P19="",Q19=""),"",SUM(C19,I19,O19,P19,Q19))</f>
        <v/>
      </c>
      <c r="S19" s="282"/>
      <c r="T19" s="282"/>
      <c r="U19" s="283"/>
      <c r="V19" s="283"/>
      <c r="W19" s="283"/>
    </row>
    <row r="20" s="284" customFormat="true" ht="22.5" hidden="false" customHeight="true" outlineLevel="0" collapsed="false">
      <c r="A20" s="274" t="n">
        <v>13</v>
      </c>
      <c r="B20" s="275" t="str">
        <f aca="false">IF(NOMINA!B13="","",NOMINA!B13)</f>
        <v>  </v>
      </c>
      <c r="C20" s="300" t="str">
        <f aca="false">IF('EVAL SER Y DECIDIR'!H20="","",'EVAL SER Y DECIDIR'!H20)</f>
        <v/>
      </c>
      <c r="D20" s="277"/>
      <c r="E20" s="277"/>
      <c r="F20" s="277"/>
      <c r="G20" s="277"/>
      <c r="H20" s="278"/>
      <c r="I20" s="279" t="str">
        <f aca="false">IF(ISERROR(ROUND(AVERAGE(D20:H20),0)),"",ROUND(AVERAGE(D20:H20),0))</f>
        <v/>
      </c>
      <c r="J20" s="287"/>
      <c r="K20" s="277"/>
      <c r="L20" s="277"/>
      <c r="M20" s="277"/>
      <c r="N20" s="277"/>
      <c r="O20" s="279" t="str">
        <f aca="false">IF(ISERROR(ROUND(AVERAGE(J20:N20),0)),"",ROUND(AVERAGE(J20:N20),0))</f>
        <v/>
      </c>
      <c r="P20" s="300" t="str">
        <f aca="false">IF('EVAL SER Y DECIDIR'!N20="","",'EVAL SER Y DECIDIR'!N20)</f>
        <v/>
      </c>
      <c r="Q20" s="280" t="str">
        <f aca="false">IF(AUTOEVALUACIÓN!C20="","",AUTOEVALUACIÓN!C20)</f>
        <v/>
      </c>
      <c r="R20" s="281" t="str">
        <f aca="false">IF(OR(C20="",I20="",O20="",P20="",Q20=""),"",SUM(C20,I20,O20,P20,Q20))</f>
        <v/>
      </c>
      <c r="S20" s="282"/>
      <c r="T20" s="282"/>
      <c r="U20" s="283"/>
      <c r="V20" s="283"/>
      <c r="W20" s="283"/>
    </row>
    <row r="21" s="284" customFormat="true" ht="22.5" hidden="false" customHeight="true" outlineLevel="0" collapsed="false">
      <c r="A21" s="274" t="n">
        <v>14</v>
      </c>
      <c r="B21" s="275" t="str">
        <f aca="false">IF(NOMINA!B14="","",NOMINA!B14)</f>
        <v>  </v>
      </c>
      <c r="C21" s="300" t="str">
        <f aca="false">IF('EVAL SER Y DECIDIR'!H21="","",'EVAL SER Y DECIDIR'!H21)</f>
        <v/>
      </c>
      <c r="D21" s="277"/>
      <c r="E21" s="277"/>
      <c r="F21" s="277"/>
      <c r="G21" s="277"/>
      <c r="H21" s="278"/>
      <c r="I21" s="279" t="str">
        <f aca="false">IF(ISERROR(ROUND(AVERAGE(D21:H21),0)),"",ROUND(AVERAGE(D21:H21),0))</f>
        <v/>
      </c>
      <c r="J21" s="287"/>
      <c r="K21" s="277"/>
      <c r="L21" s="277"/>
      <c r="M21" s="277"/>
      <c r="N21" s="277"/>
      <c r="O21" s="279" t="str">
        <f aca="false">IF(ISERROR(ROUND(AVERAGE(J21:N21),0)),"",ROUND(AVERAGE(J21:N21),0))</f>
        <v/>
      </c>
      <c r="P21" s="300" t="str">
        <f aca="false">IF('EVAL SER Y DECIDIR'!N21="","",'EVAL SER Y DECIDIR'!N21)</f>
        <v/>
      </c>
      <c r="Q21" s="280" t="str">
        <f aca="false">IF(AUTOEVALUACIÓN!C21="","",AUTOEVALUACIÓN!C21)</f>
        <v/>
      </c>
      <c r="R21" s="281" t="str">
        <f aca="false">IF(OR(C21="",I21="",O21="",P21="",Q21=""),"",SUM(C21,I21,O21,P21,Q21))</f>
        <v/>
      </c>
      <c r="S21" s="282"/>
      <c r="T21" s="282"/>
      <c r="U21" s="283"/>
      <c r="V21" s="283"/>
      <c r="W21" s="283"/>
    </row>
    <row r="22" s="284" customFormat="true" ht="22.5" hidden="false" customHeight="true" outlineLevel="0" collapsed="false">
      <c r="A22" s="274" t="n">
        <v>15</v>
      </c>
      <c r="B22" s="275" t="str">
        <f aca="false">IF(NOMINA!B15="","",NOMINA!B15)</f>
        <v>  </v>
      </c>
      <c r="C22" s="300" t="str">
        <f aca="false">IF('EVAL SER Y DECIDIR'!H22="","",'EVAL SER Y DECIDIR'!H22)</f>
        <v/>
      </c>
      <c r="D22" s="277"/>
      <c r="E22" s="277"/>
      <c r="F22" s="277"/>
      <c r="G22" s="277"/>
      <c r="H22" s="278"/>
      <c r="I22" s="279" t="str">
        <f aca="false">IF(ISERROR(ROUND(AVERAGE(D22:H22),0)),"",ROUND(AVERAGE(D22:H22),0))</f>
        <v/>
      </c>
      <c r="J22" s="287"/>
      <c r="K22" s="277"/>
      <c r="L22" s="277"/>
      <c r="M22" s="277"/>
      <c r="N22" s="277"/>
      <c r="O22" s="279" t="str">
        <f aca="false">IF(ISERROR(ROUND(AVERAGE(J22:N22),0)),"",ROUND(AVERAGE(J22:N22),0))</f>
        <v/>
      </c>
      <c r="P22" s="300" t="str">
        <f aca="false">IF('EVAL SER Y DECIDIR'!N22="","",'EVAL SER Y DECIDIR'!N22)</f>
        <v/>
      </c>
      <c r="Q22" s="280" t="str">
        <f aca="false">IF(AUTOEVALUACIÓN!C22="","",AUTOEVALUACIÓN!C22)</f>
        <v/>
      </c>
      <c r="R22" s="281" t="str">
        <f aca="false">IF(OR(C22="",I22="",O22="",P22="",Q22=""),"",SUM(C22,I22,O22,P22,Q22))</f>
        <v/>
      </c>
      <c r="S22" s="282"/>
      <c r="T22" s="282"/>
      <c r="U22" s="283"/>
      <c r="V22" s="283"/>
      <c r="W22" s="283"/>
    </row>
    <row r="23" s="284" customFormat="true" ht="22.5" hidden="false" customHeight="true" outlineLevel="0" collapsed="false">
      <c r="A23" s="274" t="n">
        <v>16</v>
      </c>
      <c r="B23" s="275" t="str">
        <f aca="false">IF(NOMINA!B16="","",NOMINA!B16)</f>
        <v>  </v>
      </c>
      <c r="C23" s="300" t="str">
        <f aca="false">IF('EVAL SER Y DECIDIR'!H23="","",'EVAL SER Y DECIDIR'!H23)</f>
        <v/>
      </c>
      <c r="D23" s="277"/>
      <c r="E23" s="277"/>
      <c r="F23" s="277"/>
      <c r="G23" s="277"/>
      <c r="H23" s="278"/>
      <c r="I23" s="279" t="str">
        <f aca="false">IF(ISERROR(ROUND(AVERAGE(D23:H23),0)),"",ROUND(AVERAGE(D23:H23),0))</f>
        <v/>
      </c>
      <c r="J23" s="287"/>
      <c r="K23" s="277"/>
      <c r="L23" s="277"/>
      <c r="M23" s="277"/>
      <c r="N23" s="277"/>
      <c r="O23" s="279" t="str">
        <f aca="false">IF(ISERROR(ROUND(AVERAGE(J23:N23),0)),"",ROUND(AVERAGE(J23:N23),0))</f>
        <v/>
      </c>
      <c r="P23" s="300" t="str">
        <f aca="false">IF('EVAL SER Y DECIDIR'!N23="","",'EVAL SER Y DECIDIR'!N23)</f>
        <v/>
      </c>
      <c r="Q23" s="280" t="str">
        <f aca="false">IF(AUTOEVALUACIÓN!C23="","",AUTOEVALUACIÓN!C23)</f>
        <v/>
      </c>
      <c r="R23" s="281" t="str">
        <f aca="false">IF(OR(C23="",I23="",O23="",P23="",Q23=""),"",SUM(C23,I23,O23,P23,Q23))</f>
        <v/>
      </c>
      <c r="S23" s="282"/>
      <c r="T23" s="282"/>
      <c r="U23" s="283"/>
      <c r="V23" s="283"/>
      <c r="W23" s="283"/>
    </row>
    <row r="24" s="284" customFormat="true" ht="22.5" hidden="false" customHeight="true" outlineLevel="0" collapsed="false">
      <c r="A24" s="274" t="n">
        <v>17</v>
      </c>
      <c r="B24" s="275" t="str">
        <f aca="false">IF(NOMINA!B17="","",NOMINA!B17)</f>
        <v>  </v>
      </c>
      <c r="C24" s="300" t="str">
        <f aca="false">IF('EVAL SER Y DECIDIR'!H24="","",'EVAL SER Y DECIDIR'!H24)</f>
        <v/>
      </c>
      <c r="D24" s="277"/>
      <c r="E24" s="277"/>
      <c r="F24" s="277"/>
      <c r="G24" s="277"/>
      <c r="H24" s="278"/>
      <c r="I24" s="279" t="str">
        <f aca="false">IF(ISERROR(ROUND(AVERAGE(D24:H24),0)),"",ROUND(AVERAGE(D24:H24),0))</f>
        <v/>
      </c>
      <c r="J24" s="287"/>
      <c r="K24" s="277"/>
      <c r="L24" s="277"/>
      <c r="M24" s="277"/>
      <c r="N24" s="277"/>
      <c r="O24" s="279" t="str">
        <f aca="false">IF(ISERROR(ROUND(AVERAGE(J24:N24),0)),"",ROUND(AVERAGE(J24:N24),0))</f>
        <v/>
      </c>
      <c r="P24" s="300" t="str">
        <f aca="false">IF('EVAL SER Y DECIDIR'!N24="","",'EVAL SER Y DECIDIR'!N24)</f>
        <v/>
      </c>
      <c r="Q24" s="280" t="str">
        <f aca="false">IF(AUTOEVALUACIÓN!C24="","",AUTOEVALUACIÓN!C24)</f>
        <v/>
      </c>
      <c r="R24" s="281" t="str">
        <f aca="false">IF(OR(C24="",I24="",O24="",P24="",Q24=""),"",SUM(C24,I24,O24,P24,Q24))</f>
        <v/>
      </c>
      <c r="S24" s="282"/>
      <c r="T24" s="282"/>
      <c r="U24" s="283"/>
      <c r="V24" s="283"/>
      <c r="W24" s="283"/>
    </row>
    <row r="25" s="284" customFormat="true" ht="22.5" hidden="false" customHeight="true" outlineLevel="0" collapsed="false">
      <c r="A25" s="274" t="n">
        <v>18</v>
      </c>
      <c r="B25" s="275" t="str">
        <f aca="false">IF(NOMINA!B18="","",NOMINA!B18)</f>
        <v>  </v>
      </c>
      <c r="C25" s="300" t="str">
        <f aca="false">IF('EVAL SER Y DECIDIR'!H25="","",'EVAL SER Y DECIDIR'!H25)</f>
        <v/>
      </c>
      <c r="D25" s="277"/>
      <c r="E25" s="277"/>
      <c r="F25" s="277"/>
      <c r="G25" s="277"/>
      <c r="H25" s="278"/>
      <c r="I25" s="279" t="str">
        <f aca="false">IF(ISERROR(ROUND(AVERAGE(D25:H25),0)),"",ROUND(AVERAGE(D25:H25),0))</f>
        <v/>
      </c>
      <c r="J25" s="287"/>
      <c r="K25" s="277"/>
      <c r="L25" s="277"/>
      <c r="M25" s="277"/>
      <c r="N25" s="277"/>
      <c r="O25" s="279" t="str">
        <f aca="false">IF(ISERROR(ROUND(AVERAGE(J25:N25),0)),"",ROUND(AVERAGE(J25:N25),0))</f>
        <v/>
      </c>
      <c r="P25" s="300" t="str">
        <f aca="false">IF('EVAL SER Y DECIDIR'!N25="","",'EVAL SER Y DECIDIR'!N25)</f>
        <v/>
      </c>
      <c r="Q25" s="280" t="str">
        <f aca="false">IF(AUTOEVALUACIÓN!C25="","",AUTOEVALUACIÓN!C25)</f>
        <v/>
      </c>
      <c r="R25" s="281" t="str">
        <f aca="false">IF(OR(C25="",I25="",O25="",P25="",Q25=""),"",SUM(C25,I25,O25,P25,Q25))</f>
        <v/>
      </c>
      <c r="S25" s="282"/>
      <c r="T25" s="282"/>
      <c r="U25" s="283"/>
      <c r="V25" s="283"/>
      <c r="W25" s="283"/>
    </row>
    <row r="26" s="284" customFormat="true" ht="22.5" hidden="false" customHeight="true" outlineLevel="0" collapsed="false">
      <c r="A26" s="274" t="n">
        <v>19</v>
      </c>
      <c r="B26" s="275" t="str">
        <f aca="false">IF(NOMINA!B19="","",NOMINA!B19)</f>
        <v>  </v>
      </c>
      <c r="C26" s="300" t="str">
        <f aca="false">IF('EVAL SER Y DECIDIR'!H26="","",'EVAL SER Y DECIDIR'!H26)</f>
        <v/>
      </c>
      <c r="D26" s="277"/>
      <c r="E26" s="277"/>
      <c r="F26" s="277"/>
      <c r="G26" s="277"/>
      <c r="H26" s="278"/>
      <c r="I26" s="279" t="str">
        <f aca="false">IF(ISERROR(ROUND(AVERAGE(D26:H26),0)),"",ROUND(AVERAGE(D26:H26),0))</f>
        <v/>
      </c>
      <c r="J26" s="287"/>
      <c r="K26" s="277"/>
      <c r="L26" s="277"/>
      <c r="M26" s="277"/>
      <c r="N26" s="277"/>
      <c r="O26" s="279" t="str">
        <f aca="false">IF(ISERROR(ROUND(AVERAGE(J26:N26),0)),"",ROUND(AVERAGE(J26:N26),0))</f>
        <v/>
      </c>
      <c r="P26" s="300" t="str">
        <f aca="false">IF('EVAL SER Y DECIDIR'!N26="","",'EVAL SER Y DECIDIR'!N26)</f>
        <v/>
      </c>
      <c r="Q26" s="280" t="str">
        <f aca="false">IF(AUTOEVALUACIÓN!C26="","",AUTOEVALUACIÓN!C26)</f>
        <v/>
      </c>
      <c r="R26" s="281" t="str">
        <f aca="false">IF(OR(C26="",I26="",O26="",P26="",Q26=""),"",SUM(C26,I26,O26,P26,Q26))</f>
        <v/>
      </c>
      <c r="S26" s="282"/>
      <c r="T26" s="282"/>
      <c r="U26" s="283"/>
      <c r="V26" s="283"/>
      <c r="W26" s="283"/>
    </row>
    <row r="27" s="284" customFormat="true" ht="22.5" hidden="false" customHeight="true" outlineLevel="0" collapsed="false">
      <c r="A27" s="274" t="n">
        <v>20</v>
      </c>
      <c r="B27" s="275" t="str">
        <f aca="false">IF(NOMINA!B20="","",NOMINA!B20)</f>
        <v>  </v>
      </c>
      <c r="C27" s="300" t="str">
        <f aca="false">IF('EVAL SER Y DECIDIR'!H27="","",'EVAL SER Y DECIDIR'!H27)</f>
        <v/>
      </c>
      <c r="D27" s="277"/>
      <c r="E27" s="277"/>
      <c r="F27" s="277"/>
      <c r="G27" s="277"/>
      <c r="H27" s="278"/>
      <c r="I27" s="279" t="str">
        <f aca="false">IF(ISERROR(ROUND(AVERAGE(D27:H27),0)),"",ROUND(AVERAGE(D27:H27),0))</f>
        <v/>
      </c>
      <c r="J27" s="287"/>
      <c r="K27" s="277"/>
      <c r="L27" s="277"/>
      <c r="M27" s="277"/>
      <c r="N27" s="277"/>
      <c r="O27" s="279" t="str">
        <f aca="false">IF(ISERROR(ROUND(AVERAGE(J27:N27),0)),"",ROUND(AVERAGE(J27:N27),0))</f>
        <v/>
      </c>
      <c r="P27" s="300" t="str">
        <f aca="false">IF('EVAL SER Y DECIDIR'!N27="","",'EVAL SER Y DECIDIR'!N27)</f>
        <v/>
      </c>
      <c r="Q27" s="280" t="str">
        <f aca="false">IF(AUTOEVALUACIÓN!C27="","",AUTOEVALUACIÓN!C27)</f>
        <v/>
      </c>
      <c r="R27" s="281" t="str">
        <f aca="false">IF(OR(C27="",I27="",O27="",P27="",Q27=""),"",SUM(C27,I27,O27,P27,Q27))</f>
        <v/>
      </c>
      <c r="S27" s="282"/>
      <c r="T27" s="282"/>
      <c r="U27" s="283"/>
      <c r="V27" s="283"/>
      <c r="W27" s="283"/>
    </row>
    <row r="28" s="284" customFormat="true" ht="22.5" hidden="false" customHeight="true" outlineLevel="0" collapsed="false">
      <c r="A28" s="274" t="n">
        <v>21</v>
      </c>
      <c r="B28" s="275" t="str">
        <f aca="false">IF(NOMINA!B21="","",NOMINA!B21)</f>
        <v>  </v>
      </c>
      <c r="C28" s="300" t="str">
        <f aca="false">IF('EVAL SER Y DECIDIR'!H28="","",'EVAL SER Y DECIDIR'!H28)</f>
        <v/>
      </c>
      <c r="D28" s="277"/>
      <c r="E28" s="277"/>
      <c r="F28" s="277"/>
      <c r="G28" s="277"/>
      <c r="H28" s="278"/>
      <c r="I28" s="279" t="str">
        <f aca="false">IF(ISERROR(ROUND(AVERAGE(D28:H28),0)),"",ROUND(AVERAGE(D28:H28),0))</f>
        <v/>
      </c>
      <c r="J28" s="287"/>
      <c r="K28" s="277"/>
      <c r="L28" s="277"/>
      <c r="M28" s="277"/>
      <c r="N28" s="277"/>
      <c r="O28" s="279" t="str">
        <f aca="false">IF(ISERROR(ROUND(AVERAGE(J28:N28),0)),"",ROUND(AVERAGE(J28:N28),0))</f>
        <v/>
      </c>
      <c r="P28" s="300" t="str">
        <f aca="false">IF('EVAL SER Y DECIDIR'!N28="","",'EVAL SER Y DECIDIR'!N28)</f>
        <v/>
      </c>
      <c r="Q28" s="280" t="str">
        <f aca="false">IF(AUTOEVALUACIÓN!C28="","",AUTOEVALUACIÓN!C28)</f>
        <v/>
      </c>
      <c r="R28" s="281" t="str">
        <f aca="false">IF(OR(C28="",I28="",O28="",P28="",Q28=""),"",SUM(C28,I28,O28,P28,Q28))</f>
        <v/>
      </c>
      <c r="S28" s="282"/>
      <c r="T28" s="282"/>
      <c r="U28" s="283"/>
      <c r="V28" s="283"/>
      <c r="W28" s="283"/>
    </row>
    <row r="29" s="284" customFormat="true" ht="22.5" hidden="false" customHeight="true" outlineLevel="0" collapsed="false">
      <c r="A29" s="274" t="n">
        <v>22</v>
      </c>
      <c r="B29" s="275" t="str">
        <f aca="false">IF(NOMINA!B22="","",NOMINA!B22)</f>
        <v>  </v>
      </c>
      <c r="C29" s="300" t="str">
        <f aca="false">IF('EVAL SER Y DECIDIR'!H29="","",'EVAL SER Y DECIDIR'!H29)</f>
        <v/>
      </c>
      <c r="D29" s="277"/>
      <c r="E29" s="277"/>
      <c r="F29" s="277"/>
      <c r="G29" s="277"/>
      <c r="H29" s="278"/>
      <c r="I29" s="279" t="str">
        <f aca="false">IF(ISERROR(ROUND(AVERAGE(D29:H29),0)),"",ROUND(AVERAGE(D29:H29),0))</f>
        <v/>
      </c>
      <c r="J29" s="287"/>
      <c r="K29" s="277"/>
      <c r="L29" s="277"/>
      <c r="M29" s="277"/>
      <c r="N29" s="277"/>
      <c r="O29" s="279" t="str">
        <f aca="false">IF(ISERROR(ROUND(AVERAGE(J29:N29),0)),"",ROUND(AVERAGE(J29:N29),0))</f>
        <v/>
      </c>
      <c r="P29" s="300" t="str">
        <f aca="false">IF('EVAL SER Y DECIDIR'!N29="","",'EVAL SER Y DECIDIR'!N29)</f>
        <v/>
      </c>
      <c r="Q29" s="280" t="str">
        <f aca="false">IF(AUTOEVALUACIÓN!C29="","",AUTOEVALUACIÓN!C29)</f>
        <v/>
      </c>
      <c r="R29" s="281" t="str">
        <f aca="false">IF(OR(C29="",I29="",O29="",P29="",Q29=""),"",SUM(C29,I29,O29,P29,Q29))</f>
        <v/>
      </c>
      <c r="S29" s="282"/>
      <c r="T29" s="282"/>
      <c r="U29" s="283"/>
      <c r="V29" s="283"/>
      <c r="W29" s="283"/>
    </row>
    <row r="30" s="284" customFormat="true" ht="22.5" hidden="false" customHeight="true" outlineLevel="0" collapsed="false">
      <c r="A30" s="274" t="n">
        <v>23</v>
      </c>
      <c r="B30" s="275" t="str">
        <f aca="false">IF(NOMINA!B23="","",NOMINA!B23)</f>
        <v>  </v>
      </c>
      <c r="C30" s="300" t="str">
        <f aca="false">IF('EVAL SER Y DECIDIR'!H30="","",'EVAL SER Y DECIDIR'!H30)</f>
        <v/>
      </c>
      <c r="D30" s="277"/>
      <c r="E30" s="277"/>
      <c r="F30" s="277"/>
      <c r="G30" s="277"/>
      <c r="H30" s="278"/>
      <c r="I30" s="279" t="str">
        <f aca="false">IF(ISERROR(ROUND(AVERAGE(D30:H30),0)),"",ROUND(AVERAGE(D30:H30),0))</f>
        <v/>
      </c>
      <c r="J30" s="287"/>
      <c r="K30" s="277"/>
      <c r="L30" s="277"/>
      <c r="M30" s="277"/>
      <c r="N30" s="277"/>
      <c r="O30" s="279" t="str">
        <f aca="false">IF(ISERROR(ROUND(AVERAGE(J30:N30),0)),"",ROUND(AVERAGE(J30:N30),0))</f>
        <v/>
      </c>
      <c r="P30" s="300" t="str">
        <f aca="false">IF('EVAL SER Y DECIDIR'!N30="","",'EVAL SER Y DECIDIR'!N30)</f>
        <v/>
      </c>
      <c r="Q30" s="280" t="str">
        <f aca="false">IF(AUTOEVALUACIÓN!C30="","",AUTOEVALUACIÓN!C30)</f>
        <v/>
      </c>
      <c r="R30" s="281" t="str">
        <f aca="false">IF(OR(C30="",I30="",O30="",P30="",Q30=""),"",SUM(C30,I30,O30,P30,Q30))</f>
        <v/>
      </c>
      <c r="S30" s="282"/>
      <c r="T30" s="282"/>
      <c r="U30" s="283"/>
      <c r="V30" s="283"/>
      <c r="W30" s="283"/>
    </row>
    <row r="31" s="284" customFormat="true" ht="22.5" hidden="false" customHeight="true" outlineLevel="0" collapsed="false">
      <c r="A31" s="274" t="n">
        <v>24</v>
      </c>
      <c r="B31" s="275" t="str">
        <f aca="false">IF(NOMINA!B24="","",NOMINA!B24)</f>
        <v>  </v>
      </c>
      <c r="C31" s="300" t="str">
        <f aca="false">IF('EVAL SER Y DECIDIR'!H31="","",'EVAL SER Y DECIDIR'!H31)</f>
        <v/>
      </c>
      <c r="D31" s="277"/>
      <c r="E31" s="277"/>
      <c r="F31" s="277"/>
      <c r="G31" s="277"/>
      <c r="H31" s="278"/>
      <c r="I31" s="279" t="str">
        <f aca="false">IF(ISERROR(ROUND(AVERAGE(D31:H31),0)),"",ROUND(AVERAGE(D31:H31),0))</f>
        <v/>
      </c>
      <c r="J31" s="287"/>
      <c r="K31" s="277"/>
      <c r="L31" s="277"/>
      <c r="M31" s="277"/>
      <c r="N31" s="277"/>
      <c r="O31" s="279" t="str">
        <f aca="false">IF(ISERROR(ROUND(AVERAGE(J31:N31),0)),"",ROUND(AVERAGE(J31:N31),0))</f>
        <v/>
      </c>
      <c r="P31" s="300" t="str">
        <f aca="false">IF('EVAL SER Y DECIDIR'!N31="","",'EVAL SER Y DECIDIR'!N31)</f>
        <v/>
      </c>
      <c r="Q31" s="280" t="str">
        <f aca="false">IF(AUTOEVALUACIÓN!C31="","",AUTOEVALUACIÓN!C31)</f>
        <v/>
      </c>
      <c r="R31" s="281" t="str">
        <f aca="false">IF(OR(C31="",I31="",O31="",P31="",Q31=""),"",SUM(C31,I31,O31,P31,Q31))</f>
        <v/>
      </c>
      <c r="S31" s="282"/>
      <c r="T31" s="282"/>
      <c r="U31" s="283"/>
      <c r="V31" s="283"/>
      <c r="W31" s="283"/>
    </row>
    <row r="32" s="284" customFormat="true" ht="22.5" hidden="false" customHeight="true" outlineLevel="0" collapsed="false">
      <c r="A32" s="274" t="n">
        <v>25</v>
      </c>
      <c r="B32" s="275" t="str">
        <f aca="false">IF(NOMINA!B25="","",NOMINA!B25)</f>
        <v>  </v>
      </c>
      <c r="C32" s="300" t="str">
        <f aca="false">IF('EVAL SER Y DECIDIR'!H32="","",'EVAL SER Y DECIDIR'!H32)</f>
        <v/>
      </c>
      <c r="D32" s="277"/>
      <c r="E32" s="277"/>
      <c r="F32" s="277"/>
      <c r="G32" s="277"/>
      <c r="H32" s="278"/>
      <c r="I32" s="279" t="str">
        <f aca="false">IF(ISERROR(ROUND(AVERAGE(D32:H32),0)),"",ROUND(AVERAGE(D32:H32),0))</f>
        <v/>
      </c>
      <c r="J32" s="287"/>
      <c r="K32" s="277"/>
      <c r="L32" s="277"/>
      <c r="M32" s="277"/>
      <c r="N32" s="277"/>
      <c r="O32" s="279" t="str">
        <f aca="false">IF(ISERROR(ROUND(AVERAGE(J32:N32),0)),"",ROUND(AVERAGE(J32:N32),0))</f>
        <v/>
      </c>
      <c r="P32" s="300" t="str">
        <f aca="false">IF('EVAL SER Y DECIDIR'!N32="","",'EVAL SER Y DECIDIR'!N32)</f>
        <v/>
      </c>
      <c r="Q32" s="280" t="str">
        <f aca="false">IF(AUTOEVALUACIÓN!C32="","",AUTOEVALUACIÓN!C32)</f>
        <v/>
      </c>
      <c r="R32" s="281" t="str">
        <f aca="false">IF(OR(C32="",I32="",O32="",P32="",Q32=""),"",SUM(C32,I32,O32,P32,Q32))</f>
        <v/>
      </c>
      <c r="S32" s="282"/>
      <c r="T32" s="282"/>
      <c r="U32" s="283"/>
      <c r="V32" s="283"/>
      <c r="W32" s="283"/>
    </row>
    <row r="33" s="284" customFormat="true" ht="18.75" hidden="true" customHeight="true" outlineLevel="0" collapsed="false">
      <c r="A33" s="274" t="n">
        <v>26</v>
      </c>
      <c r="B33" s="275" t="str">
        <f aca="false">IF(NOMINA!B26="","",NOMINA!B26)</f>
        <v>  </v>
      </c>
      <c r="C33" s="300" t="str">
        <f aca="false">IF('EVAL SER Y DECIDIR'!H33="","",'EVAL SER Y DECIDIR'!H33)</f>
        <v/>
      </c>
      <c r="D33" s="277"/>
      <c r="E33" s="277"/>
      <c r="F33" s="277"/>
      <c r="G33" s="277"/>
      <c r="H33" s="278"/>
      <c r="I33" s="279" t="str">
        <f aca="false">IF(ISERROR(ROUND(AVERAGE(D33:H33),0)),"",ROUND(AVERAGE(D33:H33),0))</f>
        <v/>
      </c>
      <c r="J33" s="287"/>
      <c r="K33" s="277"/>
      <c r="L33" s="277"/>
      <c r="M33" s="277"/>
      <c r="N33" s="277"/>
      <c r="O33" s="279" t="str">
        <f aca="false">IF(ISERROR(ROUND(AVERAGE(J33:N33),0)),"",ROUND(AVERAGE(J33:N33),0))</f>
        <v/>
      </c>
      <c r="P33" s="300" t="str">
        <f aca="false">IF('EVAL SER Y DECIDIR'!N33="","",'EVAL SER Y DECIDIR'!N33)</f>
        <v/>
      </c>
      <c r="Q33" s="280" t="str">
        <f aca="false">IF(AUTOEVALUACIÓN!C33="","",AUTOEVALUACIÓN!C33)</f>
        <v/>
      </c>
      <c r="R33" s="281" t="str">
        <f aca="false">IF(OR(C33="",I33="",O33="",P33="",Q33=""),"",SUM(C33,I33,O33,P33,Q33))</f>
        <v/>
      </c>
      <c r="S33" s="282"/>
      <c r="T33" s="282"/>
      <c r="U33" s="283"/>
      <c r="V33" s="283"/>
      <c r="W33" s="283"/>
    </row>
    <row r="34" s="284" customFormat="true" ht="18.75" hidden="true" customHeight="true" outlineLevel="0" collapsed="false">
      <c r="A34" s="274" t="n">
        <v>27</v>
      </c>
      <c r="B34" s="275" t="str">
        <f aca="false">IF(NOMINA!B27="","",NOMINA!B27)</f>
        <v>  </v>
      </c>
      <c r="C34" s="300" t="str">
        <f aca="false">IF('EVAL SER Y DECIDIR'!H34="","",'EVAL SER Y DECIDIR'!H34)</f>
        <v/>
      </c>
      <c r="D34" s="277"/>
      <c r="E34" s="277"/>
      <c r="F34" s="277"/>
      <c r="G34" s="277"/>
      <c r="H34" s="278"/>
      <c r="I34" s="279" t="str">
        <f aca="false">IF(ISERROR(ROUND(AVERAGE(D34:H34),0)),"",ROUND(AVERAGE(D34:H34),0))</f>
        <v/>
      </c>
      <c r="J34" s="287"/>
      <c r="K34" s="277"/>
      <c r="L34" s="277"/>
      <c r="M34" s="277"/>
      <c r="N34" s="277"/>
      <c r="O34" s="279" t="str">
        <f aca="false">IF(ISERROR(ROUND(AVERAGE(J34:N34),0)),"",ROUND(AVERAGE(J34:N34),0))</f>
        <v/>
      </c>
      <c r="P34" s="300" t="str">
        <f aca="false">IF('EVAL SER Y DECIDIR'!N34="","",'EVAL SER Y DECIDIR'!N34)</f>
        <v/>
      </c>
      <c r="Q34" s="280" t="str">
        <f aca="false">IF(AUTOEVALUACIÓN!C34="","",AUTOEVALUACIÓN!C34)</f>
        <v/>
      </c>
      <c r="R34" s="281" t="str">
        <f aca="false">IF(OR(C34="",I34="",O34="",P34="",Q34=""),"",SUM(C34,I34,O34,P34,Q34))</f>
        <v/>
      </c>
      <c r="S34" s="282"/>
      <c r="T34" s="282"/>
      <c r="U34" s="283"/>
      <c r="V34" s="283"/>
      <c r="W34" s="283"/>
    </row>
    <row r="35" s="284" customFormat="true" ht="18.75" hidden="true" customHeight="true" outlineLevel="0" collapsed="false">
      <c r="A35" s="274" t="n">
        <v>28</v>
      </c>
      <c r="B35" s="275" t="str">
        <f aca="false">IF(NOMINA!B28="","",NOMINA!B28)</f>
        <v>  </v>
      </c>
      <c r="C35" s="300" t="str">
        <f aca="false">IF('EVAL SER Y DECIDIR'!H35="","",'EVAL SER Y DECIDIR'!H35)</f>
        <v/>
      </c>
      <c r="D35" s="277"/>
      <c r="E35" s="277"/>
      <c r="F35" s="277"/>
      <c r="G35" s="277"/>
      <c r="H35" s="278"/>
      <c r="I35" s="279" t="str">
        <f aca="false">IF(ISERROR(ROUND(AVERAGE(D35:H35),0)),"",ROUND(AVERAGE(D35:H35),0))</f>
        <v/>
      </c>
      <c r="J35" s="287"/>
      <c r="K35" s="277"/>
      <c r="L35" s="277"/>
      <c r="M35" s="277"/>
      <c r="N35" s="277"/>
      <c r="O35" s="279" t="str">
        <f aca="false">IF(ISERROR(ROUND(AVERAGE(J35:N35),0)),"",ROUND(AVERAGE(J35:N35),0))</f>
        <v/>
      </c>
      <c r="P35" s="300" t="str">
        <f aca="false">IF('EVAL SER Y DECIDIR'!N35="","",'EVAL SER Y DECIDIR'!N35)</f>
        <v/>
      </c>
      <c r="Q35" s="280" t="str">
        <f aca="false">IF(AUTOEVALUACIÓN!C35="","",AUTOEVALUACIÓN!C35)</f>
        <v/>
      </c>
      <c r="R35" s="281" t="str">
        <f aca="false">IF(OR(C35="",I35="",O35="",P35="",Q35=""),"",SUM(C35,I35,O35,P35,Q35))</f>
        <v/>
      </c>
      <c r="S35" s="282"/>
      <c r="T35" s="282"/>
      <c r="U35" s="283"/>
      <c r="V35" s="283"/>
      <c r="W35" s="283"/>
    </row>
    <row r="36" s="284" customFormat="true" ht="18.75" hidden="true" customHeight="true" outlineLevel="0" collapsed="false">
      <c r="A36" s="274" t="n">
        <v>29</v>
      </c>
      <c r="B36" s="275" t="str">
        <f aca="false">IF(NOMINA!B29="","",NOMINA!B29)</f>
        <v>  </v>
      </c>
      <c r="C36" s="300" t="str">
        <f aca="false">IF('EVAL SER Y DECIDIR'!H36="","",'EVAL SER Y DECIDIR'!H36)</f>
        <v/>
      </c>
      <c r="D36" s="277"/>
      <c r="E36" s="277"/>
      <c r="F36" s="277"/>
      <c r="G36" s="277"/>
      <c r="H36" s="278"/>
      <c r="I36" s="279" t="str">
        <f aca="false">IF(ISERROR(ROUND(AVERAGE(D36:H36),0)),"",ROUND(AVERAGE(D36:H36),0))</f>
        <v/>
      </c>
      <c r="J36" s="287"/>
      <c r="K36" s="277"/>
      <c r="L36" s="277"/>
      <c r="M36" s="277"/>
      <c r="N36" s="277"/>
      <c r="O36" s="279" t="str">
        <f aca="false">IF(ISERROR(ROUND(AVERAGE(J36:N36),0)),"",ROUND(AVERAGE(J36:N36),0))</f>
        <v/>
      </c>
      <c r="P36" s="300" t="str">
        <f aca="false">IF('EVAL SER Y DECIDIR'!N36="","",'EVAL SER Y DECIDIR'!N36)</f>
        <v/>
      </c>
      <c r="Q36" s="280" t="str">
        <f aca="false">IF(AUTOEVALUACIÓN!C36="","",AUTOEVALUACIÓN!C36)</f>
        <v/>
      </c>
      <c r="R36" s="281" t="str">
        <f aca="false">IF(OR(C36="",I36="",O36="",P36="",Q36=""),"",SUM(C36,I36,O36,P36,Q36))</f>
        <v/>
      </c>
      <c r="S36" s="282"/>
      <c r="T36" s="282"/>
      <c r="U36" s="283"/>
      <c r="V36" s="283"/>
      <c r="W36" s="283"/>
    </row>
    <row r="37" s="284" customFormat="true" ht="18.75" hidden="true" customHeight="true" outlineLevel="0" collapsed="false">
      <c r="A37" s="274" t="n">
        <v>30</v>
      </c>
      <c r="B37" s="275" t="str">
        <f aca="false">IF(NOMINA!B30="","",NOMINA!B30)</f>
        <v>  </v>
      </c>
      <c r="C37" s="300" t="str">
        <f aca="false">IF('EVAL SER Y DECIDIR'!H37="","",'EVAL SER Y DECIDIR'!H37)</f>
        <v/>
      </c>
      <c r="D37" s="277"/>
      <c r="E37" s="277"/>
      <c r="F37" s="277"/>
      <c r="G37" s="277"/>
      <c r="H37" s="278"/>
      <c r="I37" s="279" t="str">
        <f aca="false">IF(ISERROR(ROUND(AVERAGE(D37:H37),0)),"",ROUND(AVERAGE(D37:H37),0))</f>
        <v/>
      </c>
      <c r="J37" s="287"/>
      <c r="K37" s="277"/>
      <c r="L37" s="277"/>
      <c r="M37" s="277"/>
      <c r="N37" s="277"/>
      <c r="O37" s="279" t="str">
        <f aca="false">IF(ISERROR(ROUND(AVERAGE(J37:N37),0)),"",ROUND(AVERAGE(J37:N37),0))</f>
        <v/>
      </c>
      <c r="P37" s="300" t="str">
        <f aca="false">IF('EVAL SER Y DECIDIR'!N37="","",'EVAL SER Y DECIDIR'!N37)</f>
        <v/>
      </c>
      <c r="Q37" s="280" t="str">
        <f aca="false">IF(AUTOEVALUACIÓN!C37="","",AUTOEVALUACIÓN!C37)</f>
        <v/>
      </c>
      <c r="R37" s="281" t="str">
        <f aca="false">IF(OR(C37="",I37="",O37="",P37="",Q37=""),"",SUM(C37,I37,O37,P37,Q37))</f>
        <v/>
      </c>
      <c r="S37" s="282"/>
      <c r="T37" s="282"/>
      <c r="U37" s="283"/>
      <c r="V37" s="283"/>
      <c r="W37" s="283"/>
    </row>
    <row r="38" s="284" customFormat="true" ht="16.5" hidden="true" customHeight="true" outlineLevel="0" collapsed="false">
      <c r="A38" s="274" t="n">
        <v>31</v>
      </c>
      <c r="B38" s="275" t="str">
        <f aca="false">IF(NOMINA!B31="","",NOMINA!B31)</f>
        <v>  </v>
      </c>
      <c r="C38" s="300" t="str">
        <f aca="false">IF('EVAL SER Y DECIDIR'!H38="","",'EVAL SER Y DECIDIR'!H38)</f>
        <v/>
      </c>
      <c r="D38" s="277"/>
      <c r="E38" s="277"/>
      <c r="F38" s="277"/>
      <c r="G38" s="277"/>
      <c r="H38" s="278"/>
      <c r="I38" s="279" t="str">
        <f aca="false">IF(ISERROR(ROUND(AVERAGE(D38:H38),0)),"",ROUND(AVERAGE(D38:H38),0))</f>
        <v/>
      </c>
      <c r="J38" s="287"/>
      <c r="K38" s="277"/>
      <c r="L38" s="277"/>
      <c r="M38" s="277"/>
      <c r="N38" s="277"/>
      <c r="O38" s="279" t="str">
        <f aca="false">IF(ISERROR(ROUND(AVERAGE(J38:N38),0)),"",ROUND(AVERAGE(J38:N38),0))</f>
        <v/>
      </c>
      <c r="P38" s="300" t="str">
        <f aca="false">IF('EVAL SER Y DECIDIR'!N38="","",'EVAL SER Y DECIDIR'!N38)</f>
        <v/>
      </c>
      <c r="Q38" s="280" t="str">
        <f aca="false">IF(AUTOEVALUACIÓN!C38="","",AUTOEVALUACIÓN!C38)</f>
        <v/>
      </c>
      <c r="R38" s="281" t="str">
        <f aca="false">IF(OR(C38="",I38="",O38="",P38="",Q38=""),"",SUM(C38,I38,O38,P38,Q38))</f>
        <v/>
      </c>
      <c r="S38" s="282"/>
      <c r="T38" s="282"/>
      <c r="U38" s="283"/>
      <c r="V38" s="283"/>
      <c r="W38" s="283"/>
    </row>
    <row r="39" s="284" customFormat="true" ht="16.5" hidden="true" customHeight="true" outlineLevel="0" collapsed="false">
      <c r="A39" s="274" t="n">
        <v>32</v>
      </c>
      <c r="B39" s="275" t="str">
        <f aca="false">IF(NOMINA!B32="","",NOMINA!B32)</f>
        <v>  </v>
      </c>
      <c r="C39" s="300" t="str">
        <f aca="false">IF('EVAL SER Y DECIDIR'!H39="","",'EVAL SER Y DECIDIR'!H39)</f>
        <v/>
      </c>
      <c r="D39" s="277"/>
      <c r="E39" s="277"/>
      <c r="F39" s="277"/>
      <c r="G39" s="277"/>
      <c r="H39" s="278"/>
      <c r="I39" s="279" t="str">
        <f aca="false">IF(ISERROR(ROUND(AVERAGE(D39:H39),0)),"",ROUND(AVERAGE(D39:H39),0))</f>
        <v/>
      </c>
      <c r="J39" s="287"/>
      <c r="K39" s="277"/>
      <c r="L39" s="277"/>
      <c r="M39" s="277"/>
      <c r="N39" s="277"/>
      <c r="O39" s="279" t="str">
        <f aca="false">IF(ISERROR(ROUND(AVERAGE(J39:N39),0)),"",ROUND(AVERAGE(J39:N39),0))</f>
        <v/>
      </c>
      <c r="P39" s="300" t="str">
        <f aca="false">IF('EVAL SER Y DECIDIR'!N39="","",'EVAL SER Y DECIDIR'!N39)</f>
        <v/>
      </c>
      <c r="Q39" s="280" t="str">
        <f aca="false">IF(AUTOEVALUACIÓN!C39="","",AUTOEVALUACIÓN!C39)</f>
        <v/>
      </c>
      <c r="R39" s="281" t="str">
        <f aca="false">IF(OR(C39="",I39="",O39="",P39="",Q39=""),"",SUM(C39,I39,O39,P39,Q39))</f>
        <v/>
      </c>
      <c r="S39" s="282"/>
      <c r="T39" s="282"/>
      <c r="U39" s="283"/>
      <c r="V39" s="283"/>
      <c r="W39" s="283"/>
    </row>
    <row r="40" s="284" customFormat="true" ht="16.5" hidden="true" customHeight="true" outlineLevel="0" collapsed="false">
      <c r="A40" s="274" t="n">
        <v>33</v>
      </c>
      <c r="B40" s="275" t="str">
        <f aca="false">IF(NOMINA!B33="","",NOMINA!B33)</f>
        <v>  </v>
      </c>
      <c r="C40" s="300" t="str">
        <f aca="false">IF('EVAL SER Y DECIDIR'!H40="","",'EVAL SER Y DECIDIR'!H40)</f>
        <v/>
      </c>
      <c r="D40" s="277"/>
      <c r="E40" s="277"/>
      <c r="F40" s="277"/>
      <c r="G40" s="277"/>
      <c r="H40" s="278"/>
      <c r="I40" s="279" t="str">
        <f aca="false">IF(ISERROR(ROUND(AVERAGE(D40:H40),0)),"",ROUND(AVERAGE(D40:H40),0))</f>
        <v/>
      </c>
      <c r="J40" s="287"/>
      <c r="K40" s="277"/>
      <c r="L40" s="277"/>
      <c r="M40" s="277"/>
      <c r="N40" s="277"/>
      <c r="O40" s="279" t="str">
        <f aca="false">IF(ISERROR(ROUND(AVERAGE(J40:N40),0)),"",ROUND(AVERAGE(J40:N40),0))</f>
        <v/>
      </c>
      <c r="P40" s="300" t="str">
        <f aca="false">IF('EVAL SER Y DECIDIR'!N40="","",'EVAL SER Y DECIDIR'!N40)</f>
        <v/>
      </c>
      <c r="Q40" s="280" t="str">
        <f aca="false">IF(AUTOEVALUACIÓN!C40="","",AUTOEVALUACIÓN!C40)</f>
        <v/>
      </c>
      <c r="R40" s="281" t="str">
        <f aca="false">IF(OR(C40="",I40="",O40="",P40="",Q40=""),"",SUM(C40,I40,O40,P40,Q40))</f>
        <v/>
      </c>
      <c r="S40" s="282"/>
      <c r="T40" s="282"/>
      <c r="U40" s="283"/>
      <c r="V40" s="283"/>
      <c r="W40" s="283"/>
    </row>
    <row r="41" s="284" customFormat="true" ht="16.5" hidden="true" customHeight="true" outlineLevel="0" collapsed="false">
      <c r="A41" s="274" t="n">
        <v>34</v>
      </c>
      <c r="B41" s="275" t="str">
        <f aca="false">IF(NOMINA!B34="","",NOMINA!B34)</f>
        <v>  </v>
      </c>
      <c r="C41" s="300" t="str">
        <f aca="false">IF('EVAL SER Y DECIDIR'!H41="","",'EVAL SER Y DECIDIR'!H41)</f>
        <v/>
      </c>
      <c r="D41" s="277"/>
      <c r="E41" s="277"/>
      <c r="F41" s="277"/>
      <c r="G41" s="277"/>
      <c r="H41" s="278"/>
      <c r="I41" s="279" t="str">
        <f aca="false">IF(ISERROR(ROUND(AVERAGE(D41:H41),0)),"",ROUND(AVERAGE(D41:H41),0))</f>
        <v/>
      </c>
      <c r="J41" s="287"/>
      <c r="K41" s="277"/>
      <c r="L41" s="277"/>
      <c r="M41" s="277"/>
      <c r="N41" s="277"/>
      <c r="O41" s="279" t="str">
        <f aca="false">IF(ISERROR(ROUND(AVERAGE(J41:N41),0)),"",ROUND(AVERAGE(J41:N41),0))</f>
        <v/>
      </c>
      <c r="P41" s="300" t="str">
        <f aca="false">IF('EVAL SER Y DECIDIR'!N41="","",'EVAL SER Y DECIDIR'!N41)</f>
        <v/>
      </c>
      <c r="Q41" s="280" t="str">
        <f aca="false">IF(AUTOEVALUACIÓN!C41="","",AUTOEVALUACIÓN!C41)</f>
        <v/>
      </c>
      <c r="R41" s="281" t="str">
        <f aca="false">IF(OR(C41="",I41="",O41="",P41="",Q41=""),"",SUM(C41,I41,O41,P41,Q41))</f>
        <v/>
      </c>
      <c r="S41" s="282"/>
      <c r="T41" s="282"/>
      <c r="U41" s="283"/>
      <c r="V41" s="283"/>
      <c r="W41" s="283"/>
    </row>
    <row r="42" s="284" customFormat="true" ht="16.5" hidden="true" customHeight="true" outlineLevel="0" collapsed="false">
      <c r="A42" s="274" t="n">
        <v>35</v>
      </c>
      <c r="B42" s="275" t="str">
        <f aca="false">IF(NOMINA!B35="","",NOMINA!B35)</f>
        <v>  </v>
      </c>
      <c r="C42" s="300" t="str">
        <f aca="false">IF('EVAL SER Y DECIDIR'!H42="","",'EVAL SER Y DECIDIR'!H42)</f>
        <v/>
      </c>
      <c r="D42" s="277"/>
      <c r="E42" s="277"/>
      <c r="F42" s="277"/>
      <c r="G42" s="277"/>
      <c r="H42" s="278"/>
      <c r="I42" s="279" t="str">
        <f aca="false">IF(ISERROR(ROUND(AVERAGE(D42:H42),0)),"",ROUND(AVERAGE(D42:H42),0))</f>
        <v/>
      </c>
      <c r="J42" s="287"/>
      <c r="K42" s="277"/>
      <c r="L42" s="277"/>
      <c r="M42" s="277"/>
      <c r="N42" s="277"/>
      <c r="O42" s="279" t="str">
        <f aca="false">IF(ISERROR(ROUND(AVERAGE(J42:N42),0)),"",ROUND(AVERAGE(J42:N42),0))</f>
        <v/>
      </c>
      <c r="P42" s="300" t="str">
        <f aca="false">IF('EVAL SER Y DECIDIR'!N42="","",'EVAL SER Y DECIDIR'!N42)</f>
        <v/>
      </c>
      <c r="Q42" s="280" t="str">
        <f aca="false">IF(AUTOEVALUACIÓN!C42="","",AUTOEVALUACIÓN!C42)</f>
        <v/>
      </c>
      <c r="R42" s="281" t="str">
        <f aca="false">IF(OR(C42="",I42="",O42="",P42="",Q42=""),"",SUM(C42,I42,O42,P42,Q42))</f>
        <v/>
      </c>
      <c r="S42" s="282"/>
      <c r="T42" s="282"/>
      <c r="U42" s="283"/>
      <c r="V42" s="283"/>
      <c r="W42" s="283"/>
    </row>
    <row r="43" s="284" customFormat="true" ht="15" hidden="true" customHeight="true" outlineLevel="0" collapsed="false">
      <c r="A43" s="274" t="n">
        <v>36</v>
      </c>
      <c r="B43" s="275" t="str">
        <f aca="false">IF(NOMINA!B36="","",NOMINA!B36)</f>
        <v>  </v>
      </c>
      <c r="C43" s="300" t="str">
        <f aca="false">IF('EVAL SER Y DECIDIR'!H43="","",'EVAL SER Y DECIDIR'!H43)</f>
        <v/>
      </c>
      <c r="D43" s="277"/>
      <c r="E43" s="277"/>
      <c r="F43" s="277"/>
      <c r="G43" s="277"/>
      <c r="H43" s="278"/>
      <c r="I43" s="279" t="str">
        <f aca="false">IF(ISERROR(ROUND(AVERAGE(D43:H43),0)),"",ROUND(AVERAGE(D43:H43),0))</f>
        <v/>
      </c>
      <c r="J43" s="287"/>
      <c r="K43" s="277"/>
      <c r="L43" s="277"/>
      <c r="M43" s="277"/>
      <c r="N43" s="277"/>
      <c r="O43" s="279" t="str">
        <f aca="false">IF(ISERROR(ROUND(AVERAGE(J43:N43),0)),"",ROUND(AVERAGE(J43:N43),0))</f>
        <v/>
      </c>
      <c r="P43" s="300" t="str">
        <f aca="false">IF('EVAL SER Y DECIDIR'!N43="","",'EVAL SER Y DECIDIR'!N43)</f>
        <v/>
      </c>
      <c r="Q43" s="280" t="str">
        <f aca="false">IF(AUTOEVALUACIÓN!C43="","",AUTOEVALUACIÓN!C43)</f>
        <v/>
      </c>
      <c r="R43" s="281" t="str">
        <f aca="false">IF(OR(C43="",I43="",O43="",P43="",Q43=""),"",SUM(C43,I43,O43,P43,Q43))</f>
        <v/>
      </c>
      <c r="S43" s="282"/>
      <c r="T43" s="282"/>
      <c r="U43" s="283"/>
      <c r="V43" s="283"/>
      <c r="W43" s="283"/>
    </row>
    <row r="44" s="284" customFormat="true" ht="15" hidden="true" customHeight="true" outlineLevel="0" collapsed="false">
      <c r="A44" s="274" t="n">
        <v>37</v>
      </c>
      <c r="B44" s="275" t="str">
        <f aca="false">IF(NOMINA!B37="","",NOMINA!B37)</f>
        <v>  </v>
      </c>
      <c r="C44" s="300" t="str">
        <f aca="false">IF('EVAL SER Y DECIDIR'!H44="","",'EVAL SER Y DECIDIR'!H44)</f>
        <v/>
      </c>
      <c r="D44" s="277"/>
      <c r="E44" s="277"/>
      <c r="F44" s="277"/>
      <c r="G44" s="277"/>
      <c r="H44" s="278"/>
      <c r="I44" s="279" t="str">
        <f aca="false">IF(ISERROR(ROUND(AVERAGE(D44:H44),0)),"",ROUND(AVERAGE(D44:H44),0))</f>
        <v/>
      </c>
      <c r="J44" s="287"/>
      <c r="K44" s="277"/>
      <c r="L44" s="277"/>
      <c r="M44" s="277"/>
      <c r="N44" s="277"/>
      <c r="O44" s="279" t="str">
        <f aca="false">IF(ISERROR(ROUND(AVERAGE(J44:N44),0)),"",ROUND(AVERAGE(J44:N44),0))</f>
        <v/>
      </c>
      <c r="P44" s="300" t="str">
        <f aca="false">IF('EVAL SER Y DECIDIR'!N44="","",'EVAL SER Y DECIDIR'!N44)</f>
        <v/>
      </c>
      <c r="Q44" s="280" t="str">
        <f aca="false">IF(AUTOEVALUACIÓN!C44="","",AUTOEVALUACIÓN!C44)</f>
        <v/>
      </c>
      <c r="R44" s="281" t="str">
        <f aca="false">IF(OR(C44="",I44="",O44="",P44="",Q44=""),"",SUM(C44,I44,O44,P44,Q44))</f>
        <v/>
      </c>
      <c r="S44" s="282"/>
      <c r="T44" s="282"/>
      <c r="U44" s="283"/>
      <c r="V44" s="283"/>
      <c r="W44" s="283"/>
    </row>
    <row r="45" s="284" customFormat="true" ht="15" hidden="true" customHeight="true" outlineLevel="0" collapsed="false">
      <c r="A45" s="274" t="n">
        <v>38</v>
      </c>
      <c r="B45" s="275" t="str">
        <f aca="false">IF(NOMINA!B38="","",NOMINA!B38)</f>
        <v>  </v>
      </c>
      <c r="C45" s="300" t="str">
        <f aca="false">IF('EVAL SER Y DECIDIR'!H45="","",'EVAL SER Y DECIDIR'!H45)</f>
        <v/>
      </c>
      <c r="D45" s="277"/>
      <c r="E45" s="277"/>
      <c r="F45" s="277"/>
      <c r="G45" s="277"/>
      <c r="H45" s="278"/>
      <c r="I45" s="279" t="str">
        <f aca="false">IF(ISERROR(ROUND(AVERAGE(D45:H45),0)),"",ROUND(AVERAGE(D45:H45),0))</f>
        <v/>
      </c>
      <c r="J45" s="287"/>
      <c r="K45" s="277"/>
      <c r="L45" s="277"/>
      <c r="M45" s="277"/>
      <c r="N45" s="277"/>
      <c r="O45" s="279" t="str">
        <f aca="false">IF(ISERROR(ROUND(AVERAGE(J45:N45),0)),"",ROUND(AVERAGE(J45:N45),0))</f>
        <v/>
      </c>
      <c r="P45" s="300" t="str">
        <f aca="false">IF('EVAL SER Y DECIDIR'!N45="","",'EVAL SER Y DECIDIR'!N45)</f>
        <v/>
      </c>
      <c r="Q45" s="280" t="str">
        <f aca="false">IF(AUTOEVALUACIÓN!C45="","",AUTOEVALUACIÓN!C45)</f>
        <v/>
      </c>
      <c r="R45" s="281" t="str">
        <f aca="false">IF(OR(C45="",I45="",O45="",P45="",Q45=""),"",SUM(C45,I45,O45,P45,Q45))</f>
        <v/>
      </c>
      <c r="S45" s="283"/>
      <c r="T45" s="283"/>
      <c r="U45" s="283"/>
      <c r="V45" s="283"/>
      <c r="W45" s="283"/>
    </row>
    <row r="46" s="284" customFormat="true" ht="14.25" hidden="true" customHeight="true" outlineLevel="0" collapsed="false">
      <c r="A46" s="274" t="n">
        <v>39</v>
      </c>
      <c r="B46" s="275" t="str">
        <f aca="false">IF(NOMINA!B39="","",NOMINA!B39)</f>
        <v>  </v>
      </c>
      <c r="C46" s="300" t="str">
        <f aca="false">IF('EVAL SER Y DECIDIR'!H46="","",'EVAL SER Y DECIDIR'!H46)</f>
        <v/>
      </c>
      <c r="D46" s="277"/>
      <c r="E46" s="277"/>
      <c r="F46" s="277"/>
      <c r="G46" s="277"/>
      <c r="H46" s="278"/>
      <c r="I46" s="279" t="str">
        <f aca="false">IF(ISERROR(ROUND(AVERAGE(D46:H46),0)),"",ROUND(AVERAGE(D46:H46),0))</f>
        <v/>
      </c>
      <c r="J46" s="287"/>
      <c r="K46" s="277"/>
      <c r="L46" s="277"/>
      <c r="M46" s="277"/>
      <c r="N46" s="277"/>
      <c r="O46" s="279" t="str">
        <f aca="false">IF(ISERROR(ROUND(AVERAGE(J46:N46),0)),"",ROUND(AVERAGE(J46:N46),0))</f>
        <v/>
      </c>
      <c r="P46" s="300" t="str">
        <f aca="false">IF('EVAL SER Y DECIDIR'!N46="","",'EVAL SER Y DECIDIR'!N46)</f>
        <v/>
      </c>
      <c r="Q46" s="280" t="str">
        <f aca="false">IF(AUTOEVALUACIÓN!C46="","",AUTOEVALUACIÓN!C46)</f>
        <v/>
      </c>
      <c r="R46" s="281" t="str">
        <f aca="false">IF(OR(C46="",I46="",O46="",P46="",Q46=""),"",SUM(C46,I46,O46,P46,Q46))</f>
        <v/>
      </c>
      <c r="S46" s="283"/>
      <c r="T46" s="283"/>
      <c r="U46" s="283"/>
      <c r="V46" s="283"/>
      <c r="W46" s="283"/>
    </row>
    <row r="47" s="284" customFormat="true" ht="14.25" hidden="true" customHeight="true" outlineLevel="0" collapsed="false">
      <c r="A47" s="274" t="n">
        <v>40</v>
      </c>
      <c r="B47" s="275" t="str">
        <f aca="false">IF(NOMINA!B40="","",NOMINA!B40)</f>
        <v>  </v>
      </c>
      <c r="C47" s="300" t="str">
        <f aca="false">IF('EVAL SER Y DECIDIR'!H47="","",'EVAL SER Y DECIDIR'!H47)</f>
        <v/>
      </c>
      <c r="D47" s="277"/>
      <c r="E47" s="277"/>
      <c r="F47" s="277"/>
      <c r="G47" s="277"/>
      <c r="H47" s="278"/>
      <c r="I47" s="279" t="str">
        <f aca="false">IF(ISERROR(ROUND(AVERAGE(D47:H47),0)),"",ROUND(AVERAGE(D47:H47),0))</f>
        <v/>
      </c>
      <c r="J47" s="287"/>
      <c r="K47" s="277"/>
      <c r="L47" s="277"/>
      <c r="M47" s="277"/>
      <c r="N47" s="277"/>
      <c r="O47" s="279" t="str">
        <f aca="false">IF(ISERROR(ROUND(AVERAGE(J47:N47),0)),"",ROUND(AVERAGE(J47:N47),0))</f>
        <v/>
      </c>
      <c r="P47" s="300" t="str">
        <f aca="false">IF('EVAL SER Y DECIDIR'!N47="","",'EVAL SER Y DECIDIR'!N47)</f>
        <v/>
      </c>
      <c r="Q47" s="280" t="str">
        <f aca="false">IF(AUTOEVALUACIÓN!C47="","",AUTOEVALUACIÓN!C47)</f>
        <v/>
      </c>
      <c r="R47" s="281" t="str">
        <f aca="false">IF(OR(C47="",I47="",O47="",P47="",Q47=""),"",SUM(C47,I47,O47,P47,Q47))</f>
        <v/>
      </c>
      <c r="S47" s="283"/>
      <c r="T47" s="283"/>
      <c r="U47" s="283"/>
      <c r="V47" s="283"/>
      <c r="W47" s="283"/>
    </row>
    <row r="48" s="284" customFormat="true" ht="14.25" hidden="true" customHeight="true" outlineLevel="0" collapsed="false">
      <c r="A48" s="274" t="n">
        <v>41</v>
      </c>
      <c r="B48" s="275" t="str">
        <f aca="false">IF(NOMINA!B41="","",NOMINA!B41)</f>
        <v>  </v>
      </c>
      <c r="C48" s="300" t="str">
        <f aca="false">IF('EVAL SER Y DECIDIR'!H48="","",'EVAL SER Y DECIDIR'!H48)</f>
        <v/>
      </c>
      <c r="D48" s="277"/>
      <c r="E48" s="277"/>
      <c r="F48" s="277"/>
      <c r="G48" s="277"/>
      <c r="H48" s="278"/>
      <c r="I48" s="279" t="str">
        <f aca="false">IF(ISERROR(ROUND(AVERAGE(D48:H48),0)),"",ROUND(AVERAGE(D48:H48),0))</f>
        <v/>
      </c>
      <c r="J48" s="287"/>
      <c r="K48" s="277"/>
      <c r="L48" s="277"/>
      <c r="M48" s="277"/>
      <c r="N48" s="277"/>
      <c r="O48" s="279" t="str">
        <f aca="false">IF(ISERROR(ROUND(AVERAGE(J48:N48),0)),"",ROUND(AVERAGE(J48:N48),0))</f>
        <v/>
      </c>
      <c r="P48" s="300" t="str">
        <f aca="false">IF('EVAL SER Y DECIDIR'!N48="","",'EVAL SER Y DECIDIR'!N48)</f>
        <v/>
      </c>
      <c r="Q48" s="280" t="str">
        <f aca="false">IF(AUTOEVALUACIÓN!C48="","",AUTOEVALUACIÓN!C48)</f>
        <v/>
      </c>
      <c r="R48" s="281" t="str">
        <f aca="false">IF(OR(C48="",I48="",O48="",P48="",Q48=""),"",SUM(C48,I48,O48,P48,Q48))</f>
        <v/>
      </c>
      <c r="S48" s="283"/>
      <c r="T48" s="283"/>
      <c r="U48" s="283"/>
      <c r="V48" s="283"/>
      <c r="W48" s="283"/>
    </row>
    <row r="49" s="284" customFormat="true" ht="14.25" hidden="true" customHeight="true" outlineLevel="0" collapsed="false">
      <c r="A49" s="274" t="n">
        <v>42</v>
      </c>
      <c r="B49" s="275" t="str">
        <f aca="false">IF(NOMINA!B42="","",NOMINA!B42)</f>
        <v>  </v>
      </c>
      <c r="C49" s="300" t="str">
        <f aca="false">IF('EVAL SER Y DECIDIR'!H49="","",'EVAL SER Y DECIDIR'!H49)</f>
        <v/>
      </c>
      <c r="D49" s="277"/>
      <c r="E49" s="277"/>
      <c r="F49" s="277"/>
      <c r="G49" s="277"/>
      <c r="H49" s="278"/>
      <c r="I49" s="279" t="str">
        <f aca="false">IF(ISERROR(ROUND(AVERAGE(D49:H49),0)),"",ROUND(AVERAGE(D49:H49),0))</f>
        <v/>
      </c>
      <c r="J49" s="287"/>
      <c r="K49" s="277"/>
      <c r="L49" s="277"/>
      <c r="M49" s="277"/>
      <c r="N49" s="277"/>
      <c r="O49" s="279" t="str">
        <f aca="false">IF(ISERROR(ROUND(AVERAGE(J49:N49),0)),"",ROUND(AVERAGE(J49:N49),0))</f>
        <v/>
      </c>
      <c r="P49" s="300" t="str">
        <f aca="false">IF('EVAL SER Y DECIDIR'!N49="","",'EVAL SER Y DECIDIR'!N49)</f>
        <v/>
      </c>
      <c r="Q49" s="280" t="str">
        <f aca="false">IF(AUTOEVALUACIÓN!C49="","",AUTOEVALUACIÓN!C49)</f>
        <v/>
      </c>
      <c r="R49" s="281" t="str">
        <f aca="false">IF(OR(C49="",I49="",O49="",P49="",Q49=""),"",SUM(C49,I49,O49,P49,Q49))</f>
        <v/>
      </c>
      <c r="S49" s="283"/>
      <c r="T49" s="283"/>
      <c r="U49" s="283"/>
      <c r="V49" s="283"/>
      <c r="W49" s="283"/>
    </row>
    <row r="50" s="284" customFormat="true" ht="15" hidden="true" customHeight="true" outlineLevel="0" collapsed="false">
      <c r="A50" s="274" t="n">
        <v>43</v>
      </c>
      <c r="B50" s="275" t="str">
        <f aca="false">IF(NOMINA!B43="","",NOMINA!B43)</f>
        <v>  </v>
      </c>
      <c r="C50" s="300" t="str">
        <f aca="false">IF('EVAL SER Y DECIDIR'!H50="","",'EVAL SER Y DECIDIR'!H50)</f>
        <v/>
      </c>
      <c r="D50" s="277"/>
      <c r="E50" s="277"/>
      <c r="F50" s="277"/>
      <c r="G50" s="277"/>
      <c r="H50" s="278"/>
      <c r="I50" s="279" t="str">
        <f aca="false">IF(ISERROR(ROUND(AVERAGE(D50:H50),0)),"",ROUND(AVERAGE(D50:H50),0))</f>
        <v/>
      </c>
      <c r="J50" s="287"/>
      <c r="K50" s="277"/>
      <c r="L50" s="277"/>
      <c r="M50" s="277"/>
      <c r="N50" s="277"/>
      <c r="O50" s="279" t="str">
        <f aca="false">IF(ISERROR(ROUND(AVERAGE(J50:N50),0)),"",ROUND(AVERAGE(J50:N50),0))</f>
        <v/>
      </c>
      <c r="P50" s="300" t="str">
        <f aca="false">IF('EVAL SER Y DECIDIR'!N50="","",'EVAL SER Y DECIDIR'!N50)</f>
        <v/>
      </c>
      <c r="Q50" s="280" t="str">
        <f aca="false">IF(AUTOEVALUACIÓN!C50="","",AUTOEVALUACIÓN!C50)</f>
        <v/>
      </c>
      <c r="R50" s="281" t="str">
        <f aca="false">IF(OR(C50="",I50="",O50="",P50="",Q50=""),"",SUM(C50,I50,O50,P50,Q50))</f>
        <v/>
      </c>
      <c r="S50" s="283"/>
      <c r="T50" s="283"/>
      <c r="U50" s="283"/>
      <c r="V50" s="283"/>
      <c r="W50" s="283"/>
    </row>
    <row r="51" s="284" customFormat="true" ht="15" hidden="true" customHeight="true" outlineLevel="0" collapsed="false">
      <c r="A51" s="274" t="n">
        <v>44</v>
      </c>
      <c r="B51" s="275" t="str">
        <f aca="false">IF(NOMINA!B44="","",NOMINA!B44)</f>
        <v>  </v>
      </c>
      <c r="C51" s="300" t="str">
        <f aca="false">IF('EVAL SER Y DECIDIR'!H51="","",'EVAL SER Y DECIDIR'!H51)</f>
        <v/>
      </c>
      <c r="D51" s="277"/>
      <c r="E51" s="277"/>
      <c r="F51" s="277"/>
      <c r="G51" s="277"/>
      <c r="H51" s="278"/>
      <c r="I51" s="279" t="str">
        <f aca="false">IF(ISERROR(ROUND(AVERAGE(D51:H51),0)),"",ROUND(AVERAGE(D51:H51),0))</f>
        <v/>
      </c>
      <c r="J51" s="287"/>
      <c r="K51" s="277"/>
      <c r="L51" s="277"/>
      <c r="M51" s="277"/>
      <c r="N51" s="277"/>
      <c r="O51" s="279" t="str">
        <f aca="false">IF(ISERROR(ROUND(AVERAGE(J51:N51),0)),"",ROUND(AVERAGE(J51:N51),0))</f>
        <v/>
      </c>
      <c r="P51" s="300" t="str">
        <f aca="false">IF('EVAL SER Y DECIDIR'!N51="","",'EVAL SER Y DECIDIR'!N51)</f>
        <v/>
      </c>
      <c r="Q51" s="280" t="str">
        <f aca="false">IF(AUTOEVALUACIÓN!C51="","",AUTOEVALUACIÓN!C51)</f>
        <v/>
      </c>
      <c r="R51" s="281" t="str">
        <f aca="false">IF(OR(C51="",I51="",O51="",P51="",Q51=""),"",SUM(C51,I51,O51,P51,Q51))</f>
        <v/>
      </c>
      <c r="S51" s="283"/>
      <c r="T51" s="283"/>
      <c r="U51" s="283"/>
      <c r="V51" s="283"/>
      <c r="W51" s="283"/>
    </row>
    <row r="52" s="284" customFormat="true" ht="15" hidden="true" customHeight="true" outlineLevel="0" collapsed="false">
      <c r="A52" s="274" t="n">
        <v>45</v>
      </c>
      <c r="B52" s="275" t="str">
        <f aca="false">IF(NOMINA!B45="","",NOMINA!B45)</f>
        <v>  </v>
      </c>
      <c r="C52" s="300" t="str">
        <f aca="false">IF('EVAL SER Y DECIDIR'!H52="","",'EVAL SER Y DECIDIR'!H52)</f>
        <v/>
      </c>
      <c r="D52" s="277"/>
      <c r="E52" s="277"/>
      <c r="F52" s="277"/>
      <c r="G52" s="277"/>
      <c r="H52" s="278"/>
      <c r="I52" s="279" t="str">
        <f aca="false">IF(ISERROR(ROUND(AVERAGE(D52:H52),0)),"",ROUND(AVERAGE(D52:H52),0))</f>
        <v/>
      </c>
      <c r="J52" s="287"/>
      <c r="K52" s="277"/>
      <c r="L52" s="277"/>
      <c r="M52" s="277"/>
      <c r="N52" s="277"/>
      <c r="O52" s="279" t="str">
        <f aca="false">IF(ISERROR(ROUND(AVERAGE(J52:N52),0)),"",ROUND(AVERAGE(J52:N52),0))</f>
        <v/>
      </c>
      <c r="P52" s="300" t="str">
        <f aca="false">IF('EVAL SER Y DECIDIR'!N52="","",'EVAL SER Y DECIDIR'!N52)</f>
        <v/>
      </c>
      <c r="Q52" s="280" t="str">
        <f aca="false">IF(AUTOEVALUACIÓN!C52="","",AUTOEVALUACIÓN!C52)</f>
        <v/>
      </c>
      <c r="R52" s="281" t="str">
        <f aca="false">IF(OR(C52="",I52="",O52="",P52="",Q52=""),"",SUM(C52,I52,O52,P52,Q52))</f>
        <v/>
      </c>
      <c r="S52" s="283"/>
      <c r="T52" s="283"/>
      <c r="U52" s="283"/>
      <c r="V52" s="283"/>
      <c r="W52" s="283"/>
    </row>
    <row r="53" s="284" customFormat="true" ht="15" hidden="true" customHeight="true" outlineLevel="0" collapsed="false">
      <c r="A53" s="274" t="n">
        <v>46</v>
      </c>
      <c r="B53" s="275" t="str">
        <f aca="false">IF(NOMINA!B46="","",NOMINA!B46)</f>
        <v/>
      </c>
      <c r="C53" s="285" t="str">
        <f aca="false">IF('EVAL SER Y DECIDIR'!H53="","",'EVAL SER Y DECIDIR'!H53)</f>
        <v/>
      </c>
      <c r="D53" s="277"/>
      <c r="E53" s="277"/>
      <c r="F53" s="277"/>
      <c r="G53" s="277"/>
      <c r="H53" s="278"/>
      <c r="I53" s="286" t="str">
        <f aca="false">IF(ISERROR(ROUND(AVERAGE(D53:H53),0)),"",ROUND(AVERAGE(D53:H53),0))</f>
        <v/>
      </c>
      <c r="J53" s="287"/>
      <c r="K53" s="277"/>
      <c r="L53" s="277"/>
      <c r="M53" s="277"/>
      <c r="N53" s="277"/>
      <c r="O53" s="286" t="str">
        <f aca="false">IF(ISERROR(ROUND(AVERAGE(J53:N53),0)),"",ROUND(AVERAGE(J53:N53),0))</f>
        <v/>
      </c>
      <c r="P53" s="285" t="str">
        <f aca="false">IF('EVAL SER Y DECIDIR'!N53="","",'EVAL SER Y DECIDIR'!N53)</f>
        <v/>
      </c>
      <c r="Q53" s="280" t="str">
        <f aca="false">IF(AUTOEVALUACIÓN!C53="","",AUTOEVALUACIÓN!C53)</f>
        <v/>
      </c>
      <c r="R53" s="281" t="str">
        <f aca="false">IF(OR(C53="",I53="",O53="",P53="",Q53=""),"",SUM(C53,I53,O53,P53,Q53))</f>
        <v/>
      </c>
      <c r="S53" s="283"/>
      <c r="T53" s="283"/>
      <c r="U53" s="283"/>
      <c r="V53" s="283"/>
      <c r="W53" s="283"/>
    </row>
    <row r="54" s="284" customFormat="true" ht="15" hidden="true" customHeight="true" outlineLevel="0" collapsed="false">
      <c r="A54" s="274" t="n">
        <v>47</v>
      </c>
      <c r="B54" s="275" t="str">
        <f aca="false">IF(NOMINA!B47="","",NOMINA!B47)</f>
        <v/>
      </c>
      <c r="C54" s="285" t="str">
        <f aca="false">IF('EVAL SER Y DECIDIR'!H54="","",'EVAL SER Y DECIDIR'!H54)</f>
        <v/>
      </c>
      <c r="D54" s="277"/>
      <c r="E54" s="277"/>
      <c r="F54" s="277"/>
      <c r="G54" s="277"/>
      <c r="H54" s="278"/>
      <c r="I54" s="286" t="str">
        <f aca="false">IF(ISERROR(ROUND(AVERAGE(D54:H54),0)),"",ROUND(AVERAGE(D54:H54),0))</f>
        <v/>
      </c>
      <c r="J54" s="287"/>
      <c r="K54" s="277"/>
      <c r="L54" s="277"/>
      <c r="M54" s="277"/>
      <c r="N54" s="277"/>
      <c r="O54" s="286" t="str">
        <f aca="false">IF(ISERROR(ROUND(AVERAGE(J54:N54),0)),"",ROUND(AVERAGE(J54:N54),0))</f>
        <v/>
      </c>
      <c r="P54" s="285" t="str">
        <f aca="false">IF('EVAL SER Y DECIDIR'!N54="","",'EVAL SER Y DECIDIR'!N54)</f>
        <v/>
      </c>
      <c r="Q54" s="280" t="str">
        <f aca="false">IF(AUTOEVALUACIÓN!C54="","",AUTOEVALUACIÓN!C54)</f>
        <v/>
      </c>
      <c r="R54" s="281" t="str">
        <f aca="false">IF(OR(C54="",I54="",O54="",P54="",Q54=""),"",SUM(C54,I54,O54,P54,Q54))</f>
        <v/>
      </c>
      <c r="S54" s="283"/>
      <c r="T54" s="283"/>
      <c r="U54" s="283"/>
      <c r="V54" s="283"/>
      <c r="W54" s="283"/>
    </row>
    <row r="55" customFormat="false" ht="15" hidden="true" customHeight="true" outlineLevel="0" collapsed="false">
      <c r="A55" s="288" t="n">
        <v>48</v>
      </c>
      <c r="B55" s="289" t="str">
        <f aca="false">IF(NOMINA!B48="","",NOMINA!B48)</f>
        <v/>
      </c>
      <c r="C55" s="285" t="str">
        <f aca="false">IF('EVAL SER Y DECIDIR'!H55="","",'EVAL SER Y DECIDIR'!H55)</f>
        <v/>
      </c>
      <c r="D55" s="290"/>
      <c r="E55" s="290"/>
      <c r="F55" s="290"/>
      <c r="G55" s="290"/>
      <c r="H55" s="291"/>
      <c r="I55" s="292" t="str">
        <f aca="false">IF(ISERROR(ROUND(AVERAGE(D55:H55),0)),"",ROUND(AVERAGE(D55:H55),0))</f>
        <v/>
      </c>
      <c r="J55" s="293"/>
      <c r="K55" s="290"/>
      <c r="L55" s="290"/>
      <c r="M55" s="290"/>
      <c r="N55" s="290"/>
      <c r="O55" s="292" t="str">
        <f aca="false">IF(ISERROR(ROUND(AVERAGE(J55:N55),0)),"",ROUND(AVERAGE(J55:N55),0))</f>
        <v/>
      </c>
      <c r="P55" s="285" t="str">
        <f aca="false">IF('EVAL SER Y DECIDIR'!N55="","",'EVAL SER Y DECIDIR'!N55)</f>
        <v/>
      </c>
      <c r="Q55" s="294" t="str">
        <f aca="false">IF(AUTOEVALUACIÓN!C55="","",AUTOEVALUACIÓN!C55)</f>
        <v/>
      </c>
      <c r="R55" s="281" t="str">
        <f aca="false">IF(OR(C55="",I55="",O55="",P55="",Q55=""),"",SUM(C55,I55,O55,P55,Q55))</f>
        <v/>
      </c>
    </row>
  </sheetData>
  <sheetProtection sheet="true" formatCells="false" formatColumns="false" formatRows="false"/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5">
      <formula>1</formula>
      <formula>50</formula>
    </cfRule>
  </conditionalFormatting>
  <dataValidations count="3"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</dataValidations>
  <printOptions headings="false" gridLines="false" gridLinesSet="true" horizontalCentered="true" verticalCentered="false"/>
  <pageMargins left="0.472222222222222" right="0.196527777777778" top="0.39375" bottom="0.196527777777778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33.57"/>
    <col collapsed="false" customWidth="true" hidden="false" outlineLevel="0" max="3" min="3" style="51" width="3.72"/>
    <col collapsed="false" customWidth="true" hidden="false" outlineLevel="0" max="8" min="4" style="51" width="4.72"/>
    <col collapsed="false" customWidth="true" hidden="false" outlineLevel="0" max="9" min="9" style="51" width="3.72"/>
    <col collapsed="false" customWidth="true" hidden="false" outlineLevel="0" max="14" min="10" style="51" width="4.72"/>
    <col collapsed="false" customWidth="true" hidden="false" outlineLevel="0" max="16" min="15" style="51" width="3.72"/>
    <col collapsed="false" customWidth="true" hidden="false" outlineLevel="0" max="17" min="17" style="51" width="2.7"/>
    <col collapsed="false" customWidth="true" hidden="false" outlineLevel="0" max="18" min="18" style="51" width="5.3"/>
    <col collapsed="false" customWidth="true" hidden="false" outlineLevel="0" max="23" min="19" style="254" width="5.71"/>
    <col collapsed="false" customWidth="true" hidden="false" outlineLevel="0" max="26" min="24" style="51" width="5.71"/>
  </cols>
  <sheetData>
    <row r="1" customFormat="false" ht="12" hidden="false" customHeight="true" outlineLevel="0" collapsed="false">
      <c r="A1" s="22" t="str">
        <f aca="false">NOMINA!$F$1</f>
        <v>U.E. "BEATRIZ HARTMANN DE BEDREGAL"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="257" customFormat="true" ht="16.5" hidden="false" customHeight="true" outlineLevel="0" collapsed="false">
      <c r="A2" s="256" t="s">
        <v>375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customFormat="false" ht="18.75" hidden="false" customHeight="true" outlineLevel="0" collapsed="false">
      <c r="A3" s="255" t="str">
        <f aca="false">NOMINA!$C$1</f>
        <v>PROFESOR(A): SARA VALDIVIA ARANCIBIA</v>
      </c>
      <c r="B3" s="258"/>
      <c r="C3" s="255"/>
      <c r="D3" s="255"/>
      <c r="E3" s="255"/>
      <c r="F3" s="52"/>
      <c r="G3" s="255"/>
      <c r="H3" s="258" t="s">
        <v>389</v>
      </c>
      <c r="I3" s="255"/>
      <c r="J3" s="255"/>
      <c r="K3" s="255"/>
      <c r="L3" s="255"/>
      <c r="M3" s="255"/>
      <c r="N3" s="255"/>
      <c r="O3" s="255"/>
      <c r="P3" s="255"/>
      <c r="Q3" s="255"/>
      <c r="R3" s="255"/>
    </row>
    <row r="4" customFormat="false" ht="18.75" hidden="false" customHeight="true" outlineLevel="0" collapsed="false">
      <c r="A4" s="259" t="str">
        <f aca="false">NOMINA!$C$2</f>
        <v>CURSO: 5º "A" PRIMARIA</v>
      </c>
      <c r="B4" s="260"/>
      <c r="C4" s="259"/>
      <c r="D4" s="259"/>
      <c r="E4" s="259"/>
      <c r="F4" s="52"/>
      <c r="G4" s="259"/>
      <c r="H4" s="259" t="str">
        <f aca="false">NOMINA!$C$4</f>
        <v>GESTIÓN: 2024</v>
      </c>
      <c r="I4" s="259"/>
      <c r="J4" s="259"/>
      <c r="K4" s="259"/>
      <c r="L4" s="259"/>
      <c r="M4" s="259"/>
      <c r="N4" s="259"/>
      <c r="O4" s="259"/>
      <c r="P4" s="259"/>
      <c r="Q4" s="259"/>
      <c r="R4" s="259"/>
    </row>
    <row r="5" customFormat="false" ht="15.75" hidden="false" customHeight="true" outlineLevel="0" collapsed="false">
      <c r="A5" s="261" t="s">
        <v>142</v>
      </c>
      <c r="B5" s="262" t="s">
        <v>167</v>
      </c>
      <c r="C5" s="263" t="s">
        <v>377</v>
      </c>
      <c r="D5" s="264" t="s">
        <v>378</v>
      </c>
      <c r="E5" s="264"/>
      <c r="F5" s="264"/>
      <c r="G5" s="264"/>
      <c r="H5" s="264"/>
      <c r="I5" s="264"/>
      <c r="J5" s="264" t="s">
        <v>379</v>
      </c>
      <c r="K5" s="264"/>
      <c r="L5" s="264"/>
      <c r="M5" s="264"/>
      <c r="N5" s="264"/>
      <c r="O5" s="264"/>
      <c r="P5" s="263" t="s">
        <v>380</v>
      </c>
      <c r="Q5" s="265" t="s">
        <v>381</v>
      </c>
      <c r="R5" s="266" t="s">
        <v>382</v>
      </c>
    </row>
    <row r="6" customFormat="false" ht="66" hidden="false" customHeight="true" outlineLevel="0" collapsed="false">
      <c r="A6" s="261"/>
      <c r="B6" s="267"/>
      <c r="C6" s="263"/>
      <c r="D6" s="295"/>
      <c r="E6" s="295"/>
      <c r="F6" s="295"/>
      <c r="G6" s="295"/>
      <c r="H6" s="296"/>
      <c r="I6" s="297" t="s">
        <v>175</v>
      </c>
      <c r="J6" s="298"/>
      <c r="K6" s="295"/>
      <c r="L6" s="295"/>
      <c r="M6" s="295"/>
      <c r="N6" s="295"/>
      <c r="O6" s="271" t="s">
        <v>175</v>
      </c>
      <c r="P6" s="263"/>
      <c r="Q6" s="265"/>
      <c r="R6" s="266"/>
    </row>
    <row r="7" customFormat="false" ht="58.5" hidden="false" customHeight="true" outlineLevel="0" collapsed="false">
      <c r="A7" s="261"/>
      <c r="B7" s="272" t="s">
        <v>180</v>
      </c>
      <c r="C7" s="263"/>
      <c r="D7" s="295"/>
      <c r="E7" s="295"/>
      <c r="F7" s="295"/>
      <c r="G7" s="295"/>
      <c r="H7" s="296"/>
      <c r="I7" s="297"/>
      <c r="J7" s="298"/>
      <c r="K7" s="295"/>
      <c r="L7" s="295"/>
      <c r="M7" s="295"/>
      <c r="N7" s="295"/>
      <c r="O7" s="271"/>
      <c r="P7" s="263"/>
      <c r="Q7" s="265"/>
      <c r="R7" s="266"/>
      <c r="T7" s="273" t="s">
        <v>383</v>
      </c>
      <c r="U7" s="273" t="s">
        <v>384</v>
      </c>
      <c r="V7" s="273" t="s">
        <v>385</v>
      </c>
      <c r="X7" s="299"/>
      <c r="Y7" s="299"/>
      <c r="Z7" s="299"/>
    </row>
    <row r="8" s="284" customFormat="true" ht="22.5" hidden="false" customHeight="true" outlineLevel="0" collapsed="false">
      <c r="A8" s="274" t="n">
        <v>1</v>
      </c>
      <c r="B8" s="275" t="str">
        <f aca="false">IF(NOMINA!B1="","",NOMINA!B1)</f>
        <v>  </v>
      </c>
      <c r="C8" s="300" t="str">
        <f aca="false">IF('EVAL SER Y DECIDIR'!H8="","",'EVAL SER Y DECIDIR'!H8)</f>
        <v/>
      </c>
      <c r="D8" s="277"/>
      <c r="E8" s="277"/>
      <c r="F8" s="277"/>
      <c r="G8" s="277"/>
      <c r="H8" s="278"/>
      <c r="I8" s="279" t="str">
        <f aca="false">IF(ISERROR(ROUND(AVERAGE(D8:H8),0)),"",ROUND(AVERAGE(D8:H8),0))</f>
        <v/>
      </c>
      <c r="J8" s="287"/>
      <c r="K8" s="277"/>
      <c r="L8" s="277"/>
      <c r="M8" s="277"/>
      <c r="N8" s="277"/>
      <c r="O8" s="279" t="str">
        <f aca="false">IF(ISERROR(ROUND(AVERAGE(J8:N8),0)),"",ROUND(AVERAGE(J8:N8),0))</f>
        <v/>
      </c>
      <c r="P8" s="300" t="str">
        <f aca="false">IF('EVAL SER Y DECIDIR'!N8="","",'EVAL SER Y DECIDIR'!N8)</f>
        <v/>
      </c>
      <c r="Q8" s="280" t="str">
        <f aca="false">IF(AUTOEVALUACIÓN!C8="","",AUTOEVALUACIÓN!C8)</f>
        <v/>
      </c>
      <c r="R8" s="281" t="str">
        <f aca="false">IF(OR(C8="",I8="",O8="",P8="",Q8=""),"",SUM(C8,I8,O8,P8,Q8))</f>
        <v/>
      </c>
      <c r="S8" s="282"/>
      <c r="T8" s="282" t="n">
        <f aca="false">COUNTIFS(R8:R52,"&lt;101",R8:R52,"&gt;0")</f>
        <v>0</v>
      </c>
      <c r="U8" s="283" t="n">
        <f aca="false">COUNTIFS(R8:R52,"&lt;51",R8:R52,"&gt;1")</f>
        <v>0</v>
      </c>
      <c r="V8" s="283" t="n">
        <f aca="false">T8-U8</f>
        <v>0</v>
      </c>
      <c r="W8" s="283"/>
      <c r="X8" s="237"/>
      <c r="Y8" s="301"/>
    </row>
    <row r="9" s="284" customFormat="true" ht="22.5" hidden="false" customHeight="true" outlineLevel="0" collapsed="false">
      <c r="A9" s="274" t="n">
        <v>2</v>
      </c>
      <c r="B9" s="275" t="str">
        <f aca="false">IF(NOMINA!B2="","",NOMINA!B2)</f>
        <v>  </v>
      </c>
      <c r="C9" s="300" t="str">
        <f aca="false">IF('EVAL SER Y DECIDIR'!H9="","",'EVAL SER Y DECIDIR'!H9)</f>
        <v/>
      </c>
      <c r="D9" s="277"/>
      <c r="E9" s="277"/>
      <c r="F9" s="277"/>
      <c r="G9" s="277"/>
      <c r="H9" s="278"/>
      <c r="I9" s="279" t="str">
        <f aca="false">IF(ISERROR(ROUND(AVERAGE(D9:H9),0)),"",ROUND(AVERAGE(D9:H9),0))</f>
        <v/>
      </c>
      <c r="J9" s="287"/>
      <c r="K9" s="277"/>
      <c r="L9" s="277"/>
      <c r="M9" s="277"/>
      <c r="N9" s="277"/>
      <c r="O9" s="279" t="str">
        <f aca="false">IF(ISERROR(ROUND(AVERAGE(J9:N9),0)),"",ROUND(AVERAGE(J9:N9),0))</f>
        <v/>
      </c>
      <c r="P9" s="300" t="str">
        <f aca="false">IF('EVAL SER Y DECIDIR'!N9="","",'EVAL SER Y DECIDIR'!N9)</f>
        <v/>
      </c>
      <c r="Q9" s="280" t="str">
        <f aca="false">IF(AUTOEVALUACIÓN!C9="","",AUTOEVALUACIÓN!C9)</f>
        <v/>
      </c>
      <c r="R9" s="281" t="str">
        <f aca="false">IF(OR(C9="",I9="",O9="",P9="",Q9=""),"",SUM(C9,I9,O9,P9,Q9))</f>
        <v/>
      </c>
      <c r="S9" s="282"/>
      <c r="T9" s="282"/>
      <c r="U9" s="283"/>
      <c r="V9" s="283"/>
      <c r="W9" s="283"/>
    </row>
    <row r="10" s="284" customFormat="true" ht="22.5" hidden="false" customHeight="true" outlineLevel="0" collapsed="false">
      <c r="A10" s="274" t="n">
        <v>3</v>
      </c>
      <c r="B10" s="275" t="str">
        <f aca="false">IF(NOMINA!B3="","",NOMINA!B3)</f>
        <v>  </v>
      </c>
      <c r="C10" s="300" t="str">
        <f aca="false">IF('EVAL SER Y DECIDIR'!H10="","",'EVAL SER Y DECIDIR'!H10)</f>
        <v/>
      </c>
      <c r="D10" s="277"/>
      <c r="E10" s="277"/>
      <c r="F10" s="277"/>
      <c r="G10" s="277"/>
      <c r="H10" s="278"/>
      <c r="I10" s="279" t="str">
        <f aca="false">IF(ISERROR(ROUND(AVERAGE(D10:H10),0)),"",ROUND(AVERAGE(D10:H10),0))</f>
        <v/>
      </c>
      <c r="J10" s="287"/>
      <c r="K10" s="277"/>
      <c r="L10" s="277"/>
      <c r="M10" s="277"/>
      <c r="N10" s="277"/>
      <c r="O10" s="279" t="str">
        <f aca="false">IF(ISERROR(ROUND(AVERAGE(J10:N10),0)),"",ROUND(AVERAGE(J10:N10),0))</f>
        <v/>
      </c>
      <c r="P10" s="300" t="str">
        <f aca="false">IF('EVAL SER Y DECIDIR'!N10="","",'EVAL SER Y DECIDIR'!N10)</f>
        <v/>
      </c>
      <c r="Q10" s="280" t="str">
        <f aca="false">IF(AUTOEVALUACIÓN!C10="","",AUTOEVALUACIÓN!C10)</f>
        <v/>
      </c>
      <c r="R10" s="281" t="str">
        <f aca="false">IF(OR(C10="",I10="",O10="",P10="",Q10=""),"",SUM(C10,I10,O10,P10,Q10))</f>
        <v/>
      </c>
      <c r="S10" s="282"/>
      <c r="T10" s="282"/>
      <c r="U10" s="283"/>
      <c r="V10" s="283"/>
      <c r="W10" s="283"/>
    </row>
    <row r="11" s="284" customFormat="true" ht="22.5" hidden="false" customHeight="true" outlineLevel="0" collapsed="false">
      <c r="A11" s="274" t="n">
        <v>4</v>
      </c>
      <c r="B11" s="275" t="str">
        <f aca="false">IF(NOMINA!B4="","",NOMINA!B4)</f>
        <v>  </v>
      </c>
      <c r="C11" s="300" t="str">
        <f aca="false">IF('EVAL SER Y DECIDIR'!H11="","",'EVAL SER Y DECIDIR'!H11)</f>
        <v/>
      </c>
      <c r="D11" s="277"/>
      <c r="E11" s="277"/>
      <c r="F11" s="277"/>
      <c r="G11" s="277"/>
      <c r="H11" s="278"/>
      <c r="I11" s="279" t="str">
        <f aca="false">IF(ISERROR(ROUND(AVERAGE(D11:H11),0)),"",ROUND(AVERAGE(D11:H11),0))</f>
        <v/>
      </c>
      <c r="J11" s="287"/>
      <c r="K11" s="277"/>
      <c r="L11" s="277"/>
      <c r="M11" s="277"/>
      <c r="N11" s="277"/>
      <c r="O11" s="279" t="str">
        <f aca="false">IF(ISERROR(ROUND(AVERAGE(J11:N11),0)),"",ROUND(AVERAGE(J11:N11),0))</f>
        <v/>
      </c>
      <c r="P11" s="300" t="str">
        <f aca="false">IF('EVAL SER Y DECIDIR'!N11="","",'EVAL SER Y DECIDIR'!N11)</f>
        <v/>
      </c>
      <c r="Q11" s="280" t="str">
        <f aca="false">IF(AUTOEVALUACIÓN!C11="","",AUTOEVALUACIÓN!C11)</f>
        <v/>
      </c>
      <c r="R11" s="281" t="str">
        <f aca="false">IF(OR(C11="",I11="",O11="",P11="",Q11=""),"",SUM(C11,I11,O11,P11,Q11))</f>
        <v/>
      </c>
      <c r="S11" s="282"/>
      <c r="T11" s="282"/>
      <c r="U11" s="283"/>
      <c r="V11" s="283"/>
      <c r="W11" s="283"/>
    </row>
    <row r="12" s="284" customFormat="true" ht="22.5" hidden="false" customHeight="true" outlineLevel="0" collapsed="false">
      <c r="A12" s="274" t="n">
        <v>5</v>
      </c>
      <c r="B12" s="275" t="str">
        <f aca="false">IF(NOMINA!B5="","",NOMINA!B5)</f>
        <v>  </v>
      </c>
      <c r="C12" s="300" t="str">
        <f aca="false">IF('EVAL SER Y DECIDIR'!H12="","",'EVAL SER Y DECIDIR'!H12)</f>
        <v/>
      </c>
      <c r="D12" s="277"/>
      <c r="E12" s="277"/>
      <c r="F12" s="277"/>
      <c r="G12" s="277"/>
      <c r="H12" s="278"/>
      <c r="I12" s="279" t="str">
        <f aca="false">IF(ISERROR(ROUND(AVERAGE(D12:H12),0)),"",ROUND(AVERAGE(D12:H12),0))</f>
        <v/>
      </c>
      <c r="J12" s="287"/>
      <c r="K12" s="277"/>
      <c r="L12" s="277"/>
      <c r="M12" s="277"/>
      <c r="N12" s="277"/>
      <c r="O12" s="279" t="str">
        <f aca="false">IF(ISERROR(ROUND(AVERAGE(J12:N12),0)),"",ROUND(AVERAGE(J12:N12),0))</f>
        <v/>
      </c>
      <c r="P12" s="300" t="str">
        <f aca="false">IF('EVAL SER Y DECIDIR'!N12="","",'EVAL SER Y DECIDIR'!N12)</f>
        <v/>
      </c>
      <c r="Q12" s="280" t="str">
        <f aca="false">IF(AUTOEVALUACIÓN!C12="","",AUTOEVALUACIÓN!C12)</f>
        <v/>
      </c>
      <c r="R12" s="281" t="str">
        <f aca="false">IF(OR(C12="",I12="",O12="",P12="",Q12=""),"",SUM(C12,I12,O12,P12,Q12))</f>
        <v/>
      </c>
      <c r="S12" s="282"/>
      <c r="T12" s="282"/>
      <c r="U12" s="283"/>
      <c r="V12" s="283"/>
      <c r="W12" s="283"/>
    </row>
    <row r="13" s="284" customFormat="true" ht="22.5" hidden="false" customHeight="true" outlineLevel="0" collapsed="false">
      <c r="A13" s="274" t="n">
        <v>6</v>
      </c>
      <c r="B13" s="275" t="str">
        <f aca="false">IF(NOMINA!B6="","",NOMINA!B6)</f>
        <v>  </v>
      </c>
      <c r="C13" s="300" t="str">
        <f aca="false">IF('EVAL SER Y DECIDIR'!H13="","",'EVAL SER Y DECIDIR'!H13)</f>
        <v/>
      </c>
      <c r="D13" s="277"/>
      <c r="E13" s="277"/>
      <c r="F13" s="277"/>
      <c r="G13" s="277"/>
      <c r="H13" s="278"/>
      <c r="I13" s="279" t="str">
        <f aca="false">IF(ISERROR(ROUND(AVERAGE(D13:H13),0)),"",ROUND(AVERAGE(D13:H13),0))</f>
        <v/>
      </c>
      <c r="J13" s="287"/>
      <c r="K13" s="277"/>
      <c r="L13" s="277"/>
      <c r="M13" s="277"/>
      <c r="N13" s="277"/>
      <c r="O13" s="279" t="str">
        <f aca="false">IF(ISERROR(ROUND(AVERAGE(J13:N13),0)),"",ROUND(AVERAGE(J13:N13),0))</f>
        <v/>
      </c>
      <c r="P13" s="300" t="str">
        <f aca="false">IF('EVAL SER Y DECIDIR'!N13="","",'EVAL SER Y DECIDIR'!N13)</f>
        <v/>
      </c>
      <c r="Q13" s="280" t="str">
        <f aca="false">IF(AUTOEVALUACIÓN!C13="","",AUTOEVALUACIÓN!C13)</f>
        <v/>
      </c>
      <c r="R13" s="281" t="str">
        <f aca="false">IF(OR(C13="",I13="",O13="",P13="",Q13=""),"",SUM(C13,I13,O13,P13,Q13))</f>
        <v/>
      </c>
      <c r="S13" s="282"/>
      <c r="T13" s="282"/>
      <c r="U13" s="283"/>
      <c r="V13" s="283"/>
      <c r="W13" s="283"/>
    </row>
    <row r="14" s="284" customFormat="true" ht="22.5" hidden="false" customHeight="true" outlineLevel="0" collapsed="false">
      <c r="A14" s="274" t="n">
        <v>7</v>
      </c>
      <c r="B14" s="275" t="str">
        <f aca="false">IF(NOMINA!B7="","",NOMINA!B7)</f>
        <v>  </v>
      </c>
      <c r="C14" s="300" t="str">
        <f aca="false">IF('EVAL SER Y DECIDIR'!H14="","",'EVAL SER Y DECIDIR'!H14)</f>
        <v/>
      </c>
      <c r="D14" s="277"/>
      <c r="E14" s="277"/>
      <c r="F14" s="277"/>
      <c r="G14" s="277"/>
      <c r="H14" s="278"/>
      <c r="I14" s="279" t="str">
        <f aca="false">IF(ISERROR(ROUND(AVERAGE(D14:H14),0)),"",ROUND(AVERAGE(D14:H14),0))</f>
        <v/>
      </c>
      <c r="J14" s="287"/>
      <c r="K14" s="277"/>
      <c r="L14" s="277"/>
      <c r="M14" s="277"/>
      <c r="N14" s="277"/>
      <c r="O14" s="279" t="str">
        <f aca="false">IF(ISERROR(ROUND(AVERAGE(J14:N14),0)),"",ROUND(AVERAGE(J14:N14),0))</f>
        <v/>
      </c>
      <c r="P14" s="300" t="str">
        <f aca="false">IF('EVAL SER Y DECIDIR'!N14="","",'EVAL SER Y DECIDIR'!N14)</f>
        <v/>
      </c>
      <c r="Q14" s="280" t="str">
        <f aca="false">IF(AUTOEVALUACIÓN!C14="","",AUTOEVALUACIÓN!C14)</f>
        <v/>
      </c>
      <c r="R14" s="281" t="str">
        <f aca="false">IF(OR(C14="",I14="",O14="",P14="",Q14=""),"",SUM(C14,I14,O14,P14,Q14))</f>
        <v/>
      </c>
      <c r="S14" s="282"/>
      <c r="T14" s="282"/>
      <c r="U14" s="283"/>
      <c r="V14" s="283"/>
      <c r="W14" s="283"/>
    </row>
    <row r="15" s="284" customFormat="true" ht="22.5" hidden="false" customHeight="true" outlineLevel="0" collapsed="false">
      <c r="A15" s="274" t="n">
        <v>8</v>
      </c>
      <c r="B15" s="275" t="str">
        <f aca="false">IF(NOMINA!B8="","",NOMINA!B8)</f>
        <v>  </v>
      </c>
      <c r="C15" s="300" t="str">
        <f aca="false">IF('EVAL SER Y DECIDIR'!H15="","",'EVAL SER Y DECIDIR'!H15)</f>
        <v/>
      </c>
      <c r="D15" s="277"/>
      <c r="E15" s="277"/>
      <c r="F15" s="277"/>
      <c r="G15" s="277"/>
      <c r="H15" s="278"/>
      <c r="I15" s="279" t="str">
        <f aca="false">IF(ISERROR(ROUND(AVERAGE(D15:H15),0)),"",ROUND(AVERAGE(D15:H15),0))</f>
        <v/>
      </c>
      <c r="J15" s="287"/>
      <c r="K15" s="277"/>
      <c r="L15" s="277"/>
      <c r="M15" s="277"/>
      <c r="N15" s="277"/>
      <c r="O15" s="279" t="str">
        <f aca="false">IF(ISERROR(ROUND(AVERAGE(J15:N15),0)),"",ROUND(AVERAGE(J15:N15),0))</f>
        <v/>
      </c>
      <c r="P15" s="300" t="str">
        <f aca="false">IF('EVAL SER Y DECIDIR'!N15="","",'EVAL SER Y DECIDIR'!N15)</f>
        <v/>
      </c>
      <c r="Q15" s="280" t="str">
        <f aca="false">IF(AUTOEVALUACIÓN!C15="","",AUTOEVALUACIÓN!C15)</f>
        <v/>
      </c>
      <c r="R15" s="281" t="str">
        <f aca="false">IF(OR(C15="",I15="",O15="",P15="",Q15=""),"",SUM(C15,I15,O15,P15,Q15))</f>
        <v/>
      </c>
      <c r="S15" s="282"/>
      <c r="T15" s="282"/>
      <c r="U15" s="283"/>
      <c r="V15" s="283"/>
      <c r="W15" s="283"/>
    </row>
    <row r="16" s="284" customFormat="true" ht="22.5" hidden="false" customHeight="true" outlineLevel="0" collapsed="false">
      <c r="A16" s="274" t="n">
        <v>9</v>
      </c>
      <c r="B16" s="275" t="str">
        <f aca="false">IF(NOMINA!B9="","",NOMINA!B9)</f>
        <v>  </v>
      </c>
      <c r="C16" s="300" t="str">
        <f aca="false">IF('EVAL SER Y DECIDIR'!H16="","",'EVAL SER Y DECIDIR'!H16)</f>
        <v/>
      </c>
      <c r="D16" s="277"/>
      <c r="E16" s="277"/>
      <c r="F16" s="277"/>
      <c r="G16" s="277"/>
      <c r="H16" s="278"/>
      <c r="I16" s="279" t="str">
        <f aca="false">IF(ISERROR(ROUND(AVERAGE(D16:H16),0)),"",ROUND(AVERAGE(D16:H16),0))</f>
        <v/>
      </c>
      <c r="J16" s="287"/>
      <c r="K16" s="277"/>
      <c r="L16" s="277"/>
      <c r="M16" s="277"/>
      <c r="N16" s="277"/>
      <c r="O16" s="279" t="str">
        <f aca="false">IF(ISERROR(ROUND(AVERAGE(J16:N16),0)),"",ROUND(AVERAGE(J16:N16),0))</f>
        <v/>
      </c>
      <c r="P16" s="300" t="str">
        <f aca="false">IF('EVAL SER Y DECIDIR'!N16="","",'EVAL SER Y DECIDIR'!N16)</f>
        <v/>
      </c>
      <c r="Q16" s="280" t="str">
        <f aca="false">IF(AUTOEVALUACIÓN!C16="","",AUTOEVALUACIÓN!C16)</f>
        <v/>
      </c>
      <c r="R16" s="281" t="str">
        <f aca="false">IF(OR(C16="",I16="",O16="",P16="",Q16=""),"",SUM(C16,I16,O16,P16,Q16))</f>
        <v/>
      </c>
      <c r="S16" s="282"/>
      <c r="T16" s="282"/>
      <c r="U16" s="283"/>
      <c r="V16" s="283"/>
      <c r="W16" s="283"/>
    </row>
    <row r="17" s="284" customFormat="true" ht="22.5" hidden="false" customHeight="true" outlineLevel="0" collapsed="false">
      <c r="A17" s="274" t="n">
        <v>10</v>
      </c>
      <c r="B17" s="275" t="str">
        <f aca="false">IF(NOMINA!B10="","",NOMINA!B10)</f>
        <v>  </v>
      </c>
      <c r="C17" s="300" t="str">
        <f aca="false">IF('EVAL SER Y DECIDIR'!H17="","",'EVAL SER Y DECIDIR'!H17)</f>
        <v/>
      </c>
      <c r="D17" s="277"/>
      <c r="E17" s="277"/>
      <c r="F17" s="277"/>
      <c r="G17" s="277"/>
      <c r="H17" s="278"/>
      <c r="I17" s="279" t="str">
        <f aca="false">IF(ISERROR(ROUND(AVERAGE(D17:H17),0)),"",ROUND(AVERAGE(D17:H17),0))</f>
        <v/>
      </c>
      <c r="J17" s="287"/>
      <c r="K17" s="277"/>
      <c r="L17" s="277"/>
      <c r="M17" s="277"/>
      <c r="N17" s="277"/>
      <c r="O17" s="279" t="str">
        <f aca="false">IF(ISERROR(ROUND(AVERAGE(J17:N17),0)),"",ROUND(AVERAGE(J17:N17),0))</f>
        <v/>
      </c>
      <c r="P17" s="300" t="str">
        <f aca="false">IF('EVAL SER Y DECIDIR'!N17="","",'EVAL SER Y DECIDIR'!N17)</f>
        <v/>
      </c>
      <c r="Q17" s="280" t="str">
        <f aca="false">IF(AUTOEVALUACIÓN!C17="","",AUTOEVALUACIÓN!C17)</f>
        <v/>
      </c>
      <c r="R17" s="281" t="str">
        <f aca="false">IF(OR(C17="",I17="",O17="",P17="",Q17=""),"",SUM(C17,I17,O17,P17,Q17))</f>
        <v/>
      </c>
      <c r="S17" s="282"/>
      <c r="T17" s="282"/>
      <c r="U17" s="283"/>
      <c r="V17" s="283"/>
      <c r="W17" s="283"/>
    </row>
    <row r="18" s="284" customFormat="true" ht="22.5" hidden="false" customHeight="true" outlineLevel="0" collapsed="false">
      <c r="A18" s="274" t="n">
        <v>11</v>
      </c>
      <c r="B18" s="275" t="str">
        <f aca="false">IF(NOMINA!B11="","",NOMINA!B11)</f>
        <v>  </v>
      </c>
      <c r="C18" s="300" t="str">
        <f aca="false">IF('EVAL SER Y DECIDIR'!H18="","",'EVAL SER Y DECIDIR'!H18)</f>
        <v/>
      </c>
      <c r="D18" s="277"/>
      <c r="E18" s="277"/>
      <c r="F18" s="277"/>
      <c r="G18" s="277"/>
      <c r="H18" s="278"/>
      <c r="I18" s="279" t="str">
        <f aca="false">IF(ISERROR(ROUND(AVERAGE(D18:H18),0)),"",ROUND(AVERAGE(D18:H18),0))</f>
        <v/>
      </c>
      <c r="J18" s="287"/>
      <c r="K18" s="277"/>
      <c r="L18" s="277"/>
      <c r="M18" s="277"/>
      <c r="N18" s="277"/>
      <c r="O18" s="279" t="str">
        <f aca="false">IF(ISERROR(ROUND(AVERAGE(J18:N18),0)),"",ROUND(AVERAGE(J18:N18),0))</f>
        <v/>
      </c>
      <c r="P18" s="300" t="str">
        <f aca="false">IF('EVAL SER Y DECIDIR'!N18="","",'EVAL SER Y DECIDIR'!N18)</f>
        <v/>
      </c>
      <c r="Q18" s="280" t="str">
        <f aca="false">IF(AUTOEVALUACIÓN!C18="","",AUTOEVALUACIÓN!C18)</f>
        <v/>
      </c>
      <c r="R18" s="281" t="str">
        <f aca="false">IF(OR(C18="",I18="",O18="",P18="",Q18=""),"",SUM(C18,I18,O18,P18,Q18))</f>
        <v/>
      </c>
      <c r="S18" s="282"/>
      <c r="T18" s="282"/>
      <c r="U18" s="283"/>
      <c r="V18" s="283"/>
      <c r="W18" s="283"/>
    </row>
    <row r="19" s="284" customFormat="true" ht="22.5" hidden="false" customHeight="true" outlineLevel="0" collapsed="false">
      <c r="A19" s="274" t="n">
        <v>12</v>
      </c>
      <c r="B19" s="275" t="str">
        <f aca="false">IF(NOMINA!B12="","",NOMINA!B12)</f>
        <v>  </v>
      </c>
      <c r="C19" s="300" t="str">
        <f aca="false">IF('EVAL SER Y DECIDIR'!H19="","",'EVAL SER Y DECIDIR'!H19)</f>
        <v/>
      </c>
      <c r="D19" s="277"/>
      <c r="E19" s="277"/>
      <c r="F19" s="277"/>
      <c r="G19" s="277"/>
      <c r="H19" s="278"/>
      <c r="I19" s="279" t="str">
        <f aca="false">IF(ISERROR(ROUND(AVERAGE(D19:H19),0)),"",ROUND(AVERAGE(D19:H19),0))</f>
        <v/>
      </c>
      <c r="J19" s="287"/>
      <c r="K19" s="277"/>
      <c r="L19" s="277"/>
      <c r="M19" s="277"/>
      <c r="N19" s="277"/>
      <c r="O19" s="279" t="str">
        <f aca="false">IF(ISERROR(ROUND(AVERAGE(J19:N19),0)),"",ROUND(AVERAGE(J19:N19),0))</f>
        <v/>
      </c>
      <c r="P19" s="300" t="str">
        <f aca="false">IF('EVAL SER Y DECIDIR'!N19="","",'EVAL SER Y DECIDIR'!N19)</f>
        <v/>
      </c>
      <c r="Q19" s="280" t="str">
        <f aca="false">IF(AUTOEVALUACIÓN!C19="","",AUTOEVALUACIÓN!C19)</f>
        <v/>
      </c>
      <c r="R19" s="281" t="str">
        <f aca="false">IF(OR(C19="",I19="",O19="",P19="",Q19=""),"",SUM(C19,I19,O19,P19,Q19))</f>
        <v/>
      </c>
      <c r="S19" s="282"/>
      <c r="T19" s="282"/>
      <c r="U19" s="283"/>
      <c r="V19" s="283"/>
      <c r="W19" s="283"/>
    </row>
    <row r="20" s="284" customFormat="true" ht="22.5" hidden="false" customHeight="true" outlineLevel="0" collapsed="false">
      <c r="A20" s="274" t="n">
        <v>13</v>
      </c>
      <c r="B20" s="275" t="str">
        <f aca="false">IF(NOMINA!B13="","",NOMINA!B13)</f>
        <v>  </v>
      </c>
      <c r="C20" s="300" t="str">
        <f aca="false">IF('EVAL SER Y DECIDIR'!H20="","",'EVAL SER Y DECIDIR'!H20)</f>
        <v/>
      </c>
      <c r="D20" s="277"/>
      <c r="E20" s="277"/>
      <c r="F20" s="277"/>
      <c r="G20" s="277"/>
      <c r="H20" s="278"/>
      <c r="I20" s="279" t="str">
        <f aca="false">IF(ISERROR(ROUND(AVERAGE(D20:H20),0)),"",ROUND(AVERAGE(D20:H20),0))</f>
        <v/>
      </c>
      <c r="J20" s="287"/>
      <c r="K20" s="277"/>
      <c r="L20" s="277"/>
      <c r="M20" s="277"/>
      <c r="N20" s="277"/>
      <c r="O20" s="279" t="str">
        <f aca="false">IF(ISERROR(ROUND(AVERAGE(J20:N20),0)),"",ROUND(AVERAGE(J20:N20),0))</f>
        <v/>
      </c>
      <c r="P20" s="300" t="str">
        <f aca="false">IF('EVAL SER Y DECIDIR'!N20="","",'EVAL SER Y DECIDIR'!N20)</f>
        <v/>
      </c>
      <c r="Q20" s="280" t="str">
        <f aca="false">IF(AUTOEVALUACIÓN!C20="","",AUTOEVALUACIÓN!C20)</f>
        <v/>
      </c>
      <c r="R20" s="281" t="str">
        <f aca="false">IF(OR(C20="",I20="",O20="",P20="",Q20=""),"",SUM(C20,I20,O20,P20,Q20))</f>
        <v/>
      </c>
      <c r="S20" s="282"/>
      <c r="T20" s="282"/>
      <c r="U20" s="283"/>
      <c r="V20" s="283"/>
      <c r="W20" s="283"/>
    </row>
    <row r="21" s="284" customFormat="true" ht="22.5" hidden="false" customHeight="true" outlineLevel="0" collapsed="false">
      <c r="A21" s="274" t="n">
        <v>14</v>
      </c>
      <c r="B21" s="275" t="str">
        <f aca="false">IF(NOMINA!B14="","",NOMINA!B14)</f>
        <v>  </v>
      </c>
      <c r="C21" s="300" t="str">
        <f aca="false">IF('EVAL SER Y DECIDIR'!H21="","",'EVAL SER Y DECIDIR'!H21)</f>
        <v/>
      </c>
      <c r="D21" s="277"/>
      <c r="E21" s="277"/>
      <c r="F21" s="277"/>
      <c r="G21" s="277"/>
      <c r="H21" s="278"/>
      <c r="I21" s="279" t="str">
        <f aca="false">IF(ISERROR(ROUND(AVERAGE(D21:H21),0)),"",ROUND(AVERAGE(D21:H21),0))</f>
        <v/>
      </c>
      <c r="J21" s="287"/>
      <c r="K21" s="277"/>
      <c r="L21" s="277"/>
      <c r="M21" s="277"/>
      <c r="N21" s="277"/>
      <c r="O21" s="279" t="str">
        <f aca="false">IF(ISERROR(ROUND(AVERAGE(J21:N21),0)),"",ROUND(AVERAGE(J21:N21),0))</f>
        <v/>
      </c>
      <c r="P21" s="300" t="str">
        <f aca="false">IF('EVAL SER Y DECIDIR'!N21="","",'EVAL SER Y DECIDIR'!N21)</f>
        <v/>
      </c>
      <c r="Q21" s="280" t="str">
        <f aca="false">IF(AUTOEVALUACIÓN!C21="","",AUTOEVALUACIÓN!C21)</f>
        <v/>
      </c>
      <c r="R21" s="281" t="str">
        <f aca="false">IF(OR(C21="",I21="",O21="",P21="",Q21=""),"",SUM(C21,I21,O21,P21,Q21))</f>
        <v/>
      </c>
      <c r="S21" s="282"/>
      <c r="T21" s="282"/>
      <c r="U21" s="283"/>
      <c r="V21" s="283"/>
      <c r="W21" s="283"/>
    </row>
    <row r="22" s="284" customFormat="true" ht="22.5" hidden="false" customHeight="true" outlineLevel="0" collapsed="false">
      <c r="A22" s="274" t="n">
        <v>15</v>
      </c>
      <c r="B22" s="275" t="str">
        <f aca="false">IF(NOMINA!B15="","",NOMINA!B15)</f>
        <v>  </v>
      </c>
      <c r="C22" s="300" t="str">
        <f aca="false">IF('EVAL SER Y DECIDIR'!H22="","",'EVAL SER Y DECIDIR'!H22)</f>
        <v/>
      </c>
      <c r="D22" s="277"/>
      <c r="E22" s="277"/>
      <c r="F22" s="277"/>
      <c r="G22" s="277"/>
      <c r="H22" s="278"/>
      <c r="I22" s="279" t="str">
        <f aca="false">IF(ISERROR(ROUND(AVERAGE(D22:H22),0)),"",ROUND(AVERAGE(D22:H22),0))</f>
        <v/>
      </c>
      <c r="J22" s="287"/>
      <c r="K22" s="277"/>
      <c r="L22" s="277"/>
      <c r="M22" s="277"/>
      <c r="N22" s="277"/>
      <c r="O22" s="279" t="str">
        <f aca="false">IF(ISERROR(ROUND(AVERAGE(J22:N22),0)),"",ROUND(AVERAGE(J22:N22),0))</f>
        <v/>
      </c>
      <c r="P22" s="300" t="str">
        <f aca="false">IF('EVAL SER Y DECIDIR'!N22="","",'EVAL SER Y DECIDIR'!N22)</f>
        <v/>
      </c>
      <c r="Q22" s="280" t="str">
        <f aca="false">IF(AUTOEVALUACIÓN!C22="","",AUTOEVALUACIÓN!C22)</f>
        <v/>
      </c>
      <c r="R22" s="281" t="str">
        <f aca="false">IF(OR(C22="",I22="",O22="",P22="",Q22=""),"",SUM(C22,I22,O22,P22,Q22))</f>
        <v/>
      </c>
      <c r="S22" s="282"/>
      <c r="T22" s="282"/>
      <c r="U22" s="283"/>
      <c r="V22" s="283"/>
      <c r="W22" s="283"/>
    </row>
    <row r="23" s="284" customFormat="true" ht="22.5" hidden="false" customHeight="true" outlineLevel="0" collapsed="false">
      <c r="A23" s="274" t="n">
        <v>16</v>
      </c>
      <c r="B23" s="275" t="str">
        <f aca="false">IF(NOMINA!B16="","",NOMINA!B16)</f>
        <v>  </v>
      </c>
      <c r="C23" s="300" t="str">
        <f aca="false">IF('EVAL SER Y DECIDIR'!H23="","",'EVAL SER Y DECIDIR'!H23)</f>
        <v/>
      </c>
      <c r="D23" s="277"/>
      <c r="E23" s="277"/>
      <c r="F23" s="277"/>
      <c r="G23" s="277"/>
      <c r="H23" s="278"/>
      <c r="I23" s="279" t="str">
        <f aca="false">IF(ISERROR(ROUND(AVERAGE(D23:H23),0)),"",ROUND(AVERAGE(D23:H23),0))</f>
        <v/>
      </c>
      <c r="J23" s="287"/>
      <c r="K23" s="277"/>
      <c r="L23" s="277"/>
      <c r="M23" s="277"/>
      <c r="N23" s="277"/>
      <c r="O23" s="279" t="str">
        <f aca="false">IF(ISERROR(ROUND(AVERAGE(J23:N23),0)),"",ROUND(AVERAGE(J23:N23),0))</f>
        <v/>
      </c>
      <c r="P23" s="300" t="str">
        <f aca="false">IF('EVAL SER Y DECIDIR'!N23="","",'EVAL SER Y DECIDIR'!N23)</f>
        <v/>
      </c>
      <c r="Q23" s="280" t="str">
        <f aca="false">IF(AUTOEVALUACIÓN!C23="","",AUTOEVALUACIÓN!C23)</f>
        <v/>
      </c>
      <c r="R23" s="281" t="str">
        <f aca="false">IF(OR(C23="",I23="",O23="",P23="",Q23=""),"",SUM(C23,I23,O23,P23,Q23))</f>
        <v/>
      </c>
      <c r="S23" s="282"/>
      <c r="T23" s="282"/>
      <c r="U23" s="283"/>
      <c r="V23" s="283"/>
      <c r="W23" s="283"/>
    </row>
    <row r="24" s="284" customFormat="true" ht="22.5" hidden="false" customHeight="true" outlineLevel="0" collapsed="false">
      <c r="A24" s="274" t="n">
        <v>17</v>
      </c>
      <c r="B24" s="275" t="str">
        <f aca="false">IF(NOMINA!B17="","",NOMINA!B17)</f>
        <v>  </v>
      </c>
      <c r="C24" s="300" t="str">
        <f aca="false">IF('EVAL SER Y DECIDIR'!H24="","",'EVAL SER Y DECIDIR'!H24)</f>
        <v/>
      </c>
      <c r="D24" s="277"/>
      <c r="E24" s="277"/>
      <c r="F24" s="277"/>
      <c r="G24" s="277"/>
      <c r="H24" s="278"/>
      <c r="I24" s="279" t="str">
        <f aca="false">IF(ISERROR(ROUND(AVERAGE(D24:H24),0)),"",ROUND(AVERAGE(D24:H24),0))</f>
        <v/>
      </c>
      <c r="J24" s="287"/>
      <c r="K24" s="277"/>
      <c r="L24" s="277"/>
      <c r="M24" s="277"/>
      <c r="N24" s="277"/>
      <c r="O24" s="279" t="str">
        <f aca="false">IF(ISERROR(ROUND(AVERAGE(J24:N24),0)),"",ROUND(AVERAGE(J24:N24),0))</f>
        <v/>
      </c>
      <c r="P24" s="300" t="str">
        <f aca="false">IF('EVAL SER Y DECIDIR'!N24="","",'EVAL SER Y DECIDIR'!N24)</f>
        <v/>
      </c>
      <c r="Q24" s="280" t="str">
        <f aca="false">IF(AUTOEVALUACIÓN!C24="","",AUTOEVALUACIÓN!C24)</f>
        <v/>
      </c>
      <c r="R24" s="281" t="str">
        <f aca="false">IF(OR(C24="",I24="",O24="",P24="",Q24=""),"",SUM(C24,I24,O24,P24,Q24))</f>
        <v/>
      </c>
      <c r="S24" s="282"/>
      <c r="T24" s="282"/>
      <c r="U24" s="283"/>
      <c r="V24" s="283"/>
      <c r="W24" s="283"/>
    </row>
    <row r="25" s="284" customFormat="true" ht="22.5" hidden="false" customHeight="true" outlineLevel="0" collapsed="false">
      <c r="A25" s="274" t="n">
        <v>18</v>
      </c>
      <c r="B25" s="275" t="str">
        <f aca="false">IF(NOMINA!B18="","",NOMINA!B18)</f>
        <v>  </v>
      </c>
      <c r="C25" s="300" t="str">
        <f aca="false">IF('EVAL SER Y DECIDIR'!H25="","",'EVAL SER Y DECIDIR'!H25)</f>
        <v/>
      </c>
      <c r="D25" s="277"/>
      <c r="E25" s="277"/>
      <c r="F25" s="277"/>
      <c r="G25" s="277"/>
      <c r="H25" s="278"/>
      <c r="I25" s="279" t="str">
        <f aca="false">IF(ISERROR(ROUND(AVERAGE(D25:H25),0)),"",ROUND(AVERAGE(D25:H25),0))</f>
        <v/>
      </c>
      <c r="J25" s="287"/>
      <c r="K25" s="277"/>
      <c r="L25" s="277"/>
      <c r="M25" s="277"/>
      <c r="N25" s="277"/>
      <c r="O25" s="279" t="str">
        <f aca="false">IF(ISERROR(ROUND(AVERAGE(J25:N25),0)),"",ROUND(AVERAGE(J25:N25),0))</f>
        <v/>
      </c>
      <c r="P25" s="300" t="str">
        <f aca="false">IF('EVAL SER Y DECIDIR'!N25="","",'EVAL SER Y DECIDIR'!N25)</f>
        <v/>
      </c>
      <c r="Q25" s="280" t="str">
        <f aca="false">IF(AUTOEVALUACIÓN!C25="","",AUTOEVALUACIÓN!C25)</f>
        <v/>
      </c>
      <c r="R25" s="281" t="str">
        <f aca="false">IF(OR(C25="",I25="",O25="",P25="",Q25=""),"",SUM(C25,I25,O25,P25,Q25))</f>
        <v/>
      </c>
      <c r="S25" s="282"/>
      <c r="T25" s="282"/>
      <c r="U25" s="283"/>
      <c r="V25" s="283"/>
      <c r="W25" s="283"/>
    </row>
    <row r="26" s="284" customFormat="true" ht="22.5" hidden="false" customHeight="true" outlineLevel="0" collapsed="false">
      <c r="A26" s="274" t="n">
        <v>19</v>
      </c>
      <c r="B26" s="275" t="str">
        <f aca="false">IF(NOMINA!B19="","",NOMINA!B19)</f>
        <v>  </v>
      </c>
      <c r="C26" s="300" t="str">
        <f aca="false">IF('EVAL SER Y DECIDIR'!H26="","",'EVAL SER Y DECIDIR'!H26)</f>
        <v/>
      </c>
      <c r="D26" s="277"/>
      <c r="E26" s="277"/>
      <c r="F26" s="277"/>
      <c r="G26" s="277"/>
      <c r="H26" s="278"/>
      <c r="I26" s="279" t="str">
        <f aca="false">IF(ISERROR(ROUND(AVERAGE(D26:H26),0)),"",ROUND(AVERAGE(D26:H26),0))</f>
        <v/>
      </c>
      <c r="J26" s="287"/>
      <c r="K26" s="277"/>
      <c r="L26" s="277"/>
      <c r="M26" s="277"/>
      <c r="N26" s="277"/>
      <c r="O26" s="279" t="str">
        <f aca="false">IF(ISERROR(ROUND(AVERAGE(J26:N26),0)),"",ROUND(AVERAGE(J26:N26),0))</f>
        <v/>
      </c>
      <c r="P26" s="300" t="str">
        <f aca="false">IF('EVAL SER Y DECIDIR'!N26="","",'EVAL SER Y DECIDIR'!N26)</f>
        <v/>
      </c>
      <c r="Q26" s="280" t="str">
        <f aca="false">IF(AUTOEVALUACIÓN!C26="","",AUTOEVALUACIÓN!C26)</f>
        <v/>
      </c>
      <c r="R26" s="281" t="str">
        <f aca="false">IF(OR(C26="",I26="",O26="",P26="",Q26=""),"",SUM(C26,I26,O26,P26,Q26))</f>
        <v/>
      </c>
      <c r="S26" s="282"/>
      <c r="T26" s="282"/>
      <c r="U26" s="283"/>
      <c r="V26" s="283"/>
      <c r="W26" s="283"/>
    </row>
    <row r="27" s="284" customFormat="true" ht="22.5" hidden="false" customHeight="true" outlineLevel="0" collapsed="false">
      <c r="A27" s="274" t="n">
        <v>20</v>
      </c>
      <c r="B27" s="275" t="str">
        <f aca="false">IF(NOMINA!B20="","",NOMINA!B20)</f>
        <v>  </v>
      </c>
      <c r="C27" s="300" t="str">
        <f aca="false">IF('EVAL SER Y DECIDIR'!H27="","",'EVAL SER Y DECIDIR'!H27)</f>
        <v/>
      </c>
      <c r="D27" s="277"/>
      <c r="E27" s="277"/>
      <c r="F27" s="277"/>
      <c r="G27" s="277"/>
      <c r="H27" s="278"/>
      <c r="I27" s="279" t="str">
        <f aca="false">IF(ISERROR(ROUND(AVERAGE(D27:H27),0)),"",ROUND(AVERAGE(D27:H27),0))</f>
        <v/>
      </c>
      <c r="J27" s="287"/>
      <c r="K27" s="277"/>
      <c r="L27" s="277"/>
      <c r="M27" s="277"/>
      <c r="N27" s="277"/>
      <c r="O27" s="279" t="str">
        <f aca="false">IF(ISERROR(ROUND(AVERAGE(J27:N27),0)),"",ROUND(AVERAGE(J27:N27),0))</f>
        <v/>
      </c>
      <c r="P27" s="300" t="str">
        <f aca="false">IF('EVAL SER Y DECIDIR'!N27="","",'EVAL SER Y DECIDIR'!N27)</f>
        <v/>
      </c>
      <c r="Q27" s="280" t="str">
        <f aca="false">IF(AUTOEVALUACIÓN!C27="","",AUTOEVALUACIÓN!C27)</f>
        <v/>
      </c>
      <c r="R27" s="281" t="str">
        <f aca="false">IF(OR(C27="",I27="",O27="",P27="",Q27=""),"",SUM(C27,I27,O27,P27,Q27))</f>
        <v/>
      </c>
      <c r="S27" s="282"/>
      <c r="T27" s="282"/>
      <c r="U27" s="283"/>
      <c r="V27" s="283"/>
      <c r="W27" s="283"/>
    </row>
    <row r="28" s="284" customFormat="true" ht="22.5" hidden="false" customHeight="true" outlineLevel="0" collapsed="false">
      <c r="A28" s="274" t="n">
        <v>21</v>
      </c>
      <c r="B28" s="275" t="str">
        <f aca="false">IF(NOMINA!B21="","",NOMINA!B21)</f>
        <v>  </v>
      </c>
      <c r="C28" s="300" t="str">
        <f aca="false">IF('EVAL SER Y DECIDIR'!H28="","",'EVAL SER Y DECIDIR'!H28)</f>
        <v/>
      </c>
      <c r="D28" s="277"/>
      <c r="E28" s="277"/>
      <c r="F28" s="277"/>
      <c r="G28" s="277"/>
      <c r="H28" s="278"/>
      <c r="I28" s="279" t="str">
        <f aca="false">IF(ISERROR(ROUND(AVERAGE(D28:H28),0)),"",ROUND(AVERAGE(D28:H28),0))</f>
        <v/>
      </c>
      <c r="J28" s="287"/>
      <c r="K28" s="277"/>
      <c r="L28" s="277"/>
      <c r="M28" s="277"/>
      <c r="N28" s="277"/>
      <c r="O28" s="279" t="str">
        <f aca="false">IF(ISERROR(ROUND(AVERAGE(J28:N28),0)),"",ROUND(AVERAGE(J28:N28),0))</f>
        <v/>
      </c>
      <c r="P28" s="300" t="str">
        <f aca="false">IF('EVAL SER Y DECIDIR'!N28="","",'EVAL SER Y DECIDIR'!N28)</f>
        <v/>
      </c>
      <c r="Q28" s="280" t="str">
        <f aca="false">IF(AUTOEVALUACIÓN!C28="","",AUTOEVALUACIÓN!C28)</f>
        <v/>
      </c>
      <c r="R28" s="281" t="str">
        <f aca="false">IF(OR(C28="",I28="",O28="",P28="",Q28=""),"",SUM(C28,I28,O28,P28,Q28))</f>
        <v/>
      </c>
      <c r="S28" s="282"/>
      <c r="T28" s="282"/>
      <c r="U28" s="283"/>
      <c r="V28" s="283"/>
      <c r="W28" s="283"/>
    </row>
    <row r="29" s="284" customFormat="true" ht="22.5" hidden="false" customHeight="true" outlineLevel="0" collapsed="false">
      <c r="A29" s="274" t="n">
        <v>22</v>
      </c>
      <c r="B29" s="275" t="str">
        <f aca="false">IF(NOMINA!B22="","",NOMINA!B22)</f>
        <v>  </v>
      </c>
      <c r="C29" s="300" t="str">
        <f aca="false">IF('EVAL SER Y DECIDIR'!H29="","",'EVAL SER Y DECIDIR'!H29)</f>
        <v/>
      </c>
      <c r="D29" s="277"/>
      <c r="E29" s="277"/>
      <c r="F29" s="277"/>
      <c r="G29" s="277"/>
      <c r="H29" s="278"/>
      <c r="I29" s="279" t="str">
        <f aca="false">IF(ISERROR(ROUND(AVERAGE(D29:H29),0)),"",ROUND(AVERAGE(D29:H29),0))</f>
        <v/>
      </c>
      <c r="J29" s="287"/>
      <c r="K29" s="277"/>
      <c r="L29" s="277"/>
      <c r="M29" s="277"/>
      <c r="N29" s="277"/>
      <c r="O29" s="279" t="str">
        <f aca="false">IF(ISERROR(ROUND(AVERAGE(J29:N29),0)),"",ROUND(AVERAGE(J29:N29),0))</f>
        <v/>
      </c>
      <c r="P29" s="300" t="str">
        <f aca="false">IF('EVAL SER Y DECIDIR'!N29="","",'EVAL SER Y DECIDIR'!N29)</f>
        <v/>
      </c>
      <c r="Q29" s="280" t="str">
        <f aca="false">IF(AUTOEVALUACIÓN!C29="","",AUTOEVALUACIÓN!C29)</f>
        <v/>
      </c>
      <c r="R29" s="281" t="str">
        <f aca="false">IF(OR(C29="",I29="",O29="",P29="",Q29=""),"",SUM(C29,I29,O29,P29,Q29))</f>
        <v/>
      </c>
      <c r="S29" s="282"/>
      <c r="T29" s="282"/>
      <c r="U29" s="283"/>
      <c r="V29" s="283"/>
      <c r="W29" s="283"/>
    </row>
    <row r="30" s="284" customFormat="true" ht="22.5" hidden="false" customHeight="true" outlineLevel="0" collapsed="false">
      <c r="A30" s="274" t="n">
        <v>23</v>
      </c>
      <c r="B30" s="275" t="str">
        <f aca="false">IF(NOMINA!B23="","",NOMINA!B23)</f>
        <v>  </v>
      </c>
      <c r="C30" s="300" t="str">
        <f aca="false">IF('EVAL SER Y DECIDIR'!H30="","",'EVAL SER Y DECIDIR'!H30)</f>
        <v/>
      </c>
      <c r="D30" s="277"/>
      <c r="E30" s="277"/>
      <c r="F30" s="277"/>
      <c r="G30" s="277"/>
      <c r="H30" s="278"/>
      <c r="I30" s="279" t="str">
        <f aca="false">IF(ISERROR(ROUND(AVERAGE(D30:H30),0)),"",ROUND(AVERAGE(D30:H30),0))</f>
        <v/>
      </c>
      <c r="J30" s="287"/>
      <c r="K30" s="277"/>
      <c r="L30" s="277"/>
      <c r="M30" s="277"/>
      <c r="N30" s="277"/>
      <c r="O30" s="279" t="str">
        <f aca="false">IF(ISERROR(ROUND(AVERAGE(J30:N30),0)),"",ROUND(AVERAGE(J30:N30),0))</f>
        <v/>
      </c>
      <c r="P30" s="300" t="str">
        <f aca="false">IF('EVAL SER Y DECIDIR'!N30="","",'EVAL SER Y DECIDIR'!N30)</f>
        <v/>
      </c>
      <c r="Q30" s="280" t="str">
        <f aca="false">IF(AUTOEVALUACIÓN!C30="","",AUTOEVALUACIÓN!C30)</f>
        <v/>
      </c>
      <c r="R30" s="281" t="str">
        <f aca="false">IF(OR(C30="",I30="",O30="",P30="",Q30=""),"",SUM(C30,I30,O30,P30,Q30))</f>
        <v/>
      </c>
      <c r="S30" s="282"/>
      <c r="T30" s="282"/>
      <c r="U30" s="283"/>
      <c r="V30" s="283"/>
      <c r="W30" s="283"/>
    </row>
    <row r="31" s="284" customFormat="true" ht="22.5" hidden="false" customHeight="true" outlineLevel="0" collapsed="false">
      <c r="A31" s="274" t="n">
        <v>24</v>
      </c>
      <c r="B31" s="275" t="str">
        <f aca="false">IF(NOMINA!B24="","",NOMINA!B24)</f>
        <v>  </v>
      </c>
      <c r="C31" s="300" t="str">
        <f aca="false">IF('EVAL SER Y DECIDIR'!H31="","",'EVAL SER Y DECIDIR'!H31)</f>
        <v/>
      </c>
      <c r="D31" s="277"/>
      <c r="E31" s="277"/>
      <c r="F31" s="277"/>
      <c r="G31" s="277"/>
      <c r="H31" s="278"/>
      <c r="I31" s="279" t="str">
        <f aca="false">IF(ISERROR(ROUND(AVERAGE(D31:H31),0)),"",ROUND(AVERAGE(D31:H31),0))</f>
        <v/>
      </c>
      <c r="J31" s="287"/>
      <c r="K31" s="277"/>
      <c r="L31" s="277"/>
      <c r="M31" s="277"/>
      <c r="N31" s="277"/>
      <c r="O31" s="279" t="str">
        <f aca="false">IF(ISERROR(ROUND(AVERAGE(J31:N31),0)),"",ROUND(AVERAGE(J31:N31),0))</f>
        <v/>
      </c>
      <c r="P31" s="300" t="str">
        <f aca="false">IF('EVAL SER Y DECIDIR'!N31="","",'EVAL SER Y DECIDIR'!N31)</f>
        <v/>
      </c>
      <c r="Q31" s="280" t="str">
        <f aca="false">IF(AUTOEVALUACIÓN!C31="","",AUTOEVALUACIÓN!C31)</f>
        <v/>
      </c>
      <c r="R31" s="281" t="str">
        <f aca="false">IF(OR(C31="",I31="",O31="",P31="",Q31=""),"",SUM(C31,I31,O31,P31,Q31))</f>
        <v/>
      </c>
      <c r="S31" s="282"/>
      <c r="T31" s="282"/>
      <c r="U31" s="283"/>
      <c r="V31" s="283"/>
      <c r="W31" s="283"/>
    </row>
    <row r="32" s="284" customFormat="true" ht="22.5" hidden="false" customHeight="true" outlineLevel="0" collapsed="false">
      <c r="A32" s="274" t="n">
        <v>25</v>
      </c>
      <c r="B32" s="275" t="str">
        <f aca="false">IF(NOMINA!B25="","",NOMINA!B25)</f>
        <v>  </v>
      </c>
      <c r="C32" s="300" t="str">
        <f aca="false">IF('EVAL SER Y DECIDIR'!H32="","",'EVAL SER Y DECIDIR'!H32)</f>
        <v/>
      </c>
      <c r="D32" s="277"/>
      <c r="E32" s="277"/>
      <c r="F32" s="277"/>
      <c r="G32" s="277"/>
      <c r="H32" s="278"/>
      <c r="I32" s="279" t="str">
        <f aca="false">IF(ISERROR(ROUND(AVERAGE(D32:H32),0)),"",ROUND(AVERAGE(D32:H32),0))</f>
        <v/>
      </c>
      <c r="J32" s="287"/>
      <c r="K32" s="277"/>
      <c r="L32" s="277"/>
      <c r="M32" s="277"/>
      <c r="N32" s="277"/>
      <c r="O32" s="279" t="str">
        <f aca="false">IF(ISERROR(ROUND(AVERAGE(J32:N32),0)),"",ROUND(AVERAGE(J32:N32),0))</f>
        <v/>
      </c>
      <c r="P32" s="300" t="str">
        <f aca="false">IF('EVAL SER Y DECIDIR'!N32="","",'EVAL SER Y DECIDIR'!N32)</f>
        <v/>
      </c>
      <c r="Q32" s="280" t="str">
        <f aca="false">IF(AUTOEVALUACIÓN!C32="","",AUTOEVALUACIÓN!C32)</f>
        <v/>
      </c>
      <c r="R32" s="281" t="str">
        <f aca="false">IF(OR(C32="",I32="",O32="",P32="",Q32=""),"",SUM(C32,I32,O32,P32,Q32))</f>
        <v/>
      </c>
      <c r="S32" s="282"/>
      <c r="T32" s="282"/>
      <c r="U32" s="283"/>
      <c r="V32" s="283"/>
      <c r="W32" s="283"/>
    </row>
    <row r="33" s="284" customFormat="true" ht="18.75" hidden="true" customHeight="true" outlineLevel="0" collapsed="false">
      <c r="A33" s="274" t="n">
        <v>26</v>
      </c>
      <c r="B33" s="275" t="str">
        <f aca="false">IF(NOMINA!B26="","",NOMINA!B26)</f>
        <v>  </v>
      </c>
      <c r="C33" s="300" t="str">
        <f aca="false">IF('EVAL SER Y DECIDIR'!H33="","",'EVAL SER Y DECIDIR'!H33)</f>
        <v/>
      </c>
      <c r="D33" s="277"/>
      <c r="E33" s="277"/>
      <c r="F33" s="277"/>
      <c r="G33" s="277"/>
      <c r="H33" s="278"/>
      <c r="I33" s="279" t="str">
        <f aca="false">IF(ISERROR(ROUND(AVERAGE(D33:H33),0)),"",ROUND(AVERAGE(D33:H33),0))</f>
        <v/>
      </c>
      <c r="J33" s="287"/>
      <c r="K33" s="277"/>
      <c r="L33" s="277"/>
      <c r="M33" s="277"/>
      <c r="N33" s="277"/>
      <c r="O33" s="279" t="str">
        <f aca="false">IF(ISERROR(ROUND(AVERAGE(J33:N33),0)),"",ROUND(AVERAGE(J33:N33),0))</f>
        <v/>
      </c>
      <c r="P33" s="300" t="str">
        <f aca="false">IF('EVAL SER Y DECIDIR'!N33="","",'EVAL SER Y DECIDIR'!N33)</f>
        <v/>
      </c>
      <c r="Q33" s="280" t="str">
        <f aca="false">IF(AUTOEVALUACIÓN!C33="","",AUTOEVALUACIÓN!C33)</f>
        <v/>
      </c>
      <c r="R33" s="281" t="str">
        <f aca="false">IF(OR(C33="",I33="",O33="",P33="",Q33=""),"",SUM(C33,I33,O33,P33,Q33))</f>
        <v/>
      </c>
      <c r="S33" s="282"/>
      <c r="T33" s="282"/>
      <c r="U33" s="283"/>
      <c r="V33" s="283"/>
      <c r="W33" s="283"/>
    </row>
    <row r="34" s="284" customFormat="true" ht="18.75" hidden="true" customHeight="true" outlineLevel="0" collapsed="false">
      <c r="A34" s="274" t="n">
        <v>27</v>
      </c>
      <c r="B34" s="275" t="str">
        <f aca="false">IF(NOMINA!B27="","",NOMINA!B27)</f>
        <v>  </v>
      </c>
      <c r="C34" s="300" t="str">
        <f aca="false">IF('EVAL SER Y DECIDIR'!H34="","",'EVAL SER Y DECIDIR'!H34)</f>
        <v/>
      </c>
      <c r="D34" s="277"/>
      <c r="E34" s="277"/>
      <c r="F34" s="277"/>
      <c r="G34" s="277"/>
      <c r="H34" s="278"/>
      <c r="I34" s="279" t="str">
        <f aca="false">IF(ISERROR(ROUND(AVERAGE(D34:H34),0)),"",ROUND(AVERAGE(D34:H34),0))</f>
        <v/>
      </c>
      <c r="J34" s="287"/>
      <c r="K34" s="277"/>
      <c r="L34" s="277"/>
      <c r="M34" s="277"/>
      <c r="N34" s="277"/>
      <c r="O34" s="279" t="str">
        <f aca="false">IF(ISERROR(ROUND(AVERAGE(J34:N34),0)),"",ROUND(AVERAGE(J34:N34),0))</f>
        <v/>
      </c>
      <c r="P34" s="300" t="str">
        <f aca="false">IF('EVAL SER Y DECIDIR'!N34="","",'EVAL SER Y DECIDIR'!N34)</f>
        <v/>
      </c>
      <c r="Q34" s="280" t="str">
        <f aca="false">IF(AUTOEVALUACIÓN!C34="","",AUTOEVALUACIÓN!C34)</f>
        <v/>
      </c>
      <c r="R34" s="281" t="str">
        <f aca="false">IF(OR(C34="",I34="",O34="",P34="",Q34=""),"",SUM(C34,I34,O34,P34,Q34))</f>
        <v/>
      </c>
      <c r="S34" s="282"/>
      <c r="T34" s="282"/>
      <c r="U34" s="283"/>
      <c r="V34" s="283"/>
      <c r="W34" s="283"/>
    </row>
    <row r="35" s="284" customFormat="true" ht="18.75" hidden="true" customHeight="true" outlineLevel="0" collapsed="false">
      <c r="A35" s="274" t="n">
        <v>28</v>
      </c>
      <c r="B35" s="275" t="str">
        <f aca="false">IF(NOMINA!B28="","",NOMINA!B28)</f>
        <v>  </v>
      </c>
      <c r="C35" s="300" t="str">
        <f aca="false">IF('EVAL SER Y DECIDIR'!H35="","",'EVAL SER Y DECIDIR'!H35)</f>
        <v/>
      </c>
      <c r="D35" s="277"/>
      <c r="E35" s="277"/>
      <c r="F35" s="277"/>
      <c r="G35" s="277"/>
      <c r="H35" s="278"/>
      <c r="I35" s="279" t="str">
        <f aca="false">IF(ISERROR(ROUND(AVERAGE(D35:H35),0)),"",ROUND(AVERAGE(D35:H35),0))</f>
        <v/>
      </c>
      <c r="J35" s="287"/>
      <c r="K35" s="277"/>
      <c r="L35" s="277"/>
      <c r="M35" s="277"/>
      <c r="N35" s="277"/>
      <c r="O35" s="279" t="str">
        <f aca="false">IF(ISERROR(ROUND(AVERAGE(J35:N35),0)),"",ROUND(AVERAGE(J35:N35),0))</f>
        <v/>
      </c>
      <c r="P35" s="300" t="str">
        <f aca="false">IF('EVAL SER Y DECIDIR'!N35="","",'EVAL SER Y DECIDIR'!N35)</f>
        <v/>
      </c>
      <c r="Q35" s="280" t="str">
        <f aca="false">IF(AUTOEVALUACIÓN!C35="","",AUTOEVALUACIÓN!C35)</f>
        <v/>
      </c>
      <c r="R35" s="281" t="str">
        <f aca="false">IF(OR(C35="",I35="",O35="",P35="",Q35=""),"",SUM(C35,I35,O35,P35,Q35))</f>
        <v/>
      </c>
      <c r="S35" s="282"/>
      <c r="T35" s="282"/>
      <c r="U35" s="283"/>
      <c r="V35" s="283"/>
      <c r="W35" s="283"/>
    </row>
    <row r="36" s="284" customFormat="true" ht="18.75" hidden="true" customHeight="true" outlineLevel="0" collapsed="false">
      <c r="A36" s="274" t="n">
        <v>29</v>
      </c>
      <c r="B36" s="275" t="str">
        <f aca="false">IF(NOMINA!B29="","",NOMINA!B29)</f>
        <v>  </v>
      </c>
      <c r="C36" s="300" t="str">
        <f aca="false">IF('EVAL SER Y DECIDIR'!H36="","",'EVAL SER Y DECIDIR'!H36)</f>
        <v/>
      </c>
      <c r="D36" s="277"/>
      <c r="E36" s="277"/>
      <c r="F36" s="277"/>
      <c r="G36" s="277"/>
      <c r="H36" s="278"/>
      <c r="I36" s="279" t="str">
        <f aca="false">IF(ISERROR(ROUND(AVERAGE(D36:H36),0)),"",ROUND(AVERAGE(D36:H36),0))</f>
        <v/>
      </c>
      <c r="J36" s="287"/>
      <c r="K36" s="277"/>
      <c r="L36" s="277"/>
      <c r="M36" s="277"/>
      <c r="N36" s="277"/>
      <c r="O36" s="279" t="str">
        <f aca="false">IF(ISERROR(ROUND(AVERAGE(J36:N36),0)),"",ROUND(AVERAGE(J36:N36),0))</f>
        <v/>
      </c>
      <c r="P36" s="300" t="str">
        <f aca="false">IF('EVAL SER Y DECIDIR'!N36="","",'EVAL SER Y DECIDIR'!N36)</f>
        <v/>
      </c>
      <c r="Q36" s="280" t="str">
        <f aca="false">IF(AUTOEVALUACIÓN!C36="","",AUTOEVALUACIÓN!C36)</f>
        <v/>
      </c>
      <c r="R36" s="281" t="str">
        <f aca="false">IF(OR(C36="",I36="",O36="",P36="",Q36=""),"",SUM(C36,I36,O36,P36,Q36))</f>
        <v/>
      </c>
      <c r="S36" s="282"/>
      <c r="T36" s="282"/>
      <c r="U36" s="283"/>
      <c r="V36" s="283"/>
      <c r="W36" s="283"/>
    </row>
    <row r="37" s="284" customFormat="true" ht="18.75" hidden="true" customHeight="true" outlineLevel="0" collapsed="false">
      <c r="A37" s="274" t="n">
        <v>30</v>
      </c>
      <c r="B37" s="275" t="str">
        <f aca="false">IF(NOMINA!B30="","",NOMINA!B30)</f>
        <v>  </v>
      </c>
      <c r="C37" s="300" t="str">
        <f aca="false">IF('EVAL SER Y DECIDIR'!H37="","",'EVAL SER Y DECIDIR'!H37)</f>
        <v/>
      </c>
      <c r="D37" s="277"/>
      <c r="E37" s="277"/>
      <c r="F37" s="277"/>
      <c r="G37" s="277"/>
      <c r="H37" s="278"/>
      <c r="I37" s="279" t="str">
        <f aca="false">IF(ISERROR(ROUND(AVERAGE(D37:H37),0)),"",ROUND(AVERAGE(D37:H37),0))</f>
        <v/>
      </c>
      <c r="J37" s="287"/>
      <c r="K37" s="277"/>
      <c r="L37" s="277"/>
      <c r="M37" s="277"/>
      <c r="N37" s="277"/>
      <c r="O37" s="279" t="str">
        <f aca="false">IF(ISERROR(ROUND(AVERAGE(J37:N37),0)),"",ROUND(AVERAGE(J37:N37),0))</f>
        <v/>
      </c>
      <c r="P37" s="300" t="str">
        <f aca="false">IF('EVAL SER Y DECIDIR'!N37="","",'EVAL SER Y DECIDIR'!N37)</f>
        <v/>
      </c>
      <c r="Q37" s="280" t="str">
        <f aca="false">IF(AUTOEVALUACIÓN!C37="","",AUTOEVALUACIÓN!C37)</f>
        <v/>
      </c>
      <c r="R37" s="281" t="str">
        <f aca="false">IF(OR(C37="",I37="",O37="",P37="",Q37=""),"",SUM(C37,I37,O37,P37,Q37))</f>
        <v/>
      </c>
      <c r="S37" s="282"/>
      <c r="T37" s="282"/>
      <c r="U37" s="283"/>
      <c r="V37" s="283"/>
      <c r="W37" s="283"/>
    </row>
    <row r="38" s="284" customFormat="true" ht="16.5" hidden="true" customHeight="true" outlineLevel="0" collapsed="false">
      <c r="A38" s="274" t="n">
        <v>31</v>
      </c>
      <c r="B38" s="275" t="str">
        <f aca="false">IF(NOMINA!B31="","",NOMINA!B31)</f>
        <v>  </v>
      </c>
      <c r="C38" s="300" t="str">
        <f aca="false">IF('EVAL SER Y DECIDIR'!H38="","",'EVAL SER Y DECIDIR'!H38)</f>
        <v/>
      </c>
      <c r="D38" s="277"/>
      <c r="E38" s="277"/>
      <c r="F38" s="277"/>
      <c r="G38" s="277"/>
      <c r="H38" s="278"/>
      <c r="I38" s="279" t="str">
        <f aca="false">IF(ISERROR(ROUND(AVERAGE(D38:H38),0)),"",ROUND(AVERAGE(D38:H38),0))</f>
        <v/>
      </c>
      <c r="J38" s="287"/>
      <c r="K38" s="277"/>
      <c r="L38" s="277"/>
      <c r="M38" s="277"/>
      <c r="N38" s="277"/>
      <c r="O38" s="279" t="str">
        <f aca="false">IF(ISERROR(ROUND(AVERAGE(J38:N38),0)),"",ROUND(AVERAGE(J38:N38),0))</f>
        <v/>
      </c>
      <c r="P38" s="300" t="str">
        <f aca="false">IF('EVAL SER Y DECIDIR'!N38="","",'EVAL SER Y DECIDIR'!N38)</f>
        <v/>
      </c>
      <c r="Q38" s="280" t="str">
        <f aca="false">IF(AUTOEVALUACIÓN!C38="","",AUTOEVALUACIÓN!C38)</f>
        <v/>
      </c>
      <c r="R38" s="281" t="str">
        <f aca="false">IF(OR(C38="",I38="",O38="",P38="",Q38=""),"",SUM(C38,I38,O38,P38,Q38))</f>
        <v/>
      </c>
      <c r="S38" s="282"/>
      <c r="T38" s="282"/>
      <c r="U38" s="283"/>
      <c r="V38" s="283"/>
      <c r="W38" s="283"/>
    </row>
    <row r="39" s="284" customFormat="true" ht="16.5" hidden="true" customHeight="true" outlineLevel="0" collapsed="false">
      <c r="A39" s="274" t="n">
        <v>32</v>
      </c>
      <c r="B39" s="275" t="str">
        <f aca="false">IF(NOMINA!B32="","",NOMINA!B32)</f>
        <v>  </v>
      </c>
      <c r="C39" s="300" t="str">
        <f aca="false">IF('EVAL SER Y DECIDIR'!H39="","",'EVAL SER Y DECIDIR'!H39)</f>
        <v/>
      </c>
      <c r="D39" s="277"/>
      <c r="E39" s="277"/>
      <c r="F39" s="277"/>
      <c r="G39" s="277"/>
      <c r="H39" s="278"/>
      <c r="I39" s="279" t="str">
        <f aca="false">IF(ISERROR(ROUND(AVERAGE(D39:H39),0)),"",ROUND(AVERAGE(D39:H39),0))</f>
        <v/>
      </c>
      <c r="J39" s="287"/>
      <c r="K39" s="277"/>
      <c r="L39" s="277"/>
      <c r="M39" s="277"/>
      <c r="N39" s="277"/>
      <c r="O39" s="279" t="str">
        <f aca="false">IF(ISERROR(ROUND(AVERAGE(J39:N39),0)),"",ROUND(AVERAGE(J39:N39),0))</f>
        <v/>
      </c>
      <c r="P39" s="300" t="str">
        <f aca="false">IF('EVAL SER Y DECIDIR'!N39="","",'EVAL SER Y DECIDIR'!N39)</f>
        <v/>
      </c>
      <c r="Q39" s="280" t="str">
        <f aca="false">IF(AUTOEVALUACIÓN!C39="","",AUTOEVALUACIÓN!C39)</f>
        <v/>
      </c>
      <c r="R39" s="281" t="str">
        <f aca="false">IF(OR(C39="",I39="",O39="",P39="",Q39=""),"",SUM(C39,I39,O39,P39,Q39))</f>
        <v/>
      </c>
      <c r="S39" s="282"/>
      <c r="T39" s="282"/>
      <c r="U39" s="283"/>
      <c r="V39" s="283"/>
      <c r="W39" s="283"/>
    </row>
    <row r="40" s="284" customFormat="true" ht="16.5" hidden="true" customHeight="true" outlineLevel="0" collapsed="false">
      <c r="A40" s="274" t="n">
        <v>33</v>
      </c>
      <c r="B40" s="275" t="str">
        <f aca="false">IF(NOMINA!B33="","",NOMINA!B33)</f>
        <v>  </v>
      </c>
      <c r="C40" s="300" t="str">
        <f aca="false">IF('EVAL SER Y DECIDIR'!H40="","",'EVAL SER Y DECIDIR'!H40)</f>
        <v/>
      </c>
      <c r="D40" s="277"/>
      <c r="E40" s="277"/>
      <c r="F40" s="277"/>
      <c r="G40" s="277"/>
      <c r="H40" s="278"/>
      <c r="I40" s="279" t="str">
        <f aca="false">IF(ISERROR(ROUND(AVERAGE(D40:H40),0)),"",ROUND(AVERAGE(D40:H40),0))</f>
        <v/>
      </c>
      <c r="J40" s="287"/>
      <c r="K40" s="277"/>
      <c r="L40" s="277"/>
      <c r="M40" s="277"/>
      <c r="N40" s="277"/>
      <c r="O40" s="279" t="str">
        <f aca="false">IF(ISERROR(ROUND(AVERAGE(J40:N40),0)),"",ROUND(AVERAGE(J40:N40),0))</f>
        <v/>
      </c>
      <c r="P40" s="300" t="str">
        <f aca="false">IF('EVAL SER Y DECIDIR'!N40="","",'EVAL SER Y DECIDIR'!N40)</f>
        <v/>
      </c>
      <c r="Q40" s="280" t="str">
        <f aca="false">IF(AUTOEVALUACIÓN!C40="","",AUTOEVALUACIÓN!C40)</f>
        <v/>
      </c>
      <c r="R40" s="281" t="str">
        <f aca="false">IF(OR(C40="",I40="",O40="",P40="",Q40=""),"",SUM(C40,I40,O40,P40,Q40))</f>
        <v/>
      </c>
      <c r="S40" s="282"/>
      <c r="T40" s="282"/>
      <c r="U40" s="283"/>
      <c r="V40" s="283"/>
      <c r="W40" s="283"/>
    </row>
    <row r="41" s="284" customFormat="true" ht="16.5" hidden="true" customHeight="true" outlineLevel="0" collapsed="false">
      <c r="A41" s="274" t="n">
        <v>34</v>
      </c>
      <c r="B41" s="275" t="str">
        <f aca="false">IF(NOMINA!B34="","",NOMINA!B34)</f>
        <v>  </v>
      </c>
      <c r="C41" s="300" t="str">
        <f aca="false">IF('EVAL SER Y DECIDIR'!H41="","",'EVAL SER Y DECIDIR'!H41)</f>
        <v/>
      </c>
      <c r="D41" s="277"/>
      <c r="E41" s="277"/>
      <c r="F41" s="277"/>
      <c r="G41" s="277"/>
      <c r="H41" s="278"/>
      <c r="I41" s="279" t="str">
        <f aca="false">IF(ISERROR(ROUND(AVERAGE(D41:H41),0)),"",ROUND(AVERAGE(D41:H41),0))</f>
        <v/>
      </c>
      <c r="J41" s="287"/>
      <c r="K41" s="277"/>
      <c r="L41" s="277"/>
      <c r="M41" s="277"/>
      <c r="N41" s="277"/>
      <c r="O41" s="279" t="str">
        <f aca="false">IF(ISERROR(ROUND(AVERAGE(J41:N41),0)),"",ROUND(AVERAGE(J41:N41),0))</f>
        <v/>
      </c>
      <c r="P41" s="300" t="str">
        <f aca="false">IF('EVAL SER Y DECIDIR'!N41="","",'EVAL SER Y DECIDIR'!N41)</f>
        <v/>
      </c>
      <c r="Q41" s="280" t="str">
        <f aca="false">IF(AUTOEVALUACIÓN!C41="","",AUTOEVALUACIÓN!C41)</f>
        <v/>
      </c>
      <c r="R41" s="281" t="str">
        <f aca="false">IF(OR(C41="",I41="",O41="",P41="",Q41=""),"",SUM(C41,I41,O41,P41,Q41))</f>
        <v/>
      </c>
      <c r="S41" s="282"/>
      <c r="T41" s="282"/>
      <c r="U41" s="283"/>
      <c r="V41" s="283"/>
      <c r="W41" s="283"/>
    </row>
    <row r="42" s="284" customFormat="true" ht="16.5" hidden="true" customHeight="true" outlineLevel="0" collapsed="false">
      <c r="A42" s="274" t="n">
        <v>35</v>
      </c>
      <c r="B42" s="275" t="str">
        <f aca="false">IF(NOMINA!B35="","",NOMINA!B35)</f>
        <v>  </v>
      </c>
      <c r="C42" s="300" t="str">
        <f aca="false">IF('EVAL SER Y DECIDIR'!H42="","",'EVAL SER Y DECIDIR'!H42)</f>
        <v/>
      </c>
      <c r="D42" s="277"/>
      <c r="E42" s="277"/>
      <c r="F42" s="277"/>
      <c r="G42" s="277"/>
      <c r="H42" s="278"/>
      <c r="I42" s="279" t="str">
        <f aca="false">IF(ISERROR(ROUND(AVERAGE(D42:H42),0)),"",ROUND(AVERAGE(D42:H42),0))</f>
        <v/>
      </c>
      <c r="J42" s="287"/>
      <c r="K42" s="277"/>
      <c r="L42" s="277"/>
      <c r="M42" s="277"/>
      <c r="N42" s="277"/>
      <c r="O42" s="279" t="str">
        <f aca="false">IF(ISERROR(ROUND(AVERAGE(J42:N42),0)),"",ROUND(AVERAGE(J42:N42),0))</f>
        <v/>
      </c>
      <c r="P42" s="300" t="str">
        <f aca="false">IF('EVAL SER Y DECIDIR'!N42="","",'EVAL SER Y DECIDIR'!N42)</f>
        <v/>
      </c>
      <c r="Q42" s="280" t="str">
        <f aca="false">IF(AUTOEVALUACIÓN!C42="","",AUTOEVALUACIÓN!C42)</f>
        <v/>
      </c>
      <c r="R42" s="281" t="str">
        <f aca="false">IF(OR(C42="",I42="",O42="",P42="",Q42=""),"",SUM(C42,I42,O42,P42,Q42))</f>
        <v/>
      </c>
      <c r="S42" s="282"/>
      <c r="T42" s="282"/>
      <c r="U42" s="283"/>
      <c r="V42" s="283"/>
      <c r="W42" s="283"/>
    </row>
    <row r="43" s="284" customFormat="true" ht="15" hidden="true" customHeight="true" outlineLevel="0" collapsed="false">
      <c r="A43" s="274" t="n">
        <v>36</v>
      </c>
      <c r="B43" s="275" t="str">
        <f aca="false">IF(NOMINA!B36="","",NOMINA!B36)</f>
        <v>  </v>
      </c>
      <c r="C43" s="300" t="str">
        <f aca="false">IF('EVAL SER Y DECIDIR'!H43="","",'EVAL SER Y DECIDIR'!H43)</f>
        <v/>
      </c>
      <c r="D43" s="277"/>
      <c r="E43" s="277"/>
      <c r="F43" s="277"/>
      <c r="G43" s="277"/>
      <c r="H43" s="278"/>
      <c r="I43" s="279" t="str">
        <f aca="false">IF(ISERROR(ROUND(AVERAGE(D43:H43),0)),"",ROUND(AVERAGE(D43:H43),0))</f>
        <v/>
      </c>
      <c r="J43" s="287"/>
      <c r="K43" s="277"/>
      <c r="L43" s="277"/>
      <c r="M43" s="277"/>
      <c r="N43" s="277"/>
      <c r="O43" s="279" t="str">
        <f aca="false">IF(ISERROR(ROUND(AVERAGE(J43:N43),0)),"",ROUND(AVERAGE(J43:N43),0))</f>
        <v/>
      </c>
      <c r="P43" s="300" t="str">
        <f aca="false">IF('EVAL SER Y DECIDIR'!N43="","",'EVAL SER Y DECIDIR'!N43)</f>
        <v/>
      </c>
      <c r="Q43" s="280" t="str">
        <f aca="false">IF(AUTOEVALUACIÓN!C43="","",AUTOEVALUACIÓN!C43)</f>
        <v/>
      </c>
      <c r="R43" s="281" t="str">
        <f aca="false">IF(OR(C43="",I43="",O43="",P43="",Q43=""),"",SUM(C43,I43,O43,P43,Q43))</f>
        <v/>
      </c>
      <c r="S43" s="282"/>
      <c r="T43" s="282"/>
      <c r="U43" s="283"/>
      <c r="V43" s="283"/>
      <c r="W43" s="283"/>
    </row>
    <row r="44" s="284" customFormat="true" ht="15" hidden="true" customHeight="true" outlineLevel="0" collapsed="false">
      <c r="A44" s="274" t="n">
        <v>37</v>
      </c>
      <c r="B44" s="275" t="str">
        <f aca="false">IF(NOMINA!B37="","",NOMINA!B37)</f>
        <v>  </v>
      </c>
      <c r="C44" s="300" t="str">
        <f aca="false">IF('EVAL SER Y DECIDIR'!H44="","",'EVAL SER Y DECIDIR'!H44)</f>
        <v/>
      </c>
      <c r="D44" s="277"/>
      <c r="E44" s="277"/>
      <c r="F44" s="277"/>
      <c r="G44" s="277"/>
      <c r="H44" s="278"/>
      <c r="I44" s="279" t="str">
        <f aca="false">IF(ISERROR(ROUND(AVERAGE(D44:H44),0)),"",ROUND(AVERAGE(D44:H44),0))</f>
        <v/>
      </c>
      <c r="J44" s="287"/>
      <c r="K44" s="277"/>
      <c r="L44" s="277"/>
      <c r="M44" s="277"/>
      <c r="N44" s="277"/>
      <c r="O44" s="279" t="str">
        <f aca="false">IF(ISERROR(ROUND(AVERAGE(J44:N44),0)),"",ROUND(AVERAGE(J44:N44),0))</f>
        <v/>
      </c>
      <c r="P44" s="300" t="str">
        <f aca="false">IF('EVAL SER Y DECIDIR'!N44="","",'EVAL SER Y DECIDIR'!N44)</f>
        <v/>
      </c>
      <c r="Q44" s="280" t="str">
        <f aca="false">IF(AUTOEVALUACIÓN!C44="","",AUTOEVALUACIÓN!C44)</f>
        <v/>
      </c>
      <c r="R44" s="281" t="str">
        <f aca="false">IF(OR(C44="",I44="",O44="",P44="",Q44=""),"",SUM(C44,I44,O44,P44,Q44))</f>
        <v/>
      </c>
      <c r="S44" s="282"/>
      <c r="T44" s="282"/>
      <c r="U44" s="283"/>
      <c r="V44" s="283"/>
      <c r="W44" s="283"/>
    </row>
    <row r="45" s="284" customFormat="true" ht="15" hidden="true" customHeight="true" outlineLevel="0" collapsed="false">
      <c r="A45" s="274" t="n">
        <v>38</v>
      </c>
      <c r="B45" s="275" t="str">
        <f aca="false">IF(NOMINA!B38="","",NOMINA!B38)</f>
        <v>  </v>
      </c>
      <c r="C45" s="300" t="str">
        <f aca="false">IF('EVAL SER Y DECIDIR'!H45="","",'EVAL SER Y DECIDIR'!H45)</f>
        <v/>
      </c>
      <c r="D45" s="277"/>
      <c r="E45" s="277"/>
      <c r="F45" s="277"/>
      <c r="G45" s="277"/>
      <c r="H45" s="278"/>
      <c r="I45" s="279" t="str">
        <f aca="false">IF(ISERROR(ROUND(AVERAGE(D45:H45),0)),"",ROUND(AVERAGE(D45:H45),0))</f>
        <v/>
      </c>
      <c r="J45" s="287"/>
      <c r="K45" s="277"/>
      <c r="L45" s="277"/>
      <c r="M45" s="277"/>
      <c r="N45" s="277"/>
      <c r="O45" s="279" t="str">
        <f aca="false">IF(ISERROR(ROUND(AVERAGE(J45:N45),0)),"",ROUND(AVERAGE(J45:N45),0))</f>
        <v/>
      </c>
      <c r="P45" s="300" t="str">
        <f aca="false">IF('EVAL SER Y DECIDIR'!N45="","",'EVAL SER Y DECIDIR'!N45)</f>
        <v/>
      </c>
      <c r="Q45" s="280" t="str">
        <f aca="false">IF(AUTOEVALUACIÓN!C45="","",AUTOEVALUACIÓN!C45)</f>
        <v/>
      </c>
      <c r="R45" s="281" t="str">
        <f aca="false">IF(OR(C45="",I45="",O45="",P45="",Q45=""),"",SUM(C45,I45,O45,P45,Q45))</f>
        <v/>
      </c>
      <c r="S45" s="283"/>
      <c r="T45" s="283"/>
      <c r="U45" s="283"/>
      <c r="V45" s="283"/>
      <c r="W45" s="283"/>
    </row>
    <row r="46" s="284" customFormat="true" ht="14.25" hidden="true" customHeight="true" outlineLevel="0" collapsed="false">
      <c r="A46" s="274" t="n">
        <v>39</v>
      </c>
      <c r="B46" s="275" t="str">
        <f aca="false">IF(NOMINA!B39="","",NOMINA!B39)</f>
        <v>  </v>
      </c>
      <c r="C46" s="300" t="str">
        <f aca="false">IF('EVAL SER Y DECIDIR'!H46="","",'EVAL SER Y DECIDIR'!H46)</f>
        <v/>
      </c>
      <c r="D46" s="277"/>
      <c r="E46" s="277"/>
      <c r="F46" s="277"/>
      <c r="G46" s="277"/>
      <c r="H46" s="278"/>
      <c r="I46" s="279" t="str">
        <f aca="false">IF(ISERROR(ROUND(AVERAGE(D46:H46),0)),"",ROUND(AVERAGE(D46:H46),0))</f>
        <v/>
      </c>
      <c r="J46" s="287"/>
      <c r="K46" s="277"/>
      <c r="L46" s="277"/>
      <c r="M46" s="277"/>
      <c r="N46" s="277"/>
      <c r="O46" s="279" t="str">
        <f aca="false">IF(ISERROR(ROUND(AVERAGE(J46:N46),0)),"",ROUND(AVERAGE(J46:N46),0))</f>
        <v/>
      </c>
      <c r="P46" s="300" t="str">
        <f aca="false">IF('EVAL SER Y DECIDIR'!N46="","",'EVAL SER Y DECIDIR'!N46)</f>
        <v/>
      </c>
      <c r="Q46" s="280" t="str">
        <f aca="false">IF(AUTOEVALUACIÓN!C46="","",AUTOEVALUACIÓN!C46)</f>
        <v/>
      </c>
      <c r="R46" s="281" t="str">
        <f aca="false">IF(OR(C46="",I46="",O46="",P46="",Q46=""),"",SUM(C46,I46,O46,P46,Q46))</f>
        <v/>
      </c>
      <c r="S46" s="283"/>
      <c r="T46" s="283"/>
      <c r="U46" s="283"/>
      <c r="V46" s="283"/>
      <c r="W46" s="283"/>
    </row>
    <row r="47" s="284" customFormat="true" ht="14.25" hidden="true" customHeight="true" outlineLevel="0" collapsed="false">
      <c r="A47" s="274" t="n">
        <v>40</v>
      </c>
      <c r="B47" s="275" t="str">
        <f aca="false">IF(NOMINA!B40="","",NOMINA!B40)</f>
        <v>  </v>
      </c>
      <c r="C47" s="300" t="str">
        <f aca="false">IF('EVAL SER Y DECIDIR'!H47="","",'EVAL SER Y DECIDIR'!H47)</f>
        <v/>
      </c>
      <c r="D47" s="277"/>
      <c r="E47" s="277"/>
      <c r="F47" s="277"/>
      <c r="G47" s="277"/>
      <c r="H47" s="278"/>
      <c r="I47" s="279" t="str">
        <f aca="false">IF(ISERROR(ROUND(AVERAGE(D47:H47),0)),"",ROUND(AVERAGE(D47:H47),0))</f>
        <v/>
      </c>
      <c r="J47" s="287"/>
      <c r="K47" s="277"/>
      <c r="L47" s="277"/>
      <c r="M47" s="277"/>
      <c r="N47" s="277"/>
      <c r="O47" s="279" t="str">
        <f aca="false">IF(ISERROR(ROUND(AVERAGE(J47:N47),0)),"",ROUND(AVERAGE(J47:N47),0))</f>
        <v/>
      </c>
      <c r="P47" s="300" t="str">
        <f aca="false">IF('EVAL SER Y DECIDIR'!N47="","",'EVAL SER Y DECIDIR'!N47)</f>
        <v/>
      </c>
      <c r="Q47" s="280" t="str">
        <f aca="false">IF(AUTOEVALUACIÓN!C47="","",AUTOEVALUACIÓN!C47)</f>
        <v/>
      </c>
      <c r="R47" s="281" t="str">
        <f aca="false">IF(OR(C47="",I47="",O47="",P47="",Q47=""),"",SUM(C47,I47,O47,P47,Q47))</f>
        <v/>
      </c>
      <c r="S47" s="283"/>
      <c r="T47" s="283"/>
      <c r="U47" s="283"/>
      <c r="V47" s="283"/>
      <c r="W47" s="283"/>
    </row>
    <row r="48" s="284" customFormat="true" ht="14.25" hidden="true" customHeight="true" outlineLevel="0" collapsed="false">
      <c r="A48" s="274" t="n">
        <v>41</v>
      </c>
      <c r="B48" s="275" t="str">
        <f aca="false">IF(NOMINA!B41="","",NOMINA!B41)</f>
        <v>  </v>
      </c>
      <c r="C48" s="300" t="str">
        <f aca="false">IF('EVAL SER Y DECIDIR'!H48="","",'EVAL SER Y DECIDIR'!H48)</f>
        <v/>
      </c>
      <c r="D48" s="277"/>
      <c r="E48" s="277"/>
      <c r="F48" s="277"/>
      <c r="G48" s="277"/>
      <c r="H48" s="278"/>
      <c r="I48" s="279" t="str">
        <f aca="false">IF(ISERROR(ROUND(AVERAGE(D48:H48),0)),"",ROUND(AVERAGE(D48:H48),0))</f>
        <v/>
      </c>
      <c r="J48" s="287"/>
      <c r="K48" s="277"/>
      <c r="L48" s="277"/>
      <c r="M48" s="277"/>
      <c r="N48" s="277"/>
      <c r="O48" s="279" t="str">
        <f aca="false">IF(ISERROR(ROUND(AVERAGE(J48:N48),0)),"",ROUND(AVERAGE(J48:N48),0))</f>
        <v/>
      </c>
      <c r="P48" s="300" t="str">
        <f aca="false">IF('EVAL SER Y DECIDIR'!N48="","",'EVAL SER Y DECIDIR'!N48)</f>
        <v/>
      </c>
      <c r="Q48" s="280" t="str">
        <f aca="false">IF(AUTOEVALUACIÓN!C48="","",AUTOEVALUACIÓN!C48)</f>
        <v/>
      </c>
      <c r="R48" s="281" t="str">
        <f aca="false">IF(OR(C48="",I48="",O48="",P48="",Q48=""),"",SUM(C48,I48,O48,P48,Q48))</f>
        <v/>
      </c>
      <c r="S48" s="283"/>
      <c r="T48" s="283"/>
      <c r="U48" s="283"/>
      <c r="V48" s="283"/>
      <c r="W48" s="283"/>
    </row>
    <row r="49" s="284" customFormat="true" ht="14.25" hidden="true" customHeight="true" outlineLevel="0" collapsed="false">
      <c r="A49" s="274" t="n">
        <v>42</v>
      </c>
      <c r="B49" s="275" t="str">
        <f aca="false">IF(NOMINA!B42="","",NOMINA!B42)</f>
        <v>  </v>
      </c>
      <c r="C49" s="300" t="str">
        <f aca="false">IF('EVAL SER Y DECIDIR'!H49="","",'EVAL SER Y DECIDIR'!H49)</f>
        <v/>
      </c>
      <c r="D49" s="277"/>
      <c r="E49" s="277"/>
      <c r="F49" s="277"/>
      <c r="G49" s="277"/>
      <c r="H49" s="278"/>
      <c r="I49" s="279" t="str">
        <f aca="false">IF(ISERROR(ROUND(AVERAGE(D49:H49),0)),"",ROUND(AVERAGE(D49:H49),0))</f>
        <v/>
      </c>
      <c r="J49" s="287"/>
      <c r="K49" s="277"/>
      <c r="L49" s="277"/>
      <c r="M49" s="277"/>
      <c r="N49" s="277"/>
      <c r="O49" s="279" t="str">
        <f aca="false">IF(ISERROR(ROUND(AVERAGE(J49:N49),0)),"",ROUND(AVERAGE(J49:N49),0))</f>
        <v/>
      </c>
      <c r="P49" s="300" t="str">
        <f aca="false">IF('EVAL SER Y DECIDIR'!N49="","",'EVAL SER Y DECIDIR'!N49)</f>
        <v/>
      </c>
      <c r="Q49" s="280" t="str">
        <f aca="false">IF(AUTOEVALUACIÓN!C49="","",AUTOEVALUACIÓN!C49)</f>
        <v/>
      </c>
      <c r="R49" s="281" t="str">
        <f aca="false">IF(OR(C49="",I49="",O49="",P49="",Q49=""),"",SUM(C49,I49,O49,P49,Q49))</f>
        <v/>
      </c>
      <c r="S49" s="283"/>
      <c r="T49" s="283"/>
      <c r="U49" s="283"/>
      <c r="V49" s="283"/>
      <c r="W49" s="283"/>
    </row>
    <row r="50" s="284" customFormat="true" ht="15" hidden="true" customHeight="true" outlineLevel="0" collapsed="false">
      <c r="A50" s="274" t="n">
        <v>43</v>
      </c>
      <c r="B50" s="275" t="str">
        <f aca="false">IF(NOMINA!B43="","",NOMINA!B43)</f>
        <v>  </v>
      </c>
      <c r="C50" s="300" t="str">
        <f aca="false">IF('EVAL SER Y DECIDIR'!H50="","",'EVAL SER Y DECIDIR'!H50)</f>
        <v/>
      </c>
      <c r="D50" s="277"/>
      <c r="E50" s="277"/>
      <c r="F50" s="277"/>
      <c r="G50" s="277"/>
      <c r="H50" s="278"/>
      <c r="I50" s="279" t="str">
        <f aca="false">IF(ISERROR(ROUND(AVERAGE(D50:H50),0)),"",ROUND(AVERAGE(D50:H50),0))</f>
        <v/>
      </c>
      <c r="J50" s="287"/>
      <c r="K50" s="277"/>
      <c r="L50" s="277"/>
      <c r="M50" s="277"/>
      <c r="N50" s="277"/>
      <c r="O50" s="279" t="str">
        <f aca="false">IF(ISERROR(ROUND(AVERAGE(J50:N50),0)),"",ROUND(AVERAGE(J50:N50),0))</f>
        <v/>
      </c>
      <c r="P50" s="300" t="str">
        <f aca="false">IF('EVAL SER Y DECIDIR'!N50="","",'EVAL SER Y DECIDIR'!N50)</f>
        <v/>
      </c>
      <c r="Q50" s="280" t="str">
        <f aca="false">IF(AUTOEVALUACIÓN!C50="","",AUTOEVALUACIÓN!C50)</f>
        <v/>
      </c>
      <c r="R50" s="281" t="str">
        <f aca="false">IF(OR(C50="",I50="",O50="",P50="",Q50=""),"",SUM(C50,I50,O50,P50,Q50))</f>
        <v/>
      </c>
      <c r="S50" s="283"/>
      <c r="T50" s="283"/>
      <c r="U50" s="283"/>
      <c r="V50" s="283"/>
      <c r="W50" s="283"/>
    </row>
    <row r="51" s="284" customFormat="true" ht="15" hidden="true" customHeight="true" outlineLevel="0" collapsed="false">
      <c r="A51" s="274" t="n">
        <v>44</v>
      </c>
      <c r="B51" s="275" t="str">
        <f aca="false">IF(NOMINA!B44="","",NOMINA!B44)</f>
        <v>  </v>
      </c>
      <c r="C51" s="300" t="str">
        <f aca="false">IF('EVAL SER Y DECIDIR'!H51="","",'EVAL SER Y DECIDIR'!H51)</f>
        <v/>
      </c>
      <c r="D51" s="277"/>
      <c r="E51" s="277"/>
      <c r="F51" s="277"/>
      <c r="G51" s="277"/>
      <c r="H51" s="278"/>
      <c r="I51" s="279" t="str">
        <f aca="false">IF(ISERROR(ROUND(AVERAGE(D51:H51),0)),"",ROUND(AVERAGE(D51:H51),0))</f>
        <v/>
      </c>
      <c r="J51" s="287"/>
      <c r="K51" s="277"/>
      <c r="L51" s="277"/>
      <c r="M51" s="277"/>
      <c r="N51" s="277"/>
      <c r="O51" s="279" t="str">
        <f aca="false">IF(ISERROR(ROUND(AVERAGE(J51:N51),0)),"",ROUND(AVERAGE(J51:N51),0))</f>
        <v/>
      </c>
      <c r="P51" s="300" t="str">
        <f aca="false">IF('EVAL SER Y DECIDIR'!N51="","",'EVAL SER Y DECIDIR'!N51)</f>
        <v/>
      </c>
      <c r="Q51" s="280" t="str">
        <f aca="false">IF(AUTOEVALUACIÓN!C51="","",AUTOEVALUACIÓN!C51)</f>
        <v/>
      </c>
      <c r="R51" s="281" t="str">
        <f aca="false">IF(OR(C51="",I51="",O51="",P51="",Q51=""),"",SUM(C51,I51,O51,P51,Q51))</f>
        <v/>
      </c>
      <c r="S51" s="283"/>
      <c r="T51" s="283"/>
      <c r="U51" s="283"/>
      <c r="V51" s="283"/>
      <c r="W51" s="283"/>
    </row>
    <row r="52" s="284" customFormat="true" ht="15" hidden="true" customHeight="true" outlineLevel="0" collapsed="false">
      <c r="A52" s="274" t="n">
        <v>45</v>
      </c>
      <c r="B52" s="275" t="str">
        <f aca="false">IF(NOMINA!B45="","",NOMINA!B45)</f>
        <v>  </v>
      </c>
      <c r="C52" s="300" t="str">
        <f aca="false">IF('EVAL SER Y DECIDIR'!H52="","",'EVAL SER Y DECIDIR'!H52)</f>
        <v/>
      </c>
      <c r="D52" s="277"/>
      <c r="E52" s="277"/>
      <c r="F52" s="277"/>
      <c r="G52" s="277"/>
      <c r="H52" s="278"/>
      <c r="I52" s="279" t="str">
        <f aca="false">IF(ISERROR(ROUND(AVERAGE(D52:H52),0)),"",ROUND(AVERAGE(D52:H52),0))</f>
        <v/>
      </c>
      <c r="J52" s="287"/>
      <c r="K52" s="277"/>
      <c r="L52" s="277"/>
      <c r="M52" s="277"/>
      <c r="N52" s="277"/>
      <c r="O52" s="279" t="str">
        <f aca="false">IF(ISERROR(ROUND(AVERAGE(J52:N52),0)),"",ROUND(AVERAGE(J52:N52),0))</f>
        <v/>
      </c>
      <c r="P52" s="300" t="str">
        <f aca="false">IF('EVAL SER Y DECIDIR'!N52="","",'EVAL SER Y DECIDIR'!N52)</f>
        <v/>
      </c>
      <c r="Q52" s="280" t="str">
        <f aca="false">IF(AUTOEVALUACIÓN!C52="","",AUTOEVALUACIÓN!C52)</f>
        <v/>
      </c>
      <c r="R52" s="281" t="str">
        <f aca="false">IF(OR(C52="",I52="",O52="",P52="",Q52=""),"",SUM(C52,I52,O52,P52,Q52))</f>
        <v/>
      </c>
      <c r="S52" s="283"/>
      <c r="T52" s="283"/>
      <c r="U52" s="283"/>
      <c r="V52" s="283"/>
      <c r="W52" s="283"/>
    </row>
    <row r="53" s="284" customFormat="true" ht="15" hidden="true" customHeight="true" outlineLevel="0" collapsed="false">
      <c r="A53" s="274" t="n">
        <v>46</v>
      </c>
      <c r="B53" s="275" t="str">
        <f aca="false">IF(NOMINA!B46="","",NOMINA!B46)</f>
        <v/>
      </c>
      <c r="C53" s="285" t="str">
        <f aca="false">IF('EVAL SER Y DECIDIR'!H53="","",'EVAL SER Y DECIDIR'!H53)</f>
        <v/>
      </c>
      <c r="D53" s="277"/>
      <c r="E53" s="277"/>
      <c r="F53" s="277"/>
      <c r="G53" s="277"/>
      <c r="H53" s="278"/>
      <c r="I53" s="286" t="str">
        <f aca="false">IF(ISERROR(ROUND(AVERAGE(D53:H53),0)),"",ROUND(AVERAGE(D53:H53),0))</f>
        <v/>
      </c>
      <c r="J53" s="287"/>
      <c r="K53" s="277"/>
      <c r="L53" s="277"/>
      <c r="M53" s="277"/>
      <c r="N53" s="277"/>
      <c r="O53" s="286" t="str">
        <f aca="false">IF(ISERROR(ROUND(AVERAGE(J53:N53),0)),"",ROUND(AVERAGE(J53:N53),0))</f>
        <v/>
      </c>
      <c r="P53" s="285" t="str">
        <f aca="false">IF('EVAL SER Y DECIDIR'!N53="","",'EVAL SER Y DECIDIR'!N53)</f>
        <v/>
      </c>
      <c r="Q53" s="280" t="str">
        <f aca="false">IF(AUTOEVALUACIÓN!C53="","",AUTOEVALUACIÓN!C53)</f>
        <v/>
      </c>
      <c r="R53" s="281" t="str">
        <f aca="false">IF(OR(C53="",I53="",O53="",P53="",Q53=""),"",SUM(C53,I53,O53,P53,Q53))</f>
        <v/>
      </c>
      <c r="S53" s="283"/>
      <c r="T53" s="283"/>
      <c r="U53" s="283"/>
      <c r="V53" s="283"/>
      <c r="W53" s="283"/>
    </row>
    <row r="54" s="284" customFormat="true" ht="15" hidden="true" customHeight="true" outlineLevel="0" collapsed="false">
      <c r="A54" s="274" t="n">
        <v>47</v>
      </c>
      <c r="B54" s="275" t="str">
        <f aca="false">IF(NOMINA!B47="","",NOMINA!B47)</f>
        <v/>
      </c>
      <c r="C54" s="285" t="str">
        <f aca="false">IF('EVAL SER Y DECIDIR'!H54="","",'EVAL SER Y DECIDIR'!H54)</f>
        <v/>
      </c>
      <c r="D54" s="277"/>
      <c r="E54" s="277"/>
      <c r="F54" s="277"/>
      <c r="G54" s="277"/>
      <c r="H54" s="278"/>
      <c r="I54" s="286" t="str">
        <f aca="false">IF(ISERROR(ROUND(AVERAGE(D54:H54),0)),"",ROUND(AVERAGE(D54:H54),0))</f>
        <v/>
      </c>
      <c r="J54" s="287"/>
      <c r="K54" s="277"/>
      <c r="L54" s="277"/>
      <c r="M54" s="277"/>
      <c r="N54" s="277"/>
      <c r="O54" s="286" t="str">
        <f aca="false">IF(ISERROR(ROUND(AVERAGE(J54:N54),0)),"",ROUND(AVERAGE(J54:N54),0))</f>
        <v/>
      </c>
      <c r="P54" s="285" t="str">
        <f aca="false">IF('EVAL SER Y DECIDIR'!N54="","",'EVAL SER Y DECIDIR'!N54)</f>
        <v/>
      </c>
      <c r="Q54" s="280" t="str">
        <f aca="false">IF(AUTOEVALUACIÓN!C54="","",AUTOEVALUACIÓN!C54)</f>
        <v/>
      </c>
      <c r="R54" s="281" t="str">
        <f aca="false">IF(OR(C54="",I54="",O54="",P54="",Q54=""),"",SUM(C54,I54,O54,P54,Q54))</f>
        <v/>
      </c>
      <c r="S54" s="283"/>
      <c r="T54" s="283"/>
      <c r="U54" s="283"/>
      <c r="V54" s="283"/>
      <c r="W54" s="283"/>
    </row>
    <row r="55" customFormat="false" ht="15" hidden="true" customHeight="true" outlineLevel="0" collapsed="false">
      <c r="A55" s="288" t="n">
        <v>48</v>
      </c>
      <c r="B55" s="289" t="str">
        <f aca="false">IF(NOMINA!B48="","",NOMINA!B48)</f>
        <v/>
      </c>
      <c r="C55" s="285" t="str">
        <f aca="false">IF('EVAL SER Y DECIDIR'!H55="","",'EVAL SER Y DECIDIR'!H55)</f>
        <v/>
      </c>
      <c r="D55" s="290"/>
      <c r="E55" s="290"/>
      <c r="F55" s="290"/>
      <c r="G55" s="290"/>
      <c r="H55" s="291"/>
      <c r="I55" s="292" t="str">
        <f aca="false">IF(ISERROR(ROUND(AVERAGE(D55:H55),0)),"",ROUND(AVERAGE(D55:H55),0))</f>
        <v/>
      </c>
      <c r="J55" s="293"/>
      <c r="K55" s="290"/>
      <c r="L55" s="290"/>
      <c r="M55" s="290"/>
      <c r="N55" s="290"/>
      <c r="O55" s="292" t="str">
        <f aca="false">IF(ISERROR(ROUND(AVERAGE(J55:N55),0)),"",ROUND(AVERAGE(J55:N55),0))</f>
        <v/>
      </c>
      <c r="P55" s="285" t="str">
        <f aca="false">IF('EVAL SER Y DECIDIR'!N55="","",'EVAL SER Y DECIDIR'!N55)</f>
        <v/>
      </c>
      <c r="Q55" s="294" t="str">
        <f aca="false">IF(AUTOEVALUACIÓN!C55="","",AUTOEVALUACIÓN!C55)</f>
        <v/>
      </c>
      <c r="R55" s="281" t="str">
        <f aca="false">IF(OR(C55="",I55="",O55="",P55="",Q55=""),"",SUM(C55,I55,O55,P55,Q55))</f>
        <v/>
      </c>
    </row>
  </sheetData>
  <sheetProtection sheet="true" formatCells="false" formatColumns="false" formatRows="false"/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6">
      <formula>1</formula>
      <formula>50</formula>
    </cfRule>
  </conditionalFormatting>
  <dataValidations count="3"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</dataValidations>
  <printOptions headings="false" gridLines="false" gridLinesSet="true" horizontalCentered="true" verticalCentered="false"/>
  <pageMargins left="0.472222222222222" right="0.196527777777778" top="0.39375" bottom="0.196527777777778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Y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R11" activeCellId="0" sqref="R11"/>
    </sheetView>
  </sheetViews>
  <sheetFormatPr defaultColWidth="10.5742187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33.57"/>
    <col collapsed="false" customWidth="true" hidden="false" outlineLevel="0" max="3" min="3" style="51" width="3.72"/>
    <col collapsed="false" customWidth="true" hidden="false" outlineLevel="0" max="9" min="4" style="51" width="4.72"/>
    <col collapsed="false" customWidth="true" hidden="false" outlineLevel="0" max="10" min="10" style="51" width="3.72"/>
    <col collapsed="false" customWidth="true" hidden="false" outlineLevel="0" max="16" min="11" style="51" width="4.72"/>
    <col collapsed="false" customWidth="true" hidden="false" outlineLevel="0" max="18" min="17" style="51" width="3.72"/>
    <col collapsed="false" customWidth="true" hidden="false" outlineLevel="0" max="19" min="19" style="51" width="2.7"/>
    <col collapsed="false" customWidth="true" hidden="false" outlineLevel="0" max="20" min="20" style="51" width="5.71"/>
    <col collapsed="false" customWidth="true" hidden="false" outlineLevel="0" max="25" min="21" style="254" width="5.71"/>
    <col collapsed="false" customWidth="true" hidden="false" outlineLevel="0" max="26" min="26" style="51" width="5.71"/>
  </cols>
  <sheetData>
    <row r="1" customFormat="false" ht="12" hidden="false" customHeight="true" outlineLevel="0" collapsed="false">
      <c r="A1" s="22" t="str">
        <f aca="false">NOMINA!$F$1</f>
        <v>U.E. "BEATRIZ HARTMANN DE BEDREGAL"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</row>
    <row r="2" s="257" customFormat="true" ht="16.5" hidden="false" customHeight="true" outlineLevel="0" collapsed="false">
      <c r="A2" s="256" t="s">
        <v>375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</row>
    <row r="3" customFormat="false" ht="18.75" hidden="false" customHeight="true" outlineLevel="0" collapsed="false">
      <c r="A3" s="255" t="str">
        <f aca="false">NOMINA!$C$1</f>
        <v>PROFESOR(A): SARA VALDIVIA ARANCIBIA</v>
      </c>
      <c r="B3" s="258"/>
      <c r="C3" s="255"/>
      <c r="D3" s="255"/>
      <c r="E3" s="255"/>
      <c r="F3" s="255"/>
      <c r="G3" s="52"/>
      <c r="H3" s="255"/>
      <c r="I3" s="258" t="s">
        <v>390</v>
      </c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customFormat="false" ht="18.75" hidden="false" customHeight="true" outlineLevel="0" collapsed="false">
      <c r="A4" s="259" t="str">
        <f aca="false">NOMINA!$C$2</f>
        <v>CURSO: 5º "A" PRIMARIA</v>
      </c>
      <c r="B4" s="260"/>
      <c r="C4" s="259"/>
      <c r="D4" s="259"/>
      <c r="E4" s="259"/>
      <c r="F4" s="255"/>
      <c r="G4" s="52"/>
      <c r="H4" s="259"/>
      <c r="I4" s="259" t="str">
        <f aca="false">NOMINA!$C$4</f>
        <v>GESTIÓN: 2024</v>
      </c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</row>
    <row r="5" customFormat="false" ht="15.75" hidden="false" customHeight="true" outlineLevel="0" collapsed="false">
      <c r="A5" s="261" t="s">
        <v>142</v>
      </c>
      <c r="B5" s="262" t="s">
        <v>167</v>
      </c>
      <c r="C5" s="263" t="s">
        <v>377</v>
      </c>
      <c r="D5" s="264" t="s">
        <v>378</v>
      </c>
      <c r="E5" s="264"/>
      <c r="F5" s="264"/>
      <c r="G5" s="264"/>
      <c r="H5" s="264"/>
      <c r="I5" s="264"/>
      <c r="J5" s="264"/>
      <c r="K5" s="264" t="s">
        <v>379</v>
      </c>
      <c r="L5" s="264"/>
      <c r="M5" s="264"/>
      <c r="N5" s="264"/>
      <c r="O5" s="264"/>
      <c r="P5" s="264"/>
      <c r="Q5" s="264"/>
      <c r="R5" s="263" t="s">
        <v>380</v>
      </c>
      <c r="S5" s="265" t="s">
        <v>381</v>
      </c>
      <c r="T5" s="266" t="s">
        <v>382</v>
      </c>
    </row>
    <row r="6" customFormat="false" ht="66" hidden="false" customHeight="true" outlineLevel="0" collapsed="false">
      <c r="A6" s="261"/>
      <c r="B6" s="267"/>
      <c r="C6" s="263"/>
      <c r="D6" s="295"/>
      <c r="E6" s="295"/>
      <c r="F6" s="295"/>
      <c r="G6" s="295"/>
      <c r="H6" s="295"/>
      <c r="I6" s="296"/>
      <c r="J6" s="271" t="s">
        <v>175</v>
      </c>
      <c r="K6" s="298"/>
      <c r="L6" s="295"/>
      <c r="M6" s="295"/>
      <c r="N6" s="295"/>
      <c r="O6" s="302"/>
      <c r="P6" s="302"/>
      <c r="Q6" s="271" t="s">
        <v>175</v>
      </c>
      <c r="R6" s="263"/>
      <c r="S6" s="265"/>
      <c r="T6" s="266"/>
    </row>
    <row r="7" customFormat="false" ht="58.5" hidden="false" customHeight="true" outlineLevel="0" collapsed="false">
      <c r="A7" s="261"/>
      <c r="B7" s="272" t="s">
        <v>180</v>
      </c>
      <c r="C7" s="263"/>
      <c r="D7" s="295"/>
      <c r="E7" s="295"/>
      <c r="F7" s="295"/>
      <c r="G7" s="295"/>
      <c r="H7" s="295"/>
      <c r="I7" s="296"/>
      <c r="J7" s="271"/>
      <c r="K7" s="298"/>
      <c r="L7" s="295"/>
      <c r="M7" s="295"/>
      <c r="N7" s="295"/>
      <c r="O7" s="302"/>
      <c r="P7" s="302"/>
      <c r="Q7" s="271"/>
      <c r="R7" s="263"/>
      <c r="S7" s="265"/>
      <c r="T7" s="266"/>
      <c r="V7" s="273" t="s">
        <v>383</v>
      </c>
      <c r="W7" s="273" t="s">
        <v>384</v>
      </c>
      <c r="X7" s="273" t="s">
        <v>385</v>
      </c>
      <c r="Y7" s="273"/>
    </row>
    <row r="8" s="284" customFormat="true" ht="25.5" hidden="false" customHeight="true" outlineLevel="0" collapsed="false">
      <c r="A8" s="274" t="n">
        <v>1</v>
      </c>
      <c r="B8" s="275" t="str">
        <f aca="false">IF(NOMINA!B1="","",NOMINA!B1)</f>
        <v>  </v>
      </c>
      <c r="C8" s="300" t="str">
        <f aca="false">IF('EVAL SER Y DECIDIR'!H8="","",'EVAL SER Y DECIDIR'!H8)</f>
        <v/>
      </c>
      <c r="D8" s="277"/>
      <c r="E8" s="277"/>
      <c r="F8" s="277"/>
      <c r="G8" s="277"/>
      <c r="H8" s="277"/>
      <c r="I8" s="278"/>
      <c r="J8" s="279" t="str">
        <f aca="false">IF(ISERROR(ROUND(AVERAGE(D8:I8),0)),"",ROUND(AVERAGE(D8:I8),0))</f>
        <v/>
      </c>
      <c r="K8" s="287"/>
      <c r="L8" s="277"/>
      <c r="M8" s="277"/>
      <c r="N8" s="277"/>
      <c r="O8" s="277"/>
      <c r="P8" s="277"/>
      <c r="Q8" s="279" t="str">
        <f aca="false">IF(ISERROR(ROUND(AVERAGE(K8:P8),0)),"",ROUND(AVERAGE(K8:P8),0))</f>
        <v/>
      </c>
      <c r="R8" s="300" t="str">
        <f aca="false">IF('EVAL SER Y DECIDIR'!N8="","",'EVAL SER Y DECIDIR'!N8)</f>
        <v/>
      </c>
      <c r="S8" s="280" t="str">
        <f aca="false">IF(AUTOEVALUACIÓN!C8="","",AUTOEVALUACIÓN!C8)</f>
        <v/>
      </c>
      <c r="T8" s="281" t="str">
        <f aca="false">IF(OR(C8="",J8="",Q8="",R8="",S8=""),"",SUM(C8,J8,Q8,R8,S8))</f>
        <v/>
      </c>
      <c r="U8" s="282"/>
      <c r="V8" s="282" t="n">
        <f aca="false">COUNTIFS(T8:T52,"&lt;101",T8:T52,"&gt;0")</f>
        <v>0</v>
      </c>
      <c r="W8" s="283" t="n">
        <f aca="false">COUNTIFS(T8:T52,"&lt;51",T8:T52,"&gt;1")</f>
        <v>0</v>
      </c>
      <c r="X8" s="283" t="n">
        <f aca="false">V8-W8</f>
        <v>0</v>
      </c>
      <c r="Y8" s="283"/>
    </row>
    <row r="9" s="284" customFormat="true" ht="25.5" hidden="false" customHeight="true" outlineLevel="0" collapsed="false">
      <c r="A9" s="274" t="n">
        <v>2</v>
      </c>
      <c r="B9" s="275" t="str">
        <f aca="false">IF(NOMINA!B2="","",NOMINA!B2)</f>
        <v>  </v>
      </c>
      <c r="C9" s="300" t="str">
        <f aca="false">IF('EVAL SER Y DECIDIR'!H9="","",'EVAL SER Y DECIDIR'!H9)</f>
        <v/>
      </c>
      <c r="D9" s="277"/>
      <c r="E9" s="277"/>
      <c r="F9" s="277"/>
      <c r="G9" s="277"/>
      <c r="H9" s="277"/>
      <c r="I9" s="278"/>
      <c r="J9" s="279" t="str">
        <f aca="false">IF(ISERROR(ROUND(AVERAGE(D9:I9),0)),"",ROUND(AVERAGE(D9:I9),0))</f>
        <v/>
      </c>
      <c r="K9" s="287"/>
      <c r="L9" s="277"/>
      <c r="M9" s="277"/>
      <c r="N9" s="277"/>
      <c r="O9" s="277"/>
      <c r="P9" s="277"/>
      <c r="Q9" s="279" t="str">
        <f aca="false">IF(ISERROR(ROUND(AVERAGE(K9:P9),0)),"",ROUND(AVERAGE(K9:P9),0))</f>
        <v/>
      </c>
      <c r="R9" s="300" t="str">
        <f aca="false">IF('EVAL SER Y DECIDIR'!N9="","",'EVAL SER Y DECIDIR'!N9)</f>
        <v/>
      </c>
      <c r="S9" s="280" t="str">
        <f aca="false">IF(AUTOEVALUACIÓN!C9="","",AUTOEVALUACIÓN!C9)</f>
        <v/>
      </c>
      <c r="T9" s="281" t="str">
        <f aca="false">IF(OR(C9="",J9="",Q9="",R9="",S9=""),"",SUM(C9,J9,Q9,R9,S9))</f>
        <v/>
      </c>
      <c r="U9" s="282"/>
      <c r="V9" s="282"/>
      <c r="W9" s="283"/>
      <c r="X9" s="283"/>
      <c r="Y9" s="283"/>
    </row>
    <row r="10" s="284" customFormat="true" ht="25.5" hidden="false" customHeight="true" outlineLevel="0" collapsed="false">
      <c r="A10" s="274" t="n">
        <v>3</v>
      </c>
      <c r="B10" s="275" t="str">
        <f aca="false">IF(NOMINA!B3="","",NOMINA!B3)</f>
        <v>  </v>
      </c>
      <c r="C10" s="300" t="str">
        <f aca="false">IF('EVAL SER Y DECIDIR'!H10="","",'EVAL SER Y DECIDIR'!H10)</f>
        <v/>
      </c>
      <c r="D10" s="277"/>
      <c r="E10" s="277"/>
      <c r="F10" s="277"/>
      <c r="G10" s="277"/>
      <c r="H10" s="277"/>
      <c r="I10" s="278"/>
      <c r="J10" s="279" t="str">
        <f aca="false">IF(ISERROR(ROUND(AVERAGE(D10:I10),0)),"",ROUND(AVERAGE(D10:I10),0))</f>
        <v/>
      </c>
      <c r="K10" s="287"/>
      <c r="L10" s="277"/>
      <c r="M10" s="277"/>
      <c r="N10" s="277"/>
      <c r="O10" s="277"/>
      <c r="P10" s="277"/>
      <c r="Q10" s="279" t="str">
        <f aca="false">IF(ISERROR(ROUND(AVERAGE(K10:P10),0)),"",ROUND(AVERAGE(K10:P10),0))</f>
        <v/>
      </c>
      <c r="R10" s="300" t="str">
        <f aca="false">IF('EVAL SER Y DECIDIR'!N10="","",'EVAL SER Y DECIDIR'!N10)</f>
        <v/>
      </c>
      <c r="S10" s="280" t="str">
        <f aca="false">IF(AUTOEVALUACIÓN!C10="","",AUTOEVALUACIÓN!C10)</f>
        <v/>
      </c>
      <c r="T10" s="281" t="str">
        <f aca="false">IF(OR(C10="",J10="",Q10="",R10="",S10=""),"",SUM(C10,J10,Q10,R10,S10))</f>
        <v/>
      </c>
      <c r="U10" s="282"/>
      <c r="V10" s="282"/>
      <c r="W10" s="283"/>
      <c r="X10" s="283"/>
      <c r="Y10" s="283"/>
    </row>
    <row r="11" s="284" customFormat="true" ht="25.5" hidden="false" customHeight="true" outlineLevel="0" collapsed="false">
      <c r="A11" s="274" t="n">
        <v>4</v>
      </c>
      <c r="B11" s="275" t="str">
        <f aca="false">IF(NOMINA!B4="","",NOMINA!B4)</f>
        <v>  </v>
      </c>
      <c r="C11" s="300" t="str">
        <f aca="false">IF('EVAL SER Y DECIDIR'!H11="","",'EVAL SER Y DECIDIR'!H11)</f>
        <v/>
      </c>
      <c r="D11" s="277"/>
      <c r="E11" s="277"/>
      <c r="F11" s="277"/>
      <c r="G11" s="277"/>
      <c r="H11" s="277"/>
      <c r="I11" s="278"/>
      <c r="J11" s="279" t="str">
        <f aca="false">IF(ISERROR(ROUND(AVERAGE(D11:I11),0)),"",ROUND(AVERAGE(D11:I11),0))</f>
        <v/>
      </c>
      <c r="K11" s="287"/>
      <c r="L11" s="277"/>
      <c r="M11" s="277"/>
      <c r="N11" s="277"/>
      <c r="O11" s="277"/>
      <c r="P11" s="277"/>
      <c r="Q11" s="279" t="str">
        <f aca="false">IF(ISERROR(ROUND(AVERAGE(K11:P11),0)),"",ROUND(AVERAGE(K11:P11),0))</f>
        <v/>
      </c>
      <c r="R11" s="300" t="str">
        <f aca="false">IF('EVAL SER Y DECIDIR'!N11="","",'EVAL SER Y DECIDIR'!N11)</f>
        <v/>
      </c>
      <c r="S11" s="280" t="str">
        <f aca="false">IF(AUTOEVALUACIÓN!C11="","",AUTOEVALUACIÓN!C11)</f>
        <v/>
      </c>
      <c r="T11" s="281" t="str">
        <f aca="false">IF(OR(C11="",J11="",Q11="",R11="",S11=""),"",SUM(C11,J11,Q11,R11,S11))</f>
        <v/>
      </c>
      <c r="U11" s="282"/>
      <c r="V11" s="282"/>
      <c r="W11" s="283"/>
      <c r="X11" s="283"/>
      <c r="Y11" s="283"/>
    </row>
    <row r="12" s="284" customFormat="true" ht="25.5" hidden="false" customHeight="true" outlineLevel="0" collapsed="false">
      <c r="A12" s="274" t="n">
        <v>5</v>
      </c>
      <c r="B12" s="275" t="str">
        <f aca="false">IF(NOMINA!B5="","",NOMINA!B5)</f>
        <v>  </v>
      </c>
      <c r="C12" s="300" t="str">
        <f aca="false">IF('EVAL SER Y DECIDIR'!H12="","",'EVAL SER Y DECIDIR'!H12)</f>
        <v/>
      </c>
      <c r="D12" s="277"/>
      <c r="E12" s="277"/>
      <c r="F12" s="277"/>
      <c r="G12" s="277"/>
      <c r="H12" s="277"/>
      <c r="I12" s="278"/>
      <c r="J12" s="279" t="str">
        <f aca="false">IF(ISERROR(ROUND(AVERAGE(D12:I12),0)),"",ROUND(AVERAGE(D12:I12),0))</f>
        <v/>
      </c>
      <c r="K12" s="287"/>
      <c r="L12" s="277"/>
      <c r="M12" s="277"/>
      <c r="N12" s="277"/>
      <c r="O12" s="277"/>
      <c r="P12" s="277"/>
      <c r="Q12" s="279" t="str">
        <f aca="false">IF(ISERROR(ROUND(AVERAGE(K12:P12),0)),"",ROUND(AVERAGE(K12:P12),0))</f>
        <v/>
      </c>
      <c r="R12" s="300" t="str">
        <f aca="false">IF('EVAL SER Y DECIDIR'!N12="","",'EVAL SER Y DECIDIR'!N12)</f>
        <v/>
      </c>
      <c r="S12" s="280" t="str">
        <f aca="false">IF(AUTOEVALUACIÓN!C12="","",AUTOEVALUACIÓN!C12)</f>
        <v/>
      </c>
      <c r="T12" s="281" t="str">
        <f aca="false">IF(OR(C12="",J12="",Q12="",R12="",S12=""),"",SUM(C12,J12,Q12,R12,S12))</f>
        <v/>
      </c>
      <c r="U12" s="282"/>
      <c r="V12" s="282"/>
      <c r="W12" s="283"/>
      <c r="X12" s="283"/>
      <c r="Y12" s="283"/>
    </row>
    <row r="13" s="284" customFormat="true" ht="25.5" hidden="false" customHeight="true" outlineLevel="0" collapsed="false">
      <c r="A13" s="274" t="n">
        <v>6</v>
      </c>
      <c r="B13" s="275" t="str">
        <f aca="false">IF(NOMINA!B6="","",NOMINA!B6)</f>
        <v>  </v>
      </c>
      <c r="C13" s="300" t="str">
        <f aca="false">IF('EVAL SER Y DECIDIR'!H13="","",'EVAL SER Y DECIDIR'!H13)</f>
        <v/>
      </c>
      <c r="D13" s="277"/>
      <c r="E13" s="277"/>
      <c r="F13" s="277"/>
      <c r="G13" s="277"/>
      <c r="H13" s="277"/>
      <c r="I13" s="278"/>
      <c r="J13" s="279" t="str">
        <f aca="false">IF(ISERROR(ROUND(AVERAGE(D13:I13),0)),"",ROUND(AVERAGE(D13:I13),0))</f>
        <v/>
      </c>
      <c r="K13" s="287"/>
      <c r="L13" s="277"/>
      <c r="M13" s="277"/>
      <c r="N13" s="277"/>
      <c r="O13" s="277"/>
      <c r="P13" s="277"/>
      <c r="Q13" s="279" t="str">
        <f aca="false">IF(ISERROR(ROUND(AVERAGE(K13:P13),0)),"",ROUND(AVERAGE(K13:P13),0))</f>
        <v/>
      </c>
      <c r="R13" s="300" t="str">
        <f aca="false">IF('EVAL SER Y DECIDIR'!N13="","",'EVAL SER Y DECIDIR'!N13)</f>
        <v/>
      </c>
      <c r="S13" s="280" t="str">
        <f aca="false">IF(AUTOEVALUACIÓN!C13="","",AUTOEVALUACIÓN!C13)</f>
        <v/>
      </c>
      <c r="T13" s="281" t="str">
        <f aca="false">IF(OR(C13="",J13="",Q13="",R13="",S13=""),"",SUM(C13,J13,Q13,R13,S13))</f>
        <v/>
      </c>
      <c r="U13" s="282"/>
      <c r="V13" s="282"/>
      <c r="W13" s="283"/>
      <c r="X13" s="283"/>
      <c r="Y13" s="283"/>
    </row>
    <row r="14" s="284" customFormat="true" ht="25.5" hidden="false" customHeight="true" outlineLevel="0" collapsed="false">
      <c r="A14" s="274" t="n">
        <v>7</v>
      </c>
      <c r="B14" s="275" t="str">
        <f aca="false">IF(NOMINA!B7="","",NOMINA!B7)</f>
        <v>  </v>
      </c>
      <c r="C14" s="300" t="str">
        <f aca="false">IF('EVAL SER Y DECIDIR'!H14="","",'EVAL SER Y DECIDIR'!H14)</f>
        <v/>
      </c>
      <c r="D14" s="277"/>
      <c r="E14" s="277"/>
      <c r="F14" s="277"/>
      <c r="G14" s="277"/>
      <c r="H14" s="277"/>
      <c r="I14" s="278"/>
      <c r="J14" s="279" t="str">
        <f aca="false">IF(ISERROR(ROUND(AVERAGE(D14:I14),0)),"",ROUND(AVERAGE(D14:I14),0))</f>
        <v/>
      </c>
      <c r="K14" s="287"/>
      <c r="L14" s="277"/>
      <c r="M14" s="277"/>
      <c r="N14" s="277"/>
      <c r="O14" s="277"/>
      <c r="P14" s="277"/>
      <c r="Q14" s="279" t="str">
        <f aca="false">IF(ISERROR(ROUND(AVERAGE(K14:P14),0)),"",ROUND(AVERAGE(K14:P14),0))</f>
        <v/>
      </c>
      <c r="R14" s="300" t="str">
        <f aca="false">IF('EVAL SER Y DECIDIR'!N14="","",'EVAL SER Y DECIDIR'!N14)</f>
        <v/>
      </c>
      <c r="S14" s="280" t="str">
        <f aca="false">IF(AUTOEVALUACIÓN!C14="","",AUTOEVALUACIÓN!C14)</f>
        <v/>
      </c>
      <c r="T14" s="281" t="str">
        <f aca="false">IF(OR(C14="",J14="",Q14="",R14="",S14=""),"",SUM(C14,J14,Q14,R14,S14))</f>
        <v/>
      </c>
      <c r="U14" s="282"/>
      <c r="V14" s="282"/>
      <c r="W14" s="283"/>
      <c r="X14" s="283"/>
      <c r="Y14" s="283"/>
    </row>
    <row r="15" s="284" customFormat="true" ht="25.5" hidden="false" customHeight="true" outlineLevel="0" collapsed="false">
      <c r="A15" s="274" t="n">
        <v>8</v>
      </c>
      <c r="B15" s="275" t="str">
        <f aca="false">IF(NOMINA!B8="","",NOMINA!B8)</f>
        <v>  </v>
      </c>
      <c r="C15" s="300" t="str">
        <f aca="false">IF('EVAL SER Y DECIDIR'!H15="","",'EVAL SER Y DECIDIR'!H15)</f>
        <v/>
      </c>
      <c r="D15" s="277"/>
      <c r="E15" s="277"/>
      <c r="F15" s="277"/>
      <c r="G15" s="277"/>
      <c r="H15" s="277"/>
      <c r="I15" s="278"/>
      <c r="J15" s="279" t="str">
        <f aca="false">IF(ISERROR(ROUND(AVERAGE(D15:I15),0)),"",ROUND(AVERAGE(D15:I15),0))</f>
        <v/>
      </c>
      <c r="K15" s="287"/>
      <c r="L15" s="277"/>
      <c r="M15" s="277"/>
      <c r="N15" s="277"/>
      <c r="O15" s="277"/>
      <c r="P15" s="277"/>
      <c r="Q15" s="279" t="str">
        <f aca="false">IF(ISERROR(ROUND(AVERAGE(K15:P15),0)),"",ROUND(AVERAGE(K15:P15),0))</f>
        <v/>
      </c>
      <c r="R15" s="300" t="str">
        <f aca="false">IF('EVAL SER Y DECIDIR'!N15="","",'EVAL SER Y DECIDIR'!N15)</f>
        <v/>
      </c>
      <c r="S15" s="280" t="str">
        <f aca="false">IF(AUTOEVALUACIÓN!C15="","",AUTOEVALUACIÓN!C15)</f>
        <v/>
      </c>
      <c r="T15" s="281" t="str">
        <f aca="false">IF(OR(C15="",J15="",Q15="",R15="",S15=""),"",SUM(C15,J15,Q15,R15,S15))</f>
        <v/>
      </c>
      <c r="U15" s="282"/>
      <c r="V15" s="282"/>
      <c r="W15" s="283"/>
      <c r="X15" s="283"/>
      <c r="Y15" s="283"/>
    </row>
    <row r="16" s="284" customFormat="true" ht="25.5" hidden="false" customHeight="true" outlineLevel="0" collapsed="false">
      <c r="A16" s="274" t="n">
        <v>9</v>
      </c>
      <c r="B16" s="275" t="str">
        <f aca="false">IF(NOMINA!B9="","",NOMINA!B9)</f>
        <v>  </v>
      </c>
      <c r="C16" s="300" t="str">
        <f aca="false">IF('EVAL SER Y DECIDIR'!H16="","",'EVAL SER Y DECIDIR'!H16)</f>
        <v/>
      </c>
      <c r="D16" s="277"/>
      <c r="E16" s="277"/>
      <c r="F16" s="277"/>
      <c r="G16" s="277"/>
      <c r="H16" s="277"/>
      <c r="I16" s="278"/>
      <c r="J16" s="279" t="str">
        <f aca="false">IF(ISERROR(ROUND(AVERAGE(D16:I16),0)),"",ROUND(AVERAGE(D16:I16),0))</f>
        <v/>
      </c>
      <c r="K16" s="287"/>
      <c r="L16" s="277"/>
      <c r="M16" s="277"/>
      <c r="N16" s="277"/>
      <c r="O16" s="277"/>
      <c r="P16" s="277"/>
      <c r="Q16" s="279" t="str">
        <f aca="false">IF(ISERROR(ROUND(AVERAGE(K16:P16),0)),"",ROUND(AVERAGE(K16:P16),0))</f>
        <v/>
      </c>
      <c r="R16" s="300" t="str">
        <f aca="false">IF('EVAL SER Y DECIDIR'!N16="","",'EVAL SER Y DECIDIR'!N16)</f>
        <v/>
      </c>
      <c r="S16" s="280" t="str">
        <f aca="false">IF(AUTOEVALUACIÓN!C16="","",AUTOEVALUACIÓN!C16)</f>
        <v/>
      </c>
      <c r="T16" s="281" t="str">
        <f aca="false">IF(OR(C16="",J16="",Q16="",R16="",S16=""),"",SUM(C16,J16,Q16,R16,S16))</f>
        <v/>
      </c>
      <c r="U16" s="282"/>
      <c r="V16" s="282"/>
      <c r="W16" s="283"/>
      <c r="X16" s="283"/>
      <c r="Y16" s="283"/>
    </row>
    <row r="17" s="284" customFormat="true" ht="25.5" hidden="false" customHeight="true" outlineLevel="0" collapsed="false">
      <c r="A17" s="274" t="n">
        <v>10</v>
      </c>
      <c r="B17" s="275" t="str">
        <f aca="false">IF(NOMINA!B10="","",NOMINA!B10)</f>
        <v>  </v>
      </c>
      <c r="C17" s="300" t="str">
        <f aca="false">IF('EVAL SER Y DECIDIR'!H17="","",'EVAL SER Y DECIDIR'!H17)</f>
        <v/>
      </c>
      <c r="D17" s="277"/>
      <c r="E17" s="277"/>
      <c r="F17" s="277"/>
      <c r="G17" s="277"/>
      <c r="H17" s="277"/>
      <c r="I17" s="278"/>
      <c r="J17" s="279" t="str">
        <f aca="false">IF(ISERROR(ROUND(AVERAGE(D17:I17),0)),"",ROUND(AVERAGE(D17:I17),0))</f>
        <v/>
      </c>
      <c r="K17" s="287"/>
      <c r="L17" s="277"/>
      <c r="M17" s="277"/>
      <c r="N17" s="277"/>
      <c r="O17" s="277"/>
      <c r="P17" s="277"/>
      <c r="Q17" s="279" t="str">
        <f aca="false">IF(ISERROR(ROUND(AVERAGE(K17:P17),0)),"",ROUND(AVERAGE(K17:P17),0))</f>
        <v/>
      </c>
      <c r="R17" s="300" t="str">
        <f aca="false">IF('EVAL SER Y DECIDIR'!N17="","",'EVAL SER Y DECIDIR'!N17)</f>
        <v/>
      </c>
      <c r="S17" s="280" t="str">
        <f aca="false">IF(AUTOEVALUACIÓN!C17="","",AUTOEVALUACIÓN!C17)</f>
        <v/>
      </c>
      <c r="T17" s="281" t="str">
        <f aca="false">IF(OR(C17="",J17="",Q17="",R17="",S17=""),"",SUM(C17,J17,Q17,R17,S17))</f>
        <v/>
      </c>
      <c r="U17" s="282"/>
      <c r="V17" s="282"/>
      <c r="W17" s="283"/>
      <c r="X17" s="283"/>
      <c r="Y17" s="283"/>
    </row>
    <row r="18" s="284" customFormat="true" ht="25.5" hidden="false" customHeight="true" outlineLevel="0" collapsed="false">
      <c r="A18" s="274" t="n">
        <v>11</v>
      </c>
      <c r="B18" s="275" t="str">
        <f aca="false">IF(NOMINA!B11="","",NOMINA!B11)</f>
        <v>  </v>
      </c>
      <c r="C18" s="300" t="str">
        <f aca="false">IF('EVAL SER Y DECIDIR'!H18="","",'EVAL SER Y DECIDIR'!H18)</f>
        <v/>
      </c>
      <c r="D18" s="277"/>
      <c r="E18" s="277"/>
      <c r="F18" s="277"/>
      <c r="G18" s="277"/>
      <c r="H18" s="277"/>
      <c r="I18" s="278"/>
      <c r="J18" s="279" t="str">
        <f aca="false">IF(ISERROR(ROUND(AVERAGE(D18:I18),0)),"",ROUND(AVERAGE(D18:I18),0))</f>
        <v/>
      </c>
      <c r="K18" s="287"/>
      <c r="L18" s="277"/>
      <c r="M18" s="277"/>
      <c r="N18" s="277"/>
      <c r="O18" s="277"/>
      <c r="P18" s="277"/>
      <c r="Q18" s="279" t="str">
        <f aca="false">IF(ISERROR(ROUND(AVERAGE(K18:P18),0)),"",ROUND(AVERAGE(K18:P18),0))</f>
        <v/>
      </c>
      <c r="R18" s="300" t="str">
        <f aca="false">IF('EVAL SER Y DECIDIR'!N18="","",'EVAL SER Y DECIDIR'!N18)</f>
        <v/>
      </c>
      <c r="S18" s="280" t="str">
        <f aca="false">IF(AUTOEVALUACIÓN!C18="","",AUTOEVALUACIÓN!C18)</f>
        <v/>
      </c>
      <c r="T18" s="281" t="str">
        <f aca="false">IF(OR(C18="",J18="",Q18="",R18="",S18=""),"",SUM(C18,J18,Q18,R18,S18))</f>
        <v/>
      </c>
      <c r="U18" s="282"/>
      <c r="V18" s="282"/>
      <c r="W18" s="283"/>
      <c r="X18" s="283"/>
      <c r="Y18" s="283"/>
    </row>
    <row r="19" s="284" customFormat="true" ht="25.5" hidden="false" customHeight="true" outlineLevel="0" collapsed="false">
      <c r="A19" s="274" t="n">
        <v>12</v>
      </c>
      <c r="B19" s="275" t="str">
        <f aca="false">IF(NOMINA!B12="","",NOMINA!B12)</f>
        <v>  </v>
      </c>
      <c r="C19" s="300" t="str">
        <f aca="false">IF('EVAL SER Y DECIDIR'!H19="","",'EVAL SER Y DECIDIR'!H19)</f>
        <v/>
      </c>
      <c r="D19" s="277"/>
      <c r="E19" s="277"/>
      <c r="F19" s="277"/>
      <c r="G19" s="277"/>
      <c r="H19" s="277"/>
      <c r="I19" s="278"/>
      <c r="J19" s="279" t="str">
        <f aca="false">IF(ISERROR(ROUND(AVERAGE(D19:I19),0)),"",ROUND(AVERAGE(D19:I19),0))</f>
        <v/>
      </c>
      <c r="K19" s="287"/>
      <c r="L19" s="277"/>
      <c r="M19" s="277"/>
      <c r="N19" s="277"/>
      <c r="O19" s="277"/>
      <c r="P19" s="277"/>
      <c r="Q19" s="279" t="str">
        <f aca="false">IF(ISERROR(ROUND(AVERAGE(K19:P19),0)),"",ROUND(AVERAGE(K19:P19),0))</f>
        <v/>
      </c>
      <c r="R19" s="300" t="str">
        <f aca="false">IF('EVAL SER Y DECIDIR'!N19="","",'EVAL SER Y DECIDIR'!N19)</f>
        <v/>
      </c>
      <c r="S19" s="280" t="str">
        <f aca="false">IF(AUTOEVALUACIÓN!C19="","",AUTOEVALUACIÓN!C19)</f>
        <v/>
      </c>
      <c r="T19" s="281" t="str">
        <f aca="false">IF(OR(C19="",J19="",Q19="",R19="",S19=""),"",SUM(C19,J19,Q19,R19,S19))</f>
        <v/>
      </c>
      <c r="U19" s="282"/>
      <c r="V19" s="282"/>
      <c r="W19" s="283"/>
      <c r="X19" s="283"/>
      <c r="Y19" s="283"/>
    </row>
    <row r="20" s="284" customFormat="true" ht="25.5" hidden="false" customHeight="true" outlineLevel="0" collapsed="false">
      <c r="A20" s="274" t="n">
        <v>13</v>
      </c>
      <c r="B20" s="275" t="str">
        <f aca="false">IF(NOMINA!B13="","",NOMINA!B13)</f>
        <v>  </v>
      </c>
      <c r="C20" s="300" t="str">
        <f aca="false">IF('EVAL SER Y DECIDIR'!H20="","",'EVAL SER Y DECIDIR'!H20)</f>
        <v/>
      </c>
      <c r="D20" s="277"/>
      <c r="E20" s="277"/>
      <c r="F20" s="277"/>
      <c r="G20" s="277"/>
      <c r="H20" s="277"/>
      <c r="I20" s="278"/>
      <c r="J20" s="279" t="str">
        <f aca="false">IF(ISERROR(ROUND(AVERAGE(D20:I20),0)),"",ROUND(AVERAGE(D20:I20),0))</f>
        <v/>
      </c>
      <c r="K20" s="287"/>
      <c r="L20" s="277"/>
      <c r="M20" s="277"/>
      <c r="N20" s="277"/>
      <c r="O20" s="277"/>
      <c r="P20" s="277"/>
      <c r="Q20" s="279" t="str">
        <f aca="false">IF(ISERROR(ROUND(AVERAGE(K20:P20),0)),"",ROUND(AVERAGE(K20:P20),0))</f>
        <v/>
      </c>
      <c r="R20" s="300" t="str">
        <f aca="false">IF('EVAL SER Y DECIDIR'!N20="","",'EVAL SER Y DECIDIR'!N20)</f>
        <v/>
      </c>
      <c r="S20" s="280" t="str">
        <f aca="false">IF(AUTOEVALUACIÓN!C20="","",AUTOEVALUACIÓN!C20)</f>
        <v/>
      </c>
      <c r="T20" s="281" t="str">
        <f aca="false">IF(OR(C20="",J20="",Q20="",R20="",S20=""),"",SUM(C20,J20,Q20,R20,S20))</f>
        <v/>
      </c>
      <c r="U20" s="282"/>
      <c r="V20" s="282"/>
      <c r="W20" s="283"/>
      <c r="X20" s="283"/>
      <c r="Y20" s="283"/>
    </row>
    <row r="21" s="284" customFormat="true" ht="25.5" hidden="false" customHeight="true" outlineLevel="0" collapsed="false">
      <c r="A21" s="274" t="n">
        <v>14</v>
      </c>
      <c r="B21" s="275" t="str">
        <f aca="false">IF(NOMINA!B14="","",NOMINA!B14)</f>
        <v>  </v>
      </c>
      <c r="C21" s="300" t="str">
        <f aca="false">IF('EVAL SER Y DECIDIR'!H21="","",'EVAL SER Y DECIDIR'!H21)</f>
        <v/>
      </c>
      <c r="D21" s="277"/>
      <c r="E21" s="277"/>
      <c r="F21" s="277"/>
      <c r="G21" s="277"/>
      <c r="H21" s="277"/>
      <c r="I21" s="278"/>
      <c r="J21" s="279" t="str">
        <f aca="false">IF(ISERROR(ROUND(AVERAGE(D21:I21),0)),"",ROUND(AVERAGE(D21:I21),0))</f>
        <v/>
      </c>
      <c r="K21" s="287"/>
      <c r="L21" s="277"/>
      <c r="M21" s="277"/>
      <c r="N21" s="277"/>
      <c r="O21" s="277"/>
      <c r="P21" s="277"/>
      <c r="Q21" s="279" t="str">
        <f aca="false">IF(ISERROR(ROUND(AVERAGE(K21:P21),0)),"",ROUND(AVERAGE(K21:P21),0))</f>
        <v/>
      </c>
      <c r="R21" s="300" t="str">
        <f aca="false">IF('EVAL SER Y DECIDIR'!N21="","",'EVAL SER Y DECIDIR'!N21)</f>
        <v/>
      </c>
      <c r="S21" s="280" t="str">
        <f aca="false">IF(AUTOEVALUACIÓN!C21="","",AUTOEVALUACIÓN!C21)</f>
        <v/>
      </c>
      <c r="T21" s="281" t="str">
        <f aca="false">IF(OR(C21="",J21="",Q21="",R21="",S21=""),"",SUM(C21,J21,Q21,R21,S21))</f>
        <v/>
      </c>
      <c r="U21" s="282"/>
      <c r="V21" s="282"/>
      <c r="W21" s="283"/>
      <c r="X21" s="283"/>
      <c r="Y21" s="283"/>
    </row>
    <row r="22" s="284" customFormat="true" ht="25.5" hidden="false" customHeight="true" outlineLevel="0" collapsed="false">
      <c r="A22" s="274" t="n">
        <v>15</v>
      </c>
      <c r="B22" s="275" t="str">
        <f aca="false">IF(NOMINA!B15="","",NOMINA!B15)</f>
        <v>  </v>
      </c>
      <c r="C22" s="300" t="str">
        <f aca="false">IF('EVAL SER Y DECIDIR'!H22="","",'EVAL SER Y DECIDIR'!H22)</f>
        <v/>
      </c>
      <c r="D22" s="277"/>
      <c r="E22" s="277"/>
      <c r="F22" s="277"/>
      <c r="G22" s="277"/>
      <c r="H22" s="277"/>
      <c r="I22" s="278"/>
      <c r="J22" s="279" t="str">
        <f aca="false">IF(ISERROR(ROUND(AVERAGE(D22:I22),0)),"",ROUND(AVERAGE(D22:I22),0))</f>
        <v/>
      </c>
      <c r="K22" s="287"/>
      <c r="L22" s="277"/>
      <c r="M22" s="277"/>
      <c r="N22" s="277"/>
      <c r="O22" s="277"/>
      <c r="P22" s="277"/>
      <c r="Q22" s="279" t="str">
        <f aca="false">IF(ISERROR(ROUND(AVERAGE(K22:P22),0)),"",ROUND(AVERAGE(K22:P22),0))</f>
        <v/>
      </c>
      <c r="R22" s="300" t="str">
        <f aca="false">IF('EVAL SER Y DECIDIR'!N22="","",'EVAL SER Y DECIDIR'!N22)</f>
        <v/>
      </c>
      <c r="S22" s="280" t="str">
        <f aca="false">IF(AUTOEVALUACIÓN!C22="","",AUTOEVALUACIÓN!C22)</f>
        <v/>
      </c>
      <c r="T22" s="281" t="str">
        <f aca="false">IF(OR(C22="",J22="",Q22="",R22="",S22=""),"",SUM(C22,J22,Q22,R22,S22))</f>
        <v/>
      </c>
      <c r="U22" s="282"/>
      <c r="V22" s="282"/>
      <c r="W22" s="283"/>
      <c r="X22" s="283"/>
      <c r="Y22" s="283"/>
    </row>
    <row r="23" s="284" customFormat="true" ht="25.5" hidden="false" customHeight="true" outlineLevel="0" collapsed="false">
      <c r="A23" s="274" t="n">
        <v>16</v>
      </c>
      <c r="B23" s="275" t="str">
        <f aca="false">IF(NOMINA!B16="","",NOMINA!B16)</f>
        <v>  </v>
      </c>
      <c r="C23" s="300" t="str">
        <f aca="false">IF('EVAL SER Y DECIDIR'!H23="","",'EVAL SER Y DECIDIR'!H23)</f>
        <v/>
      </c>
      <c r="D23" s="277"/>
      <c r="E23" s="277"/>
      <c r="F23" s="277"/>
      <c r="G23" s="277"/>
      <c r="H23" s="277"/>
      <c r="I23" s="278"/>
      <c r="J23" s="279" t="str">
        <f aca="false">IF(ISERROR(ROUND(AVERAGE(D23:I23),0)),"",ROUND(AVERAGE(D23:I23),0))</f>
        <v/>
      </c>
      <c r="K23" s="287"/>
      <c r="L23" s="277"/>
      <c r="M23" s="277"/>
      <c r="N23" s="277"/>
      <c r="O23" s="277"/>
      <c r="P23" s="277"/>
      <c r="Q23" s="279" t="str">
        <f aca="false">IF(ISERROR(ROUND(AVERAGE(K23:P23),0)),"",ROUND(AVERAGE(K23:P23),0))</f>
        <v/>
      </c>
      <c r="R23" s="300" t="str">
        <f aca="false">IF('EVAL SER Y DECIDIR'!N23="","",'EVAL SER Y DECIDIR'!N23)</f>
        <v/>
      </c>
      <c r="S23" s="280" t="str">
        <f aca="false">IF(AUTOEVALUACIÓN!C23="","",AUTOEVALUACIÓN!C23)</f>
        <v/>
      </c>
      <c r="T23" s="281" t="str">
        <f aca="false">IF(OR(C23="",J23="",Q23="",R23="",S23=""),"",SUM(C23,J23,Q23,R23,S23))</f>
        <v/>
      </c>
      <c r="U23" s="282"/>
      <c r="V23" s="282"/>
      <c r="W23" s="283"/>
      <c r="X23" s="283"/>
      <c r="Y23" s="283"/>
    </row>
    <row r="24" s="284" customFormat="true" ht="25.5" hidden="false" customHeight="true" outlineLevel="0" collapsed="false">
      <c r="A24" s="274" t="n">
        <v>17</v>
      </c>
      <c r="B24" s="275" t="str">
        <f aca="false">IF(NOMINA!B17="","",NOMINA!B17)</f>
        <v>  </v>
      </c>
      <c r="C24" s="300" t="str">
        <f aca="false">IF('EVAL SER Y DECIDIR'!H24="","",'EVAL SER Y DECIDIR'!H24)</f>
        <v/>
      </c>
      <c r="D24" s="277"/>
      <c r="E24" s="277"/>
      <c r="F24" s="277"/>
      <c r="G24" s="277"/>
      <c r="H24" s="277"/>
      <c r="I24" s="278"/>
      <c r="J24" s="279" t="str">
        <f aca="false">IF(ISERROR(ROUND(AVERAGE(D24:I24),0)),"",ROUND(AVERAGE(D24:I24),0))</f>
        <v/>
      </c>
      <c r="K24" s="287"/>
      <c r="L24" s="277"/>
      <c r="M24" s="277"/>
      <c r="N24" s="277"/>
      <c r="O24" s="277"/>
      <c r="P24" s="277"/>
      <c r="Q24" s="279" t="str">
        <f aca="false">IF(ISERROR(ROUND(AVERAGE(K24:P24),0)),"",ROUND(AVERAGE(K24:P24),0))</f>
        <v/>
      </c>
      <c r="R24" s="300" t="str">
        <f aca="false">IF('EVAL SER Y DECIDIR'!N24="","",'EVAL SER Y DECIDIR'!N24)</f>
        <v/>
      </c>
      <c r="S24" s="280" t="str">
        <f aca="false">IF(AUTOEVALUACIÓN!C24="","",AUTOEVALUACIÓN!C24)</f>
        <v/>
      </c>
      <c r="T24" s="281" t="str">
        <f aca="false">IF(OR(C24="",J24="",Q24="",R24="",S24=""),"",SUM(C24,J24,Q24,R24,S24))</f>
        <v/>
      </c>
      <c r="U24" s="282"/>
      <c r="V24" s="282"/>
      <c r="W24" s="283"/>
      <c r="X24" s="283"/>
      <c r="Y24" s="283"/>
    </row>
    <row r="25" s="284" customFormat="true" ht="25.5" hidden="false" customHeight="true" outlineLevel="0" collapsed="false">
      <c r="A25" s="274" t="n">
        <v>18</v>
      </c>
      <c r="B25" s="275" t="str">
        <f aca="false">IF(NOMINA!B18="","",NOMINA!B18)</f>
        <v>  </v>
      </c>
      <c r="C25" s="300" t="str">
        <f aca="false">IF('EVAL SER Y DECIDIR'!H25="","",'EVAL SER Y DECIDIR'!H25)</f>
        <v/>
      </c>
      <c r="D25" s="277"/>
      <c r="E25" s="277"/>
      <c r="F25" s="277"/>
      <c r="G25" s="277"/>
      <c r="H25" s="277"/>
      <c r="I25" s="278"/>
      <c r="J25" s="279" t="str">
        <f aca="false">IF(ISERROR(ROUND(AVERAGE(D25:I25),0)),"",ROUND(AVERAGE(D25:I25),0))</f>
        <v/>
      </c>
      <c r="K25" s="287"/>
      <c r="L25" s="277"/>
      <c r="M25" s="277"/>
      <c r="N25" s="277"/>
      <c r="O25" s="277"/>
      <c r="P25" s="277"/>
      <c r="Q25" s="279" t="str">
        <f aca="false">IF(ISERROR(ROUND(AVERAGE(K25:P25),0)),"",ROUND(AVERAGE(K25:P25),0))</f>
        <v/>
      </c>
      <c r="R25" s="300" t="str">
        <f aca="false">IF('EVAL SER Y DECIDIR'!N25="","",'EVAL SER Y DECIDIR'!N25)</f>
        <v/>
      </c>
      <c r="S25" s="280" t="str">
        <f aca="false">IF(AUTOEVALUACIÓN!C25="","",AUTOEVALUACIÓN!C25)</f>
        <v/>
      </c>
      <c r="T25" s="281" t="str">
        <f aca="false">IF(OR(C25="",J25="",Q25="",R25="",S25=""),"",SUM(C25,J25,Q25,R25,S25))</f>
        <v/>
      </c>
      <c r="U25" s="282"/>
      <c r="V25" s="282"/>
      <c r="W25" s="283"/>
      <c r="X25" s="283"/>
      <c r="Y25" s="283"/>
    </row>
    <row r="26" s="284" customFormat="true" ht="25.5" hidden="false" customHeight="true" outlineLevel="0" collapsed="false">
      <c r="A26" s="274" t="n">
        <v>19</v>
      </c>
      <c r="B26" s="275" t="str">
        <f aca="false">IF(NOMINA!B19="","",NOMINA!B19)</f>
        <v>  </v>
      </c>
      <c r="C26" s="300" t="str">
        <f aca="false">IF('EVAL SER Y DECIDIR'!H26="","",'EVAL SER Y DECIDIR'!H26)</f>
        <v/>
      </c>
      <c r="D26" s="277"/>
      <c r="E26" s="277"/>
      <c r="F26" s="277"/>
      <c r="G26" s="277"/>
      <c r="H26" s="277"/>
      <c r="I26" s="278"/>
      <c r="J26" s="279" t="str">
        <f aca="false">IF(ISERROR(ROUND(AVERAGE(D26:I26),0)),"",ROUND(AVERAGE(D26:I26),0))</f>
        <v/>
      </c>
      <c r="K26" s="287"/>
      <c r="L26" s="277"/>
      <c r="M26" s="277"/>
      <c r="N26" s="277"/>
      <c r="O26" s="277"/>
      <c r="P26" s="277"/>
      <c r="Q26" s="279" t="str">
        <f aca="false">IF(ISERROR(ROUND(AVERAGE(K26:P26),0)),"",ROUND(AVERAGE(K26:P26),0))</f>
        <v/>
      </c>
      <c r="R26" s="300" t="str">
        <f aca="false">IF('EVAL SER Y DECIDIR'!N26="","",'EVAL SER Y DECIDIR'!N26)</f>
        <v/>
      </c>
      <c r="S26" s="280" t="str">
        <f aca="false">IF(AUTOEVALUACIÓN!C26="","",AUTOEVALUACIÓN!C26)</f>
        <v/>
      </c>
      <c r="T26" s="281" t="str">
        <f aca="false">IF(OR(C26="",J26="",Q26="",R26="",S26=""),"",SUM(C26,J26,Q26,R26,S26))</f>
        <v/>
      </c>
      <c r="U26" s="282"/>
      <c r="V26" s="282"/>
      <c r="W26" s="283"/>
      <c r="X26" s="283"/>
      <c r="Y26" s="283"/>
    </row>
    <row r="27" s="284" customFormat="true" ht="25.5" hidden="false" customHeight="true" outlineLevel="0" collapsed="false">
      <c r="A27" s="274" t="n">
        <v>20</v>
      </c>
      <c r="B27" s="275" t="str">
        <f aca="false">IF(NOMINA!B20="","",NOMINA!B20)</f>
        <v>  </v>
      </c>
      <c r="C27" s="300" t="str">
        <f aca="false">IF('EVAL SER Y DECIDIR'!H27="","",'EVAL SER Y DECIDIR'!H27)</f>
        <v/>
      </c>
      <c r="D27" s="277"/>
      <c r="E27" s="277"/>
      <c r="F27" s="277"/>
      <c r="G27" s="277"/>
      <c r="H27" s="277"/>
      <c r="I27" s="278"/>
      <c r="J27" s="279" t="str">
        <f aca="false">IF(ISERROR(ROUND(AVERAGE(D27:I27),0)),"",ROUND(AVERAGE(D27:I27),0))</f>
        <v/>
      </c>
      <c r="K27" s="287"/>
      <c r="L27" s="277"/>
      <c r="M27" s="277"/>
      <c r="N27" s="277"/>
      <c r="O27" s="277"/>
      <c r="P27" s="277"/>
      <c r="Q27" s="279" t="str">
        <f aca="false">IF(ISERROR(ROUND(AVERAGE(K27:P27),0)),"",ROUND(AVERAGE(K27:P27),0))</f>
        <v/>
      </c>
      <c r="R27" s="300" t="str">
        <f aca="false">IF('EVAL SER Y DECIDIR'!N27="","",'EVAL SER Y DECIDIR'!N27)</f>
        <v/>
      </c>
      <c r="S27" s="280" t="str">
        <f aca="false">IF(AUTOEVALUACIÓN!C27="","",AUTOEVALUACIÓN!C27)</f>
        <v/>
      </c>
      <c r="T27" s="281" t="str">
        <f aca="false">IF(OR(C27="",J27="",Q27="",R27="",S27=""),"",SUM(C27,J27,Q27,R27,S27))</f>
        <v/>
      </c>
      <c r="U27" s="282"/>
      <c r="V27" s="282"/>
      <c r="W27" s="283"/>
      <c r="X27" s="283"/>
      <c r="Y27" s="283"/>
    </row>
    <row r="28" s="284" customFormat="true" ht="25.5" hidden="false" customHeight="true" outlineLevel="0" collapsed="false">
      <c r="A28" s="274" t="n">
        <v>21</v>
      </c>
      <c r="B28" s="275" t="str">
        <f aca="false">IF(NOMINA!B21="","",NOMINA!B21)</f>
        <v>  </v>
      </c>
      <c r="C28" s="300" t="str">
        <f aca="false">IF('EVAL SER Y DECIDIR'!H28="","",'EVAL SER Y DECIDIR'!H28)</f>
        <v/>
      </c>
      <c r="D28" s="277"/>
      <c r="E28" s="277"/>
      <c r="F28" s="277"/>
      <c r="G28" s="277"/>
      <c r="H28" s="277"/>
      <c r="I28" s="278"/>
      <c r="J28" s="279" t="str">
        <f aca="false">IF(ISERROR(ROUND(AVERAGE(D28:I28),0)),"",ROUND(AVERAGE(D28:I28),0))</f>
        <v/>
      </c>
      <c r="K28" s="287"/>
      <c r="L28" s="277"/>
      <c r="M28" s="277"/>
      <c r="N28" s="277"/>
      <c r="O28" s="277"/>
      <c r="P28" s="277"/>
      <c r="Q28" s="279" t="str">
        <f aca="false">IF(ISERROR(ROUND(AVERAGE(K28:P28),0)),"",ROUND(AVERAGE(K28:P28),0))</f>
        <v/>
      </c>
      <c r="R28" s="300" t="str">
        <f aca="false">IF('EVAL SER Y DECIDIR'!N28="","",'EVAL SER Y DECIDIR'!N28)</f>
        <v/>
      </c>
      <c r="S28" s="280" t="str">
        <f aca="false">IF(AUTOEVALUACIÓN!C28="","",AUTOEVALUACIÓN!C28)</f>
        <v/>
      </c>
      <c r="T28" s="281" t="str">
        <f aca="false">IF(OR(C28="",J28="",Q28="",R28="",S28=""),"",SUM(C28,J28,Q28,R28,S28))</f>
        <v/>
      </c>
      <c r="U28" s="282"/>
      <c r="V28" s="282"/>
      <c r="W28" s="283"/>
      <c r="X28" s="283"/>
      <c r="Y28" s="283"/>
    </row>
    <row r="29" s="284" customFormat="true" ht="25.5" hidden="false" customHeight="true" outlineLevel="0" collapsed="false">
      <c r="A29" s="274" t="n">
        <v>22</v>
      </c>
      <c r="B29" s="275" t="str">
        <f aca="false">IF(NOMINA!B22="","",NOMINA!B22)</f>
        <v>  </v>
      </c>
      <c r="C29" s="300" t="str">
        <f aca="false">IF('EVAL SER Y DECIDIR'!H29="","",'EVAL SER Y DECIDIR'!H29)</f>
        <v/>
      </c>
      <c r="D29" s="277"/>
      <c r="E29" s="277"/>
      <c r="F29" s="277"/>
      <c r="G29" s="277"/>
      <c r="H29" s="277"/>
      <c r="I29" s="278"/>
      <c r="J29" s="279" t="str">
        <f aca="false">IF(ISERROR(ROUND(AVERAGE(D29:I29),0)),"",ROUND(AVERAGE(D29:I29),0))</f>
        <v/>
      </c>
      <c r="K29" s="287"/>
      <c r="L29" s="277"/>
      <c r="M29" s="277"/>
      <c r="N29" s="277"/>
      <c r="O29" s="277"/>
      <c r="P29" s="277"/>
      <c r="Q29" s="279" t="str">
        <f aca="false">IF(ISERROR(ROUND(AVERAGE(K29:P29),0)),"",ROUND(AVERAGE(K29:P29),0))</f>
        <v/>
      </c>
      <c r="R29" s="300" t="str">
        <f aca="false">IF('EVAL SER Y DECIDIR'!N29="","",'EVAL SER Y DECIDIR'!N29)</f>
        <v/>
      </c>
      <c r="S29" s="280" t="str">
        <f aca="false">IF(AUTOEVALUACIÓN!C29="","",AUTOEVALUACIÓN!C29)</f>
        <v/>
      </c>
      <c r="T29" s="281" t="str">
        <f aca="false">IF(OR(C29="",J29="",Q29="",R29="",S29=""),"",SUM(C29,J29,Q29,R29,S29))</f>
        <v/>
      </c>
      <c r="U29" s="282"/>
      <c r="V29" s="282"/>
      <c r="W29" s="283"/>
      <c r="X29" s="283"/>
      <c r="Y29" s="283"/>
    </row>
    <row r="30" s="284" customFormat="true" ht="25.5" hidden="false" customHeight="true" outlineLevel="0" collapsed="false">
      <c r="A30" s="274" t="n">
        <v>23</v>
      </c>
      <c r="B30" s="275" t="str">
        <f aca="false">IF(NOMINA!B23="","",NOMINA!B23)</f>
        <v>  </v>
      </c>
      <c r="C30" s="300" t="str">
        <f aca="false">IF('EVAL SER Y DECIDIR'!H30="","",'EVAL SER Y DECIDIR'!H30)</f>
        <v/>
      </c>
      <c r="D30" s="277"/>
      <c r="E30" s="277"/>
      <c r="F30" s="277"/>
      <c r="G30" s="277"/>
      <c r="H30" s="277"/>
      <c r="I30" s="278"/>
      <c r="J30" s="279" t="str">
        <f aca="false">IF(ISERROR(ROUND(AVERAGE(D30:I30),0)),"",ROUND(AVERAGE(D30:I30),0))</f>
        <v/>
      </c>
      <c r="K30" s="287"/>
      <c r="L30" s="277"/>
      <c r="M30" s="277"/>
      <c r="N30" s="277"/>
      <c r="O30" s="277"/>
      <c r="P30" s="277"/>
      <c r="Q30" s="279" t="str">
        <f aca="false">IF(ISERROR(ROUND(AVERAGE(K30:P30),0)),"",ROUND(AVERAGE(K30:P30),0))</f>
        <v/>
      </c>
      <c r="R30" s="300" t="str">
        <f aca="false">IF('EVAL SER Y DECIDIR'!N30="","",'EVAL SER Y DECIDIR'!N30)</f>
        <v/>
      </c>
      <c r="S30" s="280" t="str">
        <f aca="false">IF(AUTOEVALUACIÓN!C30="","",AUTOEVALUACIÓN!C30)</f>
        <v/>
      </c>
      <c r="T30" s="281" t="str">
        <f aca="false">IF(OR(C30="",J30="",Q30="",R30="",S30=""),"",SUM(C30,J30,Q30,R30,S30))</f>
        <v/>
      </c>
      <c r="U30" s="282"/>
      <c r="V30" s="282"/>
      <c r="W30" s="283"/>
      <c r="X30" s="283"/>
      <c r="Y30" s="283"/>
    </row>
    <row r="31" s="284" customFormat="true" ht="25.5" hidden="false" customHeight="true" outlineLevel="0" collapsed="false">
      <c r="A31" s="274" t="n">
        <v>24</v>
      </c>
      <c r="B31" s="275" t="str">
        <f aca="false">IF(NOMINA!B24="","",NOMINA!B24)</f>
        <v>  </v>
      </c>
      <c r="C31" s="300" t="str">
        <f aca="false">IF('EVAL SER Y DECIDIR'!H31="","",'EVAL SER Y DECIDIR'!H31)</f>
        <v/>
      </c>
      <c r="D31" s="277"/>
      <c r="E31" s="277"/>
      <c r="F31" s="277"/>
      <c r="G31" s="277"/>
      <c r="H31" s="277"/>
      <c r="I31" s="278"/>
      <c r="J31" s="279" t="str">
        <f aca="false">IF(ISERROR(ROUND(AVERAGE(D31:I31),0)),"",ROUND(AVERAGE(D31:I31),0))</f>
        <v/>
      </c>
      <c r="K31" s="287"/>
      <c r="L31" s="277"/>
      <c r="M31" s="277"/>
      <c r="N31" s="277"/>
      <c r="O31" s="277"/>
      <c r="P31" s="277"/>
      <c r="Q31" s="279" t="str">
        <f aca="false">IF(ISERROR(ROUND(AVERAGE(K31:P31),0)),"",ROUND(AVERAGE(K31:P31),0))</f>
        <v/>
      </c>
      <c r="R31" s="300" t="str">
        <f aca="false">IF('EVAL SER Y DECIDIR'!N31="","",'EVAL SER Y DECIDIR'!N31)</f>
        <v/>
      </c>
      <c r="S31" s="280" t="str">
        <f aca="false">IF(AUTOEVALUACIÓN!C31="","",AUTOEVALUACIÓN!C31)</f>
        <v/>
      </c>
      <c r="T31" s="281" t="str">
        <f aca="false">IF(OR(C31="",J31="",Q31="",R31="",S31=""),"",SUM(C31,J31,Q31,R31,S31))</f>
        <v/>
      </c>
      <c r="U31" s="282"/>
      <c r="V31" s="282"/>
      <c r="W31" s="283"/>
      <c r="X31" s="283"/>
      <c r="Y31" s="283"/>
    </row>
    <row r="32" s="284" customFormat="true" ht="25.5" hidden="false" customHeight="true" outlineLevel="0" collapsed="false">
      <c r="A32" s="274" t="n">
        <v>25</v>
      </c>
      <c r="B32" s="275" t="str">
        <f aca="false">IF(NOMINA!B25="","",NOMINA!B25)</f>
        <v>  </v>
      </c>
      <c r="C32" s="300" t="str">
        <f aca="false">IF('EVAL SER Y DECIDIR'!H32="","",'EVAL SER Y DECIDIR'!H32)</f>
        <v/>
      </c>
      <c r="D32" s="277"/>
      <c r="E32" s="277"/>
      <c r="F32" s="277"/>
      <c r="G32" s="277"/>
      <c r="H32" s="277"/>
      <c r="I32" s="278"/>
      <c r="J32" s="279" t="str">
        <f aca="false">IF(ISERROR(ROUND(AVERAGE(D32:I32),0)),"",ROUND(AVERAGE(D32:I32),0))</f>
        <v/>
      </c>
      <c r="K32" s="287"/>
      <c r="L32" s="277"/>
      <c r="M32" s="277"/>
      <c r="N32" s="277"/>
      <c r="O32" s="277"/>
      <c r="P32" s="277"/>
      <c r="Q32" s="279" t="str">
        <f aca="false">IF(ISERROR(ROUND(AVERAGE(K32:P32),0)),"",ROUND(AVERAGE(K32:P32),0))</f>
        <v/>
      </c>
      <c r="R32" s="300" t="str">
        <f aca="false">IF('EVAL SER Y DECIDIR'!N32="","",'EVAL SER Y DECIDIR'!N32)</f>
        <v/>
      </c>
      <c r="S32" s="280" t="str">
        <f aca="false">IF(AUTOEVALUACIÓN!C32="","",AUTOEVALUACIÓN!C32)</f>
        <v/>
      </c>
      <c r="T32" s="281" t="str">
        <f aca="false">IF(OR(C32="",J32="",Q32="",R32="",S32=""),"",SUM(C32,J32,Q32,R32,S32))</f>
        <v/>
      </c>
      <c r="U32" s="282"/>
      <c r="V32" s="282"/>
      <c r="W32" s="283"/>
      <c r="X32" s="283"/>
      <c r="Y32" s="283"/>
    </row>
    <row r="33" s="284" customFormat="true" ht="21" hidden="true" customHeight="true" outlineLevel="0" collapsed="false">
      <c r="A33" s="274" t="n">
        <v>26</v>
      </c>
      <c r="B33" s="275" t="str">
        <f aca="false">IF(NOMINA!B26="","",NOMINA!B26)</f>
        <v>  </v>
      </c>
      <c r="C33" s="300" t="str">
        <f aca="false">IF('EVAL SER Y DECIDIR'!H33="","",'EVAL SER Y DECIDIR'!H33)</f>
        <v/>
      </c>
      <c r="D33" s="277"/>
      <c r="E33" s="277"/>
      <c r="F33" s="277"/>
      <c r="G33" s="277"/>
      <c r="H33" s="277"/>
      <c r="I33" s="278"/>
      <c r="J33" s="279" t="str">
        <f aca="false">IF(ISERROR(ROUND(AVERAGE(D33:I33),0)),"",ROUND(AVERAGE(D33:I33),0))</f>
        <v/>
      </c>
      <c r="K33" s="287"/>
      <c r="L33" s="277"/>
      <c r="M33" s="277"/>
      <c r="N33" s="277"/>
      <c r="O33" s="277"/>
      <c r="P33" s="277"/>
      <c r="Q33" s="279" t="str">
        <f aca="false">IF(ISERROR(ROUND(AVERAGE(K33:P33),0)),"",ROUND(AVERAGE(K33:P33),0))</f>
        <v/>
      </c>
      <c r="R33" s="300" t="str">
        <f aca="false">IF('EVAL SER Y DECIDIR'!N33="","",'EVAL SER Y DECIDIR'!N33)</f>
        <v/>
      </c>
      <c r="S33" s="280" t="str">
        <f aca="false">IF(AUTOEVALUACIÓN!C33="","",AUTOEVALUACIÓN!C33)</f>
        <v/>
      </c>
      <c r="T33" s="281" t="str">
        <f aca="false">IF(OR(C33="",J33="",Q33="",R33="",S33=""),"",SUM(C33,J33,Q33,R33,S33))</f>
        <v/>
      </c>
      <c r="U33" s="282"/>
      <c r="V33" s="282"/>
      <c r="W33" s="283"/>
      <c r="X33" s="283"/>
      <c r="Y33" s="283"/>
    </row>
    <row r="34" s="284" customFormat="true" ht="21" hidden="true" customHeight="true" outlineLevel="0" collapsed="false">
      <c r="A34" s="274" t="n">
        <v>27</v>
      </c>
      <c r="B34" s="275" t="str">
        <f aca="false">IF(NOMINA!B27="","",NOMINA!B27)</f>
        <v>  </v>
      </c>
      <c r="C34" s="300" t="str">
        <f aca="false">IF('EVAL SER Y DECIDIR'!H34="","",'EVAL SER Y DECIDIR'!H34)</f>
        <v/>
      </c>
      <c r="D34" s="277"/>
      <c r="E34" s="277"/>
      <c r="F34" s="277"/>
      <c r="G34" s="277"/>
      <c r="H34" s="277"/>
      <c r="I34" s="278"/>
      <c r="J34" s="279" t="str">
        <f aca="false">IF(ISERROR(ROUND(AVERAGE(D34:I34),0)),"",ROUND(AVERAGE(D34:I34),0))</f>
        <v/>
      </c>
      <c r="K34" s="287"/>
      <c r="L34" s="277"/>
      <c r="M34" s="277"/>
      <c r="N34" s="277"/>
      <c r="O34" s="277"/>
      <c r="P34" s="277"/>
      <c r="Q34" s="279" t="str">
        <f aca="false">IF(ISERROR(ROUND(AVERAGE(K34:P34),0)),"",ROUND(AVERAGE(K34:P34),0))</f>
        <v/>
      </c>
      <c r="R34" s="300" t="str">
        <f aca="false">IF('EVAL SER Y DECIDIR'!N34="","",'EVAL SER Y DECIDIR'!N34)</f>
        <v/>
      </c>
      <c r="S34" s="280" t="str">
        <f aca="false">IF(AUTOEVALUACIÓN!C34="","",AUTOEVALUACIÓN!C34)</f>
        <v/>
      </c>
      <c r="T34" s="281" t="str">
        <f aca="false">IF(OR(C34="",J34="",Q34="",R34="",S34=""),"",SUM(C34,J34,Q34,R34,S34))</f>
        <v/>
      </c>
      <c r="U34" s="282"/>
      <c r="V34" s="282"/>
      <c r="W34" s="283"/>
      <c r="X34" s="283"/>
      <c r="Y34" s="283"/>
    </row>
    <row r="35" s="284" customFormat="true" ht="21" hidden="true" customHeight="true" outlineLevel="0" collapsed="false">
      <c r="A35" s="274" t="n">
        <v>28</v>
      </c>
      <c r="B35" s="275" t="str">
        <f aca="false">IF(NOMINA!B28="","",NOMINA!B28)</f>
        <v>  </v>
      </c>
      <c r="C35" s="300" t="str">
        <f aca="false">IF('EVAL SER Y DECIDIR'!H35="","",'EVAL SER Y DECIDIR'!H35)</f>
        <v/>
      </c>
      <c r="D35" s="277"/>
      <c r="E35" s="277"/>
      <c r="F35" s="277"/>
      <c r="G35" s="277"/>
      <c r="H35" s="277"/>
      <c r="I35" s="278"/>
      <c r="J35" s="279" t="str">
        <f aca="false">IF(ISERROR(ROUND(AVERAGE(D35:I35),0)),"",ROUND(AVERAGE(D35:I35),0))</f>
        <v/>
      </c>
      <c r="K35" s="287"/>
      <c r="L35" s="277"/>
      <c r="M35" s="277"/>
      <c r="N35" s="277"/>
      <c r="O35" s="277"/>
      <c r="P35" s="277"/>
      <c r="Q35" s="279" t="str">
        <f aca="false">IF(ISERROR(ROUND(AVERAGE(K35:P35),0)),"",ROUND(AVERAGE(K35:P35),0))</f>
        <v/>
      </c>
      <c r="R35" s="300" t="str">
        <f aca="false">IF('EVAL SER Y DECIDIR'!N35="","",'EVAL SER Y DECIDIR'!N35)</f>
        <v/>
      </c>
      <c r="S35" s="280" t="str">
        <f aca="false">IF(AUTOEVALUACIÓN!C35="","",AUTOEVALUACIÓN!C35)</f>
        <v/>
      </c>
      <c r="T35" s="281" t="str">
        <f aca="false">IF(OR(C35="",J35="",Q35="",R35="",S35=""),"",SUM(C35,J35,Q35,R35,S35))</f>
        <v/>
      </c>
      <c r="U35" s="282"/>
      <c r="V35" s="282"/>
      <c r="W35" s="283"/>
      <c r="X35" s="283"/>
      <c r="Y35" s="283"/>
    </row>
    <row r="36" s="284" customFormat="true" ht="21" hidden="true" customHeight="true" outlineLevel="0" collapsed="false">
      <c r="A36" s="274" t="n">
        <v>29</v>
      </c>
      <c r="B36" s="275" t="str">
        <f aca="false">IF(NOMINA!B29="","",NOMINA!B29)</f>
        <v>  </v>
      </c>
      <c r="C36" s="300" t="str">
        <f aca="false">IF('EVAL SER Y DECIDIR'!H36="","",'EVAL SER Y DECIDIR'!H36)</f>
        <v/>
      </c>
      <c r="D36" s="277"/>
      <c r="E36" s="277"/>
      <c r="F36" s="277"/>
      <c r="G36" s="277"/>
      <c r="H36" s="277"/>
      <c r="I36" s="278"/>
      <c r="J36" s="279" t="str">
        <f aca="false">IF(ISERROR(ROUND(AVERAGE(D36:I36),0)),"",ROUND(AVERAGE(D36:I36),0))</f>
        <v/>
      </c>
      <c r="K36" s="287"/>
      <c r="L36" s="277"/>
      <c r="M36" s="277"/>
      <c r="N36" s="277"/>
      <c r="O36" s="277"/>
      <c r="P36" s="277"/>
      <c r="Q36" s="279" t="str">
        <f aca="false">IF(ISERROR(ROUND(AVERAGE(K36:P36),0)),"",ROUND(AVERAGE(K36:P36),0))</f>
        <v/>
      </c>
      <c r="R36" s="300" t="str">
        <f aca="false">IF('EVAL SER Y DECIDIR'!N36="","",'EVAL SER Y DECIDIR'!N36)</f>
        <v/>
      </c>
      <c r="S36" s="280" t="str">
        <f aca="false">IF(AUTOEVALUACIÓN!C36="","",AUTOEVALUACIÓN!C36)</f>
        <v/>
      </c>
      <c r="T36" s="281" t="str">
        <f aca="false">IF(OR(C36="",J36="",Q36="",R36="",S36=""),"",SUM(C36,J36,Q36,R36,S36))</f>
        <v/>
      </c>
      <c r="U36" s="282"/>
      <c r="V36" s="282"/>
      <c r="W36" s="283"/>
      <c r="X36" s="283"/>
      <c r="Y36" s="283"/>
    </row>
    <row r="37" s="284" customFormat="true" ht="21" hidden="true" customHeight="true" outlineLevel="0" collapsed="false">
      <c r="A37" s="274" t="n">
        <v>30</v>
      </c>
      <c r="B37" s="275" t="str">
        <f aca="false">IF(NOMINA!B30="","",NOMINA!B30)</f>
        <v>  </v>
      </c>
      <c r="C37" s="300" t="str">
        <f aca="false">IF('EVAL SER Y DECIDIR'!H37="","",'EVAL SER Y DECIDIR'!H37)</f>
        <v/>
      </c>
      <c r="D37" s="277"/>
      <c r="E37" s="277"/>
      <c r="F37" s="277"/>
      <c r="G37" s="277"/>
      <c r="H37" s="277"/>
      <c r="I37" s="278"/>
      <c r="J37" s="279" t="str">
        <f aca="false">IF(ISERROR(ROUND(AVERAGE(D37:I37),0)),"",ROUND(AVERAGE(D37:I37),0))</f>
        <v/>
      </c>
      <c r="K37" s="287"/>
      <c r="L37" s="277"/>
      <c r="M37" s="277"/>
      <c r="N37" s="277"/>
      <c r="O37" s="277"/>
      <c r="P37" s="277"/>
      <c r="Q37" s="279" t="str">
        <f aca="false">IF(ISERROR(ROUND(AVERAGE(K37:P37),0)),"",ROUND(AVERAGE(K37:P37),0))</f>
        <v/>
      </c>
      <c r="R37" s="300" t="str">
        <f aca="false">IF('EVAL SER Y DECIDIR'!N37="","",'EVAL SER Y DECIDIR'!N37)</f>
        <v/>
      </c>
      <c r="S37" s="280" t="str">
        <f aca="false">IF(AUTOEVALUACIÓN!C37="","",AUTOEVALUACIÓN!C37)</f>
        <v/>
      </c>
      <c r="T37" s="281" t="str">
        <f aca="false">IF(OR(C37="",J37="",Q37="",R37="",S37=""),"",SUM(C37,J37,Q37,R37,S37))</f>
        <v/>
      </c>
      <c r="U37" s="282"/>
      <c r="V37" s="282"/>
      <c r="W37" s="283"/>
      <c r="X37" s="283"/>
      <c r="Y37" s="283"/>
    </row>
    <row r="38" s="284" customFormat="true" ht="18.75" hidden="true" customHeight="true" outlineLevel="0" collapsed="false">
      <c r="A38" s="274" t="n">
        <v>31</v>
      </c>
      <c r="B38" s="275" t="str">
        <f aca="false">IF(NOMINA!B31="","",NOMINA!B31)</f>
        <v>  </v>
      </c>
      <c r="C38" s="300" t="str">
        <f aca="false">IF('EVAL SER Y DECIDIR'!H38="","",'EVAL SER Y DECIDIR'!H38)</f>
        <v/>
      </c>
      <c r="D38" s="277"/>
      <c r="E38" s="277"/>
      <c r="F38" s="277"/>
      <c r="G38" s="277"/>
      <c r="H38" s="277"/>
      <c r="I38" s="278"/>
      <c r="J38" s="279" t="str">
        <f aca="false">IF(ISERROR(ROUND(AVERAGE(D38:I38),0)),"",ROUND(AVERAGE(D38:I38),0))</f>
        <v/>
      </c>
      <c r="K38" s="287"/>
      <c r="L38" s="277"/>
      <c r="M38" s="277"/>
      <c r="N38" s="277"/>
      <c r="O38" s="277"/>
      <c r="P38" s="277"/>
      <c r="Q38" s="279" t="str">
        <f aca="false">IF(ISERROR(ROUND(AVERAGE(K38:P38),0)),"",ROUND(AVERAGE(K38:P38),0))</f>
        <v/>
      </c>
      <c r="R38" s="300" t="str">
        <f aca="false">IF('EVAL SER Y DECIDIR'!N38="","",'EVAL SER Y DECIDIR'!N38)</f>
        <v/>
      </c>
      <c r="S38" s="280" t="str">
        <f aca="false">IF(AUTOEVALUACIÓN!C38="","",AUTOEVALUACIÓN!C38)</f>
        <v/>
      </c>
      <c r="T38" s="281" t="str">
        <f aca="false">IF(OR(C38="",J38="",Q38="",R38="",S38=""),"",SUM(C38,J38,Q38,R38,S38))</f>
        <v/>
      </c>
      <c r="U38" s="282"/>
      <c r="V38" s="282"/>
      <c r="W38" s="283"/>
      <c r="X38" s="283"/>
      <c r="Y38" s="283"/>
    </row>
    <row r="39" s="284" customFormat="true" ht="18.75" hidden="true" customHeight="true" outlineLevel="0" collapsed="false">
      <c r="A39" s="274" t="n">
        <v>32</v>
      </c>
      <c r="B39" s="275" t="str">
        <f aca="false">IF(NOMINA!B32="","",NOMINA!B32)</f>
        <v>  </v>
      </c>
      <c r="C39" s="300" t="str">
        <f aca="false">IF('EVAL SER Y DECIDIR'!H39="","",'EVAL SER Y DECIDIR'!H39)</f>
        <v/>
      </c>
      <c r="D39" s="277"/>
      <c r="E39" s="277"/>
      <c r="F39" s="277"/>
      <c r="G39" s="277"/>
      <c r="H39" s="277"/>
      <c r="I39" s="278"/>
      <c r="J39" s="279" t="str">
        <f aca="false">IF(ISERROR(ROUND(AVERAGE(D39:I39),0)),"",ROUND(AVERAGE(D39:I39),0))</f>
        <v/>
      </c>
      <c r="K39" s="287"/>
      <c r="L39" s="277"/>
      <c r="M39" s="277"/>
      <c r="N39" s="277"/>
      <c r="O39" s="277"/>
      <c r="P39" s="277"/>
      <c r="Q39" s="279" t="str">
        <f aca="false">IF(ISERROR(ROUND(AVERAGE(K39:P39),0)),"",ROUND(AVERAGE(K39:P39),0))</f>
        <v/>
      </c>
      <c r="R39" s="300" t="str">
        <f aca="false">IF('EVAL SER Y DECIDIR'!N39="","",'EVAL SER Y DECIDIR'!N39)</f>
        <v/>
      </c>
      <c r="S39" s="280" t="str">
        <f aca="false">IF(AUTOEVALUACIÓN!C39="","",AUTOEVALUACIÓN!C39)</f>
        <v/>
      </c>
      <c r="T39" s="281" t="str">
        <f aca="false">IF(OR(C39="",J39="",Q39="",R39="",S39=""),"",SUM(C39,J39,Q39,R39,S39))</f>
        <v/>
      </c>
      <c r="U39" s="282"/>
      <c r="V39" s="282"/>
      <c r="W39" s="283"/>
      <c r="X39" s="283"/>
      <c r="Y39" s="283"/>
    </row>
    <row r="40" s="284" customFormat="true" ht="18.75" hidden="true" customHeight="true" outlineLevel="0" collapsed="false">
      <c r="A40" s="274" t="n">
        <v>33</v>
      </c>
      <c r="B40" s="275" t="str">
        <f aca="false">IF(NOMINA!B33="","",NOMINA!B33)</f>
        <v>  </v>
      </c>
      <c r="C40" s="300" t="str">
        <f aca="false">IF('EVAL SER Y DECIDIR'!H40="","",'EVAL SER Y DECIDIR'!H40)</f>
        <v/>
      </c>
      <c r="D40" s="277"/>
      <c r="E40" s="277"/>
      <c r="F40" s="277"/>
      <c r="G40" s="277"/>
      <c r="H40" s="277"/>
      <c r="I40" s="278"/>
      <c r="J40" s="279" t="str">
        <f aca="false">IF(ISERROR(ROUND(AVERAGE(D40:I40),0)),"",ROUND(AVERAGE(D40:I40),0))</f>
        <v/>
      </c>
      <c r="K40" s="287"/>
      <c r="L40" s="277"/>
      <c r="M40" s="277"/>
      <c r="N40" s="277"/>
      <c r="O40" s="277"/>
      <c r="P40" s="277"/>
      <c r="Q40" s="279" t="str">
        <f aca="false">IF(ISERROR(ROUND(AVERAGE(K40:P40),0)),"",ROUND(AVERAGE(K40:P40),0))</f>
        <v/>
      </c>
      <c r="R40" s="300" t="str">
        <f aca="false">IF('EVAL SER Y DECIDIR'!N40="","",'EVAL SER Y DECIDIR'!N40)</f>
        <v/>
      </c>
      <c r="S40" s="280" t="str">
        <f aca="false">IF(AUTOEVALUACIÓN!C40="","",AUTOEVALUACIÓN!C40)</f>
        <v/>
      </c>
      <c r="T40" s="281" t="str">
        <f aca="false">IF(OR(C40="",J40="",Q40="",R40="",S40=""),"",SUM(C40,J40,Q40,R40,S40))</f>
        <v/>
      </c>
      <c r="U40" s="282"/>
      <c r="V40" s="282"/>
      <c r="W40" s="283"/>
      <c r="X40" s="283"/>
      <c r="Y40" s="283"/>
    </row>
    <row r="41" s="284" customFormat="true" ht="18.75" hidden="true" customHeight="true" outlineLevel="0" collapsed="false">
      <c r="A41" s="274" t="n">
        <v>34</v>
      </c>
      <c r="B41" s="275" t="str">
        <f aca="false">IF(NOMINA!B34="","",NOMINA!B34)</f>
        <v>  </v>
      </c>
      <c r="C41" s="300" t="str">
        <f aca="false">IF('EVAL SER Y DECIDIR'!H41="","",'EVAL SER Y DECIDIR'!H41)</f>
        <v/>
      </c>
      <c r="D41" s="277"/>
      <c r="E41" s="277"/>
      <c r="F41" s="277"/>
      <c r="G41" s="277"/>
      <c r="H41" s="277"/>
      <c r="I41" s="278"/>
      <c r="J41" s="279" t="str">
        <f aca="false">IF(ISERROR(ROUND(AVERAGE(D41:I41),0)),"",ROUND(AVERAGE(D41:I41),0))</f>
        <v/>
      </c>
      <c r="K41" s="287"/>
      <c r="L41" s="277"/>
      <c r="M41" s="277"/>
      <c r="N41" s="277"/>
      <c r="O41" s="277"/>
      <c r="P41" s="277"/>
      <c r="Q41" s="279" t="str">
        <f aca="false">IF(ISERROR(ROUND(AVERAGE(K41:P41),0)),"",ROUND(AVERAGE(K41:P41),0))</f>
        <v/>
      </c>
      <c r="R41" s="300" t="str">
        <f aca="false">IF('EVAL SER Y DECIDIR'!N41="","",'EVAL SER Y DECIDIR'!N41)</f>
        <v/>
      </c>
      <c r="S41" s="280" t="str">
        <f aca="false">IF(AUTOEVALUACIÓN!C41="","",AUTOEVALUACIÓN!C41)</f>
        <v/>
      </c>
      <c r="T41" s="281" t="str">
        <f aca="false">IF(OR(C41="",J41="",Q41="",R41="",S41=""),"",SUM(C41,J41,Q41,R41,S41))</f>
        <v/>
      </c>
      <c r="U41" s="282"/>
      <c r="V41" s="282"/>
      <c r="W41" s="283"/>
      <c r="X41" s="283"/>
      <c r="Y41" s="283"/>
    </row>
    <row r="42" s="284" customFormat="true" ht="18.75" hidden="true" customHeight="true" outlineLevel="0" collapsed="false">
      <c r="A42" s="274" t="n">
        <v>35</v>
      </c>
      <c r="B42" s="275" t="str">
        <f aca="false">IF(NOMINA!B35="","",NOMINA!B35)</f>
        <v>  </v>
      </c>
      <c r="C42" s="300" t="str">
        <f aca="false">IF('EVAL SER Y DECIDIR'!H42="","",'EVAL SER Y DECIDIR'!H42)</f>
        <v/>
      </c>
      <c r="D42" s="277"/>
      <c r="E42" s="277"/>
      <c r="F42" s="277"/>
      <c r="G42" s="277"/>
      <c r="H42" s="277"/>
      <c r="I42" s="278"/>
      <c r="J42" s="279" t="str">
        <f aca="false">IF(ISERROR(ROUND(AVERAGE(D42:I42),0)),"",ROUND(AVERAGE(D42:I42),0))</f>
        <v/>
      </c>
      <c r="K42" s="287"/>
      <c r="L42" s="277"/>
      <c r="M42" s="277"/>
      <c r="N42" s="277"/>
      <c r="O42" s="277"/>
      <c r="P42" s="277"/>
      <c r="Q42" s="279" t="str">
        <f aca="false">IF(ISERROR(ROUND(AVERAGE(K42:P42),0)),"",ROUND(AVERAGE(K42:P42),0))</f>
        <v/>
      </c>
      <c r="R42" s="300" t="str">
        <f aca="false">IF('EVAL SER Y DECIDIR'!N42="","",'EVAL SER Y DECIDIR'!N42)</f>
        <v/>
      </c>
      <c r="S42" s="280" t="str">
        <f aca="false">IF(AUTOEVALUACIÓN!C42="","",AUTOEVALUACIÓN!C42)</f>
        <v/>
      </c>
      <c r="T42" s="281" t="str">
        <f aca="false">IF(OR(C42="",J42="",Q42="",R42="",S42=""),"",SUM(C42,J42,Q42,R42,S42))</f>
        <v/>
      </c>
      <c r="U42" s="282"/>
      <c r="V42" s="282"/>
      <c r="W42" s="283"/>
      <c r="X42" s="283"/>
      <c r="Y42" s="283"/>
    </row>
    <row r="43" s="284" customFormat="true" ht="18.75" hidden="true" customHeight="true" outlineLevel="0" collapsed="false">
      <c r="A43" s="274" t="n">
        <v>36</v>
      </c>
      <c r="B43" s="275" t="str">
        <f aca="false">IF(NOMINA!B36="","",NOMINA!B36)</f>
        <v>  </v>
      </c>
      <c r="C43" s="300" t="str">
        <f aca="false">IF('EVAL SER Y DECIDIR'!H43="","",'EVAL SER Y DECIDIR'!H43)</f>
        <v/>
      </c>
      <c r="D43" s="277"/>
      <c r="E43" s="277"/>
      <c r="F43" s="277"/>
      <c r="G43" s="277"/>
      <c r="H43" s="277"/>
      <c r="I43" s="278"/>
      <c r="J43" s="279" t="str">
        <f aca="false">IF(ISERROR(ROUND(AVERAGE(D43:I43),0)),"",ROUND(AVERAGE(D43:I43),0))</f>
        <v/>
      </c>
      <c r="K43" s="287"/>
      <c r="L43" s="277"/>
      <c r="M43" s="277"/>
      <c r="N43" s="277"/>
      <c r="O43" s="277"/>
      <c r="P43" s="277"/>
      <c r="Q43" s="279" t="str">
        <f aca="false">IF(ISERROR(ROUND(AVERAGE(K43:P43),0)),"",ROUND(AVERAGE(K43:P43),0))</f>
        <v/>
      </c>
      <c r="R43" s="300" t="str">
        <f aca="false">IF('EVAL SER Y DECIDIR'!N43="","",'EVAL SER Y DECIDIR'!N43)</f>
        <v/>
      </c>
      <c r="S43" s="280" t="str">
        <f aca="false">IF(AUTOEVALUACIÓN!C43="","",AUTOEVALUACIÓN!C43)</f>
        <v/>
      </c>
      <c r="T43" s="281" t="str">
        <f aca="false">IF(OR(C43="",J43="",Q43="",R43="",S43=""),"",SUM(C43,J43,Q43,R43,S43))</f>
        <v/>
      </c>
      <c r="U43" s="282"/>
      <c r="V43" s="282"/>
      <c r="W43" s="283"/>
      <c r="X43" s="283"/>
      <c r="Y43" s="283"/>
    </row>
    <row r="44" s="284" customFormat="true" ht="18.75" hidden="true" customHeight="true" outlineLevel="0" collapsed="false">
      <c r="A44" s="274" t="n">
        <v>37</v>
      </c>
      <c r="B44" s="275" t="str">
        <f aca="false">IF(NOMINA!B37="","",NOMINA!B37)</f>
        <v>  </v>
      </c>
      <c r="C44" s="300" t="str">
        <f aca="false">IF('EVAL SER Y DECIDIR'!H44="","",'EVAL SER Y DECIDIR'!H44)</f>
        <v/>
      </c>
      <c r="D44" s="277"/>
      <c r="E44" s="277"/>
      <c r="F44" s="277"/>
      <c r="G44" s="277"/>
      <c r="H44" s="277"/>
      <c r="I44" s="278"/>
      <c r="J44" s="279" t="str">
        <f aca="false">IF(ISERROR(ROUND(AVERAGE(D44:I44),0)),"",ROUND(AVERAGE(D44:I44),0))</f>
        <v/>
      </c>
      <c r="K44" s="287"/>
      <c r="L44" s="277"/>
      <c r="M44" s="277"/>
      <c r="N44" s="277"/>
      <c r="O44" s="277"/>
      <c r="P44" s="277"/>
      <c r="Q44" s="279" t="str">
        <f aca="false">IF(ISERROR(ROUND(AVERAGE(K44:P44),0)),"",ROUND(AVERAGE(K44:P44),0))</f>
        <v/>
      </c>
      <c r="R44" s="300" t="str">
        <f aca="false">IF('EVAL SER Y DECIDIR'!N44="","",'EVAL SER Y DECIDIR'!N44)</f>
        <v/>
      </c>
      <c r="S44" s="280" t="str">
        <f aca="false">IF(AUTOEVALUACIÓN!C44="","",AUTOEVALUACIÓN!C44)</f>
        <v/>
      </c>
      <c r="T44" s="281" t="str">
        <f aca="false">IF(OR(C44="",J44="",Q44="",R44="",S44=""),"",SUM(C44,J44,Q44,R44,S44))</f>
        <v/>
      </c>
      <c r="U44" s="282"/>
      <c r="V44" s="282"/>
      <c r="W44" s="283"/>
      <c r="X44" s="283"/>
      <c r="Y44" s="283"/>
    </row>
    <row r="45" s="284" customFormat="true" ht="18.75" hidden="true" customHeight="true" outlineLevel="0" collapsed="false">
      <c r="A45" s="274" t="n">
        <v>38</v>
      </c>
      <c r="B45" s="275" t="str">
        <f aca="false">IF(NOMINA!B38="","",NOMINA!B38)</f>
        <v>  </v>
      </c>
      <c r="C45" s="300" t="str">
        <f aca="false">IF('EVAL SER Y DECIDIR'!H45="","",'EVAL SER Y DECIDIR'!H45)</f>
        <v/>
      </c>
      <c r="D45" s="277"/>
      <c r="E45" s="277"/>
      <c r="F45" s="277"/>
      <c r="G45" s="277"/>
      <c r="H45" s="277"/>
      <c r="I45" s="278"/>
      <c r="J45" s="279" t="str">
        <f aca="false">IF(ISERROR(ROUND(AVERAGE(D45:I45),0)),"",ROUND(AVERAGE(D45:I45),0))</f>
        <v/>
      </c>
      <c r="K45" s="287"/>
      <c r="L45" s="277"/>
      <c r="M45" s="277"/>
      <c r="N45" s="277"/>
      <c r="O45" s="277"/>
      <c r="P45" s="277"/>
      <c r="Q45" s="279" t="str">
        <f aca="false">IF(ISERROR(ROUND(AVERAGE(K45:P45),0)),"",ROUND(AVERAGE(K45:P45),0))</f>
        <v/>
      </c>
      <c r="R45" s="300" t="str">
        <f aca="false">IF('EVAL SER Y DECIDIR'!N45="","",'EVAL SER Y DECIDIR'!N45)</f>
        <v/>
      </c>
      <c r="S45" s="280" t="str">
        <f aca="false">IF(AUTOEVALUACIÓN!C45="","",AUTOEVALUACIÓN!C45)</f>
        <v/>
      </c>
      <c r="T45" s="281" t="str">
        <f aca="false">IF(OR(C45="",J45="",Q45="",R45="",S45=""),"",SUM(C45,J45,Q45,R45,S45))</f>
        <v/>
      </c>
      <c r="U45" s="283"/>
      <c r="V45" s="283"/>
      <c r="W45" s="283"/>
      <c r="X45" s="283"/>
      <c r="Y45" s="283"/>
    </row>
    <row r="46" s="284" customFormat="true" ht="15.75" hidden="true" customHeight="true" outlineLevel="0" collapsed="false">
      <c r="A46" s="274" t="n">
        <v>39</v>
      </c>
      <c r="B46" s="275" t="str">
        <f aca="false">IF(NOMINA!B39="","",NOMINA!B39)</f>
        <v>  </v>
      </c>
      <c r="C46" s="300" t="str">
        <f aca="false">IF('EVAL SER Y DECIDIR'!H46="","",'EVAL SER Y DECIDIR'!H46)</f>
        <v/>
      </c>
      <c r="D46" s="277"/>
      <c r="E46" s="277"/>
      <c r="F46" s="277"/>
      <c r="G46" s="277"/>
      <c r="H46" s="277"/>
      <c r="I46" s="278"/>
      <c r="J46" s="279" t="str">
        <f aca="false">IF(ISERROR(ROUND(AVERAGE(D46:I46),0)),"",ROUND(AVERAGE(D46:I46),0))</f>
        <v/>
      </c>
      <c r="K46" s="287"/>
      <c r="L46" s="277"/>
      <c r="M46" s="277"/>
      <c r="N46" s="277"/>
      <c r="O46" s="277"/>
      <c r="P46" s="277"/>
      <c r="Q46" s="279" t="str">
        <f aca="false">IF(ISERROR(ROUND(AVERAGE(K46:P46),0)),"",ROUND(AVERAGE(K46:P46),0))</f>
        <v/>
      </c>
      <c r="R46" s="300" t="str">
        <f aca="false">IF('EVAL SER Y DECIDIR'!N46="","",'EVAL SER Y DECIDIR'!N46)</f>
        <v/>
      </c>
      <c r="S46" s="280" t="str">
        <f aca="false">IF(AUTOEVALUACIÓN!C46="","",AUTOEVALUACIÓN!C46)</f>
        <v/>
      </c>
      <c r="T46" s="281" t="str">
        <f aca="false">IF(OR(C46="",J46="",Q46="",R46="",S46=""),"",SUM(C46,J46,Q46,R46,S46))</f>
        <v/>
      </c>
      <c r="U46" s="283"/>
      <c r="V46" s="283"/>
      <c r="W46" s="283"/>
      <c r="X46" s="283"/>
      <c r="Y46" s="283"/>
    </row>
    <row r="47" s="284" customFormat="true" ht="15.75" hidden="true" customHeight="true" outlineLevel="0" collapsed="false">
      <c r="A47" s="274" t="n">
        <v>40</v>
      </c>
      <c r="B47" s="275" t="str">
        <f aca="false">IF(NOMINA!B40="","",NOMINA!B40)</f>
        <v>  </v>
      </c>
      <c r="C47" s="300" t="str">
        <f aca="false">IF('EVAL SER Y DECIDIR'!H47="","",'EVAL SER Y DECIDIR'!H47)</f>
        <v/>
      </c>
      <c r="D47" s="277"/>
      <c r="E47" s="277"/>
      <c r="F47" s="277"/>
      <c r="G47" s="277"/>
      <c r="H47" s="277"/>
      <c r="I47" s="278"/>
      <c r="J47" s="279" t="str">
        <f aca="false">IF(ISERROR(ROUND(AVERAGE(D47:I47),0)),"",ROUND(AVERAGE(D47:I47),0))</f>
        <v/>
      </c>
      <c r="K47" s="287"/>
      <c r="L47" s="277"/>
      <c r="M47" s="277"/>
      <c r="N47" s="277"/>
      <c r="O47" s="277"/>
      <c r="P47" s="277"/>
      <c r="Q47" s="279" t="str">
        <f aca="false">IF(ISERROR(ROUND(AVERAGE(K47:P47),0)),"",ROUND(AVERAGE(K47:P47),0))</f>
        <v/>
      </c>
      <c r="R47" s="300" t="str">
        <f aca="false">IF('EVAL SER Y DECIDIR'!N47="","",'EVAL SER Y DECIDIR'!N47)</f>
        <v/>
      </c>
      <c r="S47" s="280" t="str">
        <f aca="false">IF(AUTOEVALUACIÓN!C47="","",AUTOEVALUACIÓN!C47)</f>
        <v/>
      </c>
      <c r="T47" s="281" t="str">
        <f aca="false">IF(OR(C47="",J47="",Q47="",R47="",S47=""),"",SUM(C47,J47,Q47,R47,S47))</f>
        <v/>
      </c>
      <c r="U47" s="283"/>
      <c r="V47" s="283"/>
      <c r="W47" s="283"/>
      <c r="X47" s="283"/>
      <c r="Y47" s="283"/>
    </row>
    <row r="48" s="284" customFormat="true" ht="15.75" hidden="true" customHeight="true" outlineLevel="0" collapsed="false">
      <c r="A48" s="274" t="n">
        <v>41</v>
      </c>
      <c r="B48" s="275" t="str">
        <f aca="false">IF(NOMINA!B41="","",NOMINA!B41)</f>
        <v>  </v>
      </c>
      <c r="C48" s="300" t="str">
        <f aca="false">IF('EVAL SER Y DECIDIR'!H48="","",'EVAL SER Y DECIDIR'!H48)</f>
        <v/>
      </c>
      <c r="D48" s="277"/>
      <c r="E48" s="277"/>
      <c r="F48" s="277"/>
      <c r="G48" s="277"/>
      <c r="H48" s="277"/>
      <c r="I48" s="278"/>
      <c r="J48" s="279" t="str">
        <f aca="false">IF(ISERROR(ROUND(AVERAGE(D48:I48),0)),"",ROUND(AVERAGE(D48:I48),0))</f>
        <v/>
      </c>
      <c r="K48" s="287"/>
      <c r="L48" s="277"/>
      <c r="M48" s="277"/>
      <c r="N48" s="277"/>
      <c r="O48" s="277"/>
      <c r="P48" s="277"/>
      <c r="Q48" s="279" t="str">
        <f aca="false">IF(ISERROR(ROUND(AVERAGE(K48:P48),0)),"",ROUND(AVERAGE(K48:P48),0))</f>
        <v/>
      </c>
      <c r="R48" s="300" t="str">
        <f aca="false">IF('EVAL SER Y DECIDIR'!N48="","",'EVAL SER Y DECIDIR'!N48)</f>
        <v/>
      </c>
      <c r="S48" s="280" t="str">
        <f aca="false">IF(AUTOEVALUACIÓN!C48="","",AUTOEVALUACIÓN!C48)</f>
        <v/>
      </c>
      <c r="T48" s="281" t="str">
        <f aca="false">IF(OR(C48="",J48="",Q48="",R48="",S48=""),"",SUM(C48,J48,Q48,R48,S48))</f>
        <v/>
      </c>
      <c r="U48" s="283"/>
      <c r="V48" s="283"/>
      <c r="W48" s="283"/>
      <c r="X48" s="283"/>
      <c r="Y48" s="283"/>
    </row>
    <row r="49" s="284" customFormat="true" ht="15.75" hidden="true" customHeight="true" outlineLevel="0" collapsed="false">
      <c r="A49" s="274" t="n">
        <v>42</v>
      </c>
      <c r="B49" s="275" t="str">
        <f aca="false">IF(NOMINA!B42="","",NOMINA!B42)</f>
        <v>  </v>
      </c>
      <c r="C49" s="300" t="str">
        <f aca="false">IF('EVAL SER Y DECIDIR'!H49="","",'EVAL SER Y DECIDIR'!H49)</f>
        <v/>
      </c>
      <c r="D49" s="277"/>
      <c r="E49" s="277"/>
      <c r="F49" s="277"/>
      <c r="G49" s="277"/>
      <c r="H49" s="277"/>
      <c r="I49" s="278"/>
      <c r="J49" s="279" t="str">
        <f aca="false">IF(ISERROR(ROUND(AVERAGE(D49:I49),0)),"",ROUND(AVERAGE(D49:I49),0))</f>
        <v/>
      </c>
      <c r="K49" s="287"/>
      <c r="L49" s="277"/>
      <c r="M49" s="277"/>
      <c r="N49" s="277"/>
      <c r="O49" s="277"/>
      <c r="P49" s="277"/>
      <c r="Q49" s="279" t="str">
        <f aca="false">IF(ISERROR(ROUND(AVERAGE(K49:P49),0)),"",ROUND(AVERAGE(K49:P49),0))</f>
        <v/>
      </c>
      <c r="R49" s="300" t="str">
        <f aca="false">IF('EVAL SER Y DECIDIR'!N49="","",'EVAL SER Y DECIDIR'!N49)</f>
        <v/>
      </c>
      <c r="S49" s="280" t="str">
        <f aca="false">IF(AUTOEVALUACIÓN!C49="","",AUTOEVALUACIÓN!C49)</f>
        <v/>
      </c>
      <c r="T49" s="281" t="str">
        <f aca="false">IF(OR(C49="",J49="",Q49="",R49="",S49=""),"",SUM(C49,J49,Q49,R49,S49))</f>
        <v/>
      </c>
      <c r="U49" s="283"/>
      <c r="V49" s="283"/>
      <c r="W49" s="283"/>
      <c r="X49" s="283"/>
      <c r="Y49" s="283"/>
    </row>
    <row r="50" s="284" customFormat="true" ht="15.75" hidden="true" customHeight="true" outlineLevel="0" collapsed="false">
      <c r="A50" s="274" t="n">
        <v>43</v>
      </c>
      <c r="B50" s="275" t="str">
        <f aca="false">IF(NOMINA!B43="","",NOMINA!B43)</f>
        <v>  </v>
      </c>
      <c r="C50" s="300" t="str">
        <f aca="false">IF('EVAL SER Y DECIDIR'!H50="","",'EVAL SER Y DECIDIR'!H50)</f>
        <v/>
      </c>
      <c r="D50" s="277"/>
      <c r="E50" s="277"/>
      <c r="F50" s="277"/>
      <c r="G50" s="277"/>
      <c r="H50" s="277"/>
      <c r="I50" s="278"/>
      <c r="J50" s="279" t="str">
        <f aca="false">IF(ISERROR(ROUND(AVERAGE(D50:I50),0)),"",ROUND(AVERAGE(D50:I50),0))</f>
        <v/>
      </c>
      <c r="K50" s="287"/>
      <c r="L50" s="277"/>
      <c r="M50" s="277"/>
      <c r="N50" s="277"/>
      <c r="O50" s="277"/>
      <c r="P50" s="277"/>
      <c r="Q50" s="279" t="str">
        <f aca="false">IF(ISERROR(ROUND(AVERAGE(K50:P50),0)),"",ROUND(AVERAGE(K50:P50),0))</f>
        <v/>
      </c>
      <c r="R50" s="300" t="str">
        <f aca="false">IF('EVAL SER Y DECIDIR'!N50="","",'EVAL SER Y DECIDIR'!N50)</f>
        <v/>
      </c>
      <c r="S50" s="280" t="str">
        <f aca="false">IF(AUTOEVALUACIÓN!C50="","",AUTOEVALUACIÓN!C50)</f>
        <v/>
      </c>
      <c r="T50" s="281" t="str">
        <f aca="false">IF(OR(C50="",J50="",Q50="",R50="",S50=""),"",SUM(C50,J50,Q50,R50,S50))</f>
        <v/>
      </c>
      <c r="U50" s="283"/>
      <c r="V50" s="283"/>
      <c r="W50" s="283"/>
      <c r="X50" s="283"/>
      <c r="Y50" s="283"/>
    </row>
    <row r="51" s="284" customFormat="true" ht="15.75" hidden="true" customHeight="true" outlineLevel="0" collapsed="false">
      <c r="A51" s="274" t="n">
        <v>44</v>
      </c>
      <c r="B51" s="275" t="str">
        <f aca="false">IF(NOMINA!B44="","",NOMINA!B44)</f>
        <v>  </v>
      </c>
      <c r="C51" s="300" t="str">
        <f aca="false">IF('EVAL SER Y DECIDIR'!H51="","",'EVAL SER Y DECIDIR'!H51)</f>
        <v/>
      </c>
      <c r="D51" s="277"/>
      <c r="E51" s="277"/>
      <c r="F51" s="277"/>
      <c r="G51" s="277"/>
      <c r="H51" s="277"/>
      <c r="I51" s="278"/>
      <c r="J51" s="279" t="str">
        <f aca="false">IF(ISERROR(ROUND(AVERAGE(D51:I51),0)),"",ROUND(AVERAGE(D51:I51),0))</f>
        <v/>
      </c>
      <c r="K51" s="287"/>
      <c r="L51" s="277"/>
      <c r="M51" s="277"/>
      <c r="N51" s="277"/>
      <c r="O51" s="277"/>
      <c r="P51" s="277"/>
      <c r="Q51" s="279" t="str">
        <f aca="false">IF(ISERROR(ROUND(AVERAGE(K51:P51),0)),"",ROUND(AVERAGE(K51:P51),0))</f>
        <v/>
      </c>
      <c r="R51" s="300" t="str">
        <f aca="false">IF('EVAL SER Y DECIDIR'!N51="","",'EVAL SER Y DECIDIR'!N51)</f>
        <v/>
      </c>
      <c r="S51" s="280" t="str">
        <f aca="false">IF(AUTOEVALUACIÓN!C51="","",AUTOEVALUACIÓN!C51)</f>
        <v/>
      </c>
      <c r="T51" s="281" t="str">
        <f aca="false">IF(OR(C51="",J51="",Q51="",R51="",S51=""),"",SUM(C51,J51,Q51,R51,S51))</f>
        <v/>
      </c>
      <c r="U51" s="283"/>
      <c r="V51" s="283"/>
      <c r="W51" s="283"/>
      <c r="X51" s="283"/>
      <c r="Y51" s="283"/>
    </row>
    <row r="52" s="284" customFormat="true" ht="15.75" hidden="true" customHeight="true" outlineLevel="0" collapsed="false">
      <c r="A52" s="274" t="n">
        <v>45</v>
      </c>
      <c r="B52" s="275" t="str">
        <f aca="false">IF(NOMINA!B45="","",NOMINA!B45)</f>
        <v>  </v>
      </c>
      <c r="C52" s="300" t="str">
        <f aca="false">IF('EVAL SER Y DECIDIR'!H52="","",'EVAL SER Y DECIDIR'!H52)</f>
        <v/>
      </c>
      <c r="D52" s="277"/>
      <c r="E52" s="277"/>
      <c r="F52" s="277"/>
      <c r="G52" s="277"/>
      <c r="H52" s="277"/>
      <c r="I52" s="278"/>
      <c r="J52" s="279" t="str">
        <f aca="false">IF(ISERROR(ROUND(AVERAGE(D52:I52),0)),"",ROUND(AVERAGE(D52:I52),0))</f>
        <v/>
      </c>
      <c r="K52" s="287"/>
      <c r="L52" s="277"/>
      <c r="M52" s="277"/>
      <c r="N52" s="277"/>
      <c r="O52" s="277"/>
      <c r="P52" s="277"/>
      <c r="Q52" s="279" t="str">
        <f aca="false">IF(ISERROR(ROUND(AVERAGE(K52:P52),0)),"",ROUND(AVERAGE(K52:P52),0))</f>
        <v/>
      </c>
      <c r="R52" s="300" t="str">
        <f aca="false">IF('EVAL SER Y DECIDIR'!N52="","",'EVAL SER Y DECIDIR'!N52)</f>
        <v/>
      </c>
      <c r="S52" s="280" t="str">
        <f aca="false">IF(AUTOEVALUACIÓN!C52="","",AUTOEVALUACIÓN!C52)</f>
        <v/>
      </c>
      <c r="T52" s="281" t="str">
        <f aca="false">IF(OR(C52="",J52="",Q52="",R52="",S52=""),"",SUM(C52,J52,Q52,R52,S52))</f>
        <v/>
      </c>
      <c r="U52" s="283"/>
      <c r="V52" s="283"/>
      <c r="W52" s="283"/>
      <c r="X52" s="283"/>
      <c r="Y52" s="283"/>
    </row>
    <row r="53" s="284" customFormat="true" ht="15" hidden="true" customHeight="true" outlineLevel="0" collapsed="false">
      <c r="A53" s="274" t="n">
        <v>46</v>
      </c>
      <c r="B53" s="275" t="str">
        <f aca="false">IF(NOMINA!B46="","",NOMINA!B46)</f>
        <v/>
      </c>
      <c r="C53" s="285" t="str">
        <f aca="false">IF('EVAL SER Y DECIDIR'!H53="","",'EVAL SER Y DECIDIR'!H53)</f>
        <v/>
      </c>
      <c r="D53" s="277"/>
      <c r="E53" s="277"/>
      <c r="F53" s="277"/>
      <c r="G53" s="277"/>
      <c r="H53" s="277"/>
      <c r="I53" s="278"/>
      <c r="J53" s="286" t="str">
        <f aca="false">IF(ISERROR(ROUND(AVERAGE(D53:I53),0)),"",ROUND(AVERAGE(D53:I53),0))</f>
        <v/>
      </c>
      <c r="K53" s="287"/>
      <c r="L53" s="277"/>
      <c r="M53" s="277"/>
      <c r="N53" s="277"/>
      <c r="O53" s="277"/>
      <c r="P53" s="277"/>
      <c r="Q53" s="286" t="str">
        <f aca="false">IF(ISERROR(ROUND(AVERAGE(K53:P53),0)),"",ROUND(AVERAGE(K53:P53),0))</f>
        <v/>
      </c>
      <c r="R53" s="285" t="str">
        <f aca="false">IF('EVAL SER Y DECIDIR'!N53="","",'EVAL SER Y DECIDIR'!N53)</f>
        <v/>
      </c>
      <c r="S53" s="280" t="str">
        <f aca="false">IF(AUTOEVALUACIÓN!C53="","",AUTOEVALUACIÓN!C53)</f>
        <v/>
      </c>
      <c r="T53" s="281" t="str">
        <f aca="false">IF(OR(C53="",J53="",Q53="",R53="",S53=""),"",SUM(C53,J53,Q53,R53,S53))</f>
        <v/>
      </c>
      <c r="U53" s="283"/>
      <c r="V53" s="283"/>
      <c r="W53" s="283"/>
      <c r="X53" s="283"/>
      <c r="Y53" s="283"/>
    </row>
    <row r="54" s="284" customFormat="true" ht="15" hidden="true" customHeight="true" outlineLevel="0" collapsed="false">
      <c r="A54" s="274" t="n">
        <v>47</v>
      </c>
      <c r="B54" s="275" t="str">
        <f aca="false">IF(NOMINA!B47="","",NOMINA!B47)</f>
        <v/>
      </c>
      <c r="C54" s="285" t="str">
        <f aca="false">IF('EVAL SER Y DECIDIR'!H54="","",'EVAL SER Y DECIDIR'!H54)</f>
        <v/>
      </c>
      <c r="D54" s="277"/>
      <c r="E54" s="277"/>
      <c r="F54" s="277"/>
      <c r="G54" s="277"/>
      <c r="H54" s="277"/>
      <c r="I54" s="278"/>
      <c r="J54" s="286" t="str">
        <f aca="false">IF(ISERROR(ROUND(AVERAGE(D54:I54),0)),"",ROUND(AVERAGE(D54:I54),0))</f>
        <v/>
      </c>
      <c r="K54" s="287"/>
      <c r="L54" s="277"/>
      <c r="M54" s="277"/>
      <c r="N54" s="277"/>
      <c r="O54" s="277"/>
      <c r="P54" s="277"/>
      <c r="Q54" s="286" t="str">
        <f aca="false">IF(ISERROR(ROUND(AVERAGE(K54:P54),0)),"",ROUND(AVERAGE(K54:P54),0))</f>
        <v/>
      </c>
      <c r="R54" s="285" t="str">
        <f aca="false">IF('EVAL SER Y DECIDIR'!N54="","",'EVAL SER Y DECIDIR'!N54)</f>
        <v/>
      </c>
      <c r="S54" s="280" t="str">
        <f aca="false">IF(AUTOEVALUACIÓN!C54="","",AUTOEVALUACIÓN!C54)</f>
        <v/>
      </c>
      <c r="T54" s="281" t="str">
        <f aca="false">IF(OR(C54="",J54="",Q54="",R54="",S54=""),"",SUM(C54,J54,Q54,R54,S54))</f>
        <v/>
      </c>
      <c r="U54" s="283"/>
      <c r="V54" s="283"/>
      <c r="W54" s="283"/>
      <c r="X54" s="283"/>
      <c r="Y54" s="283"/>
    </row>
    <row r="55" customFormat="false" ht="15" hidden="true" customHeight="true" outlineLevel="0" collapsed="false">
      <c r="A55" s="288" t="n">
        <v>48</v>
      </c>
      <c r="B55" s="289" t="str">
        <f aca="false">IF(NOMINA!B48="","",NOMINA!B48)</f>
        <v/>
      </c>
      <c r="C55" s="285" t="str">
        <f aca="false">IF('EVAL SER Y DECIDIR'!H55="","",'EVAL SER Y DECIDIR'!H55)</f>
        <v/>
      </c>
      <c r="D55" s="290"/>
      <c r="E55" s="290"/>
      <c r="F55" s="290"/>
      <c r="G55" s="290"/>
      <c r="H55" s="290"/>
      <c r="I55" s="291"/>
      <c r="J55" s="292" t="str">
        <f aca="false">IF(ISERROR(ROUND(AVERAGE(D55:I55),0)),"",ROUND(AVERAGE(D55:I55),0))</f>
        <v/>
      </c>
      <c r="K55" s="293"/>
      <c r="L55" s="290"/>
      <c r="M55" s="290"/>
      <c r="N55" s="290"/>
      <c r="O55" s="290"/>
      <c r="P55" s="290"/>
      <c r="Q55" s="292" t="str">
        <f aca="false">IF(ISERROR(ROUND(AVERAGE(K55:P55),0)),"",ROUND(AVERAGE(K55:P55),0))</f>
        <v/>
      </c>
      <c r="R55" s="285" t="str">
        <f aca="false">IF('EVAL SER Y DECIDIR'!N55="","",'EVAL SER Y DECIDIR'!N55)</f>
        <v/>
      </c>
      <c r="S55" s="294" t="str">
        <f aca="false">IF(AUTOEVALUACIÓN!C55="","",AUTOEVALUACIÓN!C55)</f>
        <v/>
      </c>
      <c r="T55" s="281" t="str">
        <f aca="false">IF(OR(C55="",J55="",Q55="",R55="",S55=""),"",SUM(C55,J55,Q55,R55,S55))</f>
        <v/>
      </c>
    </row>
  </sheetData>
  <sheetProtection sheet="true" formatCells="false" formatColumns="false" formatRows="false"/>
  <mergeCells count="22">
    <mergeCell ref="A2:T2"/>
    <mergeCell ref="A5:A7"/>
    <mergeCell ref="C5:C7"/>
    <mergeCell ref="D5:J5"/>
    <mergeCell ref="K5:Q5"/>
    <mergeCell ref="R5:R7"/>
    <mergeCell ref="S5:S7"/>
    <mergeCell ref="T5:T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</mergeCells>
  <conditionalFormatting sqref="T8:T55">
    <cfRule type="cellIs" priority="2" operator="between" aboveAverage="0" equalAverage="0" bottom="0" percent="0" rank="0" text="" dxfId="27">
      <formula>1</formula>
      <formula>50</formula>
    </cfRule>
  </conditionalFormatting>
  <dataValidations count="3">
    <dataValidation allowBlank="true" error="Ingrese solo numeros de 1 - 35" errorStyle="stop" operator="between" showDropDown="false" showErrorMessage="true" showInputMessage="true" sqref="D53:I55 K53:P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K8:P52" type="whole">
      <formula1>1</formula1>
      <formula2>40</formula2>
    </dataValidation>
    <dataValidation allowBlank="true" error="Ingrese solo numeros de 1 - 45" errorStyle="stop" operator="between" showDropDown="false" showErrorMessage="true" showInputMessage="true" sqref="D8:I52" type="whole">
      <formula1>1</formula1>
      <formula2>45</formula2>
    </dataValidation>
  </dataValidations>
  <printOptions headings="false" gridLines="false" gridLinesSet="true" horizontalCentered="true" verticalCentered="false"/>
  <pageMargins left="0.472222222222222" right="0.196527777777778" top="0.39375" bottom="0.393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33.57"/>
    <col collapsed="false" customWidth="true" hidden="false" outlineLevel="0" max="3" min="3" style="51" width="3.72"/>
    <col collapsed="false" customWidth="true" hidden="false" outlineLevel="0" max="8" min="4" style="51" width="4.72"/>
    <col collapsed="false" customWidth="true" hidden="false" outlineLevel="0" max="9" min="9" style="51" width="3.72"/>
    <col collapsed="false" customWidth="true" hidden="false" outlineLevel="0" max="14" min="10" style="51" width="4.72"/>
    <col collapsed="false" customWidth="true" hidden="false" outlineLevel="0" max="16" min="15" style="51" width="3.72"/>
    <col collapsed="false" customWidth="true" hidden="false" outlineLevel="0" max="17" min="17" style="51" width="2.7"/>
    <col collapsed="false" customWidth="true" hidden="false" outlineLevel="0" max="18" min="18" style="51" width="5.3"/>
    <col collapsed="false" customWidth="true" hidden="false" outlineLevel="0" max="23" min="19" style="254" width="5.71"/>
    <col collapsed="false" customWidth="true" hidden="false" outlineLevel="0" max="26" min="24" style="51" width="5.71"/>
  </cols>
  <sheetData>
    <row r="1" customFormat="false" ht="12" hidden="false" customHeight="true" outlineLevel="0" collapsed="false">
      <c r="A1" s="22" t="str">
        <f aca="false">NOMINA!$F$1</f>
        <v>U.E. "BEATRIZ HARTMANN DE BEDREGAL"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="257" customFormat="true" ht="16.5" hidden="false" customHeight="true" outlineLevel="0" collapsed="false">
      <c r="A2" s="256" t="s">
        <v>375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customFormat="false" ht="18.75" hidden="false" customHeight="true" outlineLevel="0" collapsed="false">
      <c r="A3" s="255" t="str">
        <f aca="false">NOMINA!$C$1</f>
        <v>PROFESOR(A): SARA VALDIVIA ARANCIBIA</v>
      </c>
      <c r="B3" s="258"/>
      <c r="C3" s="255"/>
      <c r="D3" s="255"/>
      <c r="E3" s="255"/>
      <c r="F3" s="52"/>
      <c r="G3" s="255"/>
      <c r="H3" s="258" t="s">
        <v>391</v>
      </c>
      <c r="I3" s="255"/>
      <c r="J3" s="255"/>
      <c r="K3" s="255"/>
      <c r="L3" s="255"/>
      <c r="M3" s="255"/>
      <c r="N3" s="255"/>
      <c r="O3" s="255"/>
      <c r="P3" s="255"/>
      <c r="Q3" s="255"/>
      <c r="R3" s="255"/>
    </row>
    <row r="4" customFormat="false" ht="18.75" hidden="false" customHeight="true" outlineLevel="0" collapsed="false">
      <c r="A4" s="259" t="str">
        <f aca="false">NOMINA!$C$2</f>
        <v>CURSO: 5º "A" PRIMARIA</v>
      </c>
      <c r="B4" s="260"/>
      <c r="C4" s="259"/>
      <c r="D4" s="259"/>
      <c r="E4" s="259"/>
      <c r="F4" s="52"/>
      <c r="G4" s="259"/>
      <c r="H4" s="259" t="str">
        <f aca="false">NOMINA!$C$4</f>
        <v>GESTIÓN: 2024</v>
      </c>
      <c r="I4" s="259"/>
      <c r="J4" s="259"/>
      <c r="K4" s="259"/>
      <c r="L4" s="259"/>
      <c r="M4" s="259"/>
      <c r="N4" s="259"/>
      <c r="O4" s="259"/>
      <c r="P4" s="259"/>
      <c r="Q4" s="259"/>
      <c r="R4" s="259"/>
    </row>
    <row r="5" customFormat="false" ht="15.75" hidden="false" customHeight="true" outlineLevel="0" collapsed="false">
      <c r="A5" s="261" t="s">
        <v>142</v>
      </c>
      <c r="B5" s="262" t="s">
        <v>167</v>
      </c>
      <c r="C5" s="263" t="s">
        <v>377</v>
      </c>
      <c r="D5" s="264" t="s">
        <v>378</v>
      </c>
      <c r="E5" s="264"/>
      <c r="F5" s="264"/>
      <c r="G5" s="264"/>
      <c r="H5" s="264"/>
      <c r="I5" s="264"/>
      <c r="J5" s="264" t="s">
        <v>379</v>
      </c>
      <c r="K5" s="264"/>
      <c r="L5" s="264"/>
      <c r="M5" s="264"/>
      <c r="N5" s="264"/>
      <c r="O5" s="264"/>
      <c r="P5" s="263" t="s">
        <v>380</v>
      </c>
      <c r="Q5" s="265" t="s">
        <v>381</v>
      </c>
      <c r="R5" s="266" t="s">
        <v>382</v>
      </c>
    </row>
    <row r="6" customFormat="false" ht="66" hidden="false" customHeight="true" outlineLevel="0" collapsed="false">
      <c r="A6" s="261"/>
      <c r="B6" s="267"/>
      <c r="C6" s="263"/>
      <c r="D6" s="295"/>
      <c r="E6" s="295"/>
      <c r="F6" s="295"/>
      <c r="G6" s="295"/>
      <c r="H6" s="296"/>
      <c r="I6" s="297" t="s">
        <v>175</v>
      </c>
      <c r="J6" s="298"/>
      <c r="K6" s="295"/>
      <c r="L6" s="295"/>
      <c r="M6" s="295"/>
      <c r="N6" s="295"/>
      <c r="O6" s="271" t="s">
        <v>175</v>
      </c>
      <c r="P6" s="263"/>
      <c r="Q6" s="265"/>
      <c r="R6" s="266"/>
    </row>
    <row r="7" customFormat="false" ht="58.5" hidden="false" customHeight="true" outlineLevel="0" collapsed="false">
      <c r="A7" s="261"/>
      <c r="B7" s="272" t="s">
        <v>180</v>
      </c>
      <c r="C7" s="263"/>
      <c r="D7" s="295"/>
      <c r="E7" s="295"/>
      <c r="F7" s="295"/>
      <c r="G7" s="295"/>
      <c r="H7" s="296"/>
      <c r="I7" s="297"/>
      <c r="J7" s="298"/>
      <c r="K7" s="295"/>
      <c r="L7" s="295"/>
      <c r="M7" s="295"/>
      <c r="N7" s="295"/>
      <c r="O7" s="271"/>
      <c r="P7" s="263"/>
      <c r="Q7" s="265"/>
      <c r="R7" s="266"/>
      <c r="T7" s="273" t="s">
        <v>383</v>
      </c>
      <c r="U7" s="273" t="s">
        <v>384</v>
      </c>
      <c r="V7" s="273" t="s">
        <v>385</v>
      </c>
      <c r="X7" s="299"/>
      <c r="Y7" s="299"/>
      <c r="Z7" s="299"/>
    </row>
    <row r="8" s="284" customFormat="true" ht="22.5" hidden="false" customHeight="true" outlineLevel="0" collapsed="false">
      <c r="A8" s="274" t="n">
        <v>1</v>
      </c>
      <c r="B8" s="275" t="str">
        <f aca="false">IF(NOMINA!B1="","",NOMINA!B1)</f>
        <v>  </v>
      </c>
      <c r="C8" s="300" t="str">
        <f aca="false">IF('EVAL SER Y DECIDIR'!H8="","",'EVAL SER Y DECIDIR'!H8)</f>
        <v/>
      </c>
      <c r="D8" s="277"/>
      <c r="E8" s="277"/>
      <c r="F8" s="277"/>
      <c r="G8" s="277"/>
      <c r="H8" s="278"/>
      <c r="I8" s="279" t="str">
        <f aca="false">IF(ISERROR(ROUND(AVERAGE(D8:H8),0)),"",ROUND(AVERAGE(D8:H8),0))</f>
        <v/>
      </c>
      <c r="J8" s="287"/>
      <c r="K8" s="277"/>
      <c r="L8" s="277"/>
      <c r="M8" s="277"/>
      <c r="N8" s="277"/>
      <c r="O8" s="279" t="str">
        <f aca="false">IF(ISERROR(ROUND(AVERAGE(J8:N8),0)),"",ROUND(AVERAGE(J8:N8),0))</f>
        <v/>
      </c>
      <c r="P8" s="300" t="str">
        <f aca="false">IF('EVAL SER Y DECIDIR'!N8="","",'EVAL SER Y DECIDIR'!N8)</f>
        <v/>
      </c>
      <c r="Q8" s="280" t="str">
        <f aca="false">IF(AUTOEVALUACIÓN!C8="","",AUTOEVALUACIÓN!C8)</f>
        <v/>
      </c>
      <c r="R8" s="281" t="str">
        <f aca="false">IF(OR(C8="",I8="",O8="",P8="",Q8=""),"",SUM(C8,I8,O8,P8,Q8))</f>
        <v/>
      </c>
      <c r="S8" s="282"/>
      <c r="T8" s="282" t="n">
        <f aca="false">COUNTIFS(R8:R52,"&lt;101",R8:R52,"&gt;0")</f>
        <v>0</v>
      </c>
      <c r="U8" s="283" t="n">
        <f aca="false">COUNTIFS(R8:R52,"&lt;51",R8:R52,"&gt;1")</f>
        <v>0</v>
      </c>
      <c r="V8" s="283" t="n">
        <f aca="false">T8-U8</f>
        <v>0</v>
      </c>
      <c r="W8" s="283"/>
      <c r="X8" s="237"/>
      <c r="Y8" s="301"/>
    </row>
    <row r="9" s="284" customFormat="true" ht="22.5" hidden="false" customHeight="true" outlineLevel="0" collapsed="false">
      <c r="A9" s="274" t="n">
        <v>2</v>
      </c>
      <c r="B9" s="275" t="str">
        <f aca="false">IF(NOMINA!B2="","",NOMINA!B2)</f>
        <v>  </v>
      </c>
      <c r="C9" s="300" t="str">
        <f aca="false">IF('EVAL SER Y DECIDIR'!H9="","",'EVAL SER Y DECIDIR'!H9)</f>
        <v/>
      </c>
      <c r="D9" s="277"/>
      <c r="E9" s="277"/>
      <c r="F9" s="277"/>
      <c r="G9" s="277"/>
      <c r="H9" s="278"/>
      <c r="I9" s="279" t="str">
        <f aca="false">IF(ISERROR(ROUND(AVERAGE(D9:H9),0)),"",ROUND(AVERAGE(D9:H9),0))</f>
        <v/>
      </c>
      <c r="J9" s="287"/>
      <c r="K9" s="277"/>
      <c r="L9" s="277"/>
      <c r="M9" s="277"/>
      <c r="N9" s="277"/>
      <c r="O9" s="279" t="str">
        <f aca="false">IF(ISERROR(ROUND(AVERAGE(J9:N9),0)),"",ROUND(AVERAGE(J9:N9),0))</f>
        <v/>
      </c>
      <c r="P9" s="300" t="str">
        <f aca="false">IF('EVAL SER Y DECIDIR'!N9="","",'EVAL SER Y DECIDIR'!N9)</f>
        <v/>
      </c>
      <c r="Q9" s="280" t="str">
        <f aca="false">IF(AUTOEVALUACIÓN!C9="","",AUTOEVALUACIÓN!C9)</f>
        <v/>
      </c>
      <c r="R9" s="281" t="str">
        <f aca="false">IF(OR(C9="",I9="",O9="",P9="",Q9=""),"",SUM(C9,I9,O9,P9,Q9))</f>
        <v/>
      </c>
      <c r="S9" s="282"/>
      <c r="T9" s="282"/>
      <c r="U9" s="283"/>
      <c r="V9" s="283"/>
      <c r="W9" s="283"/>
    </row>
    <row r="10" s="284" customFormat="true" ht="22.5" hidden="false" customHeight="true" outlineLevel="0" collapsed="false">
      <c r="A10" s="274" t="n">
        <v>3</v>
      </c>
      <c r="B10" s="275" t="str">
        <f aca="false">IF(NOMINA!B3="","",NOMINA!B3)</f>
        <v>  </v>
      </c>
      <c r="C10" s="300" t="str">
        <f aca="false">IF('EVAL SER Y DECIDIR'!H10="","",'EVAL SER Y DECIDIR'!H10)</f>
        <v/>
      </c>
      <c r="D10" s="277"/>
      <c r="E10" s="277"/>
      <c r="F10" s="277"/>
      <c r="G10" s="277"/>
      <c r="H10" s="278"/>
      <c r="I10" s="279" t="str">
        <f aca="false">IF(ISERROR(ROUND(AVERAGE(D10:H10),0)),"",ROUND(AVERAGE(D10:H10),0))</f>
        <v/>
      </c>
      <c r="J10" s="287"/>
      <c r="K10" s="277"/>
      <c r="L10" s="277"/>
      <c r="M10" s="277"/>
      <c r="N10" s="277"/>
      <c r="O10" s="279" t="str">
        <f aca="false">IF(ISERROR(ROUND(AVERAGE(J10:N10),0)),"",ROUND(AVERAGE(J10:N10),0))</f>
        <v/>
      </c>
      <c r="P10" s="300" t="str">
        <f aca="false">IF('EVAL SER Y DECIDIR'!N10="","",'EVAL SER Y DECIDIR'!N10)</f>
        <v/>
      </c>
      <c r="Q10" s="280" t="str">
        <f aca="false">IF(AUTOEVALUACIÓN!C10="","",AUTOEVALUACIÓN!C10)</f>
        <v/>
      </c>
      <c r="R10" s="281" t="str">
        <f aca="false">IF(OR(C10="",I10="",O10="",P10="",Q10=""),"",SUM(C10,I10,O10,P10,Q10))</f>
        <v/>
      </c>
      <c r="S10" s="282"/>
      <c r="T10" s="282"/>
      <c r="U10" s="283"/>
      <c r="V10" s="283"/>
      <c r="W10" s="283"/>
    </row>
    <row r="11" s="284" customFormat="true" ht="22.5" hidden="false" customHeight="true" outlineLevel="0" collapsed="false">
      <c r="A11" s="274" t="n">
        <v>4</v>
      </c>
      <c r="B11" s="275" t="str">
        <f aca="false">IF(NOMINA!B4="","",NOMINA!B4)</f>
        <v>  </v>
      </c>
      <c r="C11" s="300" t="str">
        <f aca="false">IF('EVAL SER Y DECIDIR'!H11="","",'EVAL SER Y DECIDIR'!H11)</f>
        <v/>
      </c>
      <c r="D11" s="277"/>
      <c r="E11" s="277"/>
      <c r="F11" s="277"/>
      <c r="G11" s="277"/>
      <c r="H11" s="278"/>
      <c r="I11" s="279" t="str">
        <f aca="false">IF(ISERROR(ROUND(AVERAGE(D11:H11),0)),"",ROUND(AVERAGE(D11:H11),0))</f>
        <v/>
      </c>
      <c r="J11" s="287"/>
      <c r="K11" s="277"/>
      <c r="L11" s="277"/>
      <c r="M11" s="277"/>
      <c r="N11" s="277"/>
      <c r="O11" s="279" t="str">
        <f aca="false">IF(ISERROR(ROUND(AVERAGE(J11:N11),0)),"",ROUND(AVERAGE(J11:N11),0))</f>
        <v/>
      </c>
      <c r="P11" s="300" t="str">
        <f aca="false">IF('EVAL SER Y DECIDIR'!N11="","",'EVAL SER Y DECIDIR'!N11)</f>
        <v/>
      </c>
      <c r="Q11" s="280" t="str">
        <f aca="false">IF(AUTOEVALUACIÓN!C11="","",AUTOEVALUACIÓN!C11)</f>
        <v/>
      </c>
      <c r="R11" s="281" t="str">
        <f aca="false">IF(OR(C11="",I11="",O11="",P11="",Q11=""),"",SUM(C11,I11,O11,P11,Q11))</f>
        <v/>
      </c>
      <c r="S11" s="282"/>
      <c r="T11" s="282"/>
      <c r="U11" s="283"/>
      <c r="V11" s="283"/>
      <c r="W11" s="283"/>
    </row>
    <row r="12" s="284" customFormat="true" ht="22.5" hidden="false" customHeight="true" outlineLevel="0" collapsed="false">
      <c r="A12" s="274" t="n">
        <v>5</v>
      </c>
      <c r="B12" s="275" t="str">
        <f aca="false">IF(NOMINA!B5="","",NOMINA!B5)</f>
        <v>  </v>
      </c>
      <c r="C12" s="300" t="str">
        <f aca="false">IF('EVAL SER Y DECIDIR'!H12="","",'EVAL SER Y DECIDIR'!H12)</f>
        <v/>
      </c>
      <c r="D12" s="277"/>
      <c r="E12" s="277"/>
      <c r="F12" s="277"/>
      <c r="G12" s="277"/>
      <c r="H12" s="278"/>
      <c r="I12" s="279" t="str">
        <f aca="false">IF(ISERROR(ROUND(AVERAGE(D12:H12),0)),"",ROUND(AVERAGE(D12:H12),0))</f>
        <v/>
      </c>
      <c r="J12" s="287"/>
      <c r="K12" s="277"/>
      <c r="L12" s="277"/>
      <c r="M12" s="277"/>
      <c r="N12" s="277"/>
      <c r="O12" s="279" t="str">
        <f aca="false">IF(ISERROR(ROUND(AVERAGE(J12:N12),0)),"",ROUND(AVERAGE(J12:N12),0))</f>
        <v/>
      </c>
      <c r="P12" s="300" t="str">
        <f aca="false">IF('EVAL SER Y DECIDIR'!N12="","",'EVAL SER Y DECIDIR'!N12)</f>
        <v/>
      </c>
      <c r="Q12" s="280" t="str">
        <f aca="false">IF(AUTOEVALUACIÓN!C12="","",AUTOEVALUACIÓN!C12)</f>
        <v/>
      </c>
      <c r="R12" s="281" t="str">
        <f aca="false">IF(OR(C12="",I12="",O12="",P12="",Q12=""),"",SUM(C12,I12,O12,P12,Q12))</f>
        <v/>
      </c>
      <c r="S12" s="282"/>
      <c r="T12" s="282"/>
      <c r="U12" s="283"/>
      <c r="V12" s="283"/>
      <c r="W12" s="283"/>
    </row>
    <row r="13" s="284" customFormat="true" ht="22.5" hidden="false" customHeight="true" outlineLevel="0" collapsed="false">
      <c r="A13" s="274" t="n">
        <v>6</v>
      </c>
      <c r="B13" s="275" t="str">
        <f aca="false">IF(NOMINA!B6="","",NOMINA!B6)</f>
        <v>  </v>
      </c>
      <c r="C13" s="300" t="str">
        <f aca="false">IF('EVAL SER Y DECIDIR'!H13="","",'EVAL SER Y DECIDIR'!H13)</f>
        <v/>
      </c>
      <c r="D13" s="277"/>
      <c r="E13" s="277"/>
      <c r="F13" s="277"/>
      <c r="G13" s="277"/>
      <c r="H13" s="278"/>
      <c r="I13" s="279" t="str">
        <f aca="false">IF(ISERROR(ROUND(AVERAGE(D13:H13),0)),"",ROUND(AVERAGE(D13:H13),0))</f>
        <v/>
      </c>
      <c r="J13" s="287"/>
      <c r="K13" s="277"/>
      <c r="L13" s="277"/>
      <c r="M13" s="277"/>
      <c r="N13" s="277"/>
      <c r="O13" s="279" t="str">
        <f aca="false">IF(ISERROR(ROUND(AVERAGE(J13:N13),0)),"",ROUND(AVERAGE(J13:N13),0))</f>
        <v/>
      </c>
      <c r="P13" s="300" t="str">
        <f aca="false">IF('EVAL SER Y DECIDIR'!N13="","",'EVAL SER Y DECIDIR'!N13)</f>
        <v/>
      </c>
      <c r="Q13" s="280" t="str">
        <f aca="false">IF(AUTOEVALUACIÓN!C13="","",AUTOEVALUACIÓN!C13)</f>
        <v/>
      </c>
      <c r="R13" s="281" t="str">
        <f aca="false">IF(OR(C13="",I13="",O13="",P13="",Q13=""),"",SUM(C13,I13,O13,P13,Q13))</f>
        <v/>
      </c>
      <c r="S13" s="282"/>
      <c r="T13" s="282"/>
      <c r="U13" s="283"/>
      <c r="V13" s="283"/>
      <c r="W13" s="283"/>
    </row>
    <row r="14" s="284" customFormat="true" ht="22.5" hidden="false" customHeight="true" outlineLevel="0" collapsed="false">
      <c r="A14" s="274" t="n">
        <v>7</v>
      </c>
      <c r="B14" s="275" t="str">
        <f aca="false">IF(NOMINA!B7="","",NOMINA!B7)</f>
        <v>  </v>
      </c>
      <c r="C14" s="300" t="str">
        <f aca="false">IF('EVAL SER Y DECIDIR'!H14="","",'EVAL SER Y DECIDIR'!H14)</f>
        <v/>
      </c>
      <c r="D14" s="277"/>
      <c r="E14" s="277"/>
      <c r="F14" s="277"/>
      <c r="G14" s="277"/>
      <c r="H14" s="278"/>
      <c r="I14" s="279" t="str">
        <f aca="false">IF(ISERROR(ROUND(AVERAGE(D14:H14),0)),"",ROUND(AVERAGE(D14:H14),0))</f>
        <v/>
      </c>
      <c r="J14" s="287"/>
      <c r="K14" s="277"/>
      <c r="L14" s="277"/>
      <c r="M14" s="277"/>
      <c r="N14" s="277"/>
      <c r="O14" s="279" t="str">
        <f aca="false">IF(ISERROR(ROUND(AVERAGE(J14:N14),0)),"",ROUND(AVERAGE(J14:N14),0))</f>
        <v/>
      </c>
      <c r="P14" s="300" t="str">
        <f aca="false">IF('EVAL SER Y DECIDIR'!N14="","",'EVAL SER Y DECIDIR'!N14)</f>
        <v/>
      </c>
      <c r="Q14" s="280" t="str">
        <f aca="false">IF(AUTOEVALUACIÓN!C14="","",AUTOEVALUACIÓN!C14)</f>
        <v/>
      </c>
      <c r="R14" s="281" t="str">
        <f aca="false">IF(OR(C14="",I14="",O14="",P14="",Q14=""),"",SUM(C14,I14,O14,P14,Q14))</f>
        <v/>
      </c>
      <c r="S14" s="282"/>
      <c r="T14" s="282"/>
      <c r="U14" s="283"/>
      <c r="V14" s="283"/>
      <c r="W14" s="283"/>
    </row>
    <row r="15" s="284" customFormat="true" ht="22.5" hidden="false" customHeight="true" outlineLevel="0" collapsed="false">
      <c r="A15" s="274" t="n">
        <v>8</v>
      </c>
      <c r="B15" s="275" t="str">
        <f aca="false">IF(NOMINA!B8="","",NOMINA!B8)</f>
        <v>  </v>
      </c>
      <c r="C15" s="300" t="str">
        <f aca="false">IF('EVAL SER Y DECIDIR'!H15="","",'EVAL SER Y DECIDIR'!H15)</f>
        <v/>
      </c>
      <c r="D15" s="277"/>
      <c r="E15" s="277"/>
      <c r="F15" s="277"/>
      <c r="G15" s="277"/>
      <c r="H15" s="278"/>
      <c r="I15" s="279" t="str">
        <f aca="false">IF(ISERROR(ROUND(AVERAGE(D15:H15),0)),"",ROUND(AVERAGE(D15:H15),0))</f>
        <v/>
      </c>
      <c r="J15" s="287"/>
      <c r="K15" s="277"/>
      <c r="L15" s="277"/>
      <c r="M15" s="277"/>
      <c r="N15" s="277"/>
      <c r="O15" s="279" t="str">
        <f aca="false">IF(ISERROR(ROUND(AVERAGE(J15:N15),0)),"",ROUND(AVERAGE(J15:N15),0))</f>
        <v/>
      </c>
      <c r="P15" s="300" t="str">
        <f aca="false">IF('EVAL SER Y DECIDIR'!N15="","",'EVAL SER Y DECIDIR'!N15)</f>
        <v/>
      </c>
      <c r="Q15" s="280" t="str">
        <f aca="false">IF(AUTOEVALUACIÓN!C15="","",AUTOEVALUACIÓN!C15)</f>
        <v/>
      </c>
      <c r="R15" s="281" t="str">
        <f aca="false">IF(OR(C15="",I15="",O15="",P15="",Q15=""),"",SUM(C15,I15,O15,P15,Q15))</f>
        <v/>
      </c>
      <c r="S15" s="282"/>
      <c r="T15" s="282"/>
      <c r="U15" s="283"/>
      <c r="V15" s="283"/>
      <c r="W15" s="283"/>
    </row>
    <row r="16" s="284" customFormat="true" ht="22.5" hidden="false" customHeight="true" outlineLevel="0" collapsed="false">
      <c r="A16" s="274" t="n">
        <v>9</v>
      </c>
      <c r="B16" s="275" t="str">
        <f aca="false">IF(NOMINA!B9="","",NOMINA!B9)</f>
        <v>  </v>
      </c>
      <c r="C16" s="300" t="str">
        <f aca="false">IF('EVAL SER Y DECIDIR'!H16="","",'EVAL SER Y DECIDIR'!H16)</f>
        <v/>
      </c>
      <c r="D16" s="277"/>
      <c r="E16" s="277"/>
      <c r="F16" s="277"/>
      <c r="G16" s="277"/>
      <c r="H16" s="278"/>
      <c r="I16" s="279" t="str">
        <f aca="false">IF(ISERROR(ROUND(AVERAGE(D16:H16),0)),"",ROUND(AVERAGE(D16:H16),0))</f>
        <v/>
      </c>
      <c r="J16" s="287"/>
      <c r="K16" s="277"/>
      <c r="L16" s="277"/>
      <c r="M16" s="277"/>
      <c r="N16" s="277"/>
      <c r="O16" s="279" t="str">
        <f aca="false">IF(ISERROR(ROUND(AVERAGE(J16:N16),0)),"",ROUND(AVERAGE(J16:N16),0))</f>
        <v/>
      </c>
      <c r="P16" s="300" t="str">
        <f aca="false">IF('EVAL SER Y DECIDIR'!N16="","",'EVAL SER Y DECIDIR'!N16)</f>
        <v/>
      </c>
      <c r="Q16" s="280" t="str">
        <f aca="false">IF(AUTOEVALUACIÓN!C16="","",AUTOEVALUACIÓN!C16)</f>
        <v/>
      </c>
      <c r="R16" s="281" t="str">
        <f aca="false">IF(OR(C16="",I16="",O16="",P16="",Q16=""),"",SUM(C16,I16,O16,P16,Q16))</f>
        <v/>
      </c>
      <c r="S16" s="282"/>
      <c r="T16" s="282"/>
      <c r="U16" s="283"/>
      <c r="V16" s="283"/>
      <c r="W16" s="283"/>
    </row>
    <row r="17" s="284" customFormat="true" ht="22.5" hidden="false" customHeight="true" outlineLevel="0" collapsed="false">
      <c r="A17" s="274" t="n">
        <v>10</v>
      </c>
      <c r="B17" s="275" t="str">
        <f aca="false">IF(NOMINA!B10="","",NOMINA!B10)</f>
        <v>  </v>
      </c>
      <c r="C17" s="300" t="str">
        <f aca="false">IF('EVAL SER Y DECIDIR'!H17="","",'EVAL SER Y DECIDIR'!H17)</f>
        <v/>
      </c>
      <c r="D17" s="277"/>
      <c r="E17" s="277"/>
      <c r="F17" s="277"/>
      <c r="G17" s="277"/>
      <c r="H17" s="278"/>
      <c r="I17" s="279" t="str">
        <f aca="false">IF(ISERROR(ROUND(AVERAGE(D17:H17),0)),"",ROUND(AVERAGE(D17:H17),0))</f>
        <v/>
      </c>
      <c r="J17" s="287"/>
      <c r="K17" s="277"/>
      <c r="L17" s="277"/>
      <c r="M17" s="277"/>
      <c r="N17" s="277"/>
      <c r="O17" s="279" t="str">
        <f aca="false">IF(ISERROR(ROUND(AVERAGE(J17:N17),0)),"",ROUND(AVERAGE(J17:N17),0))</f>
        <v/>
      </c>
      <c r="P17" s="300" t="str">
        <f aca="false">IF('EVAL SER Y DECIDIR'!N17="","",'EVAL SER Y DECIDIR'!N17)</f>
        <v/>
      </c>
      <c r="Q17" s="280" t="str">
        <f aca="false">IF(AUTOEVALUACIÓN!C17="","",AUTOEVALUACIÓN!C17)</f>
        <v/>
      </c>
      <c r="R17" s="281" t="str">
        <f aca="false">IF(OR(C17="",I17="",O17="",P17="",Q17=""),"",SUM(C17,I17,O17,P17,Q17))</f>
        <v/>
      </c>
      <c r="S17" s="282"/>
      <c r="T17" s="282"/>
      <c r="U17" s="283"/>
      <c r="V17" s="283"/>
      <c r="W17" s="283"/>
    </row>
    <row r="18" s="284" customFormat="true" ht="22.5" hidden="false" customHeight="true" outlineLevel="0" collapsed="false">
      <c r="A18" s="274" t="n">
        <v>11</v>
      </c>
      <c r="B18" s="275" t="str">
        <f aca="false">IF(NOMINA!B11="","",NOMINA!B11)</f>
        <v>  </v>
      </c>
      <c r="C18" s="300" t="str">
        <f aca="false">IF('EVAL SER Y DECIDIR'!H18="","",'EVAL SER Y DECIDIR'!H18)</f>
        <v/>
      </c>
      <c r="D18" s="277"/>
      <c r="E18" s="277"/>
      <c r="F18" s="277"/>
      <c r="G18" s="277"/>
      <c r="H18" s="278"/>
      <c r="I18" s="279" t="str">
        <f aca="false">IF(ISERROR(ROUND(AVERAGE(D18:H18),0)),"",ROUND(AVERAGE(D18:H18),0))</f>
        <v/>
      </c>
      <c r="J18" s="287"/>
      <c r="K18" s="277"/>
      <c r="L18" s="277"/>
      <c r="M18" s="277"/>
      <c r="N18" s="277"/>
      <c r="O18" s="279" t="str">
        <f aca="false">IF(ISERROR(ROUND(AVERAGE(J18:N18),0)),"",ROUND(AVERAGE(J18:N18),0))</f>
        <v/>
      </c>
      <c r="P18" s="300" t="str">
        <f aca="false">IF('EVAL SER Y DECIDIR'!N18="","",'EVAL SER Y DECIDIR'!N18)</f>
        <v/>
      </c>
      <c r="Q18" s="280" t="str">
        <f aca="false">IF(AUTOEVALUACIÓN!C18="","",AUTOEVALUACIÓN!C18)</f>
        <v/>
      </c>
      <c r="R18" s="281" t="str">
        <f aca="false">IF(OR(C18="",I18="",O18="",P18="",Q18=""),"",SUM(C18,I18,O18,P18,Q18))</f>
        <v/>
      </c>
      <c r="S18" s="282"/>
      <c r="T18" s="282"/>
      <c r="U18" s="283"/>
      <c r="V18" s="283"/>
      <c r="W18" s="283"/>
    </row>
    <row r="19" s="284" customFormat="true" ht="22.5" hidden="false" customHeight="true" outlineLevel="0" collapsed="false">
      <c r="A19" s="274" t="n">
        <v>12</v>
      </c>
      <c r="B19" s="275" t="str">
        <f aca="false">IF(NOMINA!B12="","",NOMINA!B12)</f>
        <v>  </v>
      </c>
      <c r="C19" s="300" t="str">
        <f aca="false">IF('EVAL SER Y DECIDIR'!H19="","",'EVAL SER Y DECIDIR'!H19)</f>
        <v/>
      </c>
      <c r="D19" s="277"/>
      <c r="E19" s="277"/>
      <c r="F19" s="277"/>
      <c r="G19" s="277"/>
      <c r="H19" s="278"/>
      <c r="I19" s="279" t="str">
        <f aca="false">IF(ISERROR(ROUND(AVERAGE(D19:H19),0)),"",ROUND(AVERAGE(D19:H19),0))</f>
        <v/>
      </c>
      <c r="J19" s="287"/>
      <c r="K19" s="277"/>
      <c r="L19" s="277"/>
      <c r="M19" s="277"/>
      <c r="N19" s="277"/>
      <c r="O19" s="279" t="str">
        <f aca="false">IF(ISERROR(ROUND(AVERAGE(J19:N19),0)),"",ROUND(AVERAGE(J19:N19),0))</f>
        <v/>
      </c>
      <c r="P19" s="300" t="str">
        <f aca="false">IF('EVAL SER Y DECIDIR'!N19="","",'EVAL SER Y DECIDIR'!N19)</f>
        <v/>
      </c>
      <c r="Q19" s="280" t="str">
        <f aca="false">IF(AUTOEVALUACIÓN!C19="","",AUTOEVALUACIÓN!C19)</f>
        <v/>
      </c>
      <c r="R19" s="281" t="str">
        <f aca="false">IF(OR(C19="",I19="",O19="",P19="",Q19=""),"",SUM(C19,I19,O19,P19,Q19))</f>
        <v/>
      </c>
      <c r="S19" s="282"/>
      <c r="T19" s="282"/>
      <c r="U19" s="283"/>
      <c r="V19" s="283"/>
      <c r="W19" s="283"/>
    </row>
    <row r="20" s="284" customFormat="true" ht="22.5" hidden="false" customHeight="true" outlineLevel="0" collapsed="false">
      <c r="A20" s="274" t="n">
        <v>13</v>
      </c>
      <c r="B20" s="275" t="str">
        <f aca="false">IF(NOMINA!B13="","",NOMINA!B13)</f>
        <v>  </v>
      </c>
      <c r="C20" s="300" t="str">
        <f aca="false">IF('EVAL SER Y DECIDIR'!H20="","",'EVAL SER Y DECIDIR'!H20)</f>
        <v/>
      </c>
      <c r="D20" s="277"/>
      <c r="E20" s="277"/>
      <c r="F20" s="277"/>
      <c r="G20" s="277"/>
      <c r="H20" s="278"/>
      <c r="I20" s="279" t="str">
        <f aca="false">IF(ISERROR(ROUND(AVERAGE(D20:H20),0)),"",ROUND(AVERAGE(D20:H20),0))</f>
        <v/>
      </c>
      <c r="J20" s="287"/>
      <c r="K20" s="277"/>
      <c r="L20" s="277"/>
      <c r="M20" s="277"/>
      <c r="N20" s="277"/>
      <c r="O20" s="279" t="str">
        <f aca="false">IF(ISERROR(ROUND(AVERAGE(J20:N20),0)),"",ROUND(AVERAGE(J20:N20),0))</f>
        <v/>
      </c>
      <c r="P20" s="300" t="str">
        <f aca="false">IF('EVAL SER Y DECIDIR'!N20="","",'EVAL SER Y DECIDIR'!N20)</f>
        <v/>
      </c>
      <c r="Q20" s="280" t="str">
        <f aca="false">IF(AUTOEVALUACIÓN!C20="","",AUTOEVALUACIÓN!C20)</f>
        <v/>
      </c>
      <c r="R20" s="281" t="str">
        <f aca="false">IF(OR(C20="",I20="",O20="",P20="",Q20=""),"",SUM(C20,I20,O20,P20,Q20))</f>
        <v/>
      </c>
      <c r="S20" s="282"/>
      <c r="T20" s="282"/>
      <c r="U20" s="283"/>
      <c r="V20" s="283"/>
      <c r="W20" s="283"/>
    </row>
    <row r="21" s="284" customFormat="true" ht="22.5" hidden="false" customHeight="true" outlineLevel="0" collapsed="false">
      <c r="A21" s="274" t="n">
        <v>14</v>
      </c>
      <c r="B21" s="275" t="str">
        <f aca="false">IF(NOMINA!B14="","",NOMINA!B14)</f>
        <v>  </v>
      </c>
      <c r="C21" s="300" t="str">
        <f aca="false">IF('EVAL SER Y DECIDIR'!H21="","",'EVAL SER Y DECIDIR'!H21)</f>
        <v/>
      </c>
      <c r="D21" s="277"/>
      <c r="E21" s="277"/>
      <c r="F21" s="277"/>
      <c r="G21" s="277"/>
      <c r="H21" s="278"/>
      <c r="I21" s="279" t="str">
        <f aca="false">IF(ISERROR(ROUND(AVERAGE(D21:H21),0)),"",ROUND(AVERAGE(D21:H21),0))</f>
        <v/>
      </c>
      <c r="J21" s="287"/>
      <c r="K21" s="277"/>
      <c r="L21" s="277"/>
      <c r="M21" s="277"/>
      <c r="N21" s="277"/>
      <c r="O21" s="279" t="str">
        <f aca="false">IF(ISERROR(ROUND(AVERAGE(J21:N21),0)),"",ROUND(AVERAGE(J21:N21),0))</f>
        <v/>
      </c>
      <c r="P21" s="300" t="str">
        <f aca="false">IF('EVAL SER Y DECIDIR'!N21="","",'EVAL SER Y DECIDIR'!N21)</f>
        <v/>
      </c>
      <c r="Q21" s="280" t="str">
        <f aca="false">IF(AUTOEVALUACIÓN!C21="","",AUTOEVALUACIÓN!C21)</f>
        <v/>
      </c>
      <c r="R21" s="281" t="str">
        <f aca="false">IF(OR(C21="",I21="",O21="",P21="",Q21=""),"",SUM(C21,I21,O21,P21,Q21))</f>
        <v/>
      </c>
      <c r="S21" s="282"/>
      <c r="T21" s="282"/>
      <c r="U21" s="283"/>
      <c r="V21" s="283"/>
      <c r="W21" s="283"/>
    </row>
    <row r="22" s="284" customFormat="true" ht="22.5" hidden="false" customHeight="true" outlineLevel="0" collapsed="false">
      <c r="A22" s="274" t="n">
        <v>15</v>
      </c>
      <c r="B22" s="275" t="str">
        <f aca="false">IF(NOMINA!B15="","",NOMINA!B15)</f>
        <v>  </v>
      </c>
      <c r="C22" s="300" t="str">
        <f aca="false">IF('EVAL SER Y DECIDIR'!H22="","",'EVAL SER Y DECIDIR'!H22)</f>
        <v/>
      </c>
      <c r="D22" s="277"/>
      <c r="E22" s="277"/>
      <c r="F22" s="277"/>
      <c r="G22" s="277"/>
      <c r="H22" s="278"/>
      <c r="I22" s="279" t="str">
        <f aca="false">IF(ISERROR(ROUND(AVERAGE(D22:H22),0)),"",ROUND(AVERAGE(D22:H22),0))</f>
        <v/>
      </c>
      <c r="J22" s="287"/>
      <c r="K22" s="277"/>
      <c r="L22" s="277"/>
      <c r="M22" s="277"/>
      <c r="N22" s="277"/>
      <c r="O22" s="279" t="str">
        <f aca="false">IF(ISERROR(ROUND(AVERAGE(J22:N22),0)),"",ROUND(AVERAGE(J22:N22),0))</f>
        <v/>
      </c>
      <c r="P22" s="300" t="str">
        <f aca="false">IF('EVAL SER Y DECIDIR'!N22="","",'EVAL SER Y DECIDIR'!N22)</f>
        <v/>
      </c>
      <c r="Q22" s="280" t="str">
        <f aca="false">IF(AUTOEVALUACIÓN!C22="","",AUTOEVALUACIÓN!C22)</f>
        <v/>
      </c>
      <c r="R22" s="281" t="str">
        <f aca="false">IF(OR(C22="",I22="",O22="",P22="",Q22=""),"",SUM(C22,I22,O22,P22,Q22))</f>
        <v/>
      </c>
      <c r="S22" s="282"/>
      <c r="T22" s="282"/>
      <c r="U22" s="283"/>
      <c r="V22" s="283"/>
      <c r="W22" s="283"/>
    </row>
    <row r="23" s="284" customFormat="true" ht="22.5" hidden="false" customHeight="true" outlineLevel="0" collapsed="false">
      <c r="A23" s="274" t="n">
        <v>16</v>
      </c>
      <c r="B23" s="275" t="str">
        <f aca="false">IF(NOMINA!B16="","",NOMINA!B16)</f>
        <v>  </v>
      </c>
      <c r="C23" s="300" t="str">
        <f aca="false">IF('EVAL SER Y DECIDIR'!H23="","",'EVAL SER Y DECIDIR'!H23)</f>
        <v/>
      </c>
      <c r="D23" s="277"/>
      <c r="E23" s="277"/>
      <c r="F23" s="277"/>
      <c r="G23" s="277"/>
      <c r="H23" s="278"/>
      <c r="I23" s="279" t="str">
        <f aca="false">IF(ISERROR(ROUND(AVERAGE(D23:H23),0)),"",ROUND(AVERAGE(D23:H23),0))</f>
        <v/>
      </c>
      <c r="J23" s="287"/>
      <c r="K23" s="277"/>
      <c r="L23" s="277"/>
      <c r="M23" s="277"/>
      <c r="N23" s="277"/>
      <c r="O23" s="279" t="str">
        <f aca="false">IF(ISERROR(ROUND(AVERAGE(J23:N23),0)),"",ROUND(AVERAGE(J23:N23),0))</f>
        <v/>
      </c>
      <c r="P23" s="300" t="str">
        <f aca="false">IF('EVAL SER Y DECIDIR'!N23="","",'EVAL SER Y DECIDIR'!N23)</f>
        <v/>
      </c>
      <c r="Q23" s="280" t="str">
        <f aca="false">IF(AUTOEVALUACIÓN!C23="","",AUTOEVALUACIÓN!C23)</f>
        <v/>
      </c>
      <c r="R23" s="281" t="str">
        <f aca="false">IF(OR(C23="",I23="",O23="",P23="",Q23=""),"",SUM(C23,I23,O23,P23,Q23))</f>
        <v/>
      </c>
      <c r="S23" s="282"/>
      <c r="T23" s="282"/>
      <c r="U23" s="283"/>
      <c r="V23" s="283"/>
      <c r="W23" s="283"/>
    </row>
    <row r="24" s="284" customFormat="true" ht="22.5" hidden="false" customHeight="true" outlineLevel="0" collapsed="false">
      <c r="A24" s="274" t="n">
        <v>17</v>
      </c>
      <c r="B24" s="275" t="str">
        <f aca="false">IF(NOMINA!B17="","",NOMINA!B17)</f>
        <v>  </v>
      </c>
      <c r="C24" s="300" t="str">
        <f aca="false">IF('EVAL SER Y DECIDIR'!H24="","",'EVAL SER Y DECIDIR'!H24)</f>
        <v/>
      </c>
      <c r="D24" s="277"/>
      <c r="E24" s="277"/>
      <c r="F24" s="277"/>
      <c r="G24" s="277"/>
      <c r="H24" s="278"/>
      <c r="I24" s="279" t="str">
        <f aca="false">IF(ISERROR(ROUND(AVERAGE(D24:H24),0)),"",ROUND(AVERAGE(D24:H24),0))</f>
        <v/>
      </c>
      <c r="J24" s="287"/>
      <c r="K24" s="277"/>
      <c r="L24" s="277"/>
      <c r="M24" s="277"/>
      <c r="N24" s="277"/>
      <c r="O24" s="279" t="str">
        <f aca="false">IF(ISERROR(ROUND(AVERAGE(J24:N24),0)),"",ROUND(AVERAGE(J24:N24),0))</f>
        <v/>
      </c>
      <c r="P24" s="300" t="str">
        <f aca="false">IF('EVAL SER Y DECIDIR'!N24="","",'EVAL SER Y DECIDIR'!N24)</f>
        <v/>
      </c>
      <c r="Q24" s="280" t="str">
        <f aca="false">IF(AUTOEVALUACIÓN!C24="","",AUTOEVALUACIÓN!C24)</f>
        <v/>
      </c>
      <c r="R24" s="281" t="str">
        <f aca="false">IF(OR(C24="",I24="",O24="",P24="",Q24=""),"",SUM(C24,I24,O24,P24,Q24))</f>
        <v/>
      </c>
      <c r="S24" s="282"/>
      <c r="T24" s="282"/>
      <c r="U24" s="283"/>
      <c r="V24" s="283"/>
      <c r="W24" s="283"/>
    </row>
    <row r="25" s="284" customFormat="true" ht="22.5" hidden="false" customHeight="true" outlineLevel="0" collapsed="false">
      <c r="A25" s="274" t="n">
        <v>18</v>
      </c>
      <c r="B25" s="275" t="str">
        <f aca="false">IF(NOMINA!B18="","",NOMINA!B18)</f>
        <v>  </v>
      </c>
      <c r="C25" s="300" t="str">
        <f aca="false">IF('EVAL SER Y DECIDIR'!H25="","",'EVAL SER Y DECIDIR'!H25)</f>
        <v/>
      </c>
      <c r="D25" s="277"/>
      <c r="E25" s="277"/>
      <c r="F25" s="277"/>
      <c r="G25" s="277"/>
      <c r="H25" s="278"/>
      <c r="I25" s="279" t="str">
        <f aca="false">IF(ISERROR(ROUND(AVERAGE(D25:H25),0)),"",ROUND(AVERAGE(D25:H25),0))</f>
        <v/>
      </c>
      <c r="J25" s="287"/>
      <c r="K25" s="277"/>
      <c r="L25" s="277"/>
      <c r="M25" s="277"/>
      <c r="N25" s="277"/>
      <c r="O25" s="279" t="str">
        <f aca="false">IF(ISERROR(ROUND(AVERAGE(J25:N25),0)),"",ROUND(AVERAGE(J25:N25),0))</f>
        <v/>
      </c>
      <c r="P25" s="300" t="str">
        <f aca="false">IF('EVAL SER Y DECIDIR'!N25="","",'EVAL SER Y DECIDIR'!N25)</f>
        <v/>
      </c>
      <c r="Q25" s="280" t="str">
        <f aca="false">IF(AUTOEVALUACIÓN!C25="","",AUTOEVALUACIÓN!C25)</f>
        <v/>
      </c>
      <c r="R25" s="281" t="str">
        <f aca="false">IF(OR(C25="",I25="",O25="",P25="",Q25=""),"",SUM(C25,I25,O25,P25,Q25))</f>
        <v/>
      </c>
      <c r="S25" s="282"/>
      <c r="T25" s="282"/>
      <c r="U25" s="283"/>
      <c r="V25" s="283"/>
      <c r="W25" s="283"/>
    </row>
    <row r="26" s="284" customFormat="true" ht="22.5" hidden="false" customHeight="true" outlineLevel="0" collapsed="false">
      <c r="A26" s="274" t="n">
        <v>19</v>
      </c>
      <c r="B26" s="275" t="str">
        <f aca="false">IF(NOMINA!B19="","",NOMINA!B19)</f>
        <v>  </v>
      </c>
      <c r="C26" s="300" t="str">
        <f aca="false">IF('EVAL SER Y DECIDIR'!H26="","",'EVAL SER Y DECIDIR'!H26)</f>
        <v/>
      </c>
      <c r="D26" s="277"/>
      <c r="E26" s="277"/>
      <c r="F26" s="277"/>
      <c r="G26" s="277"/>
      <c r="H26" s="278"/>
      <c r="I26" s="279" t="str">
        <f aca="false">IF(ISERROR(ROUND(AVERAGE(D26:H26),0)),"",ROUND(AVERAGE(D26:H26),0))</f>
        <v/>
      </c>
      <c r="J26" s="287"/>
      <c r="K26" s="277"/>
      <c r="L26" s="277"/>
      <c r="M26" s="277"/>
      <c r="N26" s="277"/>
      <c r="O26" s="279" t="str">
        <f aca="false">IF(ISERROR(ROUND(AVERAGE(J26:N26),0)),"",ROUND(AVERAGE(J26:N26),0))</f>
        <v/>
      </c>
      <c r="P26" s="300" t="str">
        <f aca="false">IF('EVAL SER Y DECIDIR'!N26="","",'EVAL SER Y DECIDIR'!N26)</f>
        <v/>
      </c>
      <c r="Q26" s="280" t="str">
        <f aca="false">IF(AUTOEVALUACIÓN!C26="","",AUTOEVALUACIÓN!C26)</f>
        <v/>
      </c>
      <c r="R26" s="281" t="str">
        <f aca="false">IF(OR(C26="",I26="",O26="",P26="",Q26=""),"",SUM(C26,I26,O26,P26,Q26))</f>
        <v/>
      </c>
      <c r="S26" s="282"/>
      <c r="T26" s="282"/>
      <c r="U26" s="283"/>
      <c r="V26" s="283"/>
      <c r="W26" s="283"/>
    </row>
    <row r="27" s="284" customFormat="true" ht="22.5" hidden="false" customHeight="true" outlineLevel="0" collapsed="false">
      <c r="A27" s="274" t="n">
        <v>20</v>
      </c>
      <c r="B27" s="275" t="str">
        <f aca="false">IF(NOMINA!B20="","",NOMINA!B20)</f>
        <v>  </v>
      </c>
      <c r="C27" s="300" t="str">
        <f aca="false">IF('EVAL SER Y DECIDIR'!H27="","",'EVAL SER Y DECIDIR'!H27)</f>
        <v/>
      </c>
      <c r="D27" s="277"/>
      <c r="E27" s="277"/>
      <c r="F27" s="277"/>
      <c r="G27" s="277"/>
      <c r="H27" s="278"/>
      <c r="I27" s="279" t="str">
        <f aca="false">IF(ISERROR(ROUND(AVERAGE(D27:H27),0)),"",ROUND(AVERAGE(D27:H27),0))</f>
        <v/>
      </c>
      <c r="J27" s="287"/>
      <c r="K27" s="277"/>
      <c r="L27" s="277"/>
      <c r="M27" s="277"/>
      <c r="N27" s="277"/>
      <c r="O27" s="279" t="str">
        <f aca="false">IF(ISERROR(ROUND(AVERAGE(J27:N27),0)),"",ROUND(AVERAGE(J27:N27),0))</f>
        <v/>
      </c>
      <c r="P27" s="300" t="str">
        <f aca="false">IF('EVAL SER Y DECIDIR'!N27="","",'EVAL SER Y DECIDIR'!N27)</f>
        <v/>
      </c>
      <c r="Q27" s="280" t="str">
        <f aca="false">IF(AUTOEVALUACIÓN!C27="","",AUTOEVALUACIÓN!C27)</f>
        <v/>
      </c>
      <c r="R27" s="281" t="str">
        <f aca="false">IF(OR(C27="",I27="",O27="",P27="",Q27=""),"",SUM(C27,I27,O27,P27,Q27))</f>
        <v/>
      </c>
      <c r="S27" s="282"/>
      <c r="T27" s="282"/>
      <c r="U27" s="283"/>
      <c r="V27" s="283"/>
      <c r="W27" s="283"/>
    </row>
    <row r="28" s="284" customFormat="true" ht="22.5" hidden="false" customHeight="true" outlineLevel="0" collapsed="false">
      <c r="A28" s="274" t="n">
        <v>21</v>
      </c>
      <c r="B28" s="275" t="str">
        <f aca="false">IF(NOMINA!B21="","",NOMINA!B21)</f>
        <v>  </v>
      </c>
      <c r="C28" s="300" t="str">
        <f aca="false">IF('EVAL SER Y DECIDIR'!H28="","",'EVAL SER Y DECIDIR'!H28)</f>
        <v/>
      </c>
      <c r="D28" s="277"/>
      <c r="E28" s="277"/>
      <c r="F28" s="277"/>
      <c r="G28" s="277"/>
      <c r="H28" s="278"/>
      <c r="I28" s="279" t="str">
        <f aca="false">IF(ISERROR(ROUND(AVERAGE(D28:H28),0)),"",ROUND(AVERAGE(D28:H28),0))</f>
        <v/>
      </c>
      <c r="J28" s="287"/>
      <c r="K28" s="277"/>
      <c r="L28" s="277"/>
      <c r="M28" s="277"/>
      <c r="N28" s="277"/>
      <c r="O28" s="279" t="str">
        <f aca="false">IF(ISERROR(ROUND(AVERAGE(J28:N28),0)),"",ROUND(AVERAGE(J28:N28),0))</f>
        <v/>
      </c>
      <c r="P28" s="300" t="str">
        <f aca="false">IF('EVAL SER Y DECIDIR'!N28="","",'EVAL SER Y DECIDIR'!N28)</f>
        <v/>
      </c>
      <c r="Q28" s="280" t="str">
        <f aca="false">IF(AUTOEVALUACIÓN!C28="","",AUTOEVALUACIÓN!C28)</f>
        <v/>
      </c>
      <c r="R28" s="281" t="str">
        <f aca="false">IF(OR(C28="",I28="",O28="",P28="",Q28=""),"",SUM(C28,I28,O28,P28,Q28))</f>
        <v/>
      </c>
      <c r="S28" s="282"/>
      <c r="T28" s="282"/>
      <c r="U28" s="283"/>
      <c r="V28" s="283"/>
      <c r="W28" s="283"/>
    </row>
    <row r="29" s="284" customFormat="true" ht="22.5" hidden="false" customHeight="true" outlineLevel="0" collapsed="false">
      <c r="A29" s="274" t="n">
        <v>22</v>
      </c>
      <c r="B29" s="275" t="str">
        <f aca="false">IF(NOMINA!B22="","",NOMINA!B22)</f>
        <v>  </v>
      </c>
      <c r="C29" s="300" t="str">
        <f aca="false">IF('EVAL SER Y DECIDIR'!H29="","",'EVAL SER Y DECIDIR'!H29)</f>
        <v/>
      </c>
      <c r="D29" s="277"/>
      <c r="E29" s="277"/>
      <c r="F29" s="277"/>
      <c r="G29" s="277"/>
      <c r="H29" s="278"/>
      <c r="I29" s="279" t="str">
        <f aca="false">IF(ISERROR(ROUND(AVERAGE(D29:H29),0)),"",ROUND(AVERAGE(D29:H29),0))</f>
        <v/>
      </c>
      <c r="J29" s="287"/>
      <c r="K29" s="277"/>
      <c r="L29" s="277"/>
      <c r="M29" s="277"/>
      <c r="N29" s="277"/>
      <c r="O29" s="279" t="str">
        <f aca="false">IF(ISERROR(ROUND(AVERAGE(J29:N29),0)),"",ROUND(AVERAGE(J29:N29),0))</f>
        <v/>
      </c>
      <c r="P29" s="300" t="str">
        <f aca="false">IF('EVAL SER Y DECIDIR'!N29="","",'EVAL SER Y DECIDIR'!N29)</f>
        <v/>
      </c>
      <c r="Q29" s="280" t="str">
        <f aca="false">IF(AUTOEVALUACIÓN!C29="","",AUTOEVALUACIÓN!C29)</f>
        <v/>
      </c>
      <c r="R29" s="281" t="str">
        <f aca="false">IF(OR(C29="",I29="",O29="",P29="",Q29=""),"",SUM(C29,I29,O29,P29,Q29))</f>
        <v/>
      </c>
      <c r="S29" s="282"/>
      <c r="T29" s="282"/>
      <c r="U29" s="283"/>
      <c r="V29" s="283"/>
      <c r="W29" s="283"/>
    </row>
    <row r="30" s="284" customFormat="true" ht="22.5" hidden="false" customHeight="true" outlineLevel="0" collapsed="false">
      <c r="A30" s="274" t="n">
        <v>23</v>
      </c>
      <c r="B30" s="275" t="str">
        <f aca="false">IF(NOMINA!B23="","",NOMINA!B23)</f>
        <v>  </v>
      </c>
      <c r="C30" s="300" t="str">
        <f aca="false">IF('EVAL SER Y DECIDIR'!H30="","",'EVAL SER Y DECIDIR'!H30)</f>
        <v/>
      </c>
      <c r="D30" s="277"/>
      <c r="E30" s="277"/>
      <c r="F30" s="277"/>
      <c r="G30" s="277"/>
      <c r="H30" s="278"/>
      <c r="I30" s="279" t="str">
        <f aca="false">IF(ISERROR(ROUND(AVERAGE(D30:H30),0)),"",ROUND(AVERAGE(D30:H30),0))</f>
        <v/>
      </c>
      <c r="J30" s="287"/>
      <c r="K30" s="277"/>
      <c r="L30" s="277"/>
      <c r="M30" s="277"/>
      <c r="N30" s="277"/>
      <c r="O30" s="279" t="str">
        <f aca="false">IF(ISERROR(ROUND(AVERAGE(J30:N30),0)),"",ROUND(AVERAGE(J30:N30),0))</f>
        <v/>
      </c>
      <c r="P30" s="300" t="str">
        <f aca="false">IF('EVAL SER Y DECIDIR'!N30="","",'EVAL SER Y DECIDIR'!N30)</f>
        <v/>
      </c>
      <c r="Q30" s="280" t="str">
        <f aca="false">IF(AUTOEVALUACIÓN!C30="","",AUTOEVALUACIÓN!C30)</f>
        <v/>
      </c>
      <c r="R30" s="281" t="str">
        <f aca="false">IF(OR(C30="",I30="",O30="",P30="",Q30=""),"",SUM(C30,I30,O30,P30,Q30))</f>
        <v/>
      </c>
      <c r="S30" s="282"/>
      <c r="T30" s="282"/>
      <c r="U30" s="283"/>
      <c r="V30" s="283"/>
      <c r="W30" s="283"/>
    </row>
    <row r="31" s="284" customFormat="true" ht="22.5" hidden="false" customHeight="true" outlineLevel="0" collapsed="false">
      <c r="A31" s="274" t="n">
        <v>24</v>
      </c>
      <c r="B31" s="275" t="str">
        <f aca="false">IF(NOMINA!B24="","",NOMINA!B24)</f>
        <v>  </v>
      </c>
      <c r="C31" s="300" t="str">
        <f aca="false">IF('EVAL SER Y DECIDIR'!H31="","",'EVAL SER Y DECIDIR'!H31)</f>
        <v/>
      </c>
      <c r="D31" s="277"/>
      <c r="E31" s="277"/>
      <c r="F31" s="277"/>
      <c r="G31" s="277"/>
      <c r="H31" s="278"/>
      <c r="I31" s="279" t="str">
        <f aca="false">IF(ISERROR(ROUND(AVERAGE(D31:H31),0)),"",ROUND(AVERAGE(D31:H31),0))</f>
        <v/>
      </c>
      <c r="J31" s="287"/>
      <c r="K31" s="277"/>
      <c r="L31" s="277"/>
      <c r="M31" s="277"/>
      <c r="N31" s="277"/>
      <c r="O31" s="279" t="str">
        <f aca="false">IF(ISERROR(ROUND(AVERAGE(J31:N31),0)),"",ROUND(AVERAGE(J31:N31),0))</f>
        <v/>
      </c>
      <c r="P31" s="300" t="str">
        <f aca="false">IF('EVAL SER Y DECIDIR'!N31="","",'EVAL SER Y DECIDIR'!N31)</f>
        <v/>
      </c>
      <c r="Q31" s="280" t="str">
        <f aca="false">IF(AUTOEVALUACIÓN!C31="","",AUTOEVALUACIÓN!C31)</f>
        <v/>
      </c>
      <c r="R31" s="281" t="str">
        <f aca="false">IF(OR(C31="",I31="",O31="",P31="",Q31=""),"",SUM(C31,I31,O31,P31,Q31))</f>
        <v/>
      </c>
      <c r="S31" s="282"/>
      <c r="T31" s="282"/>
      <c r="U31" s="283"/>
      <c r="V31" s="283"/>
      <c r="W31" s="283"/>
    </row>
    <row r="32" s="284" customFormat="true" ht="22.5" hidden="false" customHeight="true" outlineLevel="0" collapsed="false">
      <c r="A32" s="274" t="n">
        <v>25</v>
      </c>
      <c r="B32" s="275" t="str">
        <f aca="false">IF(NOMINA!B25="","",NOMINA!B25)</f>
        <v>  </v>
      </c>
      <c r="C32" s="300" t="str">
        <f aca="false">IF('EVAL SER Y DECIDIR'!H32="","",'EVAL SER Y DECIDIR'!H32)</f>
        <v/>
      </c>
      <c r="D32" s="277"/>
      <c r="E32" s="277"/>
      <c r="F32" s="277"/>
      <c r="G32" s="277"/>
      <c r="H32" s="278"/>
      <c r="I32" s="279" t="str">
        <f aca="false">IF(ISERROR(ROUND(AVERAGE(D32:H32),0)),"",ROUND(AVERAGE(D32:H32),0))</f>
        <v/>
      </c>
      <c r="J32" s="287"/>
      <c r="K32" s="277"/>
      <c r="L32" s="277"/>
      <c r="M32" s="277"/>
      <c r="N32" s="277"/>
      <c r="O32" s="279" t="str">
        <f aca="false">IF(ISERROR(ROUND(AVERAGE(J32:N32),0)),"",ROUND(AVERAGE(J32:N32),0))</f>
        <v/>
      </c>
      <c r="P32" s="300" t="str">
        <f aca="false">IF('EVAL SER Y DECIDIR'!N32="","",'EVAL SER Y DECIDIR'!N32)</f>
        <v/>
      </c>
      <c r="Q32" s="280" t="str">
        <f aca="false">IF(AUTOEVALUACIÓN!C32="","",AUTOEVALUACIÓN!C32)</f>
        <v/>
      </c>
      <c r="R32" s="281" t="str">
        <f aca="false">IF(OR(C32="",I32="",O32="",P32="",Q32=""),"",SUM(C32,I32,O32,P32,Q32))</f>
        <v/>
      </c>
      <c r="S32" s="282"/>
      <c r="T32" s="282"/>
      <c r="U32" s="283"/>
      <c r="V32" s="283"/>
      <c r="W32" s="283"/>
    </row>
    <row r="33" s="284" customFormat="true" ht="18.75" hidden="true" customHeight="true" outlineLevel="0" collapsed="false">
      <c r="A33" s="274" t="n">
        <v>26</v>
      </c>
      <c r="B33" s="275" t="str">
        <f aca="false">IF(NOMINA!B26="","",NOMINA!B26)</f>
        <v>  </v>
      </c>
      <c r="C33" s="300" t="str">
        <f aca="false">IF('EVAL SER Y DECIDIR'!H33="","",'EVAL SER Y DECIDIR'!H33)</f>
        <v/>
      </c>
      <c r="D33" s="277"/>
      <c r="E33" s="277"/>
      <c r="F33" s="277"/>
      <c r="G33" s="277"/>
      <c r="H33" s="278"/>
      <c r="I33" s="279" t="str">
        <f aca="false">IF(ISERROR(ROUND(AVERAGE(D33:H33),0)),"",ROUND(AVERAGE(D33:H33),0))</f>
        <v/>
      </c>
      <c r="J33" s="287"/>
      <c r="K33" s="277"/>
      <c r="L33" s="277"/>
      <c r="M33" s="277"/>
      <c r="N33" s="277"/>
      <c r="O33" s="279" t="str">
        <f aca="false">IF(ISERROR(ROUND(AVERAGE(J33:N33),0)),"",ROUND(AVERAGE(J33:N33),0))</f>
        <v/>
      </c>
      <c r="P33" s="300" t="str">
        <f aca="false">IF('EVAL SER Y DECIDIR'!N33="","",'EVAL SER Y DECIDIR'!N33)</f>
        <v/>
      </c>
      <c r="Q33" s="280" t="str">
        <f aca="false">IF(AUTOEVALUACIÓN!C33="","",AUTOEVALUACIÓN!C33)</f>
        <v/>
      </c>
      <c r="R33" s="281" t="str">
        <f aca="false">IF(OR(C33="",I33="",O33="",P33="",Q33=""),"",SUM(C33,I33,O33,P33,Q33))</f>
        <v/>
      </c>
      <c r="S33" s="282"/>
      <c r="T33" s="282"/>
      <c r="U33" s="283"/>
      <c r="V33" s="283"/>
      <c r="W33" s="283"/>
    </row>
    <row r="34" s="284" customFormat="true" ht="18.75" hidden="true" customHeight="true" outlineLevel="0" collapsed="false">
      <c r="A34" s="274" t="n">
        <v>27</v>
      </c>
      <c r="B34" s="275" t="str">
        <f aca="false">IF(NOMINA!B27="","",NOMINA!B27)</f>
        <v>  </v>
      </c>
      <c r="C34" s="300" t="str">
        <f aca="false">IF('EVAL SER Y DECIDIR'!H34="","",'EVAL SER Y DECIDIR'!H34)</f>
        <v/>
      </c>
      <c r="D34" s="277"/>
      <c r="E34" s="277"/>
      <c r="F34" s="277"/>
      <c r="G34" s="277"/>
      <c r="H34" s="278"/>
      <c r="I34" s="279" t="str">
        <f aca="false">IF(ISERROR(ROUND(AVERAGE(D34:H34),0)),"",ROUND(AVERAGE(D34:H34),0))</f>
        <v/>
      </c>
      <c r="J34" s="287"/>
      <c r="K34" s="277"/>
      <c r="L34" s="277"/>
      <c r="M34" s="277"/>
      <c r="N34" s="277"/>
      <c r="O34" s="279" t="str">
        <f aca="false">IF(ISERROR(ROUND(AVERAGE(J34:N34),0)),"",ROUND(AVERAGE(J34:N34),0))</f>
        <v/>
      </c>
      <c r="P34" s="300" t="str">
        <f aca="false">IF('EVAL SER Y DECIDIR'!N34="","",'EVAL SER Y DECIDIR'!N34)</f>
        <v/>
      </c>
      <c r="Q34" s="280" t="str">
        <f aca="false">IF(AUTOEVALUACIÓN!C34="","",AUTOEVALUACIÓN!C34)</f>
        <v/>
      </c>
      <c r="R34" s="281" t="str">
        <f aca="false">IF(OR(C34="",I34="",O34="",P34="",Q34=""),"",SUM(C34,I34,O34,P34,Q34))</f>
        <v/>
      </c>
      <c r="S34" s="282"/>
      <c r="T34" s="282"/>
      <c r="U34" s="283"/>
      <c r="V34" s="283"/>
      <c r="W34" s="283"/>
    </row>
    <row r="35" s="284" customFormat="true" ht="18.75" hidden="true" customHeight="true" outlineLevel="0" collapsed="false">
      <c r="A35" s="274" t="n">
        <v>28</v>
      </c>
      <c r="B35" s="275" t="str">
        <f aca="false">IF(NOMINA!B28="","",NOMINA!B28)</f>
        <v>  </v>
      </c>
      <c r="C35" s="300" t="str">
        <f aca="false">IF('EVAL SER Y DECIDIR'!H35="","",'EVAL SER Y DECIDIR'!H35)</f>
        <v/>
      </c>
      <c r="D35" s="277"/>
      <c r="E35" s="277"/>
      <c r="F35" s="277"/>
      <c r="G35" s="277"/>
      <c r="H35" s="278"/>
      <c r="I35" s="279" t="str">
        <f aca="false">IF(ISERROR(ROUND(AVERAGE(D35:H35),0)),"",ROUND(AVERAGE(D35:H35),0))</f>
        <v/>
      </c>
      <c r="J35" s="287"/>
      <c r="K35" s="277"/>
      <c r="L35" s="277"/>
      <c r="M35" s="277"/>
      <c r="N35" s="277"/>
      <c r="O35" s="279" t="str">
        <f aca="false">IF(ISERROR(ROUND(AVERAGE(J35:N35),0)),"",ROUND(AVERAGE(J35:N35),0))</f>
        <v/>
      </c>
      <c r="P35" s="300" t="str">
        <f aca="false">IF('EVAL SER Y DECIDIR'!N35="","",'EVAL SER Y DECIDIR'!N35)</f>
        <v/>
      </c>
      <c r="Q35" s="280" t="str">
        <f aca="false">IF(AUTOEVALUACIÓN!C35="","",AUTOEVALUACIÓN!C35)</f>
        <v/>
      </c>
      <c r="R35" s="281" t="str">
        <f aca="false">IF(OR(C35="",I35="",O35="",P35="",Q35=""),"",SUM(C35,I35,O35,P35,Q35))</f>
        <v/>
      </c>
      <c r="S35" s="282"/>
      <c r="T35" s="282"/>
      <c r="U35" s="283"/>
      <c r="V35" s="283"/>
      <c r="W35" s="283"/>
    </row>
    <row r="36" s="284" customFormat="true" ht="18.75" hidden="true" customHeight="true" outlineLevel="0" collapsed="false">
      <c r="A36" s="274" t="n">
        <v>29</v>
      </c>
      <c r="B36" s="275" t="str">
        <f aca="false">IF(NOMINA!B29="","",NOMINA!B29)</f>
        <v>  </v>
      </c>
      <c r="C36" s="300" t="str">
        <f aca="false">IF('EVAL SER Y DECIDIR'!H36="","",'EVAL SER Y DECIDIR'!H36)</f>
        <v/>
      </c>
      <c r="D36" s="277"/>
      <c r="E36" s="277"/>
      <c r="F36" s="277"/>
      <c r="G36" s="277"/>
      <c r="H36" s="278"/>
      <c r="I36" s="279" t="str">
        <f aca="false">IF(ISERROR(ROUND(AVERAGE(D36:H36),0)),"",ROUND(AVERAGE(D36:H36),0))</f>
        <v/>
      </c>
      <c r="J36" s="287"/>
      <c r="K36" s="277"/>
      <c r="L36" s="277"/>
      <c r="M36" s="277"/>
      <c r="N36" s="277"/>
      <c r="O36" s="279" t="str">
        <f aca="false">IF(ISERROR(ROUND(AVERAGE(J36:N36),0)),"",ROUND(AVERAGE(J36:N36),0))</f>
        <v/>
      </c>
      <c r="P36" s="300" t="str">
        <f aca="false">IF('EVAL SER Y DECIDIR'!N36="","",'EVAL SER Y DECIDIR'!N36)</f>
        <v/>
      </c>
      <c r="Q36" s="280" t="str">
        <f aca="false">IF(AUTOEVALUACIÓN!C36="","",AUTOEVALUACIÓN!C36)</f>
        <v/>
      </c>
      <c r="R36" s="281" t="str">
        <f aca="false">IF(OR(C36="",I36="",O36="",P36="",Q36=""),"",SUM(C36,I36,O36,P36,Q36))</f>
        <v/>
      </c>
      <c r="S36" s="282"/>
      <c r="T36" s="282"/>
      <c r="U36" s="283"/>
      <c r="V36" s="283"/>
      <c r="W36" s="283"/>
    </row>
    <row r="37" s="284" customFormat="true" ht="18.75" hidden="true" customHeight="true" outlineLevel="0" collapsed="false">
      <c r="A37" s="274" t="n">
        <v>30</v>
      </c>
      <c r="B37" s="275" t="str">
        <f aca="false">IF(NOMINA!B30="","",NOMINA!B30)</f>
        <v>  </v>
      </c>
      <c r="C37" s="300" t="str">
        <f aca="false">IF('EVAL SER Y DECIDIR'!H37="","",'EVAL SER Y DECIDIR'!H37)</f>
        <v/>
      </c>
      <c r="D37" s="277"/>
      <c r="E37" s="277"/>
      <c r="F37" s="277"/>
      <c r="G37" s="277"/>
      <c r="H37" s="278"/>
      <c r="I37" s="279" t="str">
        <f aca="false">IF(ISERROR(ROUND(AVERAGE(D37:H37),0)),"",ROUND(AVERAGE(D37:H37),0))</f>
        <v/>
      </c>
      <c r="J37" s="287"/>
      <c r="K37" s="277"/>
      <c r="L37" s="277"/>
      <c r="M37" s="277"/>
      <c r="N37" s="277"/>
      <c r="O37" s="279" t="str">
        <f aca="false">IF(ISERROR(ROUND(AVERAGE(J37:N37),0)),"",ROUND(AVERAGE(J37:N37),0))</f>
        <v/>
      </c>
      <c r="P37" s="300" t="str">
        <f aca="false">IF('EVAL SER Y DECIDIR'!N37="","",'EVAL SER Y DECIDIR'!N37)</f>
        <v/>
      </c>
      <c r="Q37" s="280" t="str">
        <f aca="false">IF(AUTOEVALUACIÓN!C37="","",AUTOEVALUACIÓN!C37)</f>
        <v/>
      </c>
      <c r="R37" s="281" t="str">
        <f aca="false">IF(OR(C37="",I37="",O37="",P37="",Q37=""),"",SUM(C37,I37,O37,P37,Q37))</f>
        <v/>
      </c>
      <c r="S37" s="282"/>
      <c r="T37" s="282"/>
      <c r="U37" s="283"/>
      <c r="V37" s="283"/>
      <c r="W37" s="283"/>
    </row>
    <row r="38" s="284" customFormat="true" ht="16.5" hidden="true" customHeight="true" outlineLevel="0" collapsed="false">
      <c r="A38" s="274" t="n">
        <v>31</v>
      </c>
      <c r="B38" s="275" t="str">
        <f aca="false">IF(NOMINA!B31="","",NOMINA!B31)</f>
        <v>  </v>
      </c>
      <c r="C38" s="300" t="str">
        <f aca="false">IF('EVAL SER Y DECIDIR'!H38="","",'EVAL SER Y DECIDIR'!H38)</f>
        <v/>
      </c>
      <c r="D38" s="277"/>
      <c r="E38" s="277"/>
      <c r="F38" s="277"/>
      <c r="G38" s="277"/>
      <c r="H38" s="278"/>
      <c r="I38" s="279" t="str">
        <f aca="false">IF(ISERROR(ROUND(AVERAGE(D38:H38),0)),"",ROUND(AVERAGE(D38:H38),0))</f>
        <v/>
      </c>
      <c r="J38" s="287"/>
      <c r="K38" s="277"/>
      <c r="L38" s="277"/>
      <c r="M38" s="277"/>
      <c r="N38" s="277"/>
      <c r="O38" s="279" t="str">
        <f aca="false">IF(ISERROR(ROUND(AVERAGE(J38:N38),0)),"",ROUND(AVERAGE(J38:N38),0))</f>
        <v/>
      </c>
      <c r="P38" s="300" t="str">
        <f aca="false">IF('EVAL SER Y DECIDIR'!N38="","",'EVAL SER Y DECIDIR'!N38)</f>
        <v/>
      </c>
      <c r="Q38" s="280" t="str">
        <f aca="false">IF(AUTOEVALUACIÓN!C38="","",AUTOEVALUACIÓN!C38)</f>
        <v/>
      </c>
      <c r="R38" s="281" t="str">
        <f aca="false">IF(OR(C38="",I38="",O38="",P38="",Q38=""),"",SUM(C38,I38,O38,P38,Q38))</f>
        <v/>
      </c>
      <c r="S38" s="282"/>
      <c r="T38" s="282"/>
      <c r="U38" s="283"/>
      <c r="V38" s="283"/>
      <c r="W38" s="283"/>
    </row>
    <row r="39" s="284" customFormat="true" ht="16.5" hidden="true" customHeight="true" outlineLevel="0" collapsed="false">
      <c r="A39" s="274" t="n">
        <v>32</v>
      </c>
      <c r="B39" s="275" t="str">
        <f aca="false">IF(NOMINA!B32="","",NOMINA!B32)</f>
        <v>  </v>
      </c>
      <c r="C39" s="300" t="str">
        <f aca="false">IF('EVAL SER Y DECIDIR'!H39="","",'EVAL SER Y DECIDIR'!H39)</f>
        <v/>
      </c>
      <c r="D39" s="277"/>
      <c r="E39" s="277"/>
      <c r="F39" s="277"/>
      <c r="G39" s="277"/>
      <c r="H39" s="278"/>
      <c r="I39" s="279" t="str">
        <f aca="false">IF(ISERROR(ROUND(AVERAGE(D39:H39),0)),"",ROUND(AVERAGE(D39:H39),0))</f>
        <v/>
      </c>
      <c r="J39" s="287"/>
      <c r="K39" s="277"/>
      <c r="L39" s="277"/>
      <c r="M39" s="277"/>
      <c r="N39" s="277"/>
      <c r="O39" s="279" t="str">
        <f aca="false">IF(ISERROR(ROUND(AVERAGE(J39:N39),0)),"",ROUND(AVERAGE(J39:N39),0))</f>
        <v/>
      </c>
      <c r="P39" s="300" t="str">
        <f aca="false">IF('EVAL SER Y DECIDIR'!N39="","",'EVAL SER Y DECIDIR'!N39)</f>
        <v/>
      </c>
      <c r="Q39" s="280" t="str">
        <f aca="false">IF(AUTOEVALUACIÓN!C39="","",AUTOEVALUACIÓN!C39)</f>
        <v/>
      </c>
      <c r="R39" s="281" t="str">
        <f aca="false">IF(OR(C39="",I39="",O39="",P39="",Q39=""),"",SUM(C39,I39,O39,P39,Q39))</f>
        <v/>
      </c>
      <c r="S39" s="282"/>
      <c r="T39" s="282"/>
      <c r="U39" s="283"/>
      <c r="V39" s="283"/>
      <c r="W39" s="283"/>
    </row>
    <row r="40" s="284" customFormat="true" ht="16.5" hidden="true" customHeight="true" outlineLevel="0" collapsed="false">
      <c r="A40" s="274" t="n">
        <v>33</v>
      </c>
      <c r="B40" s="275" t="str">
        <f aca="false">IF(NOMINA!B33="","",NOMINA!B33)</f>
        <v>  </v>
      </c>
      <c r="C40" s="300" t="str">
        <f aca="false">IF('EVAL SER Y DECIDIR'!H40="","",'EVAL SER Y DECIDIR'!H40)</f>
        <v/>
      </c>
      <c r="D40" s="277"/>
      <c r="E40" s="277"/>
      <c r="F40" s="277"/>
      <c r="G40" s="277"/>
      <c r="H40" s="278"/>
      <c r="I40" s="279" t="str">
        <f aca="false">IF(ISERROR(ROUND(AVERAGE(D40:H40),0)),"",ROUND(AVERAGE(D40:H40),0))</f>
        <v/>
      </c>
      <c r="J40" s="287"/>
      <c r="K40" s="277"/>
      <c r="L40" s="277"/>
      <c r="M40" s="277"/>
      <c r="N40" s="277"/>
      <c r="O40" s="279" t="str">
        <f aca="false">IF(ISERROR(ROUND(AVERAGE(J40:N40),0)),"",ROUND(AVERAGE(J40:N40),0))</f>
        <v/>
      </c>
      <c r="P40" s="300" t="str">
        <f aca="false">IF('EVAL SER Y DECIDIR'!N40="","",'EVAL SER Y DECIDIR'!N40)</f>
        <v/>
      </c>
      <c r="Q40" s="280" t="str">
        <f aca="false">IF(AUTOEVALUACIÓN!C40="","",AUTOEVALUACIÓN!C40)</f>
        <v/>
      </c>
      <c r="R40" s="281" t="str">
        <f aca="false">IF(OR(C40="",I40="",O40="",P40="",Q40=""),"",SUM(C40,I40,O40,P40,Q40))</f>
        <v/>
      </c>
      <c r="S40" s="282"/>
      <c r="T40" s="282"/>
      <c r="U40" s="283"/>
      <c r="V40" s="283"/>
      <c r="W40" s="283"/>
    </row>
    <row r="41" s="284" customFormat="true" ht="16.5" hidden="true" customHeight="true" outlineLevel="0" collapsed="false">
      <c r="A41" s="274" t="n">
        <v>34</v>
      </c>
      <c r="B41" s="275" t="str">
        <f aca="false">IF(NOMINA!B34="","",NOMINA!B34)</f>
        <v>  </v>
      </c>
      <c r="C41" s="300" t="str">
        <f aca="false">IF('EVAL SER Y DECIDIR'!H41="","",'EVAL SER Y DECIDIR'!H41)</f>
        <v/>
      </c>
      <c r="D41" s="277"/>
      <c r="E41" s="277"/>
      <c r="F41" s="277"/>
      <c r="G41" s="277"/>
      <c r="H41" s="278"/>
      <c r="I41" s="279" t="str">
        <f aca="false">IF(ISERROR(ROUND(AVERAGE(D41:H41),0)),"",ROUND(AVERAGE(D41:H41),0))</f>
        <v/>
      </c>
      <c r="J41" s="287"/>
      <c r="K41" s="277"/>
      <c r="L41" s="277"/>
      <c r="M41" s="277"/>
      <c r="N41" s="277"/>
      <c r="O41" s="279" t="str">
        <f aca="false">IF(ISERROR(ROUND(AVERAGE(J41:N41),0)),"",ROUND(AVERAGE(J41:N41),0))</f>
        <v/>
      </c>
      <c r="P41" s="300" t="str">
        <f aca="false">IF('EVAL SER Y DECIDIR'!N41="","",'EVAL SER Y DECIDIR'!N41)</f>
        <v/>
      </c>
      <c r="Q41" s="280" t="str">
        <f aca="false">IF(AUTOEVALUACIÓN!C41="","",AUTOEVALUACIÓN!C41)</f>
        <v/>
      </c>
      <c r="R41" s="281" t="str">
        <f aca="false">IF(OR(C41="",I41="",O41="",P41="",Q41=""),"",SUM(C41,I41,O41,P41,Q41))</f>
        <v/>
      </c>
      <c r="S41" s="282"/>
      <c r="T41" s="282"/>
      <c r="U41" s="283"/>
      <c r="V41" s="283"/>
      <c r="W41" s="283"/>
    </row>
    <row r="42" s="284" customFormat="true" ht="16.5" hidden="true" customHeight="true" outlineLevel="0" collapsed="false">
      <c r="A42" s="274" t="n">
        <v>35</v>
      </c>
      <c r="B42" s="275" t="str">
        <f aca="false">IF(NOMINA!B35="","",NOMINA!B35)</f>
        <v>  </v>
      </c>
      <c r="C42" s="300" t="str">
        <f aca="false">IF('EVAL SER Y DECIDIR'!H42="","",'EVAL SER Y DECIDIR'!H42)</f>
        <v/>
      </c>
      <c r="D42" s="277"/>
      <c r="E42" s="277"/>
      <c r="F42" s="277"/>
      <c r="G42" s="277"/>
      <c r="H42" s="278"/>
      <c r="I42" s="279" t="str">
        <f aca="false">IF(ISERROR(ROUND(AVERAGE(D42:H42),0)),"",ROUND(AVERAGE(D42:H42),0))</f>
        <v/>
      </c>
      <c r="J42" s="287"/>
      <c r="K42" s="277"/>
      <c r="L42" s="277"/>
      <c r="M42" s="277"/>
      <c r="N42" s="277"/>
      <c r="O42" s="279" t="str">
        <f aca="false">IF(ISERROR(ROUND(AVERAGE(J42:N42),0)),"",ROUND(AVERAGE(J42:N42),0))</f>
        <v/>
      </c>
      <c r="P42" s="300" t="str">
        <f aca="false">IF('EVAL SER Y DECIDIR'!N42="","",'EVAL SER Y DECIDIR'!N42)</f>
        <v/>
      </c>
      <c r="Q42" s="280" t="str">
        <f aca="false">IF(AUTOEVALUACIÓN!C42="","",AUTOEVALUACIÓN!C42)</f>
        <v/>
      </c>
      <c r="R42" s="281" t="str">
        <f aca="false">IF(OR(C42="",I42="",O42="",P42="",Q42=""),"",SUM(C42,I42,O42,P42,Q42))</f>
        <v/>
      </c>
      <c r="S42" s="282"/>
      <c r="T42" s="282"/>
      <c r="U42" s="283"/>
      <c r="V42" s="283"/>
      <c r="W42" s="283"/>
    </row>
    <row r="43" s="284" customFormat="true" ht="15" hidden="true" customHeight="true" outlineLevel="0" collapsed="false">
      <c r="A43" s="274" t="n">
        <v>36</v>
      </c>
      <c r="B43" s="275" t="str">
        <f aca="false">IF(NOMINA!B36="","",NOMINA!B36)</f>
        <v>  </v>
      </c>
      <c r="C43" s="300" t="str">
        <f aca="false">IF('EVAL SER Y DECIDIR'!H43="","",'EVAL SER Y DECIDIR'!H43)</f>
        <v/>
      </c>
      <c r="D43" s="277"/>
      <c r="E43" s="277"/>
      <c r="F43" s="277"/>
      <c r="G43" s="277"/>
      <c r="H43" s="278"/>
      <c r="I43" s="279" t="str">
        <f aca="false">IF(ISERROR(ROUND(AVERAGE(D43:H43),0)),"",ROUND(AVERAGE(D43:H43),0))</f>
        <v/>
      </c>
      <c r="J43" s="287"/>
      <c r="K43" s="277"/>
      <c r="L43" s="277"/>
      <c r="M43" s="277"/>
      <c r="N43" s="277"/>
      <c r="O43" s="279" t="str">
        <f aca="false">IF(ISERROR(ROUND(AVERAGE(J43:N43),0)),"",ROUND(AVERAGE(J43:N43),0))</f>
        <v/>
      </c>
      <c r="P43" s="300" t="str">
        <f aca="false">IF('EVAL SER Y DECIDIR'!N43="","",'EVAL SER Y DECIDIR'!N43)</f>
        <v/>
      </c>
      <c r="Q43" s="280" t="str">
        <f aca="false">IF(AUTOEVALUACIÓN!C43="","",AUTOEVALUACIÓN!C43)</f>
        <v/>
      </c>
      <c r="R43" s="281" t="str">
        <f aca="false">IF(OR(C43="",I43="",O43="",P43="",Q43=""),"",SUM(C43,I43,O43,P43,Q43))</f>
        <v/>
      </c>
      <c r="S43" s="282"/>
      <c r="T43" s="282"/>
      <c r="U43" s="283"/>
      <c r="V43" s="283"/>
      <c r="W43" s="283"/>
    </row>
    <row r="44" s="284" customFormat="true" ht="15" hidden="true" customHeight="true" outlineLevel="0" collapsed="false">
      <c r="A44" s="274" t="n">
        <v>37</v>
      </c>
      <c r="B44" s="275" t="str">
        <f aca="false">IF(NOMINA!B37="","",NOMINA!B37)</f>
        <v>  </v>
      </c>
      <c r="C44" s="300" t="str">
        <f aca="false">IF('EVAL SER Y DECIDIR'!H44="","",'EVAL SER Y DECIDIR'!H44)</f>
        <v/>
      </c>
      <c r="D44" s="277"/>
      <c r="E44" s="277"/>
      <c r="F44" s="277"/>
      <c r="G44" s="277"/>
      <c r="H44" s="278"/>
      <c r="I44" s="279" t="str">
        <f aca="false">IF(ISERROR(ROUND(AVERAGE(D44:H44),0)),"",ROUND(AVERAGE(D44:H44),0))</f>
        <v/>
      </c>
      <c r="J44" s="287"/>
      <c r="K44" s="277"/>
      <c r="L44" s="277"/>
      <c r="M44" s="277"/>
      <c r="N44" s="277"/>
      <c r="O44" s="279" t="str">
        <f aca="false">IF(ISERROR(ROUND(AVERAGE(J44:N44),0)),"",ROUND(AVERAGE(J44:N44),0))</f>
        <v/>
      </c>
      <c r="P44" s="300" t="str">
        <f aca="false">IF('EVAL SER Y DECIDIR'!N44="","",'EVAL SER Y DECIDIR'!N44)</f>
        <v/>
      </c>
      <c r="Q44" s="280" t="str">
        <f aca="false">IF(AUTOEVALUACIÓN!C44="","",AUTOEVALUACIÓN!C44)</f>
        <v/>
      </c>
      <c r="R44" s="281" t="str">
        <f aca="false">IF(OR(C44="",I44="",O44="",P44="",Q44=""),"",SUM(C44,I44,O44,P44,Q44))</f>
        <v/>
      </c>
      <c r="S44" s="282"/>
      <c r="T44" s="282"/>
      <c r="U44" s="283"/>
      <c r="V44" s="283"/>
      <c r="W44" s="283"/>
    </row>
    <row r="45" s="284" customFormat="true" ht="15" hidden="true" customHeight="true" outlineLevel="0" collapsed="false">
      <c r="A45" s="274" t="n">
        <v>38</v>
      </c>
      <c r="B45" s="275" t="str">
        <f aca="false">IF(NOMINA!B38="","",NOMINA!B38)</f>
        <v>  </v>
      </c>
      <c r="C45" s="300" t="str">
        <f aca="false">IF('EVAL SER Y DECIDIR'!H45="","",'EVAL SER Y DECIDIR'!H45)</f>
        <v/>
      </c>
      <c r="D45" s="277"/>
      <c r="E45" s="277"/>
      <c r="F45" s="277"/>
      <c r="G45" s="277"/>
      <c r="H45" s="278"/>
      <c r="I45" s="279" t="str">
        <f aca="false">IF(ISERROR(ROUND(AVERAGE(D45:H45),0)),"",ROUND(AVERAGE(D45:H45),0))</f>
        <v/>
      </c>
      <c r="J45" s="287"/>
      <c r="K45" s="277"/>
      <c r="L45" s="277"/>
      <c r="M45" s="277"/>
      <c r="N45" s="277"/>
      <c r="O45" s="279" t="str">
        <f aca="false">IF(ISERROR(ROUND(AVERAGE(J45:N45),0)),"",ROUND(AVERAGE(J45:N45),0))</f>
        <v/>
      </c>
      <c r="P45" s="300" t="str">
        <f aca="false">IF('EVAL SER Y DECIDIR'!N45="","",'EVAL SER Y DECIDIR'!N45)</f>
        <v/>
      </c>
      <c r="Q45" s="280" t="str">
        <f aca="false">IF(AUTOEVALUACIÓN!C45="","",AUTOEVALUACIÓN!C45)</f>
        <v/>
      </c>
      <c r="R45" s="281" t="str">
        <f aca="false">IF(OR(C45="",I45="",O45="",P45="",Q45=""),"",SUM(C45,I45,O45,P45,Q45))</f>
        <v/>
      </c>
      <c r="S45" s="283"/>
      <c r="T45" s="283"/>
      <c r="U45" s="283"/>
      <c r="V45" s="283"/>
      <c r="W45" s="283"/>
    </row>
    <row r="46" s="284" customFormat="true" ht="14.25" hidden="true" customHeight="true" outlineLevel="0" collapsed="false">
      <c r="A46" s="274" t="n">
        <v>39</v>
      </c>
      <c r="B46" s="275" t="str">
        <f aca="false">IF(NOMINA!B39="","",NOMINA!B39)</f>
        <v>  </v>
      </c>
      <c r="C46" s="300" t="str">
        <f aca="false">IF('EVAL SER Y DECIDIR'!H46="","",'EVAL SER Y DECIDIR'!H46)</f>
        <v/>
      </c>
      <c r="D46" s="277"/>
      <c r="E46" s="277"/>
      <c r="F46" s="277"/>
      <c r="G46" s="277"/>
      <c r="H46" s="278"/>
      <c r="I46" s="279" t="str">
        <f aca="false">IF(ISERROR(ROUND(AVERAGE(D46:H46),0)),"",ROUND(AVERAGE(D46:H46),0))</f>
        <v/>
      </c>
      <c r="J46" s="287"/>
      <c r="K46" s="277"/>
      <c r="L46" s="277"/>
      <c r="M46" s="277"/>
      <c r="N46" s="277"/>
      <c r="O46" s="279" t="str">
        <f aca="false">IF(ISERROR(ROUND(AVERAGE(J46:N46),0)),"",ROUND(AVERAGE(J46:N46),0))</f>
        <v/>
      </c>
      <c r="P46" s="300" t="str">
        <f aca="false">IF('EVAL SER Y DECIDIR'!N46="","",'EVAL SER Y DECIDIR'!N46)</f>
        <v/>
      </c>
      <c r="Q46" s="280" t="str">
        <f aca="false">IF(AUTOEVALUACIÓN!C46="","",AUTOEVALUACIÓN!C46)</f>
        <v/>
      </c>
      <c r="R46" s="281" t="str">
        <f aca="false">IF(OR(C46="",I46="",O46="",P46="",Q46=""),"",SUM(C46,I46,O46,P46,Q46))</f>
        <v/>
      </c>
      <c r="S46" s="283"/>
      <c r="T46" s="283"/>
      <c r="U46" s="283"/>
      <c r="V46" s="283"/>
      <c r="W46" s="283"/>
    </row>
    <row r="47" s="284" customFormat="true" ht="14.25" hidden="true" customHeight="true" outlineLevel="0" collapsed="false">
      <c r="A47" s="274" t="n">
        <v>40</v>
      </c>
      <c r="B47" s="275" t="str">
        <f aca="false">IF(NOMINA!B40="","",NOMINA!B40)</f>
        <v>  </v>
      </c>
      <c r="C47" s="300" t="str">
        <f aca="false">IF('EVAL SER Y DECIDIR'!H47="","",'EVAL SER Y DECIDIR'!H47)</f>
        <v/>
      </c>
      <c r="D47" s="277"/>
      <c r="E47" s="277"/>
      <c r="F47" s="277"/>
      <c r="G47" s="277"/>
      <c r="H47" s="278"/>
      <c r="I47" s="279" t="str">
        <f aca="false">IF(ISERROR(ROUND(AVERAGE(D47:H47),0)),"",ROUND(AVERAGE(D47:H47),0))</f>
        <v/>
      </c>
      <c r="J47" s="287"/>
      <c r="K47" s="277"/>
      <c r="L47" s="277"/>
      <c r="M47" s="277"/>
      <c r="N47" s="277"/>
      <c r="O47" s="279" t="str">
        <f aca="false">IF(ISERROR(ROUND(AVERAGE(J47:N47),0)),"",ROUND(AVERAGE(J47:N47),0))</f>
        <v/>
      </c>
      <c r="P47" s="300" t="str">
        <f aca="false">IF('EVAL SER Y DECIDIR'!N47="","",'EVAL SER Y DECIDIR'!N47)</f>
        <v/>
      </c>
      <c r="Q47" s="280" t="str">
        <f aca="false">IF(AUTOEVALUACIÓN!C47="","",AUTOEVALUACIÓN!C47)</f>
        <v/>
      </c>
      <c r="R47" s="281" t="str">
        <f aca="false">IF(OR(C47="",I47="",O47="",P47="",Q47=""),"",SUM(C47,I47,O47,P47,Q47))</f>
        <v/>
      </c>
      <c r="S47" s="283"/>
      <c r="T47" s="283"/>
      <c r="U47" s="283"/>
      <c r="V47" s="283"/>
      <c r="W47" s="283"/>
    </row>
    <row r="48" s="284" customFormat="true" ht="14.25" hidden="true" customHeight="true" outlineLevel="0" collapsed="false">
      <c r="A48" s="274" t="n">
        <v>41</v>
      </c>
      <c r="B48" s="275" t="str">
        <f aca="false">IF(NOMINA!B41="","",NOMINA!B41)</f>
        <v>  </v>
      </c>
      <c r="C48" s="300" t="str">
        <f aca="false">IF('EVAL SER Y DECIDIR'!H48="","",'EVAL SER Y DECIDIR'!H48)</f>
        <v/>
      </c>
      <c r="D48" s="277"/>
      <c r="E48" s="277"/>
      <c r="F48" s="277"/>
      <c r="G48" s="277"/>
      <c r="H48" s="278"/>
      <c r="I48" s="279" t="str">
        <f aca="false">IF(ISERROR(ROUND(AVERAGE(D48:H48),0)),"",ROUND(AVERAGE(D48:H48),0))</f>
        <v/>
      </c>
      <c r="J48" s="287"/>
      <c r="K48" s="277"/>
      <c r="L48" s="277"/>
      <c r="M48" s="277"/>
      <c r="N48" s="277"/>
      <c r="O48" s="279" t="str">
        <f aca="false">IF(ISERROR(ROUND(AVERAGE(J48:N48),0)),"",ROUND(AVERAGE(J48:N48),0))</f>
        <v/>
      </c>
      <c r="P48" s="300" t="str">
        <f aca="false">IF('EVAL SER Y DECIDIR'!N48="","",'EVAL SER Y DECIDIR'!N48)</f>
        <v/>
      </c>
      <c r="Q48" s="280" t="str">
        <f aca="false">IF(AUTOEVALUACIÓN!C48="","",AUTOEVALUACIÓN!C48)</f>
        <v/>
      </c>
      <c r="R48" s="281" t="str">
        <f aca="false">IF(OR(C48="",I48="",O48="",P48="",Q48=""),"",SUM(C48,I48,O48,P48,Q48))</f>
        <v/>
      </c>
      <c r="S48" s="283"/>
      <c r="T48" s="283"/>
      <c r="U48" s="283"/>
      <c r="V48" s="283"/>
      <c r="W48" s="283"/>
    </row>
    <row r="49" s="284" customFormat="true" ht="14.25" hidden="true" customHeight="true" outlineLevel="0" collapsed="false">
      <c r="A49" s="274" t="n">
        <v>42</v>
      </c>
      <c r="B49" s="275" t="str">
        <f aca="false">IF(NOMINA!B42="","",NOMINA!B42)</f>
        <v>  </v>
      </c>
      <c r="C49" s="300" t="str">
        <f aca="false">IF('EVAL SER Y DECIDIR'!H49="","",'EVAL SER Y DECIDIR'!H49)</f>
        <v/>
      </c>
      <c r="D49" s="277"/>
      <c r="E49" s="277"/>
      <c r="F49" s="277"/>
      <c r="G49" s="277"/>
      <c r="H49" s="278"/>
      <c r="I49" s="279" t="str">
        <f aca="false">IF(ISERROR(ROUND(AVERAGE(D49:H49),0)),"",ROUND(AVERAGE(D49:H49),0))</f>
        <v/>
      </c>
      <c r="J49" s="287"/>
      <c r="K49" s="277"/>
      <c r="L49" s="277"/>
      <c r="M49" s="277"/>
      <c r="N49" s="277"/>
      <c r="O49" s="279" t="str">
        <f aca="false">IF(ISERROR(ROUND(AVERAGE(J49:N49),0)),"",ROUND(AVERAGE(J49:N49),0))</f>
        <v/>
      </c>
      <c r="P49" s="300" t="str">
        <f aca="false">IF('EVAL SER Y DECIDIR'!N49="","",'EVAL SER Y DECIDIR'!N49)</f>
        <v/>
      </c>
      <c r="Q49" s="280" t="str">
        <f aca="false">IF(AUTOEVALUACIÓN!C49="","",AUTOEVALUACIÓN!C49)</f>
        <v/>
      </c>
      <c r="R49" s="281" t="str">
        <f aca="false">IF(OR(C49="",I49="",O49="",P49="",Q49=""),"",SUM(C49,I49,O49,P49,Q49))</f>
        <v/>
      </c>
      <c r="S49" s="283"/>
      <c r="T49" s="283"/>
      <c r="U49" s="283"/>
      <c r="V49" s="283"/>
      <c r="W49" s="283"/>
    </row>
    <row r="50" s="284" customFormat="true" ht="15" hidden="true" customHeight="true" outlineLevel="0" collapsed="false">
      <c r="A50" s="274" t="n">
        <v>43</v>
      </c>
      <c r="B50" s="275" t="str">
        <f aca="false">IF(NOMINA!B43="","",NOMINA!B43)</f>
        <v>  </v>
      </c>
      <c r="C50" s="300" t="str">
        <f aca="false">IF('EVAL SER Y DECIDIR'!H50="","",'EVAL SER Y DECIDIR'!H50)</f>
        <v/>
      </c>
      <c r="D50" s="277"/>
      <c r="E50" s="277"/>
      <c r="F50" s="277"/>
      <c r="G50" s="277"/>
      <c r="H50" s="278"/>
      <c r="I50" s="279" t="str">
        <f aca="false">IF(ISERROR(ROUND(AVERAGE(D50:H50),0)),"",ROUND(AVERAGE(D50:H50),0))</f>
        <v/>
      </c>
      <c r="J50" s="287"/>
      <c r="K50" s="277"/>
      <c r="L50" s="277"/>
      <c r="M50" s="277"/>
      <c r="N50" s="277"/>
      <c r="O50" s="279" t="str">
        <f aca="false">IF(ISERROR(ROUND(AVERAGE(J50:N50),0)),"",ROUND(AVERAGE(J50:N50),0))</f>
        <v/>
      </c>
      <c r="P50" s="300" t="str">
        <f aca="false">IF('EVAL SER Y DECIDIR'!N50="","",'EVAL SER Y DECIDIR'!N50)</f>
        <v/>
      </c>
      <c r="Q50" s="280" t="str">
        <f aca="false">IF(AUTOEVALUACIÓN!C50="","",AUTOEVALUACIÓN!C50)</f>
        <v/>
      </c>
      <c r="R50" s="281" t="str">
        <f aca="false">IF(OR(C50="",I50="",O50="",P50="",Q50=""),"",SUM(C50,I50,O50,P50,Q50))</f>
        <v/>
      </c>
      <c r="S50" s="283"/>
      <c r="T50" s="283"/>
      <c r="U50" s="283"/>
      <c r="V50" s="283"/>
      <c r="W50" s="283"/>
    </row>
    <row r="51" s="284" customFormat="true" ht="15" hidden="true" customHeight="true" outlineLevel="0" collapsed="false">
      <c r="A51" s="274" t="n">
        <v>44</v>
      </c>
      <c r="B51" s="275" t="str">
        <f aca="false">IF(NOMINA!B44="","",NOMINA!B44)</f>
        <v>  </v>
      </c>
      <c r="C51" s="300" t="str">
        <f aca="false">IF('EVAL SER Y DECIDIR'!H51="","",'EVAL SER Y DECIDIR'!H51)</f>
        <v/>
      </c>
      <c r="D51" s="277"/>
      <c r="E51" s="277"/>
      <c r="F51" s="277"/>
      <c r="G51" s="277"/>
      <c r="H51" s="278"/>
      <c r="I51" s="279" t="str">
        <f aca="false">IF(ISERROR(ROUND(AVERAGE(D51:H51),0)),"",ROUND(AVERAGE(D51:H51),0))</f>
        <v/>
      </c>
      <c r="J51" s="287"/>
      <c r="K51" s="277"/>
      <c r="L51" s="277"/>
      <c r="M51" s="277"/>
      <c r="N51" s="277"/>
      <c r="O51" s="279" t="str">
        <f aca="false">IF(ISERROR(ROUND(AVERAGE(J51:N51),0)),"",ROUND(AVERAGE(J51:N51),0))</f>
        <v/>
      </c>
      <c r="P51" s="300" t="str">
        <f aca="false">IF('EVAL SER Y DECIDIR'!N51="","",'EVAL SER Y DECIDIR'!N51)</f>
        <v/>
      </c>
      <c r="Q51" s="280" t="str">
        <f aca="false">IF(AUTOEVALUACIÓN!C51="","",AUTOEVALUACIÓN!C51)</f>
        <v/>
      </c>
      <c r="R51" s="281" t="str">
        <f aca="false">IF(OR(C51="",I51="",O51="",P51="",Q51=""),"",SUM(C51,I51,O51,P51,Q51))</f>
        <v/>
      </c>
      <c r="S51" s="283"/>
      <c r="T51" s="283"/>
      <c r="U51" s="283"/>
      <c r="V51" s="283"/>
      <c r="W51" s="283"/>
    </row>
    <row r="52" s="284" customFormat="true" ht="15" hidden="true" customHeight="true" outlineLevel="0" collapsed="false">
      <c r="A52" s="274" t="n">
        <v>45</v>
      </c>
      <c r="B52" s="275" t="str">
        <f aca="false">IF(NOMINA!B45="","",NOMINA!B45)</f>
        <v>  </v>
      </c>
      <c r="C52" s="300" t="str">
        <f aca="false">IF('EVAL SER Y DECIDIR'!H52="","",'EVAL SER Y DECIDIR'!H52)</f>
        <v/>
      </c>
      <c r="D52" s="277"/>
      <c r="E52" s="277"/>
      <c r="F52" s="277"/>
      <c r="G52" s="277"/>
      <c r="H52" s="278"/>
      <c r="I52" s="279" t="str">
        <f aca="false">IF(ISERROR(ROUND(AVERAGE(D52:H52),0)),"",ROUND(AVERAGE(D52:H52),0))</f>
        <v/>
      </c>
      <c r="J52" s="287"/>
      <c r="K52" s="277"/>
      <c r="L52" s="277"/>
      <c r="M52" s="277"/>
      <c r="N52" s="277"/>
      <c r="O52" s="279" t="str">
        <f aca="false">IF(ISERROR(ROUND(AVERAGE(J52:N52),0)),"",ROUND(AVERAGE(J52:N52),0))</f>
        <v/>
      </c>
      <c r="P52" s="300" t="str">
        <f aca="false">IF('EVAL SER Y DECIDIR'!N52="","",'EVAL SER Y DECIDIR'!N52)</f>
        <v/>
      </c>
      <c r="Q52" s="280" t="str">
        <f aca="false">IF(AUTOEVALUACIÓN!C52="","",AUTOEVALUACIÓN!C52)</f>
        <v/>
      </c>
      <c r="R52" s="281" t="str">
        <f aca="false">IF(OR(C52="",I52="",O52="",P52="",Q52=""),"",SUM(C52,I52,O52,P52,Q52))</f>
        <v/>
      </c>
      <c r="S52" s="283"/>
      <c r="T52" s="283"/>
      <c r="U52" s="283"/>
      <c r="V52" s="283"/>
      <c r="W52" s="283"/>
    </row>
    <row r="53" s="284" customFormat="true" ht="15" hidden="true" customHeight="true" outlineLevel="0" collapsed="false">
      <c r="A53" s="274" t="n">
        <v>46</v>
      </c>
      <c r="B53" s="275" t="str">
        <f aca="false">IF(NOMINA!B46="","",NOMINA!B46)</f>
        <v/>
      </c>
      <c r="C53" s="285" t="str">
        <f aca="false">IF('EVAL SER Y DECIDIR'!H53="","",'EVAL SER Y DECIDIR'!H53)</f>
        <v/>
      </c>
      <c r="D53" s="277"/>
      <c r="E53" s="277"/>
      <c r="F53" s="277"/>
      <c r="G53" s="277"/>
      <c r="H53" s="278"/>
      <c r="I53" s="286" t="str">
        <f aca="false">IF(ISERROR(ROUND(AVERAGE(D53:H53),0)),"",ROUND(AVERAGE(D53:H53),0))</f>
        <v/>
      </c>
      <c r="J53" s="287"/>
      <c r="K53" s="277"/>
      <c r="L53" s="277"/>
      <c r="M53" s="277"/>
      <c r="N53" s="277"/>
      <c r="O53" s="286" t="str">
        <f aca="false">IF(ISERROR(ROUND(AVERAGE(J53:N53),0)),"",ROUND(AVERAGE(J53:N53),0))</f>
        <v/>
      </c>
      <c r="P53" s="285" t="str">
        <f aca="false">IF('EVAL SER Y DECIDIR'!N53="","",'EVAL SER Y DECIDIR'!N53)</f>
        <v/>
      </c>
      <c r="Q53" s="280" t="str">
        <f aca="false">IF(AUTOEVALUACIÓN!C53="","",AUTOEVALUACIÓN!C53)</f>
        <v/>
      </c>
      <c r="R53" s="281" t="str">
        <f aca="false">IF(OR(C53="",I53="",O53="",P53="",Q53=""),"",SUM(C53,I53,O53,P53,Q53))</f>
        <v/>
      </c>
      <c r="S53" s="283"/>
      <c r="T53" s="283"/>
      <c r="U53" s="283"/>
      <c r="V53" s="283"/>
      <c r="W53" s="283"/>
    </row>
    <row r="54" s="284" customFormat="true" ht="15" hidden="true" customHeight="true" outlineLevel="0" collapsed="false">
      <c r="A54" s="274" t="n">
        <v>47</v>
      </c>
      <c r="B54" s="275" t="str">
        <f aca="false">IF(NOMINA!B47="","",NOMINA!B47)</f>
        <v/>
      </c>
      <c r="C54" s="285" t="str">
        <f aca="false">IF('EVAL SER Y DECIDIR'!H54="","",'EVAL SER Y DECIDIR'!H54)</f>
        <v/>
      </c>
      <c r="D54" s="277"/>
      <c r="E54" s="277"/>
      <c r="F54" s="277"/>
      <c r="G54" s="277"/>
      <c r="H54" s="278"/>
      <c r="I54" s="286" t="str">
        <f aca="false">IF(ISERROR(ROUND(AVERAGE(D54:H54),0)),"",ROUND(AVERAGE(D54:H54),0))</f>
        <v/>
      </c>
      <c r="J54" s="287"/>
      <c r="K54" s="277"/>
      <c r="L54" s="277"/>
      <c r="M54" s="277"/>
      <c r="N54" s="277"/>
      <c r="O54" s="286" t="str">
        <f aca="false">IF(ISERROR(ROUND(AVERAGE(J54:N54),0)),"",ROUND(AVERAGE(J54:N54),0))</f>
        <v/>
      </c>
      <c r="P54" s="285" t="str">
        <f aca="false">IF('EVAL SER Y DECIDIR'!N54="","",'EVAL SER Y DECIDIR'!N54)</f>
        <v/>
      </c>
      <c r="Q54" s="280" t="str">
        <f aca="false">IF(AUTOEVALUACIÓN!C54="","",AUTOEVALUACIÓN!C54)</f>
        <v/>
      </c>
      <c r="R54" s="281" t="str">
        <f aca="false">IF(OR(C54="",I54="",O54="",P54="",Q54=""),"",SUM(C54,I54,O54,P54,Q54))</f>
        <v/>
      </c>
      <c r="S54" s="283"/>
      <c r="T54" s="283"/>
      <c r="U54" s="283"/>
      <c r="V54" s="283"/>
      <c r="W54" s="283"/>
    </row>
    <row r="55" customFormat="false" ht="15" hidden="true" customHeight="true" outlineLevel="0" collapsed="false">
      <c r="A55" s="288" t="n">
        <v>48</v>
      </c>
      <c r="B55" s="289" t="str">
        <f aca="false">IF(NOMINA!B48="","",NOMINA!B48)</f>
        <v/>
      </c>
      <c r="C55" s="285" t="str">
        <f aca="false">IF('EVAL SER Y DECIDIR'!H55="","",'EVAL SER Y DECIDIR'!H55)</f>
        <v/>
      </c>
      <c r="D55" s="290"/>
      <c r="E55" s="290"/>
      <c r="F55" s="290"/>
      <c r="G55" s="290"/>
      <c r="H55" s="291"/>
      <c r="I55" s="292" t="str">
        <f aca="false">IF(ISERROR(ROUND(AVERAGE(D55:H55),0)),"",ROUND(AVERAGE(D55:H55),0))</f>
        <v/>
      </c>
      <c r="J55" s="293"/>
      <c r="K55" s="290"/>
      <c r="L55" s="290"/>
      <c r="M55" s="290"/>
      <c r="N55" s="290"/>
      <c r="O55" s="292" t="str">
        <f aca="false">IF(ISERROR(ROUND(AVERAGE(J55:N55),0)),"",ROUND(AVERAGE(J55:N55),0))</f>
        <v/>
      </c>
      <c r="P55" s="285" t="str">
        <f aca="false">IF('EVAL SER Y DECIDIR'!N55="","",'EVAL SER Y DECIDIR'!N55)</f>
        <v/>
      </c>
      <c r="Q55" s="294" t="str">
        <f aca="false">IF(AUTOEVALUACIÓN!C55="","",AUTOEVALUACIÓN!C55)</f>
        <v/>
      </c>
      <c r="R55" s="281" t="str">
        <f aca="false">IF(OR(C55="",I55="",O55="",P55="",Q55=""),"",SUM(C55,I55,O55,P55,Q55))</f>
        <v/>
      </c>
    </row>
  </sheetData>
  <sheetProtection sheet="true" formatCells="false" formatColumns="false" formatRows="false"/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8">
      <formula>1</formula>
      <formula>50</formula>
    </cfRule>
  </conditionalFormatting>
  <dataValidations count="3"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</dataValidations>
  <printOptions headings="false" gridLines="false" gridLinesSet="true" horizontalCentered="true" verticalCentered="false"/>
  <pageMargins left="0.472222222222222" right="0.196527777777778" top="0.39375" bottom="0.196527777777778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4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33.57"/>
    <col collapsed="false" customWidth="true" hidden="false" outlineLevel="0" max="3" min="3" style="51" width="3.72"/>
    <col collapsed="false" customWidth="true" hidden="false" outlineLevel="0" max="8" min="4" style="51" width="4.72"/>
    <col collapsed="false" customWidth="true" hidden="false" outlineLevel="0" max="9" min="9" style="51" width="3.72"/>
    <col collapsed="false" customWidth="true" hidden="false" outlineLevel="0" max="14" min="10" style="51" width="4.72"/>
    <col collapsed="false" customWidth="true" hidden="false" outlineLevel="0" max="16" min="15" style="51" width="3.72"/>
    <col collapsed="false" customWidth="true" hidden="false" outlineLevel="0" max="17" min="17" style="51" width="2.7"/>
    <col collapsed="false" customWidth="true" hidden="false" outlineLevel="0" max="18" min="18" style="51" width="5.3"/>
    <col collapsed="false" customWidth="true" hidden="false" outlineLevel="0" max="23" min="19" style="254" width="5.71"/>
    <col collapsed="false" customWidth="true" hidden="false" outlineLevel="0" max="26" min="24" style="51" width="5.71"/>
  </cols>
  <sheetData>
    <row r="1" customFormat="false" ht="12" hidden="false" customHeight="true" outlineLevel="0" collapsed="false">
      <c r="A1" s="22" t="str">
        <f aca="false">NOMINA!$F$1</f>
        <v>U.E. "BEATRIZ HARTMANN DE BEDREGAL"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="257" customFormat="true" ht="16.5" hidden="false" customHeight="true" outlineLevel="0" collapsed="false">
      <c r="A2" s="256" t="s">
        <v>375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customFormat="false" ht="18.75" hidden="false" customHeight="true" outlineLevel="0" collapsed="false">
      <c r="A3" s="255" t="str">
        <f aca="false">NOMINA!$C$1</f>
        <v>PROFESOR(A): SARA VALDIVIA ARANCIBIA</v>
      </c>
      <c r="B3" s="258"/>
      <c r="C3" s="255"/>
      <c r="D3" s="255"/>
      <c r="E3" s="255"/>
      <c r="F3" s="52"/>
      <c r="G3" s="255"/>
      <c r="H3" s="258" t="s">
        <v>392</v>
      </c>
      <c r="I3" s="255"/>
      <c r="J3" s="255"/>
      <c r="K3" s="255"/>
      <c r="L3" s="255"/>
      <c r="M3" s="255"/>
      <c r="N3" s="255"/>
      <c r="O3" s="255"/>
      <c r="P3" s="255"/>
      <c r="Q3" s="255"/>
      <c r="R3" s="255"/>
    </row>
    <row r="4" customFormat="false" ht="18.75" hidden="false" customHeight="true" outlineLevel="0" collapsed="false">
      <c r="A4" s="259" t="str">
        <f aca="false">NOMINA!$C$2</f>
        <v>CURSO: 5º "A" PRIMARIA</v>
      </c>
      <c r="B4" s="260"/>
      <c r="C4" s="259"/>
      <c r="D4" s="259"/>
      <c r="E4" s="259"/>
      <c r="F4" s="52"/>
      <c r="G4" s="259"/>
      <c r="H4" s="259" t="str">
        <f aca="false">NOMINA!$C$4</f>
        <v>GESTIÓN: 2024</v>
      </c>
      <c r="I4" s="259"/>
      <c r="J4" s="259"/>
      <c r="K4" s="259"/>
      <c r="L4" s="259"/>
      <c r="M4" s="259"/>
      <c r="N4" s="259"/>
      <c r="O4" s="259"/>
      <c r="P4" s="259"/>
      <c r="Q4" s="259"/>
      <c r="R4" s="259"/>
    </row>
    <row r="5" customFormat="false" ht="15.75" hidden="false" customHeight="true" outlineLevel="0" collapsed="false">
      <c r="A5" s="261" t="s">
        <v>142</v>
      </c>
      <c r="B5" s="262" t="s">
        <v>167</v>
      </c>
      <c r="C5" s="263" t="s">
        <v>377</v>
      </c>
      <c r="D5" s="264" t="s">
        <v>378</v>
      </c>
      <c r="E5" s="264"/>
      <c r="F5" s="264"/>
      <c r="G5" s="264"/>
      <c r="H5" s="264"/>
      <c r="I5" s="264"/>
      <c r="J5" s="264" t="s">
        <v>379</v>
      </c>
      <c r="K5" s="264"/>
      <c r="L5" s="264"/>
      <c r="M5" s="264"/>
      <c r="N5" s="264"/>
      <c r="O5" s="264"/>
      <c r="P5" s="263" t="s">
        <v>380</v>
      </c>
      <c r="Q5" s="265" t="s">
        <v>381</v>
      </c>
      <c r="R5" s="266" t="s">
        <v>382</v>
      </c>
    </row>
    <row r="6" customFormat="false" ht="66" hidden="false" customHeight="true" outlineLevel="0" collapsed="false">
      <c r="A6" s="261"/>
      <c r="B6" s="267"/>
      <c r="C6" s="263"/>
      <c r="D6" s="295"/>
      <c r="E6" s="295"/>
      <c r="F6" s="295"/>
      <c r="G6" s="295"/>
      <c r="H6" s="296"/>
      <c r="I6" s="297" t="s">
        <v>175</v>
      </c>
      <c r="J6" s="298"/>
      <c r="K6" s="295"/>
      <c r="L6" s="295"/>
      <c r="M6" s="295"/>
      <c r="N6" s="295"/>
      <c r="O6" s="271" t="s">
        <v>175</v>
      </c>
      <c r="P6" s="263"/>
      <c r="Q6" s="265"/>
      <c r="R6" s="266"/>
    </row>
    <row r="7" customFormat="false" ht="58.5" hidden="false" customHeight="true" outlineLevel="0" collapsed="false">
      <c r="A7" s="261"/>
      <c r="B7" s="272" t="s">
        <v>180</v>
      </c>
      <c r="C7" s="263"/>
      <c r="D7" s="295"/>
      <c r="E7" s="295"/>
      <c r="F7" s="295"/>
      <c r="G7" s="295"/>
      <c r="H7" s="296"/>
      <c r="I7" s="297"/>
      <c r="J7" s="298"/>
      <c r="K7" s="295"/>
      <c r="L7" s="295"/>
      <c r="M7" s="295"/>
      <c r="N7" s="295"/>
      <c r="O7" s="271"/>
      <c r="P7" s="263"/>
      <c r="Q7" s="265"/>
      <c r="R7" s="266"/>
      <c r="T7" s="273" t="s">
        <v>383</v>
      </c>
      <c r="U7" s="273" t="s">
        <v>384</v>
      </c>
      <c r="V7" s="273" t="s">
        <v>385</v>
      </c>
      <c r="X7" s="299"/>
      <c r="Y7" s="299"/>
      <c r="Z7" s="299"/>
    </row>
    <row r="8" s="284" customFormat="true" ht="22.5" hidden="false" customHeight="true" outlineLevel="0" collapsed="false">
      <c r="A8" s="274" t="n">
        <v>1</v>
      </c>
      <c r="B8" s="275" t="str">
        <f aca="false">IF(NOMINA!B1="","",NOMINA!B1)</f>
        <v>  </v>
      </c>
      <c r="C8" s="300" t="str">
        <f aca="false">IF('EVAL SER Y DECIDIR'!H8="","",'EVAL SER Y DECIDIR'!H8)</f>
        <v/>
      </c>
      <c r="D8" s="277"/>
      <c r="E8" s="277"/>
      <c r="F8" s="277"/>
      <c r="G8" s="277"/>
      <c r="H8" s="278"/>
      <c r="I8" s="279" t="str">
        <f aca="false">IF(ISERROR(ROUND(AVERAGE(D8:H8),0)),"",ROUND(AVERAGE(D8:H8),0))</f>
        <v/>
      </c>
      <c r="J8" s="287"/>
      <c r="K8" s="277"/>
      <c r="L8" s="277"/>
      <c r="M8" s="277"/>
      <c r="N8" s="277"/>
      <c r="O8" s="279" t="str">
        <f aca="false">IF(ISERROR(ROUND(AVERAGE(J8:N8),0)),"",ROUND(AVERAGE(J8:N8),0))</f>
        <v/>
      </c>
      <c r="P8" s="300" t="str">
        <f aca="false">IF('EVAL SER Y DECIDIR'!N8="","",'EVAL SER Y DECIDIR'!N8)</f>
        <v/>
      </c>
      <c r="Q8" s="280" t="str">
        <f aca="false">IF(AUTOEVALUACIÓN!C8="","",AUTOEVALUACIÓN!C8)</f>
        <v/>
      </c>
      <c r="R8" s="281" t="str">
        <f aca="false">IF(OR(C8="",I8="",O8="",P8="",Q8=""),"",SUM(C8,I8,O8,P8,Q8))</f>
        <v/>
      </c>
      <c r="S8" s="282"/>
      <c r="T8" s="282" t="n">
        <f aca="false">COUNTIFS(R8:R52,"&lt;101",R8:R52,"&gt;0")</f>
        <v>0</v>
      </c>
      <c r="U8" s="283" t="n">
        <f aca="false">COUNTIFS(R8:R52,"&lt;51",R8:R52,"&gt;1")</f>
        <v>0</v>
      </c>
      <c r="V8" s="283" t="n">
        <f aca="false">T8-U8</f>
        <v>0</v>
      </c>
      <c r="W8" s="283"/>
      <c r="X8" s="237"/>
      <c r="Y8" s="301"/>
    </row>
    <row r="9" s="284" customFormat="true" ht="22.5" hidden="false" customHeight="true" outlineLevel="0" collapsed="false">
      <c r="A9" s="274" t="n">
        <v>2</v>
      </c>
      <c r="B9" s="275" t="str">
        <f aca="false">IF(NOMINA!B2="","",NOMINA!B2)</f>
        <v>  </v>
      </c>
      <c r="C9" s="300" t="str">
        <f aca="false">IF('EVAL SER Y DECIDIR'!H9="","",'EVAL SER Y DECIDIR'!H9)</f>
        <v/>
      </c>
      <c r="D9" s="277"/>
      <c r="E9" s="277"/>
      <c r="F9" s="277"/>
      <c r="G9" s="277"/>
      <c r="H9" s="278"/>
      <c r="I9" s="279" t="str">
        <f aca="false">IF(ISERROR(ROUND(AVERAGE(D9:H9),0)),"",ROUND(AVERAGE(D9:H9),0))</f>
        <v/>
      </c>
      <c r="J9" s="287"/>
      <c r="K9" s="277"/>
      <c r="L9" s="277"/>
      <c r="M9" s="277"/>
      <c r="N9" s="277"/>
      <c r="O9" s="279" t="str">
        <f aca="false">IF(ISERROR(ROUND(AVERAGE(J9:N9),0)),"",ROUND(AVERAGE(J9:N9),0))</f>
        <v/>
      </c>
      <c r="P9" s="300" t="str">
        <f aca="false">IF('EVAL SER Y DECIDIR'!N9="","",'EVAL SER Y DECIDIR'!N9)</f>
        <v/>
      </c>
      <c r="Q9" s="280" t="str">
        <f aca="false">IF(AUTOEVALUACIÓN!C9="","",AUTOEVALUACIÓN!C9)</f>
        <v/>
      </c>
      <c r="R9" s="281" t="str">
        <f aca="false">IF(OR(C9="",I9="",O9="",P9="",Q9=""),"",SUM(C9,I9,O9,P9,Q9))</f>
        <v/>
      </c>
      <c r="S9" s="282"/>
      <c r="T9" s="282"/>
      <c r="U9" s="283"/>
      <c r="V9" s="283"/>
      <c r="W9" s="283"/>
    </row>
    <row r="10" s="284" customFormat="true" ht="22.5" hidden="false" customHeight="true" outlineLevel="0" collapsed="false">
      <c r="A10" s="274" t="n">
        <v>3</v>
      </c>
      <c r="B10" s="275" t="str">
        <f aca="false">IF(NOMINA!B3="","",NOMINA!B3)</f>
        <v>  </v>
      </c>
      <c r="C10" s="300" t="str">
        <f aca="false">IF('EVAL SER Y DECIDIR'!H10="","",'EVAL SER Y DECIDIR'!H10)</f>
        <v/>
      </c>
      <c r="D10" s="277"/>
      <c r="E10" s="277"/>
      <c r="F10" s="277"/>
      <c r="G10" s="277"/>
      <c r="H10" s="278"/>
      <c r="I10" s="279" t="str">
        <f aca="false">IF(ISERROR(ROUND(AVERAGE(D10:H10),0)),"",ROUND(AVERAGE(D10:H10),0))</f>
        <v/>
      </c>
      <c r="J10" s="287"/>
      <c r="K10" s="277"/>
      <c r="L10" s="277"/>
      <c r="M10" s="277"/>
      <c r="N10" s="277"/>
      <c r="O10" s="279" t="str">
        <f aca="false">IF(ISERROR(ROUND(AVERAGE(J10:N10),0)),"",ROUND(AVERAGE(J10:N10),0))</f>
        <v/>
      </c>
      <c r="P10" s="300" t="str">
        <f aca="false">IF('EVAL SER Y DECIDIR'!N10="","",'EVAL SER Y DECIDIR'!N10)</f>
        <v/>
      </c>
      <c r="Q10" s="280" t="str">
        <f aca="false">IF(AUTOEVALUACIÓN!C10="","",AUTOEVALUACIÓN!C10)</f>
        <v/>
      </c>
      <c r="R10" s="281" t="str">
        <f aca="false">IF(OR(C10="",I10="",O10="",P10="",Q10=""),"",SUM(C10,I10,O10,P10,Q10))</f>
        <v/>
      </c>
      <c r="S10" s="282"/>
      <c r="T10" s="282"/>
      <c r="U10" s="283"/>
      <c r="V10" s="283"/>
      <c r="W10" s="283"/>
    </row>
    <row r="11" s="284" customFormat="true" ht="22.5" hidden="false" customHeight="true" outlineLevel="0" collapsed="false">
      <c r="A11" s="274" t="n">
        <v>4</v>
      </c>
      <c r="B11" s="275" t="str">
        <f aca="false">IF(NOMINA!B4="","",NOMINA!B4)</f>
        <v>  </v>
      </c>
      <c r="C11" s="300" t="str">
        <f aca="false">IF('EVAL SER Y DECIDIR'!H11="","",'EVAL SER Y DECIDIR'!H11)</f>
        <v/>
      </c>
      <c r="D11" s="277"/>
      <c r="E11" s="277"/>
      <c r="F11" s="277"/>
      <c r="G11" s="277"/>
      <c r="H11" s="278"/>
      <c r="I11" s="279" t="str">
        <f aca="false">IF(ISERROR(ROUND(AVERAGE(D11:H11),0)),"",ROUND(AVERAGE(D11:H11),0))</f>
        <v/>
      </c>
      <c r="J11" s="287"/>
      <c r="K11" s="277"/>
      <c r="L11" s="277"/>
      <c r="M11" s="277"/>
      <c r="N11" s="277"/>
      <c r="O11" s="279" t="str">
        <f aca="false">IF(ISERROR(ROUND(AVERAGE(J11:N11),0)),"",ROUND(AVERAGE(J11:N11),0))</f>
        <v/>
      </c>
      <c r="P11" s="300" t="str">
        <f aca="false">IF('EVAL SER Y DECIDIR'!N11="","",'EVAL SER Y DECIDIR'!N11)</f>
        <v/>
      </c>
      <c r="Q11" s="280" t="str">
        <f aca="false">IF(AUTOEVALUACIÓN!C11="","",AUTOEVALUACIÓN!C11)</f>
        <v/>
      </c>
      <c r="R11" s="281" t="str">
        <f aca="false">IF(OR(C11="",I11="",O11="",P11="",Q11=""),"",SUM(C11,I11,O11,P11,Q11))</f>
        <v/>
      </c>
      <c r="S11" s="282"/>
      <c r="T11" s="282"/>
      <c r="U11" s="283"/>
      <c r="V11" s="283"/>
      <c r="W11" s="283"/>
    </row>
    <row r="12" s="284" customFormat="true" ht="22.5" hidden="false" customHeight="true" outlineLevel="0" collapsed="false">
      <c r="A12" s="274" t="n">
        <v>5</v>
      </c>
      <c r="B12" s="275" t="str">
        <f aca="false">IF(NOMINA!B5="","",NOMINA!B5)</f>
        <v>  </v>
      </c>
      <c r="C12" s="300" t="str">
        <f aca="false">IF('EVAL SER Y DECIDIR'!H12="","",'EVAL SER Y DECIDIR'!H12)</f>
        <v/>
      </c>
      <c r="D12" s="277"/>
      <c r="E12" s="277"/>
      <c r="F12" s="277"/>
      <c r="G12" s="277"/>
      <c r="H12" s="278"/>
      <c r="I12" s="279" t="str">
        <f aca="false">IF(ISERROR(ROUND(AVERAGE(D12:H12),0)),"",ROUND(AVERAGE(D12:H12),0))</f>
        <v/>
      </c>
      <c r="J12" s="287"/>
      <c r="K12" s="277"/>
      <c r="L12" s="277"/>
      <c r="M12" s="277"/>
      <c r="N12" s="277"/>
      <c r="O12" s="279" t="str">
        <f aca="false">IF(ISERROR(ROUND(AVERAGE(J12:N12),0)),"",ROUND(AVERAGE(J12:N12),0))</f>
        <v/>
      </c>
      <c r="P12" s="300" t="str">
        <f aca="false">IF('EVAL SER Y DECIDIR'!N12="","",'EVAL SER Y DECIDIR'!N12)</f>
        <v/>
      </c>
      <c r="Q12" s="280" t="str">
        <f aca="false">IF(AUTOEVALUACIÓN!C12="","",AUTOEVALUACIÓN!C12)</f>
        <v/>
      </c>
      <c r="R12" s="281" t="str">
        <f aca="false">IF(OR(C12="",I12="",O12="",P12="",Q12=""),"",SUM(C12,I12,O12,P12,Q12))</f>
        <v/>
      </c>
      <c r="S12" s="282"/>
      <c r="T12" s="282"/>
      <c r="U12" s="283"/>
      <c r="V12" s="283"/>
      <c r="W12" s="283"/>
    </row>
    <row r="13" s="284" customFormat="true" ht="22.5" hidden="false" customHeight="true" outlineLevel="0" collapsed="false">
      <c r="A13" s="274" t="n">
        <v>6</v>
      </c>
      <c r="B13" s="275" t="str">
        <f aca="false">IF(NOMINA!B6="","",NOMINA!B6)</f>
        <v>  </v>
      </c>
      <c r="C13" s="300" t="str">
        <f aca="false">IF('EVAL SER Y DECIDIR'!H13="","",'EVAL SER Y DECIDIR'!H13)</f>
        <v/>
      </c>
      <c r="D13" s="277"/>
      <c r="E13" s="277"/>
      <c r="F13" s="277"/>
      <c r="G13" s="277"/>
      <c r="H13" s="278"/>
      <c r="I13" s="279" t="str">
        <f aca="false">IF(ISERROR(ROUND(AVERAGE(D13:H13),0)),"",ROUND(AVERAGE(D13:H13),0))</f>
        <v/>
      </c>
      <c r="J13" s="287"/>
      <c r="K13" s="277"/>
      <c r="L13" s="277"/>
      <c r="M13" s="277"/>
      <c r="N13" s="277"/>
      <c r="O13" s="279" t="str">
        <f aca="false">IF(ISERROR(ROUND(AVERAGE(J13:N13),0)),"",ROUND(AVERAGE(J13:N13),0))</f>
        <v/>
      </c>
      <c r="P13" s="300" t="str">
        <f aca="false">IF('EVAL SER Y DECIDIR'!N13="","",'EVAL SER Y DECIDIR'!N13)</f>
        <v/>
      </c>
      <c r="Q13" s="280" t="str">
        <f aca="false">IF(AUTOEVALUACIÓN!C13="","",AUTOEVALUACIÓN!C13)</f>
        <v/>
      </c>
      <c r="R13" s="281" t="str">
        <f aca="false">IF(OR(C13="",I13="",O13="",P13="",Q13=""),"",SUM(C13,I13,O13,P13,Q13))</f>
        <v/>
      </c>
      <c r="S13" s="282"/>
      <c r="T13" s="282"/>
      <c r="U13" s="283"/>
      <c r="V13" s="283"/>
      <c r="W13" s="283"/>
    </row>
    <row r="14" s="284" customFormat="true" ht="22.5" hidden="false" customHeight="true" outlineLevel="0" collapsed="false">
      <c r="A14" s="274" t="n">
        <v>7</v>
      </c>
      <c r="B14" s="275" t="str">
        <f aca="false">IF(NOMINA!B7="","",NOMINA!B7)</f>
        <v>  </v>
      </c>
      <c r="C14" s="300" t="str">
        <f aca="false">IF('EVAL SER Y DECIDIR'!H14="","",'EVAL SER Y DECIDIR'!H14)</f>
        <v/>
      </c>
      <c r="D14" s="277"/>
      <c r="E14" s="277"/>
      <c r="F14" s="277"/>
      <c r="G14" s="277"/>
      <c r="H14" s="278"/>
      <c r="I14" s="279" t="str">
        <f aca="false">IF(ISERROR(ROUND(AVERAGE(D14:H14),0)),"",ROUND(AVERAGE(D14:H14),0))</f>
        <v/>
      </c>
      <c r="J14" s="287"/>
      <c r="K14" s="277"/>
      <c r="L14" s="277"/>
      <c r="M14" s="277"/>
      <c r="N14" s="277"/>
      <c r="O14" s="279" t="str">
        <f aca="false">IF(ISERROR(ROUND(AVERAGE(J14:N14),0)),"",ROUND(AVERAGE(J14:N14),0))</f>
        <v/>
      </c>
      <c r="P14" s="300" t="str">
        <f aca="false">IF('EVAL SER Y DECIDIR'!N14="","",'EVAL SER Y DECIDIR'!N14)</f>
        <v/>
      </c>
      <c r="Q14" s="280" t="str">
        <f aca="false">IF(AUTOEVALUACIÓN!C14="","",AUTOEVALUACIÓN!C14)</f>
        <v/>
      </c>
      <c r="R14" s="281" t="str">
        <f aca="false">IF(OR(C14="",I14="",O14="",P14="",Q14=""),"",SUM(C14,I14,O14,P14,Q14))</f>
        <v/>
      </c>
      <c r="S14" s="282"/>
      <c r="T14" s="282"/>
      <c r="U14" s="283"/>
      <c r="V14" s="283"/>
      <c r="W14" s="283"/>
    </row>
    <row r="15" s="284" customFormat="true" ht="22.5" hidden="false" customHeight="true" outlineLevel="0" collapsed="false">
      <c r="A15" s="274" t="n">
        <v>8</v>
      </c>
      <c r="B15" s="275" t="str">
        <f aca="false">IF(NOMINA!B8="","",NOMINA!B8)</f>
        <v>  </v>
      </c>
      <c r="C15" s="300" t="str">
        <f aca="false">IF('EVAL SER Y DECIDIR'!H15="","",'EVAL SER Y DECIDIR'!H15)</f>
        <v/>
      </c>
      <c r="D15" s="277"/>
      <c r="E15" s="277"/>
      <c r="F15" s="277"/>
      <c r="G15" s="277"/>
      <c r="H15" s="278"/>
      <c r="I15" s="279" t="str">
        <f aca="false">IF(ISERROR(ROUND(AVERAGE(D15:H15),0)),"",ROUND(AVERAGE(D15:H15),0))</f>
        <v/>
      </c>
      <c r="J15" s="287"/>
      <c r="K15" s="277"/>
      <c r="L15" s="277"/>
      <c r="M15" s="277"/>
      <c r="N15" s="277"/>
      <c r="O15" s="279" t="str">
        <f aca="false">IF(ISERROR(ROUND(AVERAGE(J15:N15),0)),"",ROUND(AVERAGE(J15:N15),0))</f>
        <v/>
      </c>
      <c r="P15" s="300" t="str">
        <f aca="false">IF('EVAL SER Y DECIDIR'!N15="","",'EVAL SER Y DECIDIR'!N15)</f>
        <v/>
      </c>
      <c r="Q15" s="280" t="str">
        <f aca="false">IF(AUTOEVALUACIÓN!C15="","",AUTOEVALUACIÓN!C15)</f>
        <v/>
      </c>
      <c r="R15" s="281" t="str">
        <f aca="false">IF(OR(C15="",I15="",O15="",P15="",Q15=""),"",SUM(C15,I15,O15,P15,Q15))</f>
        <v/>
      </c>
      <c r="S15" s="282"/>
      <c r="T15" s="282"/>
      <c r="U15" s="283"/>
      <c r="V15" s="283"/>
      <c r="W15" s="283"/>
    </row>
    <row r="16" s="284" customFormat="true" ht="22.5" hidden="false" customHeight="true" outlineLevel="0" collapsed="false">
      <c r="A16" s="274" t="n">
        <v>9</v>
      </c>
      <c r="B16" s="275" t="str">
        <f aca="false">IF(NOMINA!B9="","",NOMINA!B9)</f>
        <v>  </v>
      </c>
      <c r="C16" s="300" t="str">
        <f aca="false">IF('EVAL SER Y DECIDIR'!H16="","",'EVAL SER Y DECIDIR'!H16)</f>
        <v/>
      </c>
      <c r="D16" s="277"/>
      <c r="E16" s="277"/>
      <c r="F16" s="277"/>
      <c r="G16" s="277"/>
      <c r="H16" s="278"/>
      <c r="I16" s="279" t="str">
        <f aca="false">IF(ISERROR(ROUND(AVERAGE(D16:H16),0)),"",ROUND(AVERAGE(D16:H16),0))</f>
        <v/>
      </c>
      <c r="J16" s="287"/>
      <c r="K16" s="277"/>
      <c r="L16" s="277"/>
      <c r="M16" s="277"/>
      <c r="N16" s="277"/>
      <c r="O16" s="279" t="str">
        <f aca="false">IF(ISERROR(ROUND(AVERAGE(J16:N16),0)),"",ROUND(AVERAGE(J16:N16),0))</f>
        <v/>
      </c>
      <c r="P16" s="300" t="str">
        <f aca="false">IF('EVAL SER Y DECIDIR'!N16="","",'EVAL SER Y DECIDIR'!N16)</f>
        <v/>
      </c>
      <c r="Q16" s="280" t="str">
        <f aca="false">IF(AUTOEVALUACIÓN!C16="","",AUTOEVALUACIÓN!C16)</f>
        <v/>
      </c>
      <c r="R16" s="281" t="str">
        <f aca="false">IF(OR(C16="",I16="",O16="",P16="",Q16=""),"",SUM(C16,I16,O16,P16,Q16))</f>
        <v/>
      </c>
      <c r="S16" s="282"/>
      <c r="T16" s="282"/>
      <c r="U16" s="283"/>
      <c r="V16" s="283"/>
      <c r="W16" s="283"/>
    </row>
    <row r="17" s="284" customFormat="true" ht="22.5" hidden="false" customHeight="true" outlineLevel="0" collapsed="false">
      <c r="A17" s="274" t="n">
        <v>10</v>
      </c>
      <c r="B17" s="275" t="str">
        <f aca="false">IF(NOMINA!B10="","",NOMINA!B10)</f>
        <v>  </v>
      </c>
      <c r="C17" s="300" t="str">
        <f aca="false">IF('EVAL SER Y DECIDIR'!H17="","",'EVAL SER Y DECIDIR'!H17)</f>
        <v/>
      </c>
      <c r="D17" s="277"/>
      <c r="E17" s="277"/>
      <c r="F17" s="277"/>
      <c r="G17" s="277"/>
      <c r="H17" s="278"/>
      <c r="I17" s="279" t="str">
        <f aca="false">IF(ISERROR(ROUND(AVERAGE(D17:H17),0)),"",ROUND(AVERAGE(D17:H17),0))</f>
        <v/>
      </c>
      <c r="J17" s="287"/>
      <c r="K17" s="277"/>
      <c r="L17" s="277"/>
      <c r="M17" s="277"/>
      <c r="N17" s="277"/>
      <c r="O17" s="279" t="str">
        <f aca="false">IF(ISERROR(ROUND(AVERAGE(J17:N17),0)),"",ROUND(AVERAGE(J17:N17),0))</f>
        <v/>
      </c>
      <c r="P17" s="300" t="str">
        <f aca="false">IF('EVAL SER Y DECIDIR'!N17="","",'EVAL SER Y DECIDIR'!N17)</f>
        <v/>
      </c>
      <c r="Q17" s="280" t="str">
        <f aca="false">IF(AUTOEVALUACIÓN!C17="","",AUTOEVALUACIÓN!C17)</f>
        <v/>
      </c>
      <c r="R17" s="281" t="str">
        <f aca="false">IF(OR(C17="",I17="",O17="",P17="",Q17=""),"",SUM(C17,I17,O17,P17,Q17))</f>
        <v/>
      </c>
      <c r="S17" s="282"/>
      <c r="T17" s="282"/>
      <c r="U17" s="283"/>
      <c r="V17" s="283"/>
      <c r="W17" s="283"/>
    </row>
    <row r="18" s="284" customFormat="true" ht="22.5" hidden="false" customHeight="true" outlineLevel="0" collapsed="false">
      <c r="A18" s="274" t="n">
        <v>11</v>
      </c>
      <c r="B18" s="275" t="str">
        <f aca="false">IF(NOMINA!B11="","",NOMINA!B11)</f>
        <v>  </v>
      </c>
      <c r="C18" s="300" t="str">
        <f aca="false">IF('EVAL SER Y DECIDIR'!H18="","",'EVAL SER Y DECIDIR'!H18)</f>
        <v/>
      </c>
      <c r="D18" s="277"/>
      <c r="E18" s="277"/>
      <c r="F18" s="277"/>
      <c r="G18" s="277"/>
      <c r="H18" s="278"/>
      <c r="I18" s="279" t="str">
        <f aca="false">IF(ISERROR(ROUND(AVERAGE(D18:H18),0)),"",ROUND(AVERAGE(D18:H18),0))</f>
        <v/>
      </c>
      <c r="J18" s="287"/>
      <c r="K18" s="277"/>
      <c r="L18" s="277"/>
      <c r="M18" s="277"/>
      <c r="N18" s="277"/>
      <c r="O18" s="279" t="str">
        <f aca="false">IF(ISERROR(ROUND(AVERAGE(J18:N18),0)),"",ROUND(AVERAGE(J18:N18),0))</f>
        <v/>
      </c>
      <c r="P18" s="300" t="str">
        <f aca="false">IF('EVAL SER Y DECIDIR'!N18="","",'EVAL SER Y DECIDIR'!N18)</f>
        <v/>
      </c>
      <c r="Q18" s="280" t="str">
        <f aca="false">IF(AUTOEVALUACIÓN!C18="","",AUTOEVALUACIÓN!C18)</f>
        <v/>
      </c>
      <c r="R18" s="281" t="str">
        <f aca="false">IF(OR(C18="",I18="",O18="",P18="",Q18=""),"",SUM(C18,I18,O18,P18,Q18))</f>
        <v/>
      </c>
      <c r="S18" s="282"/>
      <c r="T18" s="282"/>
      <c r="U18" s="283"/>
      <c r="V18" s="283"/>
      <c r="W18" s="283"/>
    </row>
    <row r="19" s="284" customFormat="true" ht="22.5" hidden="false" customHeight="true" outlineLevel="0" collapsed="false">
      <c r="A19" s="274" t="n">
        <v>12</v>
      </c>
      <c r="B19" s="275" t="str">
        <f aca="false">IF(NOMINA!B12="","",NOMINA!B12)</f>
        <v>  </v>
      </c>
      <c r="C19" s="300" t="str">
        <f aca="false">IF('EVAL SER Y DECIDIR'!H19="","",'EVAL SER Y DECIDIR'!H19)</f>
        <v/>
      </c>
      <c r="D19" s="277"/>
      <c r="E19" s="277"/>
      <c r="F19" s="277"/>
      <c r="G19" s="277"/>
      <c r="H19" s="278"/>
      <c r="I19" s="279" t="str">
        <f aca="false">IF(ISERROR(ROUND(AVERAGE(D19:H19),0)),"",ROUND(AVERAGE(D19:H19),0))</f>
        <v/>
      </c>
      <c r="J19" s="287"/>
      <c r="K19" s="277"/>
      <c r="L19" s="277"/>
      <c r="M19" s="277"/>
      <c r="N19" s="277"/>
      <c r="O19" s="279" t="str">
        <f aca="false">IF(ISERROR(ROUND(AVERAGE(J19:N19),0)),"",ROUND(AVERAGE(J19:N19),0))</f>
        <v/>
      </c>
      <c r="P19" s="300" t="str">
        <f aca="false">IF('EVAL SER Y DECIDIR'!N19="","",'EVAL SER Y DECIDIR'!N19)</f>
        <v/>
      </c>
      <c r="Q19" s="280" t="str">
        <f aca="false">IF(AUTOEVALUACIÓN!C19="","",AUTOEVALUACIÓN!C19)</f>
        <v/>
      </c>
      <c r="R19" s="281" t="str">
        <f aca="false">IF(OR(C19="",I19="",O19="",P19="",Q19=""),"",SUM(C19,I19,O19,P19,Q19))</f>
        <v/>
      </c>
      <c r="S19" s="282"/>
      <c r="T19" s="282"/>
      <c r="U19" s="283"/>
      <c r="V19" s="283"/>
      <c r="W19" s="283"/>
    </row>
    <row r="20" s="284" customFormat="true" ht="22.5" hidden="false" customHeight="true" outlineLevel="0" collapsed="false">
      <c r="A20" s="274" t="n">
        <v>13</v>
      </c>
      <c r="B20" s="275" t="str">
        <f aca="false">IF(NOMINA!B13="","",NOMINA!B13)</f>
        <v>  </v>
      </c>
      <c r="C20" s="300" t="str">
        <f aca="false">IF('EVAL SER Y DECIDIR'!H20="","",'EVAL SER Y DECIDIR'!H20)</f>
        <v/>
      </c>
      <c r="D20" s="277"/>
      <c r="E20" s="277"/>
      <c r="F20" s="277"/>
      <c r="G20" s="277"/>
      <c r="H20" s="278"/>
      <c r="I20" s="279" t="str">
        <f aca="false">IF(ISERROR(ROUND(AVERAGE(D20:H20),0)),"",ROUND(AVERAGE(D20:H20),0))</f>
        <v/>
      </c>
      <c r="J20" s="287"/>
      <c r="K20" s="277"/>
      <c r="L20" s="277"/>
      <c r="M20" s="277"/>
      <c r="N20" s="277"/>
      <c r="O20" s="279" t="str">
        <f aca="false">IF(ISERROR(ROUND(AVERAGE(J20:N20),0)),"",ROUND(AVERAGE(J20:N20),0))</f>
        <v/>
      </c>
      <c r="P20" s="300" t="str">
        <f aca="false">IF('EVAL SER Y DECIDIR'!N20="","",'EVAL SER Y DECIDIR'!N20)</f>
        <v/>
      </c>
      <c r="Q20" s="280" t="str">
        <f aca="false">IF(AUTOEVALUACIÓN!C20="","",AUTOEVALUACIÓN!C20)</f>
        <v/>
      </c>
      <c r="R20" s="281" t="str">
        <f aca="false">IF(OR(C20="",I20="",O20="",P20="",Q20=""),"",SUM(C20,I20,O20,P20,Q20))</f>
        <v/>
      </c>
      <c r="S20" s="282"/>
      <c r="T20" s="282"/>
      <c r="U20" s="283"/>
      <c r="V20" s="283"/>
      <c r="W20" s="283"/>
    </row>
    <row r="21" s="284" customFormat="true" ht="22.5" hidden="false" customHeight="true" outlineLevel="0" collapsed="false">
      <c r="A21" s="274" t="n">
        <v>14</v>
      </c>
      <c r="B21" s="275" t="str">
        <f aca="false">IF(NOMINA!B14="","",NOMINA!B14)</f>
        <v>  </v>
      </c>
      <c r="C21" s="300" t="str">
        <f aca="false">IF('EVAL SER Y DECIDIR'!H21="","",'EVAL SER Y DECIDIR'!H21)</f>
        <v/>
      </c>
      <c r="D21" s="277"/>
      <c r="E21" s="277"/>
      <c r="F21" s="277"/>
      <c r="G21" s="277"/>
      <c r="H21" s="278"/>
      <c r="I21" s="279" t="str">
        <f aca="false">IF(ISERROR(ROUND(AVERAGE(D21:H21),0)),"",ROUND(AVERAGE(D21:H21),0))</f>
        <v/>
      </c>
      <c r="J21" s="287"/>
      <c r="K21" s="277"/>
      <c r="L21" s="277"/>
      <c r="M21" s="277"/>
      <c r="N21" s="277"/>
      <c r="O21" s="279" t="str">
        <f aca="false">IF(ISERROR(ROUND(AVERAGE(J21:N21),0)),"",ROUND(AVERAGE(J21:N21),0))</f>
        <v/>
      </c>
      <c r="P21" s="300" t="str">
        <f aca="false">IF('EVAL SER Y DECIDIR'!N21="","",'EVAL SER Y DECIDIR'!N21)</f>
        <v/>
      </c>
      <c r="Q21" s="280" t="str">
        <f aca="false">IF(AUTOEVALUACIÓN!C21="","",AUTOEVALUACIÓN!C21)</f>
        <v/>
      </c>
      <c r="R21" s="281" t="str">
        <f aca="false">IF(OR(C21="",I21="",O21="",P21="",Q21=""),"",SUM(C21,I21,O21,P21,Q21))</f>
        <v/>
      </c>
      <c r="S21" s="282"/>
      <c r="T21" s="282"/>
      <c r="U21" s="283"/>
      <c r="V21" s="283"/>
      <c r="W21" s="283"/>
    </row>
    <row r="22" s="284" customFormat="true" ht="22.5" hidden="false" customHeight="true" outlineLevel="0" collapsed="false">
      <c r="A22" s="274" t="n">
        <v>15</v>
      </c>
      <c r="B22" s="275" t="str">
        <f aca="false">IF(NOMINA!B15="","",NOMINA!B15)</f>
        <v>  </v>
      </c>
      <c r="C22" s="300" t="str">
        <f aca="false">IF('EVAL SER Y DECIDIR'!H22="","",'EVAL SER Y DECIDIR'!H22)</f>
        <v/>
      </c>
      <c r="D22" s="277"/>
      <c r="E22" s="277"/>
      <c r="F22" s="277"/>
      <c r="G22" s="277"/>
      <c r="H22" s="278"/>
      <c r="I22" s="279" t="str">
        <f aca="false">IF(ISERROR(ROUND(AVERAGE(D22:H22),0)),"",ROUND(AVERAGE(D22:H22),0))</f>
        <v/>
      </c>
      <c r="J22" s="287"/>
      <c r="K22" s="277"/>
      <c r="L22" s="277"/>
      <c r="M22" s="277"/>
      <c r="N22" s="277"/>
      <c r="O22" s="279" t="str">
        <f aca="false">IF(ISERROR(ROUND(AVERAGE(J22:N22),0)),"",ROUND(AVERAGE(J22:N22),0))</f>
        <v/>
      </c>
      <c r="P22" s="300" t="str">
        <f aca="false">IF('EVAL SER Y DECIDIR'!N22="","",'EVAL SER Y DECIDIR'!N22)</f>
        <v/>
      </c>
      <c r="Q22" s="280" t="str">
        <f aca="false">IF(AUTOEVALUACIÓN!C22="","",AUTOEVALUACIÓN!C22)</f>
        <v/>
      </c>
      <c r="R22" s="281" t="str">
        <f aca="false">IF(OR(C22="",I22="",O22="",P22="",Q22=""),"",SUM(C22,I22,O22,P22,Q22))</f>
        <v/>
      </c>
      <c r="S22" s="282"/>
      <c r="T22" s="282"/>
      <c r="U22" s="283"/>
      <c r="V22" s="283"/>
      <c r="W22" s="283"/>
    </row>
    <row r="23" s="284" customFormat="true" ht="22.5" hidden="false" customHeight="true" outlineLevel="0" collapsed="false">
      <c r="A23" s="274" t="n">
        <v>16</v>
      </c>
      <c r="B23" s="275" t="str">
        <f aca="false">IF(NOMINA!B16="","",NOMINA!B16)</f>
        <v>  </v>
      </c>
      <c r="C23" s="300" t="str">
        <f aca="false">IF('EVAL SER Y DECIDIR'!H23="","",'EVAL SER Y DECIDIR'!H23)</f>
        <v/>
      </c>
      <c r="D23" s="277"/>
      <c r="E23" s="277"/>
      <c r="F23" s="277"/>
      <c r="G23" s="277"/>
      <c r="H23" s="278"/>
      <c r="I23" s="279" t="str">
        <f aca="false">IF(ISERROR(ROUND(AVERAGE(D23:H23),0)),"",ROUND(AVERAGE(D23:H23),0))</f>
        <v/>
      </c>
      <c r="J23" s="287"/>
      <c r="K23" s="277"/>
      <c r="L23" s="277"/>
      <c r="M23" s="277"/>
      <c r="N23" s="277"/>
      <c r="O23" s="279" t="str">
        <f aca="false">IF(ISERROR(ROUND(AVERAGE(J23:N23),0)),"",ROUND(AVERAGE(J23:N23),0))</f>
        <v/>
      </c>
      <c r="P23" s="300" t="str">
        <f aca="false">IF('EVAL SER Y DECIDIR'!N23="","",'EVAL SER Y DECIDIR'!N23)</f>
        <v/>
      </c>
      <c r="Q23" s="280" t="str">
        <f aca="false">IF(AUTOEVALUACIÓN!C23="","",AUTOEVALUACIÓN!C23)</f>
        <v/>
      </c>
      <c r="R23" s="281" t="str">
        <f aca="false">IF(OR(C23="",I23="",O23="",P23="",Q23=""),"",SUM(C23,I23,O23,P23,Q23))</f>
        <v/>
      </c>
      <c r="S23" s="282"/>
      <c r="T23" s="282"/>
      <c r="U23" s="283"/>
      <c r="V23" s="283"/>
      <c r="W23" s="283"/>
    </row>
    <row r="24" s="284" customFormat="true" ht="22.5" hidden="false" customHeight="true" outlineLevel="0" collapsed="false">
      <c r="A24" s="274" t="n">
        <v>17</v>
      </c>
      <c r="B24" s="275" t="str">
        <f aca="false">IF(NOMINA!B17="","",NOMINA!B17)</f>
        <v>  </v>
      </c>
      <c r="C24" s="300" t="str">
        <f aca="false">IF('EVAL SER Y DECIDIR'!H24="","",'EVAL SER Y DECIDIR'!H24)</f>
        <v/>
      </c>
      <c r="D24" s="277"/>
      <c r="E24" s="277"/>
      <c r="F24" s="277"/>
      <c r="G24" s="277"/>
      <c r="H24" s="278"/>
      <c r="I24" s="279" t="str">
        <f aca="false">IF(ISERROR(ROUND(AVERAGE(D24:H24),0)),"",ROUND(AVERAGE(D24:H24),0))</f>
        <v/>
      </c>
      <c r="J24" s="287"/>
      <c r="K24" s="277"/>
      <c r="L24" s="277"/>
      <c r="M24" s="277"/>
      <c r="N24" s="277"/>
      <c r="O24" s="279" t="str">
        <f aca="false">IF(ISERROR(ROUND(AVERAGE(J24:N24),0)),"",ROUND(AVERAGE(J24:N24),0))</f>
        <v/>
      </c>
      <c r="P24" s="300" t="str">
        <f aca="false">IF('EVAL SER Y DECIDIR'!N24="","",'EVAL SER Y DECIDIR'!N24)</f>
        <v/>
      </c>
      <c r="Q24" s="280" t="str">
        <f aca="false">IF(AUTOEVALUACIÓN!C24="","",AUTOEVALUACIÓN!C24)</f>
        <v/>
      </c>
      <c r="R24" s="281" t="str">
        <f aca="false">IF(OR(C24="",I24="",O24="",P24="",Q24=""),"",SUM(C24,I24,O24,P24,Q24))</f>
        <v/>
      </c>
      <c r="S24" s="282"/>
      <c r="T24" s="282"/>
      <c r="U24" s="283"/>
      <c r="V24" s="283"/>
      <c r="W24" s="283"/>
    </row>
    <row r="25" s="284" customFormat="true" ht="22.5" hidden="false" customHeight="true" outlineLevel="0" collapsed="false">
      <c r="A25" s="274" t="n">
        <v>18</v>
      </c>
      <c r="B25" s="275" t="str">
        <f aca="false">IF(NOMINA!B18="","",NOMINA!B18)</f>
        <v>  </v>
      </c>
      <c r="C25" s="300" t="str">
        <f aca="false">IF('EVAL SER Y DECIDIR'!H25="","",'EVAL SER Y DECIDIR'!H25)</f>
        <v/>
      </c>
      <c r="D25" s="277"/>
      <c r="E25" s="277"/>
      <c r="F25" s="277"/>
      <c r="G25" s="277"/>
      <c r="H25" s="278"/>
      <c r="I25" s="279" t="str">
        <f aca="false">IF(ISERROR(ROUND(AVERAGE(D25:H25),0)),"",ROUND(AVERAGE(D25:H25),0))</f>
        <v/>
      </c>
      <c r="J25" s="287"/>
      <c r="K25" s="277"/>
      <c r="L25" s="277"/>
      <c r="M25" s="277"/>
      <c r="N25" s="277"/>
      <c r="O25" s="279" t="str">
        <f aca="false">IF(ISERROR(ROUND(AVERAGE(J25:N25),0)),"",ROUND(AVERAGE(J25:N25),0))</f>
        <v/>
      </c>
      <c r="P25" s="300" t="str">
        <f aca="false">IF('EVAL SER Y DECIDIR'!N25="","",'EVAL SER Y DECIDIR'!N25)</f>
        <v/>
      </c>
      <c r="Q25" s="280" t="str">
        <f aca="false">IF(AUTOEVALUACIÓN!C25="","",AUTOEVALUACIÓN!C25)</f>
        <v/>
      </c>
      <c r="R25" s="281" t="str">
        <f aca="false">IF(OR(C25="",I25="",O25="",P25="",Q25=""),"",SUM(C25,I25,O25,P25,Q25))</f>
        <v/>
      </c>
      <c r="S25" s="282"/>
      <c r="T25" s="282"/>
      <c r="U25" s="283"/>
      <c r="V25" s="283"/>
      <c r="W25" s="283"/>
    </row>
    <row r="26" s="284" customFormat="true" ht="22.5" hidden="false" customHeight="true" outlineLevel="0" collapsed="false">
      <c r="A26" s="274" t="n">
        <v>19</v>
      </c>
      <c r="B26" s="275" t="str">
        <f aca="false">IF(NOMINA!B19="","",NOMINA!B19)</f>
        <v>  </v>
      </c>
      <c r="C26" s="300" t="str">
        <f aca="false">IF('EVAL SER Y DECIDIR'!H26="","",'EVAL SER Y DECIDIR'!H26)</f>
        <v/>
      </c>
      <c r="D26" s="277"/>
      <c r="E26" s="277"/>
      <c r="F26" s="277"/>
      <c r="G26" s="277"/>
      <c r="H26" s="278"/>
      <c r="I26" s="279" t="str">
        <f aca="false">IF(ISERROR(ROUND(AVERAGE(D26:H26),0)),"",ROUND(AVERAGE(D26:H26),0))</f>
        <v/>
      </c>
      <c r="J26" s="287"/>
      <c r="K26" s="277"/>
      <c r="L26" s="277"/>
      <c r="M26" s="277"/>
      <c r="N26" s="277"/>
      <c r="O26" s="279" t="str">
        <f aca="false">IF(ISERROR(ROUND(AVERAGE(J26:N26),0)),"",ROUND(AVERAGE(J26:N26),0))</f>
        <v/>
      </c>
      <c r="P26" s="300" t="str">
        <f aca="false">IF('EVAL SER Y DECIDIR'!N26="","",'EVAL SER Y DECIDIR'!N26)</f>
        <v/>
      </c>
      <c r="Q26" s="280" t="str">
        <f aca="false">IF(AUTOEVALUACIÓN!C26="","",AUTOEVALUACIÓN!C26)</f>
        <v/>
      </c>
      <c r="R26" s="281" t="str">
        <f aca="false">IF(OR(C26="",I26="",O26="",P26="",Q26=""),"",SUM(C26,I26,O26,P26,Q26))</f>
        <v/>
      </c>
      <c r="S26" s="282"/>
      <c r="T26" s="282"/>
      <c r="U26" s="283"/>
      <c r="V26" s="283"/>
      <c r="W26" s="283"/>
    </row>
    <row r="27" s="284" customFormat="true" ht="22.5" hidden="false" customHeight="true" outlineLevel="0" collapsed="false">
      <c r="A27" s="274" t="n">
        <v>20</v>
      </c>
      <c r="B27" s="275" t="str">
        <f aca="false">IF(NOMINA!B20="","",NOMINA!B20)</f>
        <v>  </v>
      </c>
      <c r="C27" s="300" t="str">
        <f aca="false">IF('EVAL SER Y DECIDIR'!H27="","",'EVAL SER Y DECIDIR'!H27)</f>
        <v/>
      </c>
      <c r="D27" s="277"/>
      <c r="E27" s="277"/>
      <c r="F27" s="277"/>
      <c r="G27" s="277"/>
      <c r="H27" s="278"/>
      <c r="I27" s="279" t="str">
        <f aca="false">IF(ISERROR(ROUND(AVERAGE(D27:H27),0)),"",ROUND(AVERAGE(D27:H27),0))</f>
        <v/>
      </c>
      <c r="J27" s="287"/>
      <c r="K27" s="277"/>
      <c r="L27" s="277"/>
      <c r="M27" s="277"/>
      <c r="N27" s="277"/>
      <c r="O27" s="279" t="str">
        <f aca="false">IF(ISERROR(ROUND(AVERAGE(J27:N27),0)),"",ROUND(AVERAGE(J27:N27),0))</f>
        <v/>
      </c>
      <c r="P27" s="300" t="str">
        <f aca="false">IF('EVAL SER Y DECIDIR'!N27="","",'EVAL SER Y DECIDIR'!N27)</f>
        <v/>
      </c>
      <c r="Q27" s="280" t="str">
        <f aca="false">IF(AUTOEVALUACIÓN!C27="","",AUTOEVALUACIÓN!C27)</f>
        <v/>
      </c>
      <c r="R27" s="281" t="str">
        <f aca="false">IF(OR(C27="",I27="",O27="",P27="",Q27=""),"",SUM(C27,I27,O27,P27,Q27))</f>
        <v/>
      </c>
      <c r="S27" s="282"/>
      <c r="T27" s="282"/>
      <c r="U27" s="283"/>
      <c r="V27" s="283"/>
      <c r="W27" s="283"/>
    </row>
    <row r="28" s="284" customFormat="true" ht="22.5" hidden="false" customHeight="true" outlineLevel="0" collapsed="false">
      <c r="A28" s="274" t="n">
        <v>21</v>
      </c>
      <c r="B28" s="275" t="str">
        <f aca="false">IF(NOMINA!B21="","",NOMINA!B21)</f>
        <v>  </v>
      </c>
      <c r="C28" s="300" t="str">
        <f aca="false">IF('EVAL SER Y DECIDIR'!H28="","",'EVAL SER Y DECIDIR'!H28)</f>
        <v/>
      </c>
      <c r="D28" s="277"/>
      <c r="E28" s="277"/>
      <c r="F28" s="277"/>
      <c r="G28" s="277"/>
      <c r="H28" s="278"/>
      <c r="I28" s="279" t="str">
        <f aca="false">IF(ISERROR(ROUND(AVERAGE(D28:H28),0)),"",ROUND(AVERAGE(D28:H28),0))</f>
        <v/>
      </c>
      <c r="J28" s="287"/>
      <c r="K28" s="277"/>
      <c r="L28" s="277"/>
      <c r="M28" s="277"/>
      <c r="N28" s="277"/>
      <c r="O28" s="279" t="str">
        <f aca="false">IF(ISERROR(ROUND(AVERAGE(J28:N28),0)),"",ROUND(AVERAGE(J28:N28),0))</f>
        <v/>
      </c>
      <c r="P28" s="300" t="str">
        <f aca="false">IF('EVAL SER Y DECIDIR'!N28="","",'EVAL SER Y DECIDIR'!N28)</f>
        <v/>
      </c>
      <c r="Q28" s="280" t="str">
        <f aca="false">IF(AUTOEVALUACIÓN!C28="","",AUTOEVALUACIÓN!C28)</f>
        <v/>
      </c>
      <c r="R28" s="281" t="str">
        <f aca="false">IF(OR(C28="",I28="",O28="",P28="",Q28=""),"",SUM(C28,I28,O28,P28,Q28))</f>
        <v/>
      </c>
      <c r="S28" s="282"/>
      <c r="T28" s="282"/>
      <c r="U28" s="283"/>
      <c r="V28" s="283"/>
      <c r="W28" s="283"/>
    </row>
    <row r="29" s="284" customFormat="true" ht="22.5" hidden="false" customHeight="true" outlineLevel="0" collapsed="false">
      <c r="A29" s="274" t="n">
        <v>22</v>
      </c>
      <c r="B29" s="275" t="str">
        <f aca="false">IF(NOMINA!B22="","",NOMINA!B22)</f>
        <v>  </v>
      </c>
      <c r="C29" s="300" t="str">
        <f aca="false">IF('EVAL SER Y DECIDIR'!H29="","",'EVAL SER Y DECIDIR'!H29)</f>
        <v/>
      </c>
      <c r="D29" s="277"/>
      <c r="E29" s="277"/>
      <c r="F29" s="277"/>
      <c r="G29" s="277"/>
      <c r="H29" s="278"/>
      <c r="I29" s="279" t="str">
        <f aca="false">IF(ISERROR(ROUND(AVERAGE(D29:H29),0)),"",ROUND(AVERAGE(D29:H29),0))</f>
        <v/>
      </c>
      <c r="J29" s="287"/>
      <c r="K29" s="277"/>
      <c r="L29" s="277"/>
      <c r="M29" s="277"/>
      <c r="N29" s="277"/>
      <c r="O29" s="279" t="str">
        <f aca="false">IF(ISERROR(ROUND(AVERAGE(J29:N29),0)),"",ROUND(AVERAGE(J29:N29),0))</f>
        <v/>
      </c>
      <c r="P29" s="300" t="str">
        <f aca="false">IF('EVAL SER Y DECIDIR'!N29="","",'EVAL SER Y DECIDIR'!N29)</f>
        <v/>
      </c>
      <c r="Q29" s="280" t="str">
        <f aca="false">IF(AUTOEVALUACIÓN!C29="","",AUTOEVALUACIÓN!C29)</f>
        <v/>
      </c>
      <c r="R29" s="281" t="str">
        <f aca="false">IF(OR(C29="",I29="",O29="",P29="",Q29=""),"",SUM(C29,I29,O29,P29,Q29))</f>
        <v/>
      </c>
      <c r="S29" s="282"/>
      <c r="T29" s="282"/>
      <c r="U29" s="283"/>
      <c r="V29" s="283"/>
      <c r="W29" s="283"/>
    </row>
    <row r="30" s="284" customFormat="true" ht="22.5" hidden="false" customHeight="true" outlineLevel="0" collapsed="false">
      <c r="A30" s="274" t="n">
        <v>23</v>
      </c>
      <c r="B30" s="275" t="str">
        <f aca="false">IF(NOMINA!B23="","",NOMINA!B23)</f>
        <v>  </v>
      </c>
      <c r="C30" s="300" t="str">
        <f aca="false">IF('EVAL SER Y DECIDIR'!H30="","",'EVAL SER Y DECIDIR'!H30)</f>
        <v/>
      </c>
      <c r="D30" s="277"/>
      <c r="E30" s="277"/>
      <c r="F30" s="277"/>
      <c r="G30" s="277"/>
      <c r="H30" s="278"/>
      <c r="I30" s="279" t="str">
        <f aca="false">IF(ISERROR(ROUND(AVERAGE(D30:H30),0)),"",ROUND(AVERAGE(D30:H30),0))</f>
        <v/>
      </c>
      <c r="J30" s="287"/>
      <c r="K30" s="277"/>
      <c r="L30" s="277"/>
      <c r="M30" s="277"/>
      <c r="N30" s="277"/>
      <c r="O30" s="279" t="str">
        <f aca="false">IF(ISERROR(ROUND(AVERAGE(J30:N30),0)),"",ROUND(AVERAGE(J30:N30),0))</f>
        <v/>
      </c>
      <c r="P30" s="300" t="str">
        <f aca="false">IF('EVAL SER Y DECIDIR'!N30="","",'EVAL SER Y DECIDIR'!N30)</f>
        <v/>
      </c>
      <c r="Q30" s="280" t="str">
        <f aca="false">IF(AUTOEVALUACIÓN!C30="","",AUTOEVALUACIÓN!C30)</f>
        <v/>
      </c>
      <c r="R30" s="281" t="str">
        <f aca="false">IF(OR(C30="",I30="",O30="",P30="",Q30=""),"",SUM(C30,I30,O30,P30,Q30))</f>
        <v/>
      </c>
      <c r="S30" s="282"/>
      <c r="T30" s="282"/>
      <c r="U30" s="283"/>
      <c r="V30" s="283"/>
      <c r="W30" s="283"/>
    </row>
    <row r="31" s="284" customFormat="true" ht="22.5" hidden="false" customHeight="true" outlineLevel="0" collapsed="false">
      <c r="A31" s="274" t="n">
        <v>24</v>
      </c>
      <c r="B31" s="275" t="str">
        <f aca="false">IF(NOMINA!B24="","",NOMINA!B24)</f>
        <v>  </v>
      </c>
      <c r="C31" s="300" t="str">
        <f aca="false">IF('EVAL SER Y DECIDIR'!H31="","",'EVAL SER Y DECIDIR'!H31)</f>
        <v/>
      </c>
      <c r="D31" s="277"/>
      <c r="E31" s="277"/>
      <c r="F31" s="277"/>
      <c r="G31" s="277"/>
      <c r="H31" s="278"/>
      <c r="I31" s="279" t="str">
        <f aca="false">IF(ISERROR(ROUND(AVERAGE(D31:H31),0)),"",ROUND(AVERAGE(D31:H31),0))</f>
        <v/>
      </c>
      <c r="J31" s="287"/>
      <c r="K31" s="277"/>
      <c r="L31" s="277"/>
      <c r="M31" s="277"/>
      <c r="N31" s="277"/>
      <c r="O31" s="279" t="str">
        <f aca="false">IF(ISERROR(ROUND(AVERAGE(J31:N31),0)),"",ROUND(AVERAGE(J31:N31),0))</f>
        <v/>
      </c>
      <c r="P31" s="300" t="str">
        <f aca="false">IF('EVAL SER Y DECIDIR'!N31="","",'EVAL SER Y DECIDIR'!N31)</f>
        <v/>
      </c>
      <c r="Q31" s="280" t="str">
        <f aca="false">IF(AUTOEVALUACIÓN!C31="","",AUTOEVALUACIÓN!C31)</f>
        <v/>
      </c>
      <c r="R31" s="281" t="str">
        <f aca="false">IF(OR(C31="",I31="",O31="",P31="",Q31=""),"",SUM(C31,I31,O31,P31,Q31))</f>
        <v/>
      </c>
      <c r="S31" s="282"/>
      <c r="T31" s="282"/>
      <c r="U31" s="283"/>
      <c r="V31" s="283"/>
      <c r="W31" s="283"/>
    </row>
    <row r="32" s="284" customFormat="true" ht="22.5" hidden="false" customHeight="true" outlineLevel="0" collapsed="false">
      <c r="A32" s="274" t="n">
        <v>25</v>
      </c>
      <c r="B32" s="275" t="str">
        <f aca="false">IF(NOMINA!B25="","",NOMINA!B25)</f>
        <v>  </v>
      </c>
      <c r="C32" s="300" t="str">
        <f aca="false">IF('EVAL SER Y DECIDIR'!H32="","",'EVAL SER Y DECIDIR'!H32)</f>
        <v/>
      </c>
      <c r="D32" s="277"/>
      <c r="E32" s="277"/>
      <c r="F32" s="277"/>
      <c r="G32" s="277"/>
      <c r="H32" s="278"/>
      <c r="I32" s="279" t="str">
        <f aca="false">IF(ISERROR(ROUND(AVERAGE(D32:H32),0)),"",ROUND(AVERAGE(D32:H32),0))</f>
        <v/>
      </c>
      <c r="J32" s="287"/>
      <c r="K32" s="277"/>
      <c r="L32" s="277"/>
      <c r="M32" s="277"/>
      <c r="N32" s="277"/>
      <c r="O32" s="279" t="str">
        <f aca="false">IF(ISERROR(ROUND(AVERAGE(J32:N32),0)),"",ROUND(AVERAGE(J32:N32),0))</f>
        <v/>
      </c>
      <c r="P32" s="300" t="str">
        <f aca="false">IF('EVAL SER Y DECIDIR'!N32="","",'EVAL SER Y DECIDIR'!N32)</f>
        <v/>
      </c>
      <c r="Q32" s="280" t="str">
        <f aca="false">IF(AUTOEVALUACIÓN!C32="","",AUTOEVALUACIÓN!C32)</f>
        <v/>
      </c>
      <c r="R32" s="281" t="str">
        <f aca="false">IF(OR(C32="",I32="",O32="",P32="",Q32=""),"",SUM(C32,I32,O32,P32,Q32))</f>
        <v/>
      </c>
      <c r="S32" s="282"/>
      <c r="T32" s="282"/>
      <c r="U32" s="283"/>
      <c r="V32" s="283"/>
      <c r="W32" s="283"/>
    </row>
    <row r="33" s="284" customFormat="true" ht="18.75" hidden="true" customHeight="true" outlineLevel="0" collapsed="false">
      <c r="A33" s="274" t="n">
        <v>26</v>
      </c>
      <c r="B33" s="275" t="str">
        <f aca="false">IF(NOMINA!B26="","",NOMINA!B26)</f>
        <v>  </v>
      </c>
      <c r="C33" s="300" t="str">
        <f aca="false">IF('EVAL SER Y DECIDIR'!H33="","",'EVAL SER Y DECIDIR'!H33)</f>
        <v/>
      </c>
      <c r="D33" s="277"/>
      <c r="E33" s="277"/>
      <c r="F33" s="277"/>
      <c r="G33" s="277"/>
      <c r="H33" s="278"/>
      <c r="I33" s="279" t="str">
        <f aca="false">IF(ISERROR(ROUND(AVERAGE(D33:H33),0)),"",ROUND(AVERAGE(D33:H33),0))</f>
        <v/>
      </c>
      <c r="J33" s="287"/>
      <c r="K33" s="277"/>
      <c r="L33" s="277"/>
      <c r="M33" s="277"/>
      <c r="N33" s="277"/>
      <c r="O33" s="279" t="str">
        <f aca="false">IF(ISERROR(ROUND(AVERAGE(J33:N33),0)),"",ROUND(AVERAGE(J33:N33),0))</f>
        <v/>
      </c>
      <c r="P33" s="300" t="str">
        <f aca="false">IF('EVAL SER Y DECIDIR'!N33="","",'EVAL SER Y DECIDIR'!N33)</f>
        <v/>
      </c>
      <c r="Q33" s="280" t="str">
        <f aca="false">IF(AUTOEVALUACIÓN!C33="","",AUTOEVALUACIÓN!C33)</f>
        <v/>
      </c>
      <c r="R33" s="281" t="str">
        <f aca="false">IF(OR(C33="",I33="",O33="",P33="",Q33=""),"",SUM(C33,I33,O33,P33,Q33))</f>
        <v/>
      </c>
      <c r="S33" s="282"/>
      <c r="T33" s="282"/>
      <c r="U33" s="283"/>
      <c r="V33" s="283"/>
      <c r="W33" s="283"/>
    </row>
    <row r="34" s="284" customFormat="true" ht="18.75" hidden="true" customHeight="true" outlineLevel="0" collapsed="false">
      <c r="A34" s="274" t="n">
        <v>27</v>
      </c>
      <c r="B34" s="275" t="str">
        <f aca="false">IF(NOMINA!B27="","",NOMINA!B27)</f>
        <v>  </v>
      </c>
      <c r="C34" s="300" t="str">
        <f aca="false">IF('EVAL SER Y DECIDIR'!H34="","",'EVAL SER Y DECIDIR'!H34)</f>
        <v/>
      </c>
      <c r="D34" s="277"/>
      <c r="E34" s="277"/>
      <c r="F34" s="277"/>
      <c r="G34" s="277"/>
      <c r="H34" s="278"/>
      <c r="I34" s="279" t="str">
        <f aca="false">IF(ISERROR(ROUND(AVERAGE(D34:H34),0)),"",ROUND(AVERAGE(D34:H34),0))</f>
        <v/>
      </c>
      <c r="J34" s="287"/>
      <c r="K34" s="277"/>
      <c r="L34" s="277"/>
      <c r="M34" s="277"/>
      <c r="N34" s="277"/>
      <c r="O34" s="279" t="str">
        <f aca="false">IF(ISERROR(ROUND(AVERAGE(J34:N34),0)),"",ROUND(AVERAGE(J34:N34),0))</f>
        <v/>
      </c>
      <c r="P34" s="300" t="str">
        <f aca="false">IF('EVAL SER Y DECIDIR'!N34="","",'EVAL SER Y DECIDIR'!N34)</f>
        <v/>
      </c>
      <c r="Q34" s="280" t="str">
        <f aca="false">IF(AUTOEVALUACIÓN!C34="","",AUTOEVALUACIÓN!C34)</f>
        <v/>
      </c>
      <c r="R34" s="281" t="str">
        <f aca="false">IF(OR(C34="",I34="",O34="",P34="",Q34=""),"",SUM(C34,I34,O34,P34,Q34))</f>
        <v/>
      </c>
      <c r="S34" s="282"/>
      <c r="T34" s="282"/>
      <c r="U34" s="283"/>
      <c r="V34" s="283"/>
      <c r="W34" s="283"/>
    </row>
    <row r="35" s="284" customFormat="true" ht="18.75" hidden="true" customHeight="true" outlineLevel="0" collapsed="false">
      <c r="A35" s="274" t="n">
        <v>28</v>
      </c>
      <c r="B35" s="275" t="str">
        <f aca="false">IF(NOMINA!B28="","",NOMINA!B28)</f>
        <v>  </v>
      </c>
      <c r="C35" s="300" t="str">
        <f aca="false">IF('EVAL SER Y DECIDIR'!H35="","",'EVAL SER Y DECIDIR'!H35)</f>
        <v/>
      </c>
      <c r="D35" s="277"/>
      <c r="E35" s="277"/>
      <c r="F35" s="277"/>
      <c r="G35" s="277"/>
      <c r="H35" s="278"/>
      <c r="I35" s="279" t="str">
        <f aca="false">IF(ISERROR(ROUND(AVERAGE(D35:H35),0)),"",ROUND(AVERAGE(D35:H35),0))</f>
        <v/>
      </c>
      <c r="J35" s="287"/>
      <c r="K35" s="277"/>
      <c r="L35" s="277"/>
      <c r="M35" s="277"/>
      <c r="N35" s="277"/>
      <c r="O35" s="279" t="str">
        <f aca="false">IF(ISERROR(ROUND(AVERAGE(J35:N35),0)),"",ROUND(AVERAGE(J35:N35),0))</f>
        <v/>
      </c>
      <c r="P35" s="300" t="str">
        <f aca="false">IF('EVAL SER Y DECIDIR'!N35="","",'EVAL SER Y DECIDIR'!N35)</f>
        <v/>
      </c>
      <c r="Q35" s="280" t="str">
        <f aca="false">IF(AUTOEVALUACIÓN!C35="","",AUTOEVALUACIÓN!C35)</f>
        <v/>
      </c>
      <c r="R35" s="281" t="str">
        <f aca="false">IF(OR(C35="",I35="",O35="",P35="",Q35=""),"",SUM(C35,I35,O35,P35,Q35))</f>
        <v/>
      </c>
      <c r="S35" s="282"/>
      <c r="T35" s="282"/>
      <c r="U35" s="283"/>
      <c r="V35" s="283"/>
      <c r="W35" s="283"/>
    </row>
    <row r="36" s="284" customFormat="true" ht="18.75" hidden="true" customHeight="true" outlineLevel="0" collapsed="false">
      <c r="A36" s="274" t="n">
        <v>29</v>
      </c>
      <c r="B36" s="275" t="str">
        <f aca="false">IF(NOMINA!B29="","",NOMINA!B29)</f>
        <v>  </v>
      </c>
      <c r="C36" s="300" t="str">
        <f aca="false">IF('EVAL SER Y DECIDIR'!H36="","",'EVAL SER Y DECIDIR'!H36)</f>
        <v/>
      </c>
      <c r="D36" s="277"/>
      <c r="E36" s="277"/>
      <c r="F36" s="277"/>
      <c r="G36" s="277"/>
      <c r="H36" s="278"/>
      <c r="I36" s="279" t="str">
        <f aca="false">IF(ISERROR(ROUND(AVERAGE(D36:H36),0)),"",ROUND(AVERAGE(D36:H36),0))</f>
        <v/>
      </c>
      <c r="J36" s="287"/>
      <c r="K36" s="277"/>
      <c r="L36" s="277"/>
      <c r="M36" s="277"/>
      <c r="N36" s="277"/>
      <c r="O36" s="279" t="str">
        <f aca="false">IF(ISERROR(ROUND(AVERAGE(J36:N36),0)),"",ROUND(AVERAGE(J36:N36),0))</f>
        <v/>
      </c>
      <c r="P36" s="300" t="str">
        <f aca="false">IF('EVAL SER Y DECIDIR'!N36="","",'EVAL SER Y DECIDIR'!N36)</f>
        <v/>
      </c>
      <c r="Q36" s="280" t="str">
        <f aca="false">IF(AUTOEVALUACIÓN!C36="","",AUTOEVALUACIÓN!C36)</f>
        <v/>
      </c>
      <c r="R36" s="281" t="str">
        <f aca="false">IF(OR(C36="",I36="",O36="",P36="",Q36=""),"",SUM(C36,I36,O36,P36,Q36))</f>
        <v/>
      </c>
      <c r="S36" s="282"/>
      <c r="T36" s="282"/>
      <c r="U36" s="283"/>
      <c r="V36" s="283"/>
      <c r="W36" s="283"/>
    </row>
    <row r="37" s="284" customFormat="true" ht="18.75" hidden="true" customHeight="true" outlineLevel="0" collapsed="false">
      <c r="A37" s="274" t="n">
        <v>30</v>
      </c>
      <c r="B37" s="275" t="str">
        <f aca="false">IF(NOMINA!B30="","",NOMINA!B30)</f>
        <v>  </v>
      </c>
      <c r="C37" s="300" t="str">
        <f aca="false">IF('EVAL SER Y DECIDIR'!H37="","",'EVAL SER Y DECIDIR'!H37)</f>
        <v/>
      </c>
      <c r="D37" s="277"/>
      <c r="E37" s="277"/>
      <c r="F37" s="277"/>
      <c r="G37" s="277"/>
      <c r="H37" s="278"/>
      <c r="I37" s="279" t="str">
        <f aca="false">IF(ISERROR(ROUND(AVERAGE(D37:H37),0)),"",ROUND(AVERAGE(D37:H37),0))</f>
        <v/>
      </c>
      <c r="J37" s="287"/>
      <c r="K37" s="277"/>
      <c r="L37" s="277"/>
      <c r="M37" s="277"/>
      <c r="N37" s="277"/>
      <c r="O37" s="279" t="str">
        <f aca="false">IF(ISERROR(ROUND(AVERAGE(J37:N37),0)),"",ROUND(AVERAGE(J37:N37),0))</f>
        <v/>
      </c>
      <c r="P37" s="300" t="str">
        <f aca="false">IF('EVAL SER Y DECIDIR'!N37="","",'EVAL SER Y DECIDIR'!N37)</f>
        <v/>
      </c>
      <c r="Q37" s="280" t="str">
        <f aca="false">IF(AUTOEVALUACIÓN!C37="","",AUTOEVALUACIÓN!C37)</f>
        <v/>
      </c>
      <c r="R37" s="281" t="str">
        <f aca="false">IF(OR(C37="",I37="",O37="",P37="",Q37=""),"",SUM(C37,I37,O37,P37,Q37))</f>
        <v/>
      </c>
      <c r="S37" s="282"/>
      <c r="T37" s="282"/>
      <c r="U37" s="283"/>
      <c r="V37" s="283"/>
      <c r="W37" s="283"/>
    </row>
    <row r="38" s="284" customFormat="true" ht="16.5" hidden="true" customHeight="true" outlineLevel="0" collapsed="false">
      <c r="A38" s="274" t="n">
        <v>31</v>
      </c>
      <c r="B38" s="275" t="str">
        <f aca="false">IF(NOMINA!B31="","",NOMINA!B31)</f>
        <v>  </v>
      </c>
      <c r="C38" s="300" t="str">
        <f aca="false">IF('EVAL SER Y DECIDIR'!H38="","",'EVAL SER Y DECIDIR'!H38)</f>
        <v/>
      </c>
      <c r="D38" s="277"/>
      <c r="E38" s="277"/>
      <c r="F38" s="277"/>
      <c r="G38" s="277"/>
      <c r="H38" s="278"/>
      <c r="I38" s="279" t="str">
        <f aca="false">IF(ISERROR(ROUND(AVERAGE(D38:H38),0)),"",ROUND(AVERAGE(D38:H38),0))</f>
        <v/>
      </c>
      <c r="J38" s="287"/>
      <c r="K38" s="277"/>
      <c r="L38" s="277"/>
      <c r="M38" s="277"/>
      <c r="N38" s="277"/>
      <c r="O38" s="279" t="str">
        <f aca="false">IF(ISERROR(ROUND(AVERAGE(J38:N38),0)),"",ROUND(AVERAGE(J38:N38),0))</f>
        <v/>
      </c>
      <c r="P38" s="300" t="str">
        <f aca="false">IF('EVAL SER Y DECIDIR'!N38="","",'EVAL SER Y DECIDIR'!N38)</f>
        <v/>
      </c>
      <c r="Q38" s="280" t="str">
        <f aca="false">IF(AUTOEVALUACIÓN!C38="","",AUTOEVALUACIÓN!C38)</f>
        <v/>
      </c>
      <c r="R38" s="281" t="str">
        <f aca="false">IF(OR(C38="",I38="",O38="",P38="",Q38=""),"",SUM(C38,I38,O38,P38,Q38))</f>
        <v/>
      </c>
      <c r="S38" s="282"/>
      <c r="T38" s="282"/>
      <c r="U38" s="283"/>
      <c r="V38" s="283"/>
      <c r="W38" s="283"/>
    </row>
    <row r="39" s="284" customFormat="true" ht="16.5" hidden="true" customHeight="true" outlineLevel="0" collapsed="false">
      <c r="A39" s="274" t="n">
        <v>32</v>
      </c>
      <c r="B39" s="275" t="str">
        <f aca="false">IF(NOMINA!B32="","",NOMINA!B32)</f>
        <v>  </v>
      </c>
      <c r="C39" s="300" t="str">
        <f aca="false">IF('EVAL SER Y DECIDIR'!H39="","",'EVAL SER Y DECIDIR'!H39)</f>
        <v/>
      </c>
      <c r="D39" s="277"/>
      <c r="E39" s="277"/>
      <c r="F39" s="277"/>
      <c r="G39" s="277"/>
      <c r="H39" s="278"/>
      <c r="I39" s="279" t="str">
        <f aca="false">IF(ISERROR(ROUND(AVERAGE(D39:H39),0)),"",ROUND(AVERAGE(D39:H39),0))</f>
        <v/>
      </c>
      <c r="J39" s="287"/>
      <c r="K39" s="277"/>
      <c r="L39" s="277"/>
      <c r="M39" s="277"/>
      <c r="N39" s="277"/>
      <c r="O39" s="279" t="str">
        <f aca="false">IF(ISERROR(ROUND(AVERAGE(J39:N39),0)),"",ROUND(AVERAGE(J39:N39),0))</f>
        <v/>
      </c>
      <c r="P39" s="300" t="str">
        <f aca="false">IF('EVAL SER Y DECIDIR'!N39="","",'EVAL SER Y DECIDIR'!N39)</f>
        <v/>
      </c>
      <c r="Q39" s="280" t="str">
        <f aca="false">IF(AUTOEVALUACIÓN!C39="","",AUTOEVALUACIÓN!C39)</f>
        <v/>
      </c>
      <c r="R39" s="281" t="str">
        <f aca="false">IF(OR(C39="",I39="",O39="",P39="",Q39=""),"",SUM(C39,I39,O39,P39,Q39))</f>
        <v/>
      </c>
      <c r="S39" s="282"/>
      <c r="T39" s="282"/>
      <c r="U39" s="283"/>
      <c r="V39" s="283"/>
      <c r="W39" s="283"/>
    </row>
    <row r="40" s="284" customFormat="true" ht="16.5" hidden="true" customHeight="true" outlineLevel="0" collapsed="false">
      <c r="A40" s="274" t="n">
        <v>33</v>
      </c>
      <c r="B40" s="275" t="str">
        <f aca="false">IF(NOMINA!B33="","",NOMINA!B33)</f>
        <v>  </v>
      </c>
      <c r="C40" s="300" t="str">
        <f aca="false">IF('EVAL SER Y DECIDIR'!H40="","",'EVAL SER Y DECIDIR'!H40)</f>
        <v/>
      </c>
      <c r="D40" s="277"/>
      <c r="E40" s="277"/>
      <c r="F40" s="277"/>
      <c r="G40" s="277"/>
      <c r="H40" s="278"/>
      <c r="I40" s="279" t="str">
        <f aca="false">IF(ISERROR(ROUND(AVERAGE(D40:H40),0)),"",ROUND(AVERAGE(D40:H40),0))</f>
        <v/>
      </c>
      <c r="J40" s="287"/>
      <c r="K40" s="277"/>
      <c r="L40" s="277"/>
      <c r="M40" s="277"/>
      <c r="N40" s="277"/>
      <c r="O40" s="279" t="str">
        <f aca="false">IF(ISERROR(ROUND(AVERAGE(J40:N40),0)),"",ROUND(AVERAGE(J40:N40),0))</f>
        <v/>
      </c>
      <c r="P40" s="300" t="str">
        <f aca="false">IF('EVAL SER Y DECIDIR'!N40="","",'EVAL SER Y DECIDIR'!N40)</f>
        <v/>
      </c>
      <c r="Q40" s="280" t="str">
        <f aca="false">IF(AUTOEVALUACIÓN!C40="","",AUTOEVALUACIÓN!C40)</f>
        <v/>
      </c>
      <c r="R40" s="281" t="str">
        <f aca="false">IF(OR(C40="",I40="",O40="",P40="",Q40=""),"",SUM(C40,I40,O40,P40,Q40))</f>
        <v/>
      </c>
      <c r="S40" s="282"/>
      <c r="T40" s="282"/>
      <c r="U40" s="283"/>
      <c r="V40" s="283"/>
      <c r="W40" s="283"/>
    </row>
    <row r="41" s="284" customFormat="true" ht="16.5" hidden="true" customHeight="true" outlineLevel="0" collapsed="false">
      <c r="A41" s="274" t="n">
        <v>34</v>
      </c>
      <c r="B41" s="275" t="str">
        <f aca="false">IF(NOMINA!B34="","",NOMINA!B34)</f>
        <v>  </v>
      </c>
      <c r="C41" s="300" t="str">
        <f aca="false">IF('EVAL SER Y DECIDIR'!H41="","",'EVAL SER Y DECIDIR'!H41)</f>
        <v/>
      </c>
      <c r="D41" s="277"/>
      <c r="E41" s="277"/>
      <c r="F41" s="277"/>
      <c r="G41" s="277"/>
      <c r="H41" s="278"/>
      <c r="I41" s="279" t="str">
        <f aca="false">IF(ISERROR(ROUND(AVERAGE(D41:H41),0)),"",ROUND(AVERAGE(D41:H41),0))</f>
        <v/>
      </c>
      <c r="J41" s="287"/>
      <c r="K41" s="277"/>
      <c r="L41" s="277"/>
      <c r="M41" s="277"/>
      <c r="N41" s="277"/>
      <c r="O41" s="279" t="str">
        <f aca="false">IF(ISERROR(ROUND(AVERAGE(J41:N41),0)),"",ROUND(AVERAGE(J41:N41),0))</f>
        <v/>
      </c>
      <c r="P41" s="300" t="str">
        <f aca="false">IF('EVAL SER Y DECIDIR'!N41="","",'EVAL SER Y DECIDIR'!N41)</f>
        <v/>
      </c>
      <c r="Q41" s="280" t="str">
        <f aca="false">IF(AUTOEVALUACIÓN!C41="","",AUTOEVALUACIÓN!C41)</f>
        <v/>
      </c>
      <c r="R41" s="281" t="str">
        <f aca="false">IF(OR(C41="",I41="",O41="",P41="",Q41=""),"",SUM(C41,I41,O41,P41,Q41))</f>
        <v/>
      </c>
      <c r="S41" s="282"/>
      <c r="T41" s="282"/>
      <c r="U41" s="283"/>
      <c r="V41" s="283"/>
      <c r="W41" s="283"/>
    </row>
    <row r="42" s="284" customFormat="true" ht="16.5" hidden="true" customHeight="true" outlineLevel="0" collapsed="false">
      <c r="A42" s="274" t="n">
        <v>35</v>
      </c>
      <c r="B42" s="275" t="str">
        <f aca="false">IF(NOMINA!B35="","",NOMINA!B35)</f>
        <v>  </v>
      </c>
      <c r="C42" s="300" t="str">
        <f aca="false">IF('EVAL SER Y DECIDIR'!H42="","",'EVAL SER Y DECIDIR'!H42)</f>
        <v/>
      </c>
      <c r="D42" s="277"/>
      <c r="E42" s="277"/>
      <c r="F42" s="277"/>
      <c r="G42" s="277"/>
      <c r="H42" s="278"/>
      <c r="I42" s="279" t="str">
        <f aca="false">IF(ISERROR(ROUND(AVERAGE(D42:H42),0)),"",ROUND(AVERAGE(D42:H42),0))</f>
        <v/>
      </c>
      <c r="J42" s="287"/>
      <c r="K42" s="277"/>
      <c r="L42" s="277"/>
      <c r="M42" s="277"/>
      <c r="N42" s="277"/>
      <c r="O42" s="279" t="str">
        <f aca="false">IF(ISERROR(ROUND(AVERAGE(J42:N42),0)),"",ROUND(AVERAGE(J42:N42),0))</f>
        <v/>
      </c>
      <c r="P42" s="300" t="str">
        <f aca="false">IF('EVAL SER Y DECIDIR'!N42="","",'EVAL SER Y DECIDIR'!N42)</f>
        <v/>
      </c>
      <c r="Q42" s="280" t="str">
        <f aca="false">IF(AUTOEVALUACIÓN!C42="","",AUTOEVALUACIÓN!C42)</f>
        <v/>
      </c>
      <c r="R42" s="281" t="str">
        <f aca="false">IF(OR(C42="",I42="",O42="",P42="",Q42=""),"",SUM(C42,I42,O42,P42,Q42))</f>
        <v/>
      </c>
      <c r="S42" s="282"/>
      <c r="T42" s="282"/>
      <c r="U42" s="283"/>
      <c r="V42" s="283"/>
      <c r="W42" s="283"/>
    </row>
    <row r="43" s="284" customFormat="true" ht="15" hidden="true" customHeight="true" outlineLevel="0" collapsed="false">
      <c r="A43" s="274" t="n">
        <v>36</v>
      </c>
      <c r="B43" s="275" t="str">
        <f aca="false">IF(NOMINA!B36="","",NOMINA!B36)</f>
        <v>  </v>
      </c>
      <c r="C43" s="300" t="str">
        <f aca="false">IF('EVAL SER Y DECIDIR'!H43="","",'EVAL SER Y DECIDIR'!H43)</f>
        <v/>
      </c>
      <c r="D43" s="277"/>
      <c r="E43" s="277"/>
      <c r="F43" s="277"/>
      <c r="G43" s="277"/>
      <c r="H43" s="278"/>
      <c r="I43" s="279" t="str">
        <f aca="false">IF(ISERROR(ROUND(AVERAGE(D43:H43),0)),"",ROUND(AVERAGE(D43:H43),0))</f>
        <v/>
      </c>
      <c r="J43" s="287"/>
      <c r="K43" s="277"/>
      <c r="L43" s="277"/>
      <c r="M43" s="277"/>
      <c r="N43" s="277"/>
      <c r="O43" s="279" t="str">
        <f aca="false">IF(ISERROR(ROUND(AVERAGE(J43:N43),0)),"",ROUND(AVERAGE(J43:N43),0))</f>
        <v/>
      </c>
      <c r="P43" s="300" t="str">
        <f aca="false">IF('EVAL SER Y DECIDIR'!N43="","",'EVAL SER Y DECIDIR'!N43)</f>
        <v/>
      </c>
      <c r="Q43" s="280" t="str">
        <f aca="false">IF(AUTOEVALUACIÓN!C43="","",AUTOEVALUACIÓN!C43)</f>
        <v/>
      </c>
      <c r="R43" s="281" t="str">
        <f aca="false">IF(OR(C43="",I43="",O43="",P43="",Q43=""),"",SUM(C43,I43,O43,P43,Q43))</f>
        <v/>
      </c>
      <c r="S43" s="282"/>
      <c r="T43" s="282"/>
      <c r="U43" s="283"/>
      <c r="V43" s="283"/>
      <c r="W43" s="283"/>
    </row>
    <row r="44" s="284" customFormat="true" ht="15" hidden="true" customHeight="true" outlineLevel="0" collapsed="false">
      <c r="A44" s="274" t="n">
        <v>37</v>
      </c>
      <c r="B44" s="275" t="str">
        <f aca="false">IF(NOMINA!B37="","",NOMINA!B37)</f>
        <v>  </v>
      </c>
      <c r="C44" s="300" t="str">
        <f aca="false">IF('EVAL SER Y DECIDIR'!H44="","",'EVAL SER Y DECIDIR'!H44)</f>
        <v/>
      </c>
      <c r="D44" s="277"/>
      <c r="E44" s="277"/>
      <c r="F44" s="277"/>
      <c r="G44" s="277"/>
      <c r="H44" s="278"/>
      <c r="I44" s="279" t="str">
        <f aca="false">IF(ISERROR(ROUND(AVERAGE(D44:H44),0)),"",ROUND(AVERAGE(D44:H44),0))</f>
        <v/>
      </c>
      <c r="J44" s="287"/>
      <c r="K44" s="277"/>
      <c r="L44" s="277"/>
      <c r="M44" s="277"/>
      <c r="N44" s="277"/>
      <c r="O44" s="279" t="str">
        <f aca="false">IF(ISERROR(ROUND(AVERAGE(J44:N44),0)),"",ROUND(AVERAGE(J44:N44),0))</f>
        <v/>
      </c>
      <c r="P44" s="300" t="str">
        <f aca="false">IF('EVAL SER Y DECIDIR'!N44="","",'EVAL SER Y DECIDIR'!N44)</f>
        <v/>
      </c>
      <c r="Q44" s="280" t="str">
        <f aca="false">IF(AUTOEVALUACIÓN!C44="","",AUTOEVALUACIÓN!C44)</f>
        <v/>
      </c>
      <c r="R44" s="281" t="str">
        <f aca="false">IF(OR(C44="",I44="",O44="",P44="",Q44=""),"",SUM(C44,I44,O44,P44,Q44))</f>
        <v/>
      </c>
      <c r="S44" s="282"/>
      <c r="T44" s="282"/>
      <c r="U44" s="283"/>
      <c r="V44" s="283"/>
      <c r="W44" s="283"/>
    </row>
    <row r="45" s="284" customFormat="true" ht="15" hidden="true" customHeight="true" outlineLevel="0" collapsed="false">
      <c r="A45" s="274" t="n">
        <v>38</v>
      </c>
      <c r="B45" s="275" t="str">
        <f aca="false">IF(NOMINA!B38="","",NOMINA!B38)</f>
        <v>  </v>
      </c>
      <c r="C45" s="300" t="str">
        <f aca="false">IF('EVAL SER Y DECIDIR'!H45="","",'EVAL SER Y DECIDIR'!H45)</f>
        <v/>
      </c>
      <c r="D45" s="277"/>
      <c r="E45" s="277"/>
      <c r="F45" s="277"/>
      <c r="G45" s="277"/>
      <c r="H45" s="278"/>
      <c r="I45" s="279" t="str">
        <f aca="false">IF(ISERROR(ROUND(AVERAGE(D45:H45),0)),"",ROUND(AVERAGE(D45:H45),0))</f>
        <v/>
      </c>
      <c r="J45" s="287"/>
      <c r="K45" s="277"/>
      <c r="L45" s="277"/>
      <c r="M45" s="277"/>
      <c r="N45" s="277"/>
      <c r="O45" s="279" t="str">
        <f aca="false">IF(ISERROR(ROUND(AVERAGE(J45:N45),0)),"",ROUND(AVERAGE(J45:N45),0))</f>
        <v/>
      </c>
      <c r="P45" s="300" t="str">
        <f aca="false">IF('EVAL SER Y DECIDIR'!N45="","",'EVAL SER Y DECIDIR'!N45)</f>
        <v/>
      </c>
      <c r="Q45" s="280" t="str">
        <f aca="false">IF(AUTOEVALUACIÓN!C45="","",AUTOEVALUACIÓN!C45)</f>
        <v/>
      </c>
      <c r="R45" s="281" t="str">
        <f aca="false">IF(OR(C45="",I45="",O45="",P45="",Q45=""),"",SUM(C45,I45,O45,P45,Q45))</f>
        <v/>
      </c>
      <c r="S45" s="283"/>
      <c r="T45" s="283"/>
      <c r="U45" s="283"/>
      <c r="V45" s="283"/>
      <c r="W45" s="283"/>
    </row>
    <row r="46" s="284" customFormat="true" ht="14.25" hidden="true" customHeight="true" outlineLevel="0" collapsed="false">
      <c r="A46" s="274" t="n">
        <v>39</v>
      </c>
      <c r="B46" s="275" t="str">
        <f aca="false">IF(NOMINA!B39="","",NOMINA!B39)</f>
        <v>  </v>
      </c>
      <c r="C46" s="300" t="str">
        <f aca="false">IF('EVAL SER Y DECIDIR'!H46="","",'EVAL SER Y DECIDIR'!H46)</f>
        <v/>
      </c>
      <c r="D46" s="277"/>
      <c r="E46" s="277"/>
      <c r="F46" s="277"/>
      <c r="G46" s="277"/>
      <c r="H46" s="278"/>
      <c r="I46" s="279" t="str">
        <f aca="false">IF(ISERROR(ROUND(AVERAGE(D46:H46),0)),"",ROUND(AVERAGE(D46:H46),0))</f>
        <v/>
      </c>
      <c r="J46" s="287"/>
      <c r="K46" s="277"/>
      <c r="L46" s="277"/>
      <c r="M46" s="277"/>
      <c r="N46" s="277"/>
      <c r="O46" s="279" t="str">
        <f aca="false">IF(ISERROR(ROUND(AVERAGE(J46:N46),0)),"",ROUND(AVERAGE(J46:N46),0))</f>
        <v/>
      </c>
      <c r="P46" s="300" t="str">
        <f aca="false">IF('EVAL SER Y DECIDIR'!N46="","",'EVAL SER Y DECIDIR'!N46)</f>
        <v/>
      </c>
      <c r="Q46" s="280" t="str">
        <f aca="false">IF(AUTOEVALUACIÓN!C46="","",AUTOEVALUACIÓN!C46)</f>
        <v/>
      </c>
      <c r="R46" s="281" t="str">
        <f aca="false">IF(OR(C46="",I46="",O46="",P46="",Q46=""),"",SUM(C46,I46,O46,P46,Q46))</f>
        <v/>
      </c>
      <c r="S46" s="283"/>
      <c r="T46" s="283"/>
      <c r="U46" s="283"/>
      <c r="V46" s="283"/>
      <c r="W46" s="283"/>
    </row>
    <row r="47" s="284" customFormat="true" ht="14.25" hidden="true" customHeight="true" outlineLevel="0" collapsed="false">
      <c r="A47" s="274" t="n">
        <v>40</v>
      </c>
      <c r="B47" s="275" t="str">
        <f aca="false">IF(NOMINA!B40="","",NOMINA!B40)</f>
        <v>  </v>
      </c>
      <c r="C47" s="300" t="str">
        <f aca="false">IF('EVAL SER Y DECIDIR'!H47="","",'EVAL SER Y DECIDIR'!H47)</f>
        <v/>
      </c>
      <c r="D47" s="277"/>
      <c r="E47" s="277"/>
      <c r="F47" s="277"/>
      <c r="G47" s="277"/>
      <c r="H47" s="278"/>
      <c r="I47" s="279" t="str">
        <f aca="false">IF(ISERROR(ROUND(AVERAGE(D47:H47),0)),"",ROUND(AVERAGE(D47:H47),0))</f>
        <v/>
      </c>
      <c r="J47" s="287"/>
      <c r="K47" s="277"/>
      <c r="L47" s="277"/>
      <c r="M47" s="277"/>
      <c r="N47" s="277"/>
      <c r="O47" s="279" t="str">
        <f aca="false">IF(ISERROR(ROUND(AVERAGE(J47:N47),0)),"",ROUND(AVERAGE(J47:N47),0))</f>
        <v/>
      </c>
      <c r="P47" s="300" t="str">
        <f aca="false">IF('EVAL SER Y DECIDIR'!N47="","",'EVAL SER Y DECIDIR'!N47)</f>
        <v/>
      </c>
      <c r="Q47" s="280" t="str">
        <f aca="false">IF(AUTOEVALUACIÓN!C47="","",AUTOEVALUACIÓN!C47)</f>
        <v/>
      </c>
      <c r="R47" s="281" t="str">
        <f aca="false">IF(OR(C47="",I47="",O47="",P47="",Q47=""),"",SUM(C47,I47,O47,P47,Q47))</f>
        <v/>
      </c>
      <c r="S47" s="283"/>
      <c r="T47" s="283"/>
      <c r="U47" s="283"/>
      <c r="V47" s="283"/>
      <c r="W47" s="283"/>
    </row>
    <row r="48" s="284" customFormat="true" ht="14.25" hidden="true" customHeight="true" outlineLevel="0" collapsed="false">
      <c r="A48" s="274" t="n">
        <v>41</v>
      </c>
      <c r="B48" s="275" t="str">
        <f aca="false">IF(NOMINA!B41="","",NOMINA!B41)</f>
        <v>  </v>
      </c>
      <c r="C48" s="300" t="str">
        <f aca="false">IF('EVAL SER Y DECIDIR'!H48="","",'EVAL SER Y DECIDIR'!H48)</f>
        <v/>
      </c>
      <c r="D48" s="277"/>
      <c r="E48" s="277"/>
      <c r="F48" s="277"/>
      <c r="G48" s="277"/>
      <c r="H48" s="278"/>
      <c r="I48" s="279" t="str">
        <f aca="false">IF(ISERROR(ROUND(AVERAGE(D48:H48),0)),"",ROUND(AVERAGE(D48:H48),0))</f>
        <v/>
      </c>
      <c r="J48" s="287"/>
      <c r="K48" s="277"/>
      <c r="L48" s="277"/>
      <c r="M48" s="277"/>
      <c r="N48" s="277"/>
      <c r="O48" s="279" t="str">
        <f aca="false">IF(ISERROR(ROUND(AVERAGE(J48:N48),0)),"",ROUND(AVERAGE(J48:N48),0))</f>
        <v/>
      </c>
      <c r="P48" s="300" t="str">
        <f aca="false">IF('EVAL SER Y DECIDIR'!N48="","",'EVAL SER Y DECIDIR'!N48)</f>
        <v/>
      </c>
      <c r="Q48" s="280" t="str">
        <f aca="false">IF(AUTOEVALUACIÓN!C48="","",AUTOEVALUACIÓN!C48)</f>
        <v/>
      </c>
      <c r="R48" s="281" t="str">
        <f aca="false">IF(OR(C48="",I48="",O48="",P48="",Q48=""),"",SUM(C48,I48,O48,P48,Q48))</f>
        <v/>
      </c>
      <c r="S48" s="283"/>
      <c r="T48" s="283"/>
      <c r="U48" s="283"/>
      <c r="V48" s="283"/>
      <c r="W48" s="283"/>
    </row>
    <row r="49" s="284" customFormat="true" ht="14.25" hidden="true" customHeight="true" outlineLevel="0" collapsed="false">
      <c r="A49" s="274" t="n">
        <v>42</v>
      </c>
      <c r="B49" s="275" t="str">
        <f aca="false">IF(NOMINA!B42="","",NOMINA!B42)</f>
        <v>  </v>
      </c>
      <c r="C49" s="300" t="str">
        <f aca="false">IF('EVAL SER Y DECIDIR'!H49="","",'EVAL SER Y DECIDIR'!H49)</f>
        <v/>
      </c>
      <c r="D49" s="277"/>
      <c r="E49" s="277"/>
      <c r="F49" s="277"/>
      <c r="G49" s="277"/>
      <c r="H49" s="278"/>
      <c r="I49" s="279" t="str">
        <f aca="false">IF(ISERROR(ROUND(AVERAGE(D49:H49),0)),"",ROUND(AVERAGE(D49:H49),0))</f>
        <v/>
      </c>
      <c r="J49" s="287"/>
      <c r="K49" s="277"/>
      <c r="L49" s="277"/>
      <c r="M49" s="277"/>
      <c r="N49" s="277"/>
      <c r="O49" s="279" t="str">
        <f aca="false">IF(ISERROR(ROUND(AVERAGE(J49:N49),0)),"",ROUND(AVERAGE(J49:N49),0))</f>
        <v/>
      </c>
      <c r="P49" s="300" t="str">
        <f aca="false">IF('EVAL SER Y DECIDIR'!N49="","",'EVAL SER Y DECIDIR'!N49)</f>
        <v/>
      </c>
      <c r="Q49" s="280" t="str">
        <f aca="false">IF(AUTOEVALUACIÓN!C49="","",AUTOEVALUACIÓN!C49)</f>
        <v/>
      </c>
      <c r="R49" s="281" t="str">
        <f aca="false">IF(OR(C49="",I49="",O49="",P49="",Q49=""),"",SUM(C49,I49,O49,P49,Q49))</f>
        <v/>
      </c>
      <c r="S49" s="283"/>
      <c r="T49" s="283"/>
      <c r="U49" s="283"/>
      <c r="V49" s="283"/>
      <c r="W49" s="283"/>
    </row>
    <row r="50" s="284" customFormat="true" ht="15" hidden="true" customHeight="true" outlineLevel="0" collapsed="false">
      <c r="A50" s="274" t="n">
        <v>43</v>
      </c>
      <c r="B50" s="275" t="str">
        <f aca="false">IF(NOMINA!B43="","",NOMINA!B43)</f>
        <v>  </v>
      </c>
      <c r="C50" s="300" t="str">
        <f aca="false">IF('EVAL SER Y DECIDIR'!H50="","",'EVAL SER Y DECIDIR'!H50)</f>
        <v/>
      </c>
      <c r="D50" s="277"/>
      <c r="E50" s="277"/>
      <c r="F50" s="277"/>
      <c r="G50" s="277"/>
      <c r="H50" s="278"/>
      <c r="I50" s="279" t="str">
        <f aca="false">IF(ISERROR(ROUND(AVERAGE(D50:H50),0)),"",ROUND(AVERAGE(D50:H50),0))</f>
        <v/>
      </c>
      <c r="J50" s="287"/>
      <c r="K50" s="277"/>
      <c r="L50" s="277"/>
      <c r="M50" s="277"/>
      <c r="N50" s="277"/>
      <c r="O50" s="279" t="str">
        <f aca="false">IF(ISERROR(ROUND(AVERAGE(J50:N50),0)),"",ROUND(AVERAGE(J50:N50),0))</f>
        <v/>
      </c>
      <c r="P50" s="300" t="str">
        <f aca="false">IF('EVAL SER Y DECIDIR'!N50="","",'EVAL SER Y DECIDIR'!N50)</f>
        <v/>
      </c>
      <c r="Q50" s="280" t="str">
        <f aca="false">IF(AUTOEVALUACIÓN!C50="","",AUTOEVALUACIÓN!C50)</f>
        <v/>
      </c>
      <c r="R50" s="281" t="str">
        <f aca="false">IF(OR(C50="",I50="",O50="",P50="",Q50=""),"",SUM(C50,I50,O50,P50,Q50))</f>
        <v/>
      </c>
      <c r="S50" s="283"/>
      <c r="T50" s="283"/>
      <c r="U50" s="283"/>
      <c r="V50" s="283"/>
      <c r="W50" s="283"/>
    </row>
    <row r="51" s="284" customFormat="true" ht="15" hidden="true" customHeight="true" outlineLevel="0" collapsed="false">
      <c r="A51" s="274" t="n">
        <v>44</v>
      </c>
      <c r="B51" s="275" t="str">
        <f aca="false">IF(NOMINA!B44="","",NOMINA!B44)</f>
        <v>  </v>
      </c>
      <c r="C51" s="300" t="str">
        <f aca="false">IF('EVAL SER Y DECIDIR'!H51="","",'EVAL SER Y DECIDIR'!H51)</f>
        <v/>
      </c>
      <c r="D51" s="277"/>
      <c r="E51" s="277"/>
      <c r="F51" s="277"/>
      <c r="G51" s="277"/>
      <c r="H51" s="278"/>
      <c r="I51" s="279" t="str">
        <f aca="false">IF(ISERROR(ROUND(AVERAGE(D51:H51),0)),"",ROUND(AVERAGE(D51:H51),0))</f>
        <v/>
      </c>
      <c r="J51" s="287"/>
      <c r="K51" s="277"/>
      <c r="L51" s="277"/>
      <c r="M51" s="277"/>
      <c r="N51" s="277"/>
      <c r="O51" s="279" t="str">
        <f aca="false">IF(ISERROR(ROUND(AVERAGE(J51:N51),0)),"",ROUND(AVERAGE(J51:N51),0))</f>
        <v/>
      </c>
      <c r="P51" s="300" t="str">
        <f aca="false">IF('EVAL SER Y DECIDIR'!N51="","",'EVAL SER Y DECIDIR'!N51)</f>
        <v/>
      </c>
      <c r="Q51" s="280" t="str">
        <f aca="false">IF(AUTOEVALUACIÓN!C51="","",AUTOEVALUACIÓN!C51)</f>
        <v/>
      </c>
      <c r="R51" s="281" t="str">
        <f aca="false">IF(OR(C51="",I51="",O51="",P51="",Q51=""),"",SUM(C51,I51,O51,P51,Q51))</f>
        <v/>
      </c>
      <c r="S51" s="283"/>
      <c r="T51" s="283"/>
      <c r="U51" s="283"/>
      <c r="V51" s="283"/>
      <c r="W51" s="283"/>
    </row>
    <row r="52" s="284" customFormat="true" ht="15" hidden="true" customHeight="true" outlineLevel="0" collapsed="false">
      <c r="A52" s="274" t="n">
        <v>45</v>
      </c>
      <c r="B52" s="275" t="str">
        <f aca="false">IF(NOMINA!B45="","",NOMINA!B45)</f>
        <v>  </v>
      </c>
      <c r="C52" s="300" t="str">
        <f aca="false">IF('EVAL SER Y DECIDIR'!H52="","",'EVAL SER Y DECIDIR'!H52)</f>
        <v/>
      </c>
      <c r="D52" s="277"/>
      <c r="E52" s="277"/>
      <c r="F52" s="277"/>
      <c r="G52" s="277"/>
      <c r="H52" s="278"/>
      <c r="I52" s="279" t="str">
        <f aca="false">IF(ISERROR(ROUND(AVERAGE(D52:H52),0)),"",ROUND(AVERAGE(D52:H52),0))</f>
        <v/>
      </c>
      <c r="J52" s="287"/>
      <c r="K52" s="277"/>
      <c r="L52" s="277"/>
      <c r="M52" s="277"/>
      <c r="N52" s="277"/>
      <c r="O52" s="279" t="str">
        <f aca="false">IF(ISERROR(ROUND(AVERAGE(J52:N52),0)),"",ROUND(AVERAGE(J52:N52),0))</f>
        <v/>
      </c>
      <c r="P52" s="300" t="str">
        <f aca="false">IF('EVAL SER Y DECIDIR'!N52="","",'EVAL SER Y DECIDIR'!N52)</f>
        <v/>
      </c>
      <c r="Q52" s="280" t="str">
        <f aca="false">IF(AUTOEVALUACIÓN!C52="","",AUTOEVALUACIÓN!C52)</f>
        <v/>
      </c>
      <c r="R52" s="281" t="str">
        <f aca="false">IF(OR(C52="",I52="",O52="",P52="",Q52=""),"",SUM(C52,I52,O52,P52,Q52))</f>
        <v/>
      </c>
      <c r="S52" s="283"/>
      <c r="T52" s="283"/>
      <c r="U52" s="283"/>
      <c r="V52" s="283"/>
      <c r="W52" s="283"/>
    </row>
    <row r="53" s="284" customFormat="true" ht="15" hidden="true" customHeight="true" outlineLevel="0" collapsed="false">
      <c r="A53" s="274" t="n">
        <v>46</v>
      </c>
      <c r="B53" s="275" t="str">
        <f aca="false">IF(NOMINA!B46="","",NOMINA!B46)</f>
        <v/>
      </c>
      <c r="C53" s="285" t="str">
        <f aca="false">IF('EVAL SER Y DECIDIR'!H53="","",'EVAL SER Y DECIDIR'!H53)</f>
        <v/>
      </c>
      <c r="D53" s="277"/>
      <c r="E53" s="277"/>
      <c r="F53" s="277"/>
      <c r="G53" s="277"/>
      <c r="H53" s="278"/>
      <c r="I53" s="286" t="str">
        <f aca="false">IF(ISERROR(ROUND(AVERAGE(D53:H53),0)),"",ROUND(AVERAGE(D53:H53),0))</f>
        <v/>
      </c>
      <c r="J53" s="287"/>
      <c r="K53" s="277"/>
      <c r="L53" s="277"/>
      <c r="M53" s="277"/>
      <c r="N53" s="277"/>
      <c r="O53" s="286" t="str">
        <f aca="false">IF(ISERROR(ROUND(AVERAGE(J53:N53),0)),"",ROUND(AVERAGE(J53:N53),0))</f>
        <v/>
      </c>
      <c r="P53" s="285" t="str">
        <f aca="false">IF('EVAL SER Y DECIDIR'!N53="","",'EVAL SER Y DECIDIR'!N53)</f>
        <v/>
      </c>
      <c r="Q53" s="280" t="str">
        <f aca="false">IF(AUTOEVALUACIÓN!C53="","",AUTOEVALUACIÓN!C53)</f>
        <v/>
      </c>
      <c r="R53" s="281" t="str">
        <f aca="false">IF(OR(C53="",I53="",O53="",P53="",Q53=""),"",SUM(C53,I53,O53,P53,Q53))</f>
        <v/>
      </c>
      <c r="S53" s="283"/>
      <c r="T53" s="283"/>
      <c r="U53" s="283"/>
      <c r="V53" s="283"/>
      <c r="W53" s="283"/>
    </row>
    <row r="54" s="284" customFormat="true" ht="15" hidden="true" customHeight="true" outlineLevel="0" collapsed="false">
      <c r="A54" s="274" t="n">
        <v>47</v>
      </c>
      <c r="B54" s="275" t="str">
        <f aca="false">IF(NOMINA!B47="","",NOMINA!B47)</f>
        <v/>
      </c>
      <c r="C54" s="285" t="str">
        <f aca="false">IF('EVAL SER Y DECIDIR'!H54="","",'EVAL SER Y DECIDIR'!H54)</f>
        <v/>
      </c>
      <c r="D54" s="277"/>
      <c r="E54" s="277"/>
      <c r="F54" s="277"/>
      <c r="G54" s="277"/>
      <c r="H54" s="278"/>
      <c r="I54" s="286" t="str">
        <f aca="false">IF(ISERROR(ROUND(AVERAGE(D54:H54),0)),"",ROUND(AVERAGE(D54:H54),0))</f>
        <v/>
      </c>
      <c r="J54" s="287"/>
      <c r="K54" s="277"/>
      <c r="L54" s="277"/>
      <c r="M54" s="277"/>
      <c r="N54" s="277"/>
      <c r="O54" s="286" t="str">
        <f aca="false">IF(ISERROR(ROUND(AVERAGE(J54:N54),0)),"",ROUND(AVERAGE(J54:N54),0))</f>
        <v/>
      </c>
      <c r="P54" s="285" t="str">
        <f aca="false">IF('EVAL SER Y DECIDIR'!N54="","",'EVAL SER Y DECIDIR'!N54)</f>
        <v/>
      </c>
      <c r="Q54" s="280" t="str">
        <f aca="false">IF(AUTOEVALUACIÓN!C54="","",AUTOEVALUACIÓN!C54)</f>
        <v/>
      </c>
      <c r="R54" s="281" t="str">
        <f aca="false">IF(OR(C54="",I54="",O54="",P54="",Q54=""),"",SUM(C54,I54,O54,P54,Q54))</f>
        <v/>
      </c>
      <c r="S54" s="283"/>
      <c r="T54" s="283"/>
      <c r="U54" s="283"/>
      <c r="V54" s="283"/>
      <c r="W54" s="283"/>
    </row>
    <row r="55" customFormat="false" ht="15" hidden="true" customHeight="true" outlineLevel="0" collapsed="false">
      <c r="A55" s="288" t="n">
        <v>48</v>
      </c>
      <c r="B55" s="289" t="str">
        <f aca="false">IF(NOMINA!B48="","",NOMINA!B48)</f>
        <v/>
      </c>
      <c r="C55" s="285" t="str">
        <f aca="false">IF('EVAL SER Y DECIDIR'!H55="","",'EVAL SER Y DECIDIR'!H55)</f>
        <v/>
      </c>
      <c r="D55" s="290"/>
      <c r="E55" s="290"/>
      <c r="F55" s="290"/>
      <c r="G55" s="290"/>
      <c r="H55" s="291"/>
      <c r="I55" s="292" t="str">
        <f aca="false">IF(ISERROR(ROUND(AVERAGE(D55:H55),0)),"",ROUND(AVERAGE(D55:H55),0))</f>
        <v/>
      </c>
      <c r="J55" s="293"/>
      <c r="K55" s="290"/>
      <c r="L55" s="290"/>
      <c r="M55" s="290"/>
      <c r="N55" s="290"/>
      <c r="O55" s="292" t="str">
        <f aca="false">IF(ISERROR(ROUND(AVERAGE(J55:N55),0)),"",ROUND(AVERAGE(J55:N55),0))</f>
        <v/>
      </c>
      <c r="P55" s="285" t="str">
        <f aca="false">IF('EVAL SER Y DECIDIR'!N55="","",'EVAL SER Y DECIDIR'!N55)</f>
        <v/>
      </c>
      <c r="Q55" s="294" t="str">
        <f aca="false">IF(AUTOEVALUACIÓN!C55="","",AUTOEVALUACIÓN!C55)</f>
        <v/>
      </c>
      <c r="R55" s="281" t="str">
        <f aca="false">IF(OR(C55="",I55="",O55="",P55="",Q55=""),"",SUM(C55,I55,O55,P55,Q55))</f>
        <v/>
      </c>
    </row>
  </sheetData>
  <sheetProtection sheet="true" formatCells="false" formatColumns="false" formatRows="false"/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29">
      <formula>1</formula>
      <formula>50</formula>
    </cfRule>
  </conditionalFormatting>
  <dataValidations count="3"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</dataValidations>
  <printOptions headings="false" gridLines="false" gridLinesSet="true" horizontalCentered="true" verticalCentered="false"/>
  <pageMargins left="0.472222222222222" right="0.196527777777778" top="0.39375" bottom="0.196527777777778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55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33.57"/>
    <col collapsed="false" customWidth="true" hidden="false" outlineLevel="0" max="3" min="3" style="51" width="3.72"/>
    <col collapsed="false" customWidth="true" hidden="false" outlineLevel="0" max="8" min="4" style="51" width="4.72"/>
    <col collapsed="false" customWidth="true" hidden="false" outlineLevel="0" max="9" min="9" style="51" width="3.72"/>
    <col collapsed="false" customWidth="true" hidden="false" outlineLevel="0" max="14" min="10" style="51" width="4.72"/>
    <col collapsed="false" customWidth="true" hidden="false" outlineLevel="0" max="16" min="15" style="51" width="3.72"/>
    <col collapsed="false" customWidth="true" hidden="false" outlineLevel="0" max="17" min="17" style="51" width="2.7"/>
    <col collapsed="false" customWidth="true" hidden="false" outlineLevel="0" max="18" min="18" style="51" width="5.3"/>
    <col collapsed="false" customWidth="true" hidden="false" outlineLevel="0" max="26" min="19" style="51" width="5.71"/>
  </cols>
  <sheetData>
    <row r="1" customFormat="false" ht="12" hidden="false" customHeight="true" outlineLevel="0" collapsed="false">
      <c r="A1" s="22" t="str">
        <f aca="false">NOMINA!$F$1</f>
        <v>U.E. "BEATRIZ HARTMANN DE BEDREGAL"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="257" customFormat="true" ht="16.5" hidden="false" customHeight="true" outlineLevel="0" collapsed="false">
      <c r="A2" s="256" t="s">
        <v>375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</row>
    <row r="3" customFormat="false" ht="18.75" hidden="false" customHeight="true" outlineLevel="0" collapsed="false">
      <c r="A3" s="255" t="str">
        <f aca="false">NOMINA!$C$1</f>
        <v>PROFESOR(A): SARA VALDIVIA ARANCIBIA</v>
      </c>
      <c r="B3" s="258"/>
      <c r="C3" s="255"/>
      <c r="D3" s="255"/>
      <c r="E3" s="255"/>
      <c r="F3" s="52"/>
      <c r="G3" s="255"/>
      <c r="H3" s="258" t="s">
        <v>393</v>
      </c>
      <c r="I3" s="255"/>
      <c r="J3" s="255"/>
      <c r="K3" s="255"/>
      <c r="L3" s="255"/>
      <c r="M3" s="255"/>
      <c r="N3" s="255"/>
      <c r="O3" s="255"/>
      <c r="P3" s="255"/>
      <c r="Q3" s="255"/>
      <c r="R3" s="255"/>
    </row>
    <row r="4" customFormat="false" ht="18.75" hidden="false" customHeight="true" outlineLevel="0" collapsed="false">
      <c r="A4" s="259" t="str">
        <f aca="false">NOMINA!$C$2</f>
        <v>CURSO: 5º "A" PRIMARIA</v>
      </c>
      <c r="B4" s="260"/>
      <c r="C4" s="259"/>
      <c r="D4" s="259"/>
      <c r="E4" s="259"/>
      <c r="F4" s="52"/>
      <c r="G4" s="259"/>
      <c r="H4" s="259" t="str">
        <f aca="false">NOMINA!$C$4</f>
        <v>GESTIÓN: 2024</v>
      </c>
      <c r="I4" s="259"/>
      <c r="J4" s="259"/>
      <c r="K4" s="259"/>
      <c r="L4" s="259"/>
      <c r="M4" s="259"/>
      <c r="N4" s="259"/>
      <c r="O4" s="259"/>
      <c r="P4" s="259"/>
      <c r="Q4" s="259"/>
      <c r="R4" s="259"/>
    </row>
    <row r="5" customFormat="false" ht="15.75" hidden="false" customHeight="true" outlineLevel="0" collapsed="false">
      <c r="A5" s="261" t="s">
        <v>142</v>
      </c>
      <c r="B5" s="262" t="s">
        <v>167</v>
      </c>
      <c r="C5" s="263" t="s">
        <v>377</v>
      </c>
      <c r="D5" s="264" t="s">
        <v>378</v>
      </c>
      <c r="E5" s="264"/>
      <c r="F5" s="264"/>
      <c r="G5" s="264"/>
      <c r="H5" s="264"/>
      <c r="I5" s="264"/>
      <c r="J5" s="264" t="s">
        <v>379</v>
      </c>
      <c r="K5" s="264"/>
      <c r="L5" s="264"/>
      <c r="M5" s="264"/>
      <c r="N5" s="264"/>
      <c r="O5" s="264"/>
      <c r="P5" s="263" t="s">
        <v>380</v>
      </c>
      <c r="Q5" s="265" t="s">
        <v>381</v>
      </c>
      <c r="R5" s="266" t="s">
        <v>382</v>
      </c>
    </row>
    <row r="6" customFormat="false" ht="66" hidden="false" customHeight="true" outlineLevel="0" collapsed="false">
      <c r="A6" s="261"/>
      <c r="B6" s="267"/>
      <c r="C6" s="263"/>
      <c r="D6" s="268"/>
      <c r="E6" s="269"/>
      <c r="F6" s="269"/>
      <c r="G6" s="269"/>
      <c r="H6" s="270"/>
      <c r="I6" s="297" t="s">
        <v>394</v>
      </c>
      <c r="J6" s="268"/>
      <c r="K6" s="269"/>
      <c r="L6" s="269"/>
      <c r="M6" s="269"/>
      <c r="N6" s="270"/>
      <c r="O6" s="271" t="s">
        <v>394</v>
      </c>
      <c r="P6" s="263"/>
      <c r="Q6" s="265"/>
      <c r="R6" s="266"/>
    </row>
    <row r="7" customFormat="false" ht="58.5" hidden="false" customHeight="true" outlineLevel="0" collapsed="false">
      <c r="A7" s="261"/>
      <c r="B7" s="272" t="s">
        <v>180</v>
      </c>
      <c r="C7" s="263"/>
      <c r="D7" s="268"/>
      <c r="E7" s="269"/>
      <c r="F7" s="269"/>
      <c r="G7" s="269"/>
      <c r="H7" s="270"/>
      <c r="I7" s="297"/>
      <c r="J7" s="268"/>
      <c r="K7" s="269"/>
      <c r="L7" s="269"/>
      <c r="M7" s="269"/>
      <c r="N7" s="270"/>
      <c r="O7" s="271"/>
      <c r="P7" s="263"/>
      <c r="Q7" s="265"/>
      <c r="R7" s="266"/>
      <c r="T7" s="273" t="s">
        <v>383</v>
      </c>
      <c r="U7" s="273" t="s">
        <v>384</v>
      </c>
      <c r="V7" s="273" t="s">
        <v>385</v>
      </c>
      <c r="W7" s="254"/>
      <c r="X7" s="299"/>
      <c r="Y7" s="299"/>
      <c r="Z7" s="299"/>
    </row>
    <row r="8" s="284" customFormat="true" ht="22.5" hidden="false" customHeight="true" outlineLevel="0" collapsed="false">
      <c r="A8" s="274" t="n">
        <v>1</v>
      </c>
      <c r="B8" s="275" t="str">
        <f aca="false">IF(NOMINA!B1="","",NOMINA!B1)</f>
        <v>  </v>
      </c>
      <c r="C8" s="300" t="str">
        <f aca="false">IF('EVAL SER Y DECIDIR'!H8="","",'EVAL SER Y DECIDIR'!H8)</f>
        <v/>
      </c>
      <c r="D8" s="277"/>
      <c r="E8" s="277"/>
      <c r="F8" s="277"/>
      <c r="G8" s="277"/>
      <c r="H8" s="278"/>
      <c r="I8" s="279" t="str">
        <f aca="false">IF(ISERROR(ROUND(AVERAGE(D8:H8),0)),"",ROUND(AVERAGE(D8:H8),0))</f>
        <v/>
      </c>
      <c r="J8" s="287"/>
      <c r="K8" s="277"/>
      <c r="L8" s="277"/>
      <c r="M8" s="277"/>
      <c r="N8" s="277"/>
      <c r="O8" s="279" t="str">
        <f aca="false">IF(ISERROR(ROUND(AVERAGE(J8:N8),0)),"",ROUND(AVERAGE(J8:N8),0))</f>
        <v/>
      </c>
      <c r="P8" s="300" t="str">
        <f aca="false">IF('EVAL SER Y DECIDIR'!N8="","",'EVAL SER Y DECIDIR'!N8)</f>
        <v/>
      </c>
      <c r="Q8" s="280" t="str">
        <f aca="false">IF(AUTOEVALUACIÓN!C8="","",AUTOEVALUACIÓN!C8)</f>
        <v/>
      </c>
      <c r="R8" s="281" t="str">
        <f aca="false">IF(OR(C8="",I8="",O8="",P8="",Q8=""),"",SUM(C8,I8,O8,P8,Q8))</f>
        <v/>
      </c>
      <c r="S8" s="237"/>
      <c r="T8" s="282" t="n">
        <f aca="false">COUNTIFS(R8:R52,"&lt;101",R8:R52,"&gt;0")</f>
        <v>0</v>
      </c>
      <c r="U8" s="283" t="n">
        <f aca="false">COUNTIFS(R8:R52,"&lt;51",R8:R52,"&gt;1")</f>
        <v>0</v>
      </c>
      <c r="V8" s="283" t="n">
        <f aca="false">T8-U8</f>
        <v>0</v>
      </c>
      <c r="W8" s="283"/>
      <c r="X8" s="237"/>
      <c r="Y8" s="301"/>
    </row>
    <row r="9" s="284" customFormat="true" ht="22.5" hidden="false" customHeight="true" outlineLevel="0" collapsed="false">
      <c r="A9" s="274" t="n">
        <v>2</v>
      </c>
      <c r="B9" s="275" t="str">
        <f aca="false">IF(NOMINA!B2="","",NOMINA!B2)</f>
        <v>  </v>
      </c>
      <c r="C9" s="300" t="str">
        <f aca="false">IF('EVAL SER Y DECIDIR'!H9="","",'EVAL SER Y DECIDIR'!H9)</f>
        <v/>
      </c>
      <c r="D9" s="277"/>
      <c r="E9" s="277"/>
      <c r="F9" s="277"/>
      <c r="G9" s="277"/>
      <c r="H9" s="278"/>
      <c r="I9" s="279" t="str">
        <f aca="false">IF(ISERROR(ROUND(AVERAGE(D9:H9),0)),"",ROUND(AVERAGE(D9:H9),0))</f>
        <v/>
      </c>
      <c r="J9" s="287"/>
      <c r="K9" s="277"/>
      <c r="L9" s="277"/>
      <c r="M9" s="277"/>
      <c r="N9" s="277"/>
      <c r="O9" s="279" t="str">
        <f aca="false">IF(ISERROR(ROUND(AVERAGE(J9:N9),0)),"",ROUND(AVERAGE(J9:N9),0))</f>
        <v/>
      </c>
      <c r="P9" s="300" t="str">
        <f aca="false">IF('EVAL SER Y DECIDIR'!N9="","",'EVAL SER Y DECIDIR'!N9)</f>
        <v/>
      </c>
      <c r="Q9" s="280" t="str">
        <f aca="false">IF(AUTOEVALUACIÓN!C9="","",AUTOEVALUACIÓN!C9)</f>
        <v/>
      </c>
      <c r="R9" s="281" t="str">
        <f aca="false">IF(OR(C9="",I9="",O9="",P9="",Q9=""),"",SUM(C9,I9,O9,P9,Q9))</f>
        <v/>
      </c>
      <c r="S9" s="237"/>
      <c r="T9" s="237"/>
    </row>
    <row r="10" s="284" customFormat="true" ht="22.5" hidden="false" customHeight="true" outlineLevel="0" collapsed="false">
      <c r="A10" s="274" t="n">
        <v>3</v>
      </c>
      <c r="B10" s="275" t="str">
        <f aca="false">IF(NOMINA!B3="","",NOMINA!B3)</f>
        <v>  </v>
      </c>
      <c r="C10" s="300" t="str">
        <f aca="false">IF('EVAL SER Y DECIDIR'!H10="","",'EVAL SER Y DECIDIR'!H10)</f>
        <v/>
      </c>
      <c r="D10" s="277"/>
      <c r="E10" s="277"/>
      <c r="F10" s="277"/>
      <c r="G10" s="277"/>
      <c r="H10" s="278"/>
      <c r="I10" s="279" t="str">
        <f aca="false">IF(ISERROR(ROUND(AVERAGE(D10:H10),0)),"",ROUND(AVERAGE(D10:H10),0))</f>
        <v/>
      </c>
      <c r="J10" s="287"/>
      <c r="K10" s="277"/>
      <c r="L10" s="277"/>
      <c r="M10" s="277"/>
      <c r="N10" s="277"/>
      <c r="O10" s="279" t="str">
        <f aca="false">IF(ISERROR(ROUND(AVERAGE(J10:N10),0)),"",ROUND(AVERAGE(J10:N10),0))</f>
        <v/>
      </c>
      <c r="P10" s="300" t="str">
        <f aca="false">IF('EVAL SER Y DECIDIR'!N10="","",'EVAL SER Y DECIDIR'!N10)</f>
        <v/>
      </c>
      <c r="Q10" s="280" t="str">
        <f aca="false">IF(AUTOEVALUACIÓN!C10="","",AUTOEVALUACIÓN!C10)</f>
        <v/>
      </c>
      <c r="R10" s="281" t="str">
        <f aca="false">IF(OR(C10="",I10="",O10="",P10="",Q10=""),"",SUM(C10,I10,O10,P10,Q10))</f>
        <v/>
      </c>
      <c r="S10" s="237"/>
      <c r="T10" s="237"/>
    </row>
    <row r="11" s="284" customFormat="true" ht="22.5" hidden="false" customHeight="true" outlineLevel="0" collapsed="false">
      <c r="A11" s="274" t="n">
        <v>4</v>
      </c>
      <c r="B11" s="275" t="str">
        <f aca="false">IF(NOMINA!B4="","",NOMINA!B4)</f>
        <v>  </v>
      </c>
      <c r="C11" s="300" t="str">
        <f aca="false">IF('EVAL SER Y DECIDIR'!H11="","",'EVAL SER Y DECIDIR'!H11)</f>
        <v/>
      </c>
      <c r="D11" s="277"/>
      <c r="E11" s="277"/>
      <c r="F11" s="277"/>
      <c r="G11" s="277"/>
      <c r="H11" s="278"/>
      <c r="I11" s="279" t="str">
        <f aca="false">IF(ISERROR(ROUND(AVERAGE(D11:H11),0)),"",ROUND(AVERAGE(D11:H11),0))</f>
        <v/>
      </c>
      <c r="J11" s="287"/>
      <c r="K11" s="277"/>
      <c r="L11" s="277"/>
      <c r="M11" s="277"/>
      <c r="N11" s="277"/>
      <c r="O11" s="279" t="str">
        <f aca="false">IF(ISERROR(ROUND(AVERAGE(J11:N11),0)),"",ROUND(AVERAGE(J11:N11),0))</f>
        <v/>
      </c>
      <c r="P11" s="300" t="str">
        <f aca="false">IF('EVAL SER Y DECIDIR'!N11="","",'EVAL SER Y DECIDIR'!N11)</f>
        <v/>
      </c>
      <c r="Q11" s="280" t="str">
        <f aca="false">IF(AUTOEVALUACIÓN!C11="","",AUTOEVALUACIÓN!C11)</f>
        <v/>
      </c>
      <c r="R11" s="281" t="str">
        <f aca="false">IF(OR(C11="",I11="",O11="",P11="",Q11=""),"",SUM(C11,I11,O11,P11,Q11))</f>
        <v/>
      </c>
      <c r="S11" s="237"/>
      <c r="T11" s="237"/>
    </row>
    <row r="12" s="284" customFormat="true" ht="22.5" hidden="false" customHeight="true" outlineLevel="0" collapsed="false">
      <c r="A12" s="274" t="n">
        <v>5</v>
      </c>
      <c r="B12" s="275" t="str">
        <f aca="false">IF(NOMINA!B5="","",NOMINA!B5)</f>
        <v>  </v>
      </c>
      <c r="C12" s="300" t="str">
        <f aca="false">IF('EVAL SER Y DECIDIR'!H12="","",'EVAL SER Y DECIDIR'!H12)</f>
        <v/>
      </c>
      <c r="D12" s="277"/>
      <c r="E12" s="277"/>
      <c r="F12" s="277"/>
      <c r="G12" s="277"/>
      <c r="H12" s="278"/>
      <c r="I12" s="279" t="str">
        <f aca="false">IF(ISERROR(ROUND(AVERAGE(D12:H12),0)),"",ROUND(AVERAGE(D12:H12),0))</f>
        <v/>
      </c>
      <c r="J12" s="287"/>
      <c r="K12" s="277"/>
      <c r="L12" s="277"/>
      <c r="M12" s="277"/>
      <c r="N12" s="277"/>
      <c r="O12" s="279" t="str">
        <f aca="false">IF(ISERROR(ROUND(AVERAGE(J12:N12),0)),"",ROUND(AVERAGE(J12:N12),0))</f>
        <v/>
      </c>
      <c r="P12" s="300" t="str">
        <f aca="false">IF('EVAL SER Y DECIDIR'!N12="","",'EVAL SER Y DECIDIR'!N12)</f>
        <v/>
      </c>
      <c r="Q12" s="280" t="str">
        <f aca="false">IF(AUTOEVALUACIÓN!C12="","",AUTOEVALUACIÓN!C12)</f>
        <v/>
      </c>
      <c r="R12" s="281" t="str">
        <f aca="false">IF(OR(C12="",I12="",O12="",P12="",Q12=""),"",SUM(C12,I12,O12,P12,Q12))</f>
        <v/>
      </c>
      <c r="S12" s="237"/>
      <c r="T12" s="237"/>
    </row>
    <row r="13" s="284" customFormat="true" ht="22.5" hidden="false" customHeight="true" outlineLevel="0" collapsed="false">
      <c r="A13" s="274" t="n">
        <v>6</v>
      </c>
      <c r="B13" s="275" t="str">
        <f aca="false">IF(NOMINA!B6="","",NOMINA!B6)</f>
        <v>  </v>
      </c>
      <c r="C13" s="300" t="str">
        <f aca="false">IF('EVAL SER Y DECIDIR'!H13="","",'EVAL SER Y DECIDIR'!H13)</f>
        <v/>
      </c>
      <c r="D13" s="277"/>
      <c r="E13" s="277"/>
      <c r="F13" s="277"/>
      <c r="G13" s="277"/>
      <c r="H13" s="278"/>
      <c r="I13" s="279" t="str">
        <f aca="false">IF(ISERROR(ROUND(AVERAGE(D13:H13),0)),"",ROUND(AVERAGE(D13:H13),0))</f>
        <v/>
      </c>
      <c r="J13" s="287"/>
      <c r="K13" s="277"/>
      <c r="L13" s="277"/>
      <c r="M13" s="277"/>
      <c r="N13" s="277"/>
      <c r="O13" s="279" t="str">
        <f aca="false">IF(ISERROR(ROUND(AVERAGE(J13:N13),0)),"",ROUND(AVERAGE(J13:N13),0))</f>
        <v/>
      </c>
      <c r="P13" s="300" t="str">
        <f aca="false">IF('EVAL SER Y DECIDIR'!N13="","",'EVAL SER Y DECIDIR'!N13)</f>
        <v/>
      </c>
      <c r="Q13" s="280" t="str">
        <f aca="false">IF(AUTOEVALUACIÓN!C13="","",AUTOEVALUACIÓN!C13)</f>
        <v/>
      </c>
      <c r="R13" s="281" t="str">
        <f aca="false">IF(OR(C13="",I13="",O13="",P13="",Q13=""),"",SUM(C13,I13,O13,P13,Q13))</f>
        <v/>
      </c>
      <c r="S13" s="237"/>
      <c r="T13" s="237"/>
    </row>
    <row r="14" s="284" customFormat="true" ht="22.5" hidden="false" customHeight="true" outlineLevel="0" collapsed="false">
      <c r="A14" s="274" t="n">
        <v>7</v>
      </c>
      <c r="B14" s="275" t="str">
        <f aca="false">IF(NOMINA!B7="","",NOMINA!B7)</f>
        <v>  </v>
      </c>
      <c r="C14" s="300" t="str">
        <f aca="false">IF('EVAL SER Y DECIDIR'!H14="","",'EVAL SER Y DECIDIR'!H14)</f>
        <v/>
      </c>
      <c r="D14" s="277"/>
      <c r="E14" s="277"/>
      <c r="F14" s="277"/>
      <c r="G14" s="277"/>
      <c r="H14" s="278"/>
      <c r="I14" s="279" t="str">
        <f aca="false">IF(ISERROR(ROUND(AVERAGE(D14:H14),0)),"",ROUND(AVERAGE(D14:H14),0))</f>
        <v/>
      </c>
      <c r="J14" s="287"/>
      <c r="K14" s="277"/>
      <c r="L14" s="277"/>
      <c r="M14" s="277"/>
      <c r="N14" s="277"/>
      <c r="O14" s="279" t="str">
        <f aca="false">IF(ISERROR(ROUND(AVERAGE(J14:N14),0)),"",ROUND(AVERAGE(J14:N14),0))</f>
        <v/>
      </c>
      <c r="P14" s="300" t="str">
        <f aca="false">IF('EVAL SER Y DECIDIR'!N14="","",'EVAL SER Y DECIDIR'!N14)</f>
        <v/>
      </c>
      <c r="Q14" s="280" t="str">
        <f aca="false">IF(AUTOEVALUACIÓN!C14="","",AUTOEVALUACIÓN!C14)</f>
        <v/>
      </c>
      <c r="R14" s="281" t="str">
        <f aca="false">IF(OR(C14="",I14="",O14="",P14="",Q14=""),"",SUM(C14,I14,O14,P14,Q14))</f>
        <v/>
      </c>
      <c r="S14" s="237"/>
      <c r="T14" s="237"/>
    </row>
    <row r="15" s="284" customFormat="true" ht="22.5" hidden="false" customHeight="true" outlineLevel="0" collapsed="false">
      <c r="A15" s="274" t="n">
        <v>8</v>
      </c>
      <c r="B15" s="275" t="str">
        <f aca="false">IF(NOMINA!B8="","",NOMINA!B8)</f>
        <v>  </v>
      </c>
      <c r="C15" s="300" t="str">
        <f aca="false">IF('EVAL SER Y DECIDIR'!H15="","",'EVAL SER Y DECIDIR'!H15)</f>
        <v/>
      </c>
      <c r="D15" s="277"/>
      <c r="E15" s="277"/>
      <c r="F15" s="277"/>
      <c r="G15" s="277"/>
      <c r="H15" s="278"/>
      <c r="I15" s="279" t="str">
        <f aca="false">IF(ISERROR(ROUND(AVERAGE(D15:H15),0)),"",ROUND(AVERAGE(D15:H15),0))</f>
        <v/>
      </c>
      <c r="J15" s="287"/>
      <c r="K15" s="277"/>
      <c r="L15" s="277"/>
      <c r="M15" s="277"/>
      <c r="N15" s="277"/>
      <c r="O15" s="279" t="str">
        <f aca="false">IF(ISERROR(ROUND(AVERAGE(J15:N15),0)),"",ROUND(AVERAGE(J15:N15),0))</f>
        <v/>
      </c>
      <c r="P15" s="300" t="str">
        <f aca="false">IF('EVAL SER Y DECIDIR'!N15="","",'EVAL SER Y DECIDIR'!N15)</f>
        <v/>
      </c>
      <c r="Q15" s="280" t="str">
        <f aca="false">IF(AUTOEVALUACIÓN!C15="","",AUTOEVALUACIÓN!C15)</f>
        <v/>
      </c>
      <c r="R15" s="281" t="str">
        <f aca="false">IF(OR(C15="",I15="",O15="",P15="",Q15=""),"",SUM(C15,I15,O15,P15,Q15))</f>
        <v/>
      </c>
      <c r="S15" s="237"/>
      <c r="T15" s="237"/>
    </row>
    <row r="16" s="284" customFormat="true" ht="22.5" hidden="false" customHeight="true" outlineLevel="0" collapsed="false">
      <c r="A16" s="274" t="n">
        <v>9</v>
      </c>
      <c r="B16" s="275" t="str">
        <f aca="false">IF(NOMINA!B9="","",NOMINA!B9)</f>
        <v>  </v>
      </c>
      <c r="C16" s="300" t="str">
        <f aca="false">IF('EVAL SER Y DECIDIR'!H16="","",'EVAL SER Y DECIDIR'!H16)</f>
        <v/>
      </c>
      <c r="D16" s="277"/>
      <c r="E16" s="277"/>
      <c r="F16" s="277"/>
      <c r="G16" s="277"/>
      <c r="H16" s="278"/>
      <c r="I16" s="279" t="str">
        <f aca="false">IF(ISERROR(ROUND(AVERAGE(D16:H16),0)),"",ROUND(AVERAGE(D16:H16),0))</f>
        <v/>
      </c>
      <c r="J16" s="287"/>
      <c r="K16" s="277"/>
      <c r="L16" s="277"/>
      <c r="M16" s="277"/>
      <c r="N16" s="277"/>
      <c r="O16" s="279" t="str">
        <f aca="false">IF(ISERROR(ROUND(AVERAGE(J16:N16),0)),"",ROUND(AVERAGE(J16:N16),0))</f>
        <v/>
      </c>
      <c r="P16" s="300" t="str">
        <f aca="false">IF('EVAL SER Y DECIDIR'!N16="","",'EVAL SER Y DECIDIR'!N16)</f>
        <v/>
      </c>
      <c r="Q16" s="280" t="str">
        <f aca="false">IF(AUTOEVALUACIÓN!C16="","",AUTOEVALUACIÓN!C16)</f>
        <v/>
      </c>
      <c r="R16" s="281" t="str">
        <f aca="false">IF(OR(C16="",I16="",O16="",P16="",Q16=""),"",SUM(C16,I16,O16,P16,Q16))</f>
        <v/>
      </c>
      <c r="S16" s="237"/>
      <c r="T16" s="237"/>
    </row>
    <row r="17" s="284" customFormat="true" ht="22.5" hidden="false" customHeight="true" outlineLevel="0" collapsed="false">
      <c r="A17" s="274" t="n">
        <v>10</v>
      </c>
      <c r="B17" s="275" t="str">
        <f aca="false">IF(NOMINA!B10="","",NOMINA!B10)</f>
        <v>  </v>
      </c>
      <c r="C17" s="300" t="str">
        <f aca="false">IF('EVAL SER Y DECIDIR'!H17="","",'EVAL SER Y DECIDIR'!H17)</f>
        <v/>
      </c>
      <c r="D17" s="277"/>
      <c r="E17" s="277"/>
      <c r="F17" s="277"/>
      <c r="G17" s="277"/>
      <c r="H17" s="278"/>
      <c r="I17" s="279" t="str">
        <f aca="false">IF(ISERROR(ROUND(AVERAGE(D17:H17),0)),"",ROUND(AVERAGE(D17:H17),0))</f>
        <v/>
      </c>
      <c r="J17" s="287"/>
      <c r="K17" s="277"/>
      <c r="L17" s="277"/>
      <c r="M17" s="277"/>
      <c r="N17" s="277"/>
      <c r="O17" s="279" t="str">
        <f aca="false">IF(ISERROR(ROUND(AVERAGE(J17:N17),0)),"",ROUND(AVERAGE(J17:N17),0))</f>
        <v/>
      </c>
      <c r="P17" s="300" t="str">
        <f aca="false">IF('EVAL SER Y DECIDIR'!N17="","",'EVAL SER Y DECIDIR'!N17)</f>
        <v/>
      </c>
      <c r="Q17" s="280" t="str">
        <f aca="false">IF(AUTOEVALUACIÓN!C17="","",AUTOEVALUACIÓN!C17)</f>
        <v/>
      </c>
      <c r="R17" s="281" t="str">
        <f aca="false">IF(OR(C17="",I17="",O17="",P17="",Q17=""),"",SUM(C17,I17,O17,P17,Q17))</f>
        <v/>
      </c>
      <c r="S17" s="237"/>
      <c r="T17" s="237"/>
    </row>
    <row r="18" s="284" customFormat="true" ht="22.5" hidden="false" customHeight="true" outlineLevel="0" collapsed="false">
      <c r="A18" s="274" t="n">
        <v>11</v>
      </c>
      <c r="B18" s="275" t="str">
        <f aca="false">IF(NOMINA!B11="","",NOMINA!B11)</f>
        <v>  </v>
      </c>
      <c r="C18" s="300" t="str">
        <f aca="false">IF('EVAL SER Y DECIDIR'!H18="","",'EVAL SER Y DECIDIR'!H18)</f>
        <v/>
      </c>
      <c r="D18" s="277"/>
      <c r="E18" s="277"/>
      <c r="F18" s="277"/>
      <c r="G18" s="277"/>
      <c r="H18" s="278"/>
      <c r="I18" s="279" t="str">
        <f aca="false">IF(ISERROR(ROUND(AVERAGE(D18:H18),0)),"",ROUND(AVERAGE(D18:H18),0))</f>
        <v/>
      </c>
      <c r="J18" s="287"/>
      <c r="K18" s="277"/>
      <c r="L18" s="277"/>
      <c r="M18" s="277"/>
      <c r="N18" s="277"/>
      <c r="O18" s="279" t="str">
        <f aca="false">IF(ISERROR(ROUND(AVERAGE(J18:N18),0)),"",ROUND(AVERAGE(J18:N18),0))</f>
        <v/>
      </c>
      <c r="P18" s="300" t="str">
        <f aca="false">IF('EVAL SER Y DECIDIR'!N18="","",'EVAL SER Y DECIDIR'!N18)</f>
        <v/>
      </c>
      <c r="Q18" s="280" t="str">
        <f aca="false">IF(AUTOEVALUACIÓN!C18="","",AUTOEVALUACIÓN!C18)</f>
        <v/>
      </c>
      <c r="R18" s="281" t="str">
        <f aca="false">IF(OR(C18="",I18="",O18="",P18="",Q18=""),"",SUM(C18,I18,O18,P18,Q18))</f>
        <v/>
      </c>
      <c r="S18" s="237"/>
      <c r="T18" s="237"/>
    </row>
    <row r="19" s="284" customFormat="true" ht="22.5" hidden="false" customHeight="true" outlineLevel="0" collapsed="false">
      <c r="A19" s="274" t="n">
        <v>12</v>
      </c>
      <c r="B19" s="275" t="str">
        <f aca="false">IF(NOMINA!B12="","",NOMINA!B12)</f>
        <v>  </v>
      </c>
      <c r="C19" s="300" t="str">
        <f aca="false">IF('EVAL SER Y DECIDIR'!H19="","",'EVAL SER Y DECIDIR'!H19)</f>
        <v/>
      </c>
      <c r="D19" s="277"/>
      <c r="E19" s="277"/>
      <c r="F19" s="277"/>
      <c r="G19" s="277"/>
      <c r="H19" s="278"/>
      <c r="I19" s="279" t="str">
        <f aca="false">IF(ISERROR(ROUND(AVERAGE(D19:H19),0)),"",ROUND(AVERAGE(D19:H19),0))</f>
        <v/>
      </c>
      <c r="J19" s="287"/>
      <c r="K19" s="277"/>
      <c r="L19" s="277"/>
      <c r="M19" s="277"/>
      <c r="N19" s="277"/>
      <c r="O19" s="279" t="str">
        <f aca="false">IF(ISERROR(ROUND(AVERAGE(J19:N19),0)),"",ROUND(AVERAGE(J19:N19),0))</f>
        <v/>
      </c>
      <c r="P19" s="300" t="str">
        <f aca="false">IF('EVAL SER Y DECIDIR'!N19="","",'EVAL SER Y DECIDIR'!N19)</f>
        <v/>
      </c>
      <c r="Q19" s="280" t="str">
        <f aca="false">IF(AUTOEVALUACIÓN!C19="","",AUTOEVALUACIÓN!C19)</f>
        <v/>
      </c>
      <c r="R19" s="281" t="str">
        <f aca="false">IF(OR(C19="",I19="",O19="",P19="",Q19=""),"",SUM(C19,I19,O19,P19,Q19))</f>
        <v/>
      </c>
      <c r="S19" s="237"/>
      <c r="T19" s="237"/>
    </row>
    <row r="20" s="284" customFormat="true" ht="22.5" hidden="false" customHeight="true" outlineLevel="0" collapsed="false">
      <c r="A20" s="274" t="n">
        <v>13</v>
      </c>
      <c r="B20" s="275" t="str">
        <f aca="false">IF(NOMINA!B13="","",NOMINA!B13)</f>
        <v>  </v>
      </c>
      <c r="C20" s="300" t="str">
        <f aca="false">IF('EVAL SER Y DECIDIR'!H20="","",'EVAL SER Y DECIDIR'!H20)</f>
        <v/>
      </c>
      <c r="D20" s="277"/>
      <c r="E20" s="277"/>
      <c r="F20" s="277"/>
      <c r="G20" s="277"/>
      <c r="H20" s="278"/>
      <c r="I20" s="279" t="str">
        <f aca="false">IF(ISERROR(ROUND(AVERAGE(D20:H20),0)),"",ROUND(AVERAGE(D20:H20),0))</f>
        <v/>
      </c>
      <c r="J20" s="287"/>
      <c r="K20" s="277"/>
      <c r="L20" s="277"/>
      <c r="M20" s="277"/>
      <c r="N20" s="277"/>
      <c r="O20" s="279" t="str">
        <f aca="false">IF(ISERROR(ROUND(AVERAGE(J20:N20),0)),"",ROUND(AVERAGE(J20:N20),0))</f>
        <v/>
      </c>
      <c r="P20" s="300" t="str">
        <f aca="false">IF('EVAL SER Y DECIDIR'!N20="","",'EVAL SER Y DECIDIR'!N20)</f>
        <v/>
      </c>
      <c r="Q20" s="280" t="str">
        <f aca="false">IF(AUTOEVALUACIÓN!C20="","",AUTOEVALUACIÓN!C20)</f>
        <v/>
      </c>
      <c r="R20" s="281" t="str">
        <f aca="false">IF(OR(C20="",I20="",O20="",P20="",Q20=""),"",SUM(C20,I20,O20,P20,Q20))</f>
        <v/>
      </c>
      <c r="S20" s="237"/>
      <c r="T20" s="237"/>
    </row>
    <row r="21" s="284" customFormat="true" ht="22.5" hidden="false" customHeight="true" outlineLevel="0" collapsed="false">
      <c r="A21" s="274" t="n">
        <v>14</v>
      </c>
      <c r="B21" s="275" t="str">
        <f aca="false">IF(NOMINA!B14="","",NOMINA!B14)</f>
        <v>  </v>
      </c>
      <c r="C21" s="300" t="str">
        <f aca="false">IF('EVAL SER Y DECIDIR'!H21="","",'EVAL SER Y DECIDIR'!H21)</f>
        <v/>
      </c>
      <c r="D21" s="277"/>
      <c r="E21" s="277"/>
      <c r="F21" s="277"/>
      <c r="G21" s="277"/>
      <c r="H21" s="278"/>
      <c r="I21" s="279" t="str">
        <f aca="false">IF(ISERROR(ROUND(AVERAGE(D21:H21),0)),"",ROUND(AVERAGE(D21:H21),0))</f>
        <v/>
      </c>
      <c r="J21" s="287"/>
      <c r="K21" s="277"/>
      <c r="L21" s="277"/>
      <c r="M21" s="277"/>
      <c r="N21" s="277"/>
      <c r="O21" s="279" t="str">
        <f aca="false">IF(ISERROR(ROUND(AVERAGE(J21:N21),0)),"",ROUND(AVERAGE(J21:N21),0))</f>
        <v/>
      </c>
      <c r="P21" s="300" t="str">
        <f aca="false">IF('EVAL SER Y DECIDIR'!N21="","",'EVAL SER Y DECIDIR'!N21)</f>
        <v/>
      </c>
      <c r="Q21" s="280" t="str">
        <f aca="false">IF(AUTOEVALUACIÓN!C21="","",AUTOEVALUACIÓN!C21)</f>
        <v/>
      </c>
      <c r="R21" s="281" t="str">
        <f aca="false">IF(OR(C21="",I21="",O21="",P21="",Q21=""),"",SUM(C21,I21,O21,P21,Q21))</f>
        <v/>
      </c>
      <c r="S21" s="237"/>
      <c r="T21" s="237"/>
    </row>
    <row r="22" s="284" customFormat="true" ht="22.5" hidden="false" customHeight="true" outlineLevel="0" collapsed="false">
      <c r="A22" s="274" t="n">
        <v>15</v>
      </c>
      <c r="B22" s="275" t="str">
        <f aca="false">IF(NOMINA!B15="","",NOMINA!B15)</f>
        <v>  </v>
      </c>
      <c r="C22" s="300" t="str">
        <f aca="false">IF('EVAL SER Y DECIDIR'!H22="","",'EVAL SER Y DECIDIR'!H22)</f>
        <v/>
      </c>
      <c r="D22" s="277"/>
      <c r="E22" s="277"/>
      <c r="F22" s="277"/>
      <c r="G22" s="277"/>
      <c r="H22" s="278"/>
      <c r="I22" s="279" t="str">
        <f aca="false">IF(ISERROR(ROUND(AVERAGE(D22:H22),0)),"",ROUND(AVERAGE(D22:H22),0))</f>
        <v/>
      </c>
      <c r="J22" s="287"/>
      <c r="K22" s="277"/>
      <c r="L22" s="277"/>
      <c r="M22" s="277"/>
      <c r="N22" s="277"/>
      <c r="O22" s="279" t="str">
        <f aca="false">IF(ISERROR(ROUND(AVERAGE(J22:N22),0)),"",ROUND(AVERAGE(J22:N22),0))</f>
        <v/>
      </c>
      <c r="P22" s="300" t="str">
        <f aca="false">IF('EVAL SER Y DECIDIR'!N22="","",'EVAL SER Y DECIDIR'!N22)</f>
        <v/>
      </c>
      <c r="Q22" s="280" t="str">
        <f aca="false">IF(AUTOEVALUACIÓN!C22="","",AUTOEVALUACIÓN!C22)</f>
        <v/>
      </c>
      <c r="R22" s="281" t="str">
        <f aca="false">IF(OR(C22="",I22="",O22="",P22="",Q22=""),"",SUM(C22,I22,O22,P22,Q22))</f>
        <v/>
      </c>
      <c r="S22" s="237"/>
      <c r="T22" s="237"/>
    </row>
    <row r="23" s="284" customFormat="true" ht="22.5" hidden="false" customHeight="true" outlineLevel="0" collapsed="false">
      <c r="A23" s="274" t="n">
        <v>16</v>
      </c>
      <c r="B23" s="275" t="str">
        <f aca="false">IF(NOMINA!B16="","",NOMINA!B16)</f>
        <v>  </v>
      </c>
      <c r="C23" s="300" t="str">
        <f aca="false">IF('EVAL SER Y DECIDIR'!H23="","",'EVAL SER Y DECIDIR'!H23)</f>
        <v/>
      </c>
      <c r="D23" s="277"/>
      <c r="E23" s="277"/>
      <c r="F23" s="277"/>
      <c r="G23" s="277"/>
      <c r="H23" s="278"/>
      <c r="I23" s="279" t="str">
        <f aca="false">IF(ISERROR(ROUND(AVERAGE(D23:H23),0)),"",ROUND(AVERAGE(D23:H23),0))</f>
        <v/>
      </c>
      <c r="J23" s="287"/>
      <c r="K23" s="277"/>
      <c r="L23" s="277"/>
      <c r="M23" s="277"/>
      <c r="N23" s="277"/>
      <c r="O23" s="279" t="str">
        <f aca="false">IF(ISERROR(ROUND(AVERAGE(J23:N23),0)),"",ROUND(AVERAGE(J23:N23),0))</f>
        <v/>
      </c>
      <c r="P23" s="300" t="str">
        <f aca="false">IF('EVAL SER Y DECIDIR'!N23="","",'EVAL SER Y DECIDIR'!N23)</f>
        <v/>
      </c>
      <c r="Q23" s="280" t="str">
        <f aca="false">IF(AUTOEVALUACIÓN!C23="","",AUTOEVALUACIÓN!C23)</f>
        <v/>
      </c>
      <c r="R23" s="281" t="str">
        <f aca="false">IF(OR(C23="",I23="",O23="",P23="",Q23=""),"",SUM(C23,I23,O23,P23,Q23))</f>
        <v/>
      </c>
      <c r="S23" s="237"/>
      <c r="T23" s="237"/>
    </row>
    <row r="24" s="284" customFormat="true" ht="22.5" hidden="false" customHeight="true" outlineLevel="0" collapsed="false">
      <c r="A24" s="274" t="n">
        <v>17</v>
      </c>
      <c r="B24" s="275" t="str">
        <f aca="false">IF(NOMINA!B17="","",NOMINA!B17)</f>
        <v>  </v>
      </c>
      <c r="C24" s="300" t="str">
        <f aca="false">IF('EVAL SER Y DECIDIR'!H24="","",'EVAL SER Y DECIDIR'!H24)</f>
        <v/>
      </c>
      <c r="D24" s="277"/>
      <c r="E24" s="277"/>
      <c r="F24" s="277"/>
      <c r="G24" s="277"/>
      <c r="H24" s="278"/>
      <c r="I24" s="279" t="str">
        <f aca="false">IF(ISERROR(ROUND(AVERAGE(D24:H24),0)),"",ROUND(AVERAGE(D24:H24),0))</f>
        <v/>
      </c>
      <c r="J24" s="287"/>
      <c r="K24" s="277"/>
      <c r="L24" s="277"/>
      <c r="M24" s="277"/>
      <c r="N24" s="277"/>
      <c r="O24" s="279" t="str">
        <f aca="false">IF(ISERROR(ROUND(AVERAGE(J24:N24),0)),"",ROUND(AVERAGE(J24:N24),0))</f>
        <v/>
      </c>
      <c r="P24" s="300" t="str">
        <f aca="false">IF('EVAL SER Y DECIDIR'!N24="","",'EVAL SER Y DECIDIR'!N24)</f>
        <v/>
      </c>
      <c r="Q24" s="280" t="str">
        <f aca="false">IF(AUTOEVALUACIÓN!C24="","",AUTOEVALUACIÓN!C24)</f>
        <v/>
      </c>
      <c r="R24" s="281" t="str">
        <f aca="false">IF(OR(C24="",I24="",O24="",P24="",Q24=""),"",SUM(C24,I24,O24,P24,Q24))</f>
        <v/>
      </c>
      <c r="S24" s="237"/>
      <c r="T24" s="237"/>
    </row>
    <row r="25" s="284" customFormat="true" ht="22.5" hidden="false" customHeight="true" outlineLevel="0" collapsed="false">
      <c r="A25" s="274" t="n">
        <v>18</v>
      </c>
      <c r="B25" s="275" t="str">
        <f aca="false">IF(NOMINA!B18="","",NOMINA!B18)</f>
        <v>  </v>
      </c>
      <c r="C25" s="300" t="str">
        <f aca="false">IF('EVAL SER Y DECIDIR'!H25="","",'EVAL SER Y DECIDIR'!H25)</f>
        <v/>
      </c>
      <c r="D25" s="277"/>
      <c r="E25" s="277"/>
      <c r="F25" s="277"/>
      <c r="G25" s="277"/>
      <c r="H25" s="278"/>
      <c r="I25" s="279" t="str">
        <f aca="false">IF(ISERROR(ROUND(AVERAGE(D25:H25),0)),"",ROUND(AVERAGE(D25:H25),0))</f>
        <v/>
      </c>
      <c r="J25" s="287"/>
      <c r="K25" s="277"/>
      <c r="L25" s="277"/>
      <c r="M25" s="277"/>
      <c r="N25" s="277"/>
      <c r="O25" s="279" t="str">
        <f aca="false">IF(ISERROR(ROUND(AVERAGE(J25:N25),0)),"",ROUND(AVERAGE(J25:N25),0))</f>
        <v/>
      </c>
      <c r="P25" s="300" t="str">
        <f aca="false">IF('EVAL SER Y DECIDIR'!N25="","",'EVAL SER Y DECIDIR'!N25)</f>
        <v/>
      </c>
      <c r="Q25" s="280" t="str">
        <f aca="false">IF(AUTOEVALUACIÓN!C25="","",AUTOEVALUACIÓN!C25)</f>
        <v/>
      </c>
      <c r="R25" s="281" t="str">
        <f aca="false">IF(OR(C25="",I25="",O25="",P25="",Q25=""),"",SUM(C25,I25,O25,P25,Q25))</f>
        <v/>
      </c>
      <c r="S25" s="237"/>
      <c r="T25" s="237"/>
    </row>
    <row r="26" s="284" customFormat="true" ht="22.5" hidden="false" customHeight="true" outlineLevel="0" collapsed="false">
      <c r="A26" s="274" t="n">
        <v>19</v>
      </c>
      <c r="B26" s="275" t="str">
        <f aca="false">IF(NOMINA!B19="","",NOMINA!B19)</f>
        <v>  </v>
      </c>
      <c r="C26" s="300" t="str">
        <f aca="false">IF('EVAL SER Y DECIDIR'!H26="","",'EVAL SER Y DECIDIR'!H26)</f>
        <v/>
      </c>
      <c r="D26" s="277"/>
      <c r="E26" s="277"/>
      <c r="F26" s="277"/>
      <c r="G26" s="277"/>
      <c r="H26" s="278"/>
      <c r="I26" s="279" t="str">
        <f aca="false">IF(ISERROR(ROUND(AVERAGE(D26:H26),0)),"",ROUND(AVERAGE(D26:H26),0))</f>
        <v/>
      </c>
      <c r="J26" s="287"/>
      <c r="K26" s="277"/>
      <c r="L26" s="277"/>
      <c r="M26" s="277"/>
      <c r="N26" s="277"/>
      <c r="O26" s="279" t="str">
        <f aca="false">IF(ISERROR(ROUND(AVERAGE(J26:N26),0)),"",ROUND(AVERAGE(J26:N26),0))</f>
        <v/>
      </c>
      <c r="P26" s="300" t="str">
        <f aca="false">IF('EVAL SER Y DECIDIR'!N26="","",'EVAL SER Y DECIDIR'!N26)</f>
        <v/>
      </c>
      <c r="Q26" s="280" t="str">
        <f aca="false">IF(AUTOEVALUACIÓN!C26="","",AUTOEVALUACIÓN!C26)</f>
        <v/>
      </c>
      <c r="R26" s="281" t="str">
        <f aca="false">IF(OR(C26="",I26="",O26="",P26="",Q26=""),"",SUM(C26,I26,O26,P26,Q26))</f>
        <v/>
      </c>
      <c r="S26" s="237"/>
      <c r="T26" s="237"/>
    </row>
    <row r="27" s="284" customFormat="true" ht="22.5" hidden="false" customHeight="true" outlineLevel="0" collapsed="false">
      <c r="A27" s="274" t="n">
        <v>20</v>
      </c>
      <c r="B27" s="275" t="str">
        <f aca="false">IF(NOMINA!B20="","",NOMINA!B20)</f>
        <v>  </v>
      </c>
      <c r="C27" s="300" t="str">
        <f aca="false">IF('EVAL SER Y DECIDIR'!H27="","",'EVAL SER Y DECIDIR'!H27)</f>
        <v/>
      </c>
      <c r="D27" s="277"/>
      <c r="E27" s="277"/>
      <c r="F27" s="277"/>
      <c r="G27" s="277"/>
      <c r="H27" s="278"/>
      <c r="I27" s="279" t="str">
        <f aca="false">IF(ISERROR(ROUND(AVERAGE(D27:H27),0)),"",ROUND(AVERAGE(D27:H27),0))</f>
        <v/>
      </c>
      <c r="J27" s="287"/>
      <c r="K27" s="277"/>
      <c r="L27" s="277"/>
      <c r="M27" s="277"/>
      <c r="N27" s="277"/>
      <c r="O27" s="279" t="str">
        <f aca="false">IF(ISERROR(ROUND(AVERAGE(J27:N27),0)),"",ROUND(AVERAGE(J27:N27),0))</f>
        <v/>
      </c>
      <c r="P27" s="300" t="str">
        <f aca="false">IF('EVAL SER Y DECIDIR'!N27="","",'EVAL SER Y DECIDIR'!N27)</f>
        <v/>
      </c>
      <c r="Q27" s="280" t="str">
        <f aca="false">IF(AUTOEVALUACIÓN!C27="","",AUTOEVALUACIÓN!C27)</f>
        <v/>
      </c>
      <c r="R27" s="281" t="str">
        <f aca="false">IF(OR(C27="",I27="",O27="",P27="",Q27=""),"",SUM(C27,I27,O27,P27,Q27))</f>
        <v/>
      </c>
      <c r="S27" s="237"/>
      <c r="T27" s="237"/>
    </row>
    <row r="28" s="284" customFormat="true" ht="22.5" hidden="false" customHeight="true" outlineLevel="0" collapsed="false">
      <c r="A28" s="274" t="n">
        <v>21</v>
      </c>
      <c r="B28" s="275" t="str">
        <f aca="false">IF(NOMINA!B21="","",NOMINA!B21)</f>
        <v>  </v>
      </c>
      <c r="C28" s="300" t="str">
        <f aca="false">IF('EVAL SER Y DECIDIR'!H28="","",'EVAL SER Y DECIDIR'!H28)</f>
        <v/>
      </c>
      <c r="D28" s="277"/>
      <c r="E28" s="277"/>
      <c r="F28" s="277"/>
      <c r="G28" s="277"/>
      <c r="H28" s="278"/>
      <c r="I28" s="279" t="str">
        <f aca="false">IF(ISERROR(ROUND(AVERAGE(D28:H28),0)),"",ROUND(AVERAGE(D28:H28),0))</f>
        <v/>
      </c>
      <c r="J28" s="287"/>
      <c r="K28" s="277"/>
      <c r="L28" s="277"/>
      <c r="M28" s="277"/>
      <c r="N28" s="277"/>
      <c r="O28" s="279" t="str">
        <f aca="false">IF(ISERROR(ROUND(AVERAGE(J28:N28),0)),"",ROUND(AVERAGE(J28:N28),0))</f>
        <v/>
      </c>
      <c r="P28" s="300" t="str">
        <f aca="false">IF('EVAL SER Y DECIDIR'!N28="","",'EVAL SER Y DECIDIR'!N28)</f>
        <v/>
      </c>
      <c r="Q28" s="280" t="str">
        <f aca="false">IF(AUTOEVALUACIÓN!C28="","",AUTOEVALUACIÓN!C28)</f>
        <v/>
      </c>
      <c r="R28" s="281" t="str">
        <f aca="false">IF(OR(C28="",I28="",O28="",P28="",Q28=""),"",SUM(C28,I28,O28,P28,Q28))</f>
        <v/>
      </c>
      <c r="S28" s="237"/>
      <c r="T28" s="237"/>
    </row>
    <row r="29" s="284" customFormat="true" ht="22.5" hidden="false" customHeight="true" outlineLevel="0" collapsed="false">
      <c r="A29" s="274" t="n">
        <v>22</v>
      </c>
      <c r="B29" s="275" t="str">
        <f aca="false">IF(NOMINA!B22="","",NOMINA!B22)</f>
        <v>  </v>
      </c>
      <c r="C29" s="300" t="str">
        <f aca="false">IF('EVAL SER Y DECIDIR'!H29="","",'EVAL SER Y DECIDIR'!H29)</f>
        <v/>
      </c>
      <c r="D29" s="277"/>
      <c r="E29" s="277"/>
      <c r="F29" s="277"/>
      <c r="G29" s="277"/>
      <c r="H29" s="278"/>
      <c r="I29" s="279" t="str">
        <f aca="false">IF(ISERROR(ROUND(AVERAGE(D29:H29),0)),"",ROUND(AVERAGE(D29:H29),0))</f>
        <v/>
      </c>
      <c r="J29" s="287"/>
      <c r="K29" s="277"/>
      <c r="L29" s="277"/>
      <c r="M29" s="277"/>
      <c r="N29" s="277"/>
      <c r="O29" s="279" t="str">
        <f aca="false">IF(ISERROR(ROUND(AVERAGE(J29:N29),0)),"",ROUND(AVERAGE(J29:N29),0))</f>
        <v/>
      </c>
      <c r="P29" s="300" t="str">
        <f aca="false">IF('EVAL SER Y DECIDIR'!N29="","",'EVAL SER Y DECIDIR'!N29)</f>
        <v/>
      </c>
      <c r="Q29" s="280" t="str">
        <f aca="false">IF(AUTOEVALUACIÓN!C29="","",AUTOEVALUACIÓN!C29)</f>
        <v/>
      </c>
      <c r="R29" s="281" t="str">
        <f aca="false">IF(OR(C29="",I29="",O29="",P29="",Q29=""),"",SUM(C29,I29,O29,P29,Q29))</f>
        <v/>
      </c>
      <c r="S29" s="237"/>
      <c r="T29" s="237"/>
    </row>
    <row r="30" s="284" customFormat="true" ht="22.5" hidden="false" customHeight="true" outlineLevel="0" collapsed="false">
      <c r="A30" s="274" t="n">
        <v>23</v>
      </c>
      <c r="B30" s="275" t="str">
        <f aca="false">IF(NOMINA!B23="","",NOMINA!B23)</f>
        <v>  </v>
      </c>
      <c r="C30" s="300" t="str">
        <f aca="false">IF('EVAL SER Y DECIDIR'!H30="","",'EVAL SER Y DECIDIR'!H30)</f>
        <v/>
      </c>
      <c r="D30" s="277"/>
      <c r="E30" s="277"/>
      <c r="F30" s="277"/>
      <c r="G30" s="277"/>
      <c r="H30" s="278"/>
      <c r="I30" s="279" t="str">
        <f aca="false">IF(ISERROR(ROUND(AVERAGE(D30:H30),0)),"",ROUND(AVERAGE(D30:H30),0))</f>
        <v/>
      </c>
      <c r="J30" s="287"/>
      <c r="K30" s="277"/>
      <c r="L30" s="277"/>
      <c r="M30" s="277"/>
      <c r="N30" s="277"/>
      <c r="O30" s="279" t="str">
        <f aca="false">IF(ISERROR(ROUND(AVERAGE(J30:N30),0)),"",ROUND(AVERAGE(J30:N30),0))</f>
        <v/>
      </c>
      <c r="P30" s="300" t="str">
        <f aca="false">IF('EVAL SER Y DECIDIR'!N30="","",'EVAL SER Y DECIDIR'!N30)</f>
        <v/>
      </c>
      <c r="Q30" s="280" t="str">
        <f aca="false">IF(AUTOEVALUACIÓN!C30="","",AUTOEVALUACIÓN!C30)</f>
        <v/>
      </c>
      <c r="R30" s="281" t="str">
        <f aca="false">IF(OR(C30="",I30="",O30="",P30="",Q30=""),"",SUM(C30,I30,O30,P30,Q30))</f>
        <v/>
      </c>
      <c r="S30" s="237"/>
      <c r="T30" s="237"/>
    </row>
    <row r="31" s="284" customFormat="true" ht="22.5" hidden="false" customHeight="true" outlineLevel="0" collapsed="false">
      <c r="A31" s="274" t="n">
        <v>24</v>
      </c>
      <c r="B31" s="275" t="str">
        <f aca="false">IF(NOMINA!B24="","",NOMINA!B24)</f>
        <v>  </v>
      </c>
      <c r="C31" s="300" t="str">
        <f aca="false">IF('EVAL SER Y DECIDIR'!H31="","",'EVAL SER Y DECIDIR'!H31)</f>
        <v/>
      </c>
      <c r="D31" s="277"/>
      <c r="E31" s="277"/>
      <c r="F31" s="277"/>
      <c r="G31" s="277"/>
      <c r="H31" s="278"/>
      <c r="I31" s="279" t="str">
        <f aca="false">IF(ISERROR(ROUND(AVERAGE(D31:H31),0)),"",ROUND(AVERAGE(D31:H31),0))</f>
        <v/>
      </c>
      <c r="J31" s="287"/>
      <c r="K31" s="277"/>
      <c r="L31" s="277"/>
      <c r="M31" s="277"/>
      <c r="N31" s="277"/>
      <c r="O31" s="279" t="str">
        <f aca="false">IF(ISERROR(ROUND(AVERAGE(J31:N31),0)),"",ROUND(AVERAGE(J31:N31),0))</f>
        <v/>
      </c>
      <c r="P31" s="300" t="str">
        <f aca="false">IF('EVAL SER Y DECIDIR'!N31="","",'EVAL SER Y DECIDIR'!N31)</f>
        <v/>
      </c>
      <c r="Q31" s="280" t="str">
        <f aca="false">IF(AUTOEVALUACIÓN!C31="","",AUTOEVALUACIÓN!C31)</f>
        <v/>
      </c>
      <c r="R31" s="281" t="str">
        <f aca="false">IF(OR(C31="",I31="",O31="",P31="",Q31=""),"",SUM(C31,I31,O31,P31,Q31))</f>
        <v/>
      </c>
      <c r="S31" s="237"/>
      <c r="T31" s="237"/>
    </row>
    <row r="32" s="284" customFormat="true" ht="22.5" hidden="false" customHeight="true" outlineLevel="0" collapsed="false">
      <c r="A32" s="274" t="n">
        <v>25</v>
      </c>
      <c r="B32" s="275" t="str">
        <f aca="false">IF(NOMINA!B25="","",NOMINA!B25)</f>
        <v>  </v>
      </c>
      <c r="C32" s="300" t="str">
        <f aca="false">IF('EVAL SER Y DECIDIR'!H32="","",'EVAL SER Y DECIDIR'!H32)</f>
        <v/>
      </c>
      <c r="D32" s="277"/>
      <c r="E32" s="277"/>
      <c r="F32" s="277"/>
      <c r="G32" s="277"/>
      <c r="H32" s="278"/>
      <c r="I32" s="279" t="str">
        <f aca="false">IF(ISERROR(ROUND(AVERAGE(D32:H32),0)),"",ROUND(AVERAGE(D32:H32),0))</f>
        <v/>
      </c>
      <c r="J32" s="287"/>
      <c r="K32" s="277"/>
      <c r="L32" s="277"/>
      <c r="M32" s="277"/>
      <c r="N32" s="277"/>
      <c r="O32" s="279" t="str">
        <f aca="false">IF(ISERROR(ROUND(AVERAGE(J32:N32),0)),"",ROUND(AVERAGE(J32:N32),0))</f>
        <v/>
      </c>
      <c r="P32" s="300" t="str">
        <f aca="false">IF('EVAL SER Y DECIDIR'!N32="","",'EVAL SER Y DECIDIR'!N32)</f>
        <v/>
      </c>
      <c r="Q32" s="280" t="str">
        <f aca="false">IF(AUTOEVALUACIÓN!C32="","",AUTOEVALUACIÓN!C32)</f>
        <v/>
      </c>
      <c r="R32" s="281" t="str">
        <f aca="false">IF(OR(C32="",I32="",O32="",P32="",Q32=""),"",SUM(C32,I32,O32,P32,Q32))</f>
        <v/>
      </c>
      <c r="S32" s="237"/>
      <c r="T32" s="237"/>
    </row>
    <row r="33" s="284" customFormat="true" ht="18.75" hidden="true" customHeight="true" outlineLevel="0" collapsed="false">
      <c r="A33" s="274" t="n">
        <v>26</v>
      </c>
      <c r="B33" s="275" t="str">
        <f aca="false">IF(NOMINA!B26="","",NOMINA!B26)</f>
        <v>  </v>
      </c>
      <c r="C33" s="300" t="str">
        <f aca="false">IF('EVAL SER Y DECIDIR'!H33="","",'EVAL SER Y DECIDIR'!H33)</f>
        <v/>
      </c>
      <c r="D33" s="277"/>
      <c r="E33" s="277"/>
      <c r="F33" s="277"/>
      <c r="G33" s="277"/>
      <c r="H33" s="278"/>
      <c r="I33" s="279" t="str">
        <f aca="false">IF(ISERROR(ROUND(AVERAGE(D33:H33),0)),"",ROUND(AVERAGE(D33:H33),0))</f>
        <v/>
      </c>
      <c r="J33" s="287"/>
      <c r="K33" s="277"/>
      <c r="L33" s="277"/>
      <c r="M33" s="277"/>
      <c r="N33" s="277"/>
      <c r="O33" s="279" t="str">
        <f aca="false">IF(ISERROR(ROUND(AVERAGE(J33:N33),0)),"",ROUND(AVERAGE(J33:N33),0))</f>
        <v/>
      </c>
      <c r="P33" s="300" t="str">
        <f aca="false">IF('EVAL SER Y DECIDIR'!N33="","",'EVAL SER Y DECIDIR'!N33)</f>
        <v/>
      </c>
      <c r="Q33" s="280" t="str">
        <f aca="false">IF(AUTOEVALUACIÓN!C33="","",AUTOEVALUACIÓN!C33)</f>
        <v/>
      </c>
      <c r="R33" s="281" t="str">
        <f aca="false">IF(OR(C33="",I33="",O33="",P33="",Q33=""),"",SUM(C33,I33,O33,P33,Q33))</f>
        <v/>
      </c>
      <c r="S33" s="237"/>
      <c r="T33" s="237"/>
    </row>
    <row r="34" s="284" customFormat="true" ht="18.75" hidden="true" customHeight="true" outlineLevel="0" collapsed="false">
      <c r="A34" s="274" t="n">
        <v>27</v>
      </c>
      <c r="B34" s="275" t="str">
        <f aca="false">IF(NOMINA!B27="","",NOMINA!B27)</f>
        <v>  </v>
      </c>
      <c r="C34" s="300" t="str">
        <f aca="false">IF('EVAL SER Y DECIDIR'!H34="","",'EVAL SER Y DECIDIR'!H34)</f>
        <v/>
      </c>
      <c r="D34" s="277"/>
      <c r="E34" s="277"/>
      <c r="F34" s="277"/>
      <c r="G34" s="277"/>
      <c r="H34" s="278"/>
      <c r="I34" s="279" t="str">
        <f aca="false">IF(ISERROR(ROUND(AVERAGE(D34:H34),0)),"",ROUND(AVERAGE(D34:H34),0))</f>
        <v/>
      </c>
      <c r="J34" s="287"/>
      <c r="K34" s="277"/>
      <c r="L34" s="277"/>
      <c r="M34" s="277"/>
      <c r="N34" s="277"/>
      <c r="O34" s="279" t="str">
        <f aca="false">IF(ISERROR(ROUND(AVERAGE(J34:N34),0)),"",ROUND(AVERAGE(J34:N34),0))</f>
        <v/>
      </c>
      <c r="P34" s="300" t="str">
        <f aca="false">IF('EVAL SER Y DECIDIR'!N34="","",'EVAL SER Y DECIDIR'!N34)</f>
        <v/>
      </c>
      <c r="Q34" s="280" t="str">
        <f aca="false">IF(AUTOEVALUACIÓN!C34="","",AUTOEVALUACIÓN!C34)</f>
        <v/>
      </c>
      <c r="R34" s="281" t="str">
        <f aca="false">IF(OR(C34="",I34="",O34="",P34="",Q34=""),"",SUM(C34,I34,O34,P34,Q34))</f>
        <v/>
      </c>
      <c r="S34" s="237"/>
      <c r="T34" s="237"/>
    </row>
    <row r="35" s="284" customFormat="true" ht="18.75" hidden="true" customHeight="true" outlineLevel="0" collapsed="false">
      <c r="A35" s="274" t="n">
        <v>28</v>
      </c>
      <c r="B35" s="275" t="str">
        <f aca="false">IF(NOMINA!B28="","",NOMINA!B28)</f>
        <v>  </v>
      </c>
      <c r="C35" s="300" t="str">
        <f aca="false">IF('EVAL SER Y DECIDIR'!H35="","",'EVAL SER Y DECIDIR'!H35)</f>
        <v/>
      </c>
      <c r="D35" s="277"/>
      <c r="E35" s="277"/>
      <c r="F35" s="277"/>
      <c r="G35" s="277"/>
      <c r="H35" s="278"/>
      <c r="I35" s="279" t="str">
        <f aca="false">IF(ISERROR(ROUND(AVERAGE(D35:H35),0)),"",ROUND(AVERAGE(D35:H35),0))</f>
        <v/>
      </c>
      <c r="J35" s="287"/>
      <c r="K35" s="277"/>
      <c r="L35" s="277"/>
      <c r="M35" s="277"/>
      <c r="N35" s="277"/>
      <c r="O35" s="279" t="str">
        <f aca="false">IF(ISERROR(ROUND(AVERAGE(J35:N35),0)),"",ROUND(AVERAGE(J35:N35),0))</f>
        <v/>
      </c>
      <c r="P35" s="300" t="str">
        <f aca="false">IF('EVAL SER Y DECIDIR'!N35="","",'EVAL SER Y DECIDIR'!N35)</f>
        <v/>
      </c>
      <c r="Q35" s="280" t="str">
        <f aca="false">IF(AUTOEVALUACIÓN!C35="","",AUTOEVALUACIÓN!C35)</f>
        <v/>
      </c>
      <c r="R35" s="281" t="str">
        <f aca="false">IF(OR(C35="",I35="",O35="",P35="",Q35=""),"",SUM(C35,I35,O35,P35,Q35))</f>
        <v/>
      </c>
      <c r="S35" s="237"/>
      <c r="T35" s="237"/>
    </row>
    <row r="36" s="284" customFormat="true" ht="18.75" hidden="true" customHeight="true" outlineLevel="0" collapsed="false">
      <c r="A36" s="274" t="n">
        <v>29</v>
      </c>
      <c r="B36" s="275" t="str">
        <f aca="false">IF(NOMINA!B29="","",NOMINA!B29)</f>
        <v>  </v>
      </c>
      <c r="C36" s="300" t="str">
        <f aca="false">IF('EVAL SER Y DECIDIR'!H36="","",'EVAL SER Y DECIDIR'!H36)</f>
        <v/>
      </c>
      <c r="D36" s="277"/>
      <c r="E36" s="277"/>
      <c r="F36" s="277"/>
      <c r="G36" s="277"/>
      <c r="H36" s="278"/>
      <c r="I36" s="279" t="str">
        <f aca="false">IF(ISERROR(ROUND(AVERAGE(D36:H36),0)),"",ROUND(AVERAGE(D36:H36),0))</f>
        <v/>
      </c>
      <c r="J36" s="287"/>
      <c r="K36" s="277"/>
      <c r="L36" s="277"/>
      <c r="M36" s="277"/>
      <c r="N36" s="277"/>
      <c r="O36" s="279" t="str">
        <f aca="false">IF(ISERROR(ROUND(AVERAGE(J36:N36),0)),"",ROUND(AVERAGE(J36:N36),0))</f>
        <v/>
      </c>
      <c r="P36" s="300" t="str">
        <f aca="false">IF('EVAL SER Y DECIDIR'!N36="","",'EVAL SER Y DECIDIR'!N36)</f>
        <v/>
      </c>
      <c r="Q36" s="280" t="str">
        <f aca="false">IF(AUTOEVALUACIÓN!C36="","",AUTOEVALUACIÓN!C36)</f>
        <v/>
      </c>
      <c r="R36" s="281" t="str">
        <f aca="false">IF(OR(C36="",I36="",O36="",P36="",Q36=""),"",SUM(C36,I36,O36,P36,Q36))</f>
        <v/>
      </c>
      <c r="S36" s="237"/>
      <c r="T36" s="237"/>
    </row>
    <row r="37" s="284" customFormat="true" ht="18.75" hidden="true" customHeight="true" outlineLevel="0" collapsed="false">
      <c r="A37" s="274" t="n">
        <v>30</v>
      </c>
      <c r="B37" s="275" t="str">
        <f aca="false">IF(NOMINA!B30="","",NOMINA!B30)</f>
        <v>  </v>
      </c>
      <c r="C37" s="300" t="str">
        <f aca="false">IF('EVAL SER Y DECIDIR'!H37="","",'EVAL SER Y DECIDIR'!H37)</f>
        <v/>
      </c>
      <c r="D37" s="277"/>
      <c r="E37" s="277"/>
      <c r="F37" s="277"/>
      <c r="G37" s="277"/>
      <c r="H37" s="278"/>
      <c r="I37" s="279" t="str">
        <f aca="false">IF(ISERROR(ROUND(AVERAGE(D37:H37),0)),"",ROUND(AVERAGE(D37:H37),0))</f>
        <v/>
      </c>
      <c r="J37" s="287"/>
      <c r="K37" s="277"/>
      <c r="L37" s="277"/>
      <c r="M37" s="277"/>
      <c r="N37" s="277"/>
      <c r="O37" s="279" t="str">
        <f aca="false">IF(ISERROR(ROUND(AVERAGE(J37:N37),0)),"",ROUND(AVERAGE(J37:N37),0))</f>
        <v/>
      </c>
      <c r="P37" s="300" t="str">
        <f aca="false">IF('EVAL SER Y DECIDIR'!N37="","",'EVAL SER Y DECIDIR'!N37)</f>
        <v/>
      </c>
      <c r="Q37" s="280" t="str">
        <f aca="false">IF(AUTOEVALUACIÓN!C37="","",AUTOEVALUACIÓN!C37)</f>
        <v/>
      </c>
      <c r="R37" s="281" t="str">
        <f aca="false">IF(OR(C37="",I37="",O37="",P37="",Q37=""),"",SUM(C37,I37,O37,P37,Q37))</f>
        <v/>
      </c>
      <c r="S37" s="237"/>
      <c r="T37" s="237"/>
    </row>
    <row r="38" s="284" customFormat="true" ht="16.5" hidden="true" customHeight="true" outlineLevel="0" collapsed="false">
      <c r="A38" s="274" t="n">
        <v>31</v>
      </c>
      <c r="B38" s="275" t="str">
        <f aca="false">IF(NOMINA!B31="","",NOMINA!B31)</f>
        <v>  </v>
      </c>
      <c r="C38" s="300" t="str">
        <f aca="false">IF('EVAL SER Y DECIDIR'!H38="","",'EVAL SER Y DECIDIR'!H38)</f>
        <v/>
      </c>
      <c r="D38" s="277"/>
      <c r="E38" s="277"/>
      <c r="F38" s="277"/>
      <c r="G38" s="277"/>
      <c r="H38" s="278"/>
      <c r="I38" s="279" t="str">
        <f aca="false">IF(ISERROR(ROUND(AVERAGE(D38:H38),0)),"",ROUND(AVERAGE(D38:H38),0))</f>
        <v/>
      </c>
      <c r="J38" s="287"/>
      <c r="K38" s="277"/>
      <c r="L38" s="277"/>
      <c r="M38" s="277"/>
      <c r="N38" s="277"/>
      <c r="O38" s="279" t="str">
        <f aca="false">IF(ISERROR(ROUND(AVERAGE(J38:N38),0)),"",ROUND(AVERAGE(J38:N38),0))</f>
        <v/>
      </c>
      <c r="P38" s="300" t="str">
        <f aca="false">IF('EVAL SER Y DECIDIR'!N38="","",'EVAL SER Y DECIDIR'!N38)</f>
        <v/>
      </c>
      <c r="Q38" s="280" t="str">
        <f aca="false">IF(AUTOEVALUACIÓN!C38="","",AUTOEVALUACIÓN!C38)</f>
        <v/>
      </c>
      <c r="R38" s="281" t="str">
        <f aca="false">IF(OR(C38="",I38="",O38="",P38="",Q38=""),"",SUM(C38,I38,O38,P38,Q38))</f>
        <v/>
      </c>
      <c r="S38" s="237"/>
      <c r="T38" s="237"/>
    </row>
    <row r="39" s="284" customFormat="true" ht="16.5" hidden="true" customHeight="true" outlineLevel="0" collapsed="false">
      <c r="A39" s="274" t="n">
        <v>32</v>
      </c>
      <c r="B39" s="275" t="str">
        <f aca="false">IF(NOMINA!B32="","",NOMINA!B32)</f>
        <v>  </v>
      </c>
      <c r="C39" s="300" t="str">
        <f aca="false">IF('EVAL SER Y DECIDIR'!H39="","",'EVAL SER Y DECIDIR'!H39)</f>
        <v/>
      </c>
      <c r="D39" s="277"/>
      <c r="E39" s="277"/>
      <c r="F39" s="277"/>
      <c r="G39" s="277"/>
      <c r="H39" s="278"/>
      <c r="I39" s="279" t="str">
        <f aca="false">IF(ISERROR(ROUND(AVERAGE(D39:H39),0)),"",ROUND(AVERAGE(D39:H39),0))</f>
        <v/>
      </c>
      <c r="J39" s="287"/>
      <c r="K39" s="277"/>
      <c r="L39" s="277"/>
      <c r="M39" s="277"/>
      <c r="N39" s="277"/>
      <c r="O39" s="279" t="str">
        <f aca="false">IF(ISERROR(ROUND(AVERAGE(J39:N39),0)),"",ROUND(AVERAGE(J39:N39),0))</f>
        <v/>
      </c>
      <c r="P39" s="300" t="str">
        <f aca="false">IF('EVAL SER Y DECIDIR'!N39="","",'EVAL SER Y DECIDIR'!N39)</f>
        <v/>
      </c>
      <c r="Q39" s="280" t="str">
        <f aca="false">IF(AUTOEVALUACIÓN!C39="","",AUTOEVALUACIÓN!C39)</f>
        <v/>
      </c>
      <c r="R39" s="281" t="str">
        <f aca="false">IF(OR(C39="",I39="",O39="",P39="",Q39=""),"",SUM(C39,I39,O39,P39,Q39))</f>
        <v/>
      </c>
      <c r="S39" s="237"/>
      <c r="T39" s="237"/>
    </row>
    <row r="40" s="284" customFormat="true" ht="16.5" hidden="true" customHeight="true" outlineLevel="0" collapsed="false">
      <c r="A40" s="274" t="n">
        <v>33</v>
      </c>
      <c r="B40" s="275" t="str">
        <f aca="false">IF(NOMINA!B33="","",NOMINA!B33)</f>
        <v>  </v>
      </c>
      <c r="C40" s="300" t="str">
        <f aca="false">IF('EVAL SER Y DECIDIR'!H40="","",'EVAL SER Y DECIDIR'!H40)</f>
        <v/>
      </c>
      <c r="D40" s="277"/>
      <c r="E40" s="277"/>
      <c r="F40" s="277"/>
      <c r="G40" s="277"/>
      <c r="H40" s="278"/>
      <c r="I40" s="279" t="str">
        <f aca="false">IF(ISERROR(ROUND(AVERAGE(D40:H40),0)),"",ROUND(AVERAGE(D40:H40),0))</f>
        <v/>
      </c>
      <c r="J40" s="287"/>
      <c r="K40" s="277"/>
      <c r="L40" s="277"/>
      <c r="M40" s="277"/>
      <c r="N40" s="277"/>
      <c r="O40" s="279" t="str">
        <f aca="false">IF(ISERROR(ROUND(AVERAGE(J40:N40),0)),"",ROUND(AVERAGE(J40:N40),0))</f>
        <v/>
      </c>
      <c r="P40" s="300" t="str">
        <f aca="false">IF('EVAL SER Y DECIDIR'!N40="","",'EVAL SER Y DECIDIR'!N40)</f>
        <v/>
      </c>
      <c r="Q40" s="280" t="str">
        <f aca="false">IF(AUTOEVALUACIÓN!C40="","",AUTOEVALUACIÓN!C40)</f>
        <v/>
      </c>
      <c r="R40" s="281" t="str">
        <f aca="false">IF(OR(C40="",I40="",O40="",P40="",Q40=""),"",SUM(C40,I40,O40,P40,Q40))</f>
        <v/>
      </c>
      <c r="S40" s="237"/>
      <c r="T40" s="237"/>
    </row>
    <row r="41" s="284" customFormat="true" ht="16.5" hidden="true" customHeight="true" outlineLevel="0" collapsed="false">
      <c r="A41" s="274" t="n">
        <v>34</v>
      </c>
      <c r="B41" s="275" t="str">
        <f aca="false">IF(NOMINA!B34="","",NOMINA!B34)</f>
        <v>  </v>
      </c>
      <c r="C41" s="300" t="str">
        <f aca="false">IF('EVAL SER Y DECIDIR'!H41="","",'EVAL SER Y DECIDIR'!H41)</f>
        <v/>
      </c>
      <c r="D41" s="277"/>
      <c r="E41" s="277"/>
      <c r="F41" s="277"/>
      <c r="G41" s="277"/>
      <c r="H41" s="278"/>
      <c r="I41" s="279" t="str">
        <f aca="false">IF(ISERROR(ROUND(AVERAGE(D41:H41),0)),"",ROUND(AVERAGE(D41:H41),0))</f>
        <v/>
      </c>
      <c r="J41" s="287"/>
      <c r="K41" s="277"/>
      <c r="L41" s="277"/>
      <c r="M41" s="277"/>
      <c r="N41" s="277"/>
      <c r="O41" s="279" t="str">
        <f aca="false">IF(ISERROR(ROUND(AVERAGE(J41:N41),0)),"",ROUND(AVERAGE(J41:N41),0))</f>
        <v/>
      </c>
      <c r="P41" s="300" t="str">
        <f aca="false">IF('EVAL SER Y DECIDIR'!N41="","",'EVAL SER Y DECIDIR'!N41)</f>
        <v/>
      </c>
      <c r="Q41" s="280" t="str">
        <f aca="false">IF(AUTOEVALUACIÓN!C41="","",AUTOEVALUACIÓN!C41)</f>
        <v/>
      </c>
      <c r="R41" s="281" t="str">
        <f aca="false">IF(OR(C41="",I41="",O41="",P41="",Q41=""),"",SUM(C41,I41,O41,P41,Q41))</f>
        <v/>
      </c>
      <c r="S41" s="237"/>
      <c r="T41" s="237"/>
    </row>
    <row r="42" s="284" customFormat="true" ht="16.5" hidden="true" customHeight="true" outlineLevel="0" collapsed="false">
      <c r="A42" s="274" t="n">
        <v>35</v>
      </c>
      <c r="B42" s="275" t="str">
        <f aca="false">IF(NOMINA!B35="","",NOMINA!B35)</f>
        <v>  </v>
      </c>
      <c r="C42" s="300" t="str">
        <f aca="false">IF('EVAL SER Y DECIDIR'!H42="","",'EVAL SER Y DECIDIR'!H42)</f>
        <v/>
      </c>
      <c r="D42" s="277"/>
      <c r="E42" s="277"/>
      <c r="F42" s="277"/>
      <c r="G42" s="277"/>
      <c r="H42" s="278"/>
      <c r="I42" s="279" t="str">
        <f aca="false">IF(ISERROR(ROUND(AVERAGE(D42:H42),0)),"",ROUND(AVERAGE(D42:H42),0))</f>
        <v/>
      </c>
      <c r="J42" s="287"/>
      <c r="K42" s="277"/>
      <c r="L42" s="277"/>
      <c r="M42" s="277"/>
      <c r="N42" s="277"/>
      <c r="O42" s="279" t="str">
        <f aca="false">IF(ISERROR(ROUND(AVERAGE(J42:N42),0)),"",ROUND(AVERAGE(J42:N42),0))</f>
        <v/>
      </c>
      <c r="P42" s="300" t="str">
        <f aca="false">IF('EVAL SER Y DECIDIR'!N42="","",'EVAL SER Y DECIDIR'!N42)</f>
        <v/>
      </c>
      <c r="Q42" s="280" t="str">
        <f aca="false">IF(AUTOEVALUACIÓN!C42="","",AUTOEVALUACIÓN!C42)</f>
        <v/>
      </c>
      <c r="R42" s="281" t="str">
        <f aca="false">IF(OR(C42="",I42="",O42="",P42="",Q42=""),"",SUM(C42,I42,O42,P42,Q42))</f>
        <v/>
      </c>
      <c r="S42" s="237"/>
      <c r="T42" s="237"/>
    </row>
    <row r="43" s="284" customFormat="true" ht="15" hidden="true" customHeight="true" outlineLevel="0" collapsed="false">
      <c r="A43" s="274" t="n">
        <v>36</v>
      </c>
      <c r="B43" s="275" t="str">
        <f aca="false">IF(NOMINA!B36="","",NOMINA!B36)</f>
        <v>  </v>
      </c>
      <c r="C43" s="300" t="str">
        <f aca="false">IF('EVAL SER Y DECIDIR'!H43="","",'EVAL SER Y DECIDIR'!H43)</f>
        <v/>
      </c>
      <c r="D43" s="277"/>
      <c r="E43" s="277"/>
      <c r="F43" s="277"/>
      <c r="G43" s="277"/>
      <c r="H43" s="278"/>
      <c r="I43" s="279" t="str">
        <f aca="false">IF(ISERROR(ROUND(AVERAGE(D43:H43),0)),"",ROUND(AVERAGE(D43:H43),0))</f>
        <v/>
      </c>
      <c r="J43" s="287"/>
      <c r="K43" s="277"/>
      <c r="L43" s="277"/>
      <c r="M43" s="277"/>
      <c r="N43" s="277"/>
      <c r="O43" s="279" t="str">
        <f aca="false">IF(ISERROR(ROUND(AVERAGE(J43:N43),0)),"",ROUND(AVERAGE(J43:N43),0))</f>
        <v/>
      </c>
      <c r="P43" s="300" t="str">
        <f aca="false">IF('EVAL SER Y DECIDIR'!N43="","",'EVAL SER Y DECIDIR'!N43)</f>
        <v/>
      </c>
      <c r="Q43" s="280" t="str">
        <f aca="false">IF(AUTOEVALUACIÓN!C43="","",AUTOEVALUACIÓN!C43)</f>
        <v/>
      </c>
      <c r="R43" s="281" t="str">
        <f aca="false">IF(OR(C43="",I43="",O43="",P43="",Q43=""),"",SUM(C43,I43,O43,P43,Q43))</f>
        <v/>
      </c>
      <c r="S43" s="237"/>
      <c r="T43" s="237"/>
    </row>
    <row r="44" s="284" customFormat="true" ht="15" hidden="true" customHeight="true" outlineLevel="0" collapsed="false">
      <c r="A44" s="274" t="n">
        <v>37</v>
      </c>
      <c r="B44" s="275" t="str">
        <f aca="false">IF(NOMINA!B37="","",NOMINA!B37)</f>
        <v>  </v>
      </c>
      <c r="C44" s="300" t="str">
        <f aca="false">IF('EVAL SER Y DECIDIR'!H44="","",'EVAL SER Y DECIDIR'!H44)</f>
        <v/>
      </c>
      <c r="D44" s="277"/>
      <c r="E44" s="277"/>
      <c r="F44" s="277"/>
      <c r="G44" s="277"/>
      <c r="H44" s="278"/>
      <c r="I44" s="279" t="str">
        <f aca="false">IF(ISERROR(ROUND(AVERAGE(D44:H44),0)),"",ROUND(AVERAGE(D44:H44),0))</f>
        <v/>
      </c>
      <c r="J44" s="287"/>
      <c r="K44" s="277"/>
      <c r="L44" s="277"/>
      <c r="M44" s="277"/>
      <c r="N44" s="277"/>
      <c r="O44" s="279" t="str">
        <f aca="false">IF(ISERROR(ROUND(AVERAGE(J44:N44),0)),"",ROUND(AVERAGE(J44:N44),0))</f>
        <v/>
      </c>
      <c r="P44" s="300" t="str">
        <f aca="false">IF('EVAL SER Y DECIDIR'!N44="","",'EVAL SER Y DECIDIR'!N44)</f>
        <v/>
      </c>
      <c r="Q44" s="280" t="str">
        <f aca="false">IF(AUTOEVALUACIÓN!C44="","",AUTOEVALUACIÓN!C44)</f>
        <v/>
      </c>
      <c r="R44" s="281" t="str">
        <f aca="false">IF(OR(C44="",I44="",O44="",P44="",Q44=""),"",SUM(C44,I44,O44,P44,Q44))</f>
        <v/>
      </c>
      <c r="S44" s="237"/>
      <c r="T44" s="237"/>
    </row>
    <row r="45" s="284" customFormat="true" ht="15" hidden="true" customHeight="true" outlineLevel="0" collapsed="false">
      <c r="A45" s="274" t="n">
        <v>38</v>
      </c>
      <c r="B45" s="275" t="str">
        <f aca="false">IF(NOMINA!B38="","",NOMINA!B38)</f>
        <v>  </v>
      </c>
      <c r="C45" s="300" t="str">
        <f aca="false">IF('EVAL SER Y DECIDIR'!H45="","",'EVAL SER Y DECIDIR'!H45)</f>
        <v/>
      </c>
      <c r="D45" s="277"/>
      <c r="E45" s="277"/>
      <c r="F45" s="277"/>
      <c r="G45" s="277"/>
      <c r="H45" s="278"/>
      <c r="I45" s="279" t="str">
        <f aca="false">IF(ISERROR(ROUND(AVERAGE(D45:H45),0)),"",ROUND(AVERAGE(D45:H45),0))</f>
        <v/>
      </c>
      <c r="J45" s="287"/>
      <c r="K45" s="277"/>
      <c r="L45" s="277"/>
      <c r="M45" s="277"/>
      <c r="N45" s="277"/>
      <c r="O45" s="279" t="str">
        <f aca="false">IF(ISERROR(ROUND(AVERAGE(J45:N45),0)),"",ROUND(AVERAGE(J45:N45),0))</f>
        <v/>
      </c>
      <c r="P45" s="300" t="str">
        <f aca="false">IF('EVAL SER Y DECIDIR'!N45="","",'EVAL SER Y DECIDIR'!N45)</f>
        <v/>
      </c>
      <c r="Q45" s="280" t="str">
        <f aca="false">IF(AUTOEVALUACIÓN!C45="","",AUTOEVALUACIÓN!C45)</f>
        <v/>
      </c>
      <c r="R45" s="281" t="str">
        <f aca="false">IF(OR(C45="",I45="",O45="",P45="",Q45=""),"",SUM(C45,I45,O45,P45,Q45))</f>
        <v/>
      </c>
    </row>
    <row r="46" s="284" customFormat="true" ht="14.25" hidden="true" customHeight="true" outlineLevel="0" collapsed="false">
      <c r="A46" s="274" t="n">
        <v>39</v>
      </c>
      <c r="B46" s="275" t="str">
        <f aca="false">IF(NOMINA!B39="","",NOMINA!B39)</f>
        <v>  </v>
      </c>
      <c r="C46" s="300" t="str">
        <f aca="false">IF('EVAL SER Y DECIDIR'!H46="","",'EVAL SER Y DECIDIR'!H46)</f>
        <v/>
      </c>
      <c r="D46" s="277"/>
      <c r="E46" s="277"/>
      <c r="F46" s="277"/>
      <c r="G46" s="277"/>
      <c r="H46" s="278"/>
      <c r="I46" s="279" t="str">
        <f aca="false">IF(ISERROR(ROUND(AVERAGE(D46:H46),0)),"",ROUND(AVERAGE(D46:H46),0))</f>
        <v/>
      </c>
      <c r="J46" s="287"/>
      <c r="K46" s="277"/>
      <c r="L46" s="277"/>
      <c r="M46" s="277"/>
      <c r="N46" s="277"/>
      <c r="O46" s="279" t="str">
        <f aca="false">IF(ISERROR(ROUND(AVERAGE(J46:N46),0)),"",ROUND(AVERAGE(J46:N46),0))</f>
        <v/>
      </c>
      <c r="P46" s="300" t="str">
        <f aca="false">IF('EVAL SER Y DECIDIR'!N46="","",'EVAL SER Y DECIDIR'!N46)</f>
        <v/>
      </c>
      <c r="Q46" s="280" t="str">
        <f aca="false">IF(AUTOEVALUACIÓN!C46="","",AUTOEVALUACIÓN!C46)</f>
        <v/>
      </c>
      <c r="R46" s="281" t="str">
        <f aca="false">IF(OR(C46="",I46="",O46="",P46="",Q46=""),"",SUM(C46,I46,O46,P46,Q46))</f>
        <v/>
      </c>
    </row>
    <row r="47" s="284" customFormat="true" ht="14.25" hidden="true" customHeight="true" outlineLevel="0" collapsed="false">
      <c r="A47" s="274" t="n">
        <v>40</v>
      </c>
      <c r="B47" s="275" t="str">
        <f aca="false">IF(NOMINA!B40="","",NOMINA!B40)</f>
        <v>  </v>
      </c>
      <c r="C47" s="300" t="str">
        <f aca="false">IF('EVAL SER Y DECIDIR'!H47="","",'EVAL SER Y DECIDIR'!H47)</f>
        <v/>
      </c>
      <c r="D47" s="277"/>
      <c r="E47" s="277"/>
      <c r="F47" s="277"/>
      <c r="G47" s="277"/>
      <c r="H47" s="278"/>
      <c r="I47" s="279" t="str">
        <f aca="false">IF(ISERROR(ROUND(AVERAGE(D47:H47),0)),"",ROUND(AVERAGE(D47:H47),0))</f>
        <v/>
      </c>
      <c r="J47" s="287"/>
      <c r="K47" s="277"/>
      <c r="L47" s="277"/>
      <c r="M47" s="277"/>
      <c r="N47" s="277"/>
      <c r="O47" s="279" t="str">
        <f aca="false">IF(ISERROR(ROUND(AVERAGE(J47:N47),0)),"",ROUND(AVERAGE(J47:N47),0))</f>
        <v/>
      </c>
      <c r="P47" s="300" t="str">
        <f aca="false">IF('EVAL SER Y DECIDIR'!N47="","",'EVAL SER Y DECIDIR'!N47)</f>
        <v/>
      </c>
      <c r="Q47" s="280" t="str">
        <f aca="false">IF(AUTOEVALUACIÓN!C47="","",AUTOEVALUACIÓN!C47)</f>
        <v/>
      </c>
      <c r="R47" s="281" t="str">
        <f aca="false">IF(OR(C47="",I47="",O47="",P47="",Q47=""),"",SUM(C47,I47,O47,P47,Q47))</f>
        <v/>
      </c>
    </row>
    <row r="48" s="284" customFormat="true" ht="14.25" hidden="true" customHeight="true" outlineLevel="0" collapsed="false">
      <c r="A48" s="274" t="n">
        <v>41</v>
      </c>
      <c r="B48" s="275" t="str">
        <f aca="false">IF(NOMINA!B41="","",NOMINA!B41)</f>
        <v>  </v>
      </c>
      <c r="C48" s="300" t="str">
        <f aca="false">IF('EVAL SER Y DECIDIR'!H48="","",'EVAL SER Y DECIDIR'!H48)</f>
        <v/>
      </c>
      <c r="D48" s="277"/>
      <c r="E48" s="277"/>
      <c r="F48" s="277"/>
      <c r="G48" s="277"/>
      <c r="H48" s="278"/>
      <c r="I48" s="279" t="str">
        <f aca="false">IF(ISERROR(ROUND(AVERAGE(D48:H48),0)),"",ROUND(AVERAGE(D48:H48),0))</f>
        <v/>
      </c>
      <c r="J48" s="287"/>
      <c r="K48" s="277"/>
      <c r="L48" s="277"/>
      <c r="M48" s="277"/>
      <c r="N48" s="277"/>
      <c r="O48" s="279" t="str">
        <f aca="false">IF(ISERROR(ROUND(AVERAGE(J48:N48),0)),"",ROUND(AVERAGE(J48:N48),0))</f>
        <v/>
      </c>
      <c r="P48" s="300" t="str">
        <f aca="false">IF('EVAL SER Y DECIDIR'!N48="","",'EVAL SER Y DECIDIR'!N48)</f>
        <v/>
      </c>
      <c r="Q48" s="280" t="str">
        <f aca="false">IF(AUTOEVALUACIÓN!C48="","",AUTOEVALUACIÓN!C48)</f>
        <v/>
      </c>
      <c r="R48" s="281" t="str">
        <f aca="false">IF(OR(C48="",I48="",O48="",P48="",Q48=""),"",SUM(C48,I48,O48,P48,Q48))</f>
        <v/>
      </c>
    </row>
    <row r="49" s="284" customFormat="true" ht="14.25" hidden="true" customHeight="true" outlineLevel="0" collapsed="false">
      <c r="A49" s="274" t="n">
        <v>42</v>
      </c>
      <c r="B49" s="275" t="str">
        <f aca="false">IF(NOMINA!B42="","",NOMINA!B42)</f>
        <v>  </v>
      </c>
      <c r="C49" s="300" t="str">
        <f aca="false">IF('EVAL SER Y DECIDIR'!H49="","",'EVAL SER Y DECIDIR'!H49)</f>
        <v/>
      </c>
      <c r="D49" s="277"/>
      <c r="E49" s="277"/>
      <c r="F49" s="277"/>
      <c r="G49" s="277"/>
      <c r="H49" s="278"/>
      <c r="I49" s="279" t="str">
        <f aca="false">IF(ISERROR(ROUND(AVERAGE(D49:H49),0)),"",ROUND(AVERAGE(D49:H49),0))</f>
        <v/>
      </c>
      <c r="J49" s="287"/>
      <c r="K49" s="277"/>
      <c r="L49" s="277"/>
      <c r="M49" s="277"/>
      <c r="N49" s="277"/>
      <c r="O49" s="279" t="str">
        <f aca="false">IF(ISERROR(ROUND(AVERAGE(J49:N49),0)),"",ROUND(AVERAGE(J49:N49),0))</f>
        <v/>
      </c>
      <c r="P49" s="300" t="str">
        <f aca="false">IF('EVAL SER Y DECIDIR'!N49="","",'EVAL SER Y DECIDIR'!N49)</f>
        <v/>
      </c>
      <c r="Q49" s="280" t="str">
        <f aca="false">IF(AUTOEVALUACIÓN!C49="","",AUTOEVALUACIÓN!C49)</f>
        <v/>
      </c>
      <c r="R49" s="281" t="str">
        <f aca="false">IF(OR(C49="",I49="",O49="",P49="",Q49=""),"",SUM(C49,I49,O49,P49,Q49))</f>
        <v/>
      </c>
    </row>
    <row r="50" s="284" customFormat="true" ht="15" hidden="true" customHeight="true" outlineLevel="0" collapsed="false">
      <c r="A50" s="274" t="n">
        <v>43</v>
      </c>
      <c r="B50" s="275" t="str">
        <f aca="false">IF(NOMINA!B43="","",NOMINA!B43)</f>
        <v>  </v>
      </c>
      <c r="C50" s="300" t="str">
        <f aca="false">IF('EVAL SER Y DECIDIR'!H50="","",'EVAL SER Y DECIDIR'!H50)</f>
        <v/>
      </c>
      <c r="D50" s="277"/>
      <c r="E50" s="277"/>
      <c r="F50" s="277"/>
      <c r="G50" s="277"/>
      <c r="H50" s="278"/>
      <c r="I50" s="279" t="str">
        <f aca="false">IF(ISERROR(ROUND(AVERAGE(D50:H50),0)),"",ROUND(AVERAGE(D50:H50),0))</f>
        <v/>
      </c>
      <c r="J50" s="287"/>
      <c r="K50" s="277"/>
      <c r="L50" s="277"/>
      <c r="M50" s="277"/>
      <c r="N50" s="277"/>
      <c r="O50" s="279" t="str">
        <f aca="false">IF(ISERROR(ROUND(AVERAGE(J50:N50),0)),"",ROUND(AVERAGE(J50:N50),0))</f>
        <v/>
      </c>
      <c r="P50" s="300" t="str">
        <f aca="false">IF('EVAL SER Y DECIDIR'!N50="","",'EVAL SER Y DECIDIR'!N50)</f>
        <v/>
      </c>
      <c r="Q50" s="280" t="str">
        <f aca="false">IF(AUTOEVALUACIÓN!C50="","",AUTOEVALUACIÓN!C50)</f>
        <v/>
      </c>
      <c r="R50" s="281" t="str">
        <f aca="false">IF(OR(C50="",I50="",O50="",P50="",Q50=""),"",SUM(C50,I50,O50,P50,Q50))</f>
        <v/>
      </c>
    </row>
    <row r="51" s="284" customFormat="true" ht="15" hidden="true" customHeight="true" outlineLevel="0" collapsed="false">
      <c r="A51" s="274" t="n">
        <v>44</v>
      </c>
      <c r="B51" s="275" t="str">
        <f aca="false">IF(NOMINA!B44="","",NOMINA!B44)</f>
        <v>  </v>
      </c>
      <c r="C51" s="300" t="str">
        <f aca="false">IF('EVAL SER Y DECIDIR'!H51="","",'EVAL SER Y DECIDIR'!H51)</f>
        <v/>
      </c>
      <c r="D51" s="277"/>
      <c r="E51" s="277"/>
      <c r="F51" s="277"/>
      <c r="G51" s="277"/>
      <c r="H51" s="278"/>
      <c r="I51" s="279" t="str">
        <f aca="false">IF(ISERROR(ROUND(AVERAGE(D51:H51),0)),"",ROUND(AVERAGE(D51:H51),0))</f>
        <v/>
      </c>
      <c r="J51" s="287"/>
      <c r="K51" s="277"/>
      <c r="L51" s="277"/>
      <c r="M51" s="277"/>
      <c r="N51" s="277"/>
      <c r="O51" s="279" t="str">
        <f aca="false">IF(ISERROR(ROUND(AVERAGE(J51:N51),0)),"",ROUND(AVERAGE(J51:N51),0))</f>
        <v/>
      </c>
      <c r="P51" s="300" t="str">
        <f aca="false">IF('EVAL SER Y DECIDIR'!N51="","",'EVAL SER Y DECIDIR'!N51)</f>
        <v/>
      </c>
      <c r="Q51" s="280" t="str">
        <f aca="false">IF(AUTOEVALUACIÓN!C51="","",AUTOEVALUACIÓN!C51)</f>
        <v/>
      </c>
      <c r="R51" s="281" t="str">
        <f aca="false">IF(OR(C51="",I51="",O51="",P51="",Q51=""),"",SUM(C51,I51,O51,P51,Q51))</f>
        <v/>
      </c>
    </row>
    <row r="52" s="284" customFormat="true" ht="15" hidden="true" customHeight="true" outlineLevel="0" collapsed="false">
      <c r="A52" s="274" t="n">
        <v>45</v>
      </c>
      <c r="B52" s="275" t="str">
        <f aca="false">IF(NOMINA!B45="","",NOMINA!B45)</f>
        <v>  </v>
      </c>
      <c r="C52" s="300" t="str">
        <f aca="false">IF('EVAL SER Y DECIDIR'!H52="","",'EVAL SER Y DECIDIR'!H52)</f>
        <v/>
      </c>
      <c r="D52" s="277"/>
      <c r="E52" s="277"/>
      <c r="F52" s="277"/>
      <c r="G52" s="277"/>
      <c r="H52" s="278"/>
      <c r="I52" s="279" t="str">
        <f aca="false">IF(ISERROR(ROUND(AVERAGE(D52:H52),0)),"",ROUND(AVERAGE(D52:H52),0))</f>
        <v/>
      </c>
      <c r="J52" s="287"/>
      <c r="K52" s="277"/>
      <c r="L52" s="277"/>
      <c r="M52" s="277"/>
      <c r="N52" s="277"/>
      <c r="O52" s="279" t="str">
        <f aca="false">IF(ISERROR(ROUND(AVERAGE(J52:N52),0)),"",ROUND(AVERAGE(J52:N52),0))</f>
        <v/>
      </c>
      <c r="P52" s="300" t="str">
        <f aca="false">IF('EVAL SER Y DECIDIR'!N52="","",'EVAL SER Y DECIDIR'!N52)</f>
        <v/>
      </c>
      <c r="Q52" s="280" t="str">
        <f aca="false">IF(AUTOEVALUACIÓN!C52="","",AUTOEVALUACIÓN!C52)</f>
        <v/>
      </c>
      <c r="R52" s="281" t="str">
        <f aca="false">IF(OR(C52="",I52="",O52="",P52="",Q52=""),"",SUM(C52,I52,O52,P52,Q52))</f>
        <v/>
      </c>
    </row>
    <row r="53" s="284" customFormat="true" ht="15" hidden="true" customHeight="true" outlineLevel="0" collapsed="false">
      <c r="A53" s="274" t="n">
        <v>46</v>
      </c>
      <c r="B53" s="275" t="str">
        <f aca="false">IF(NOMINA!B46="","",NOMINA!B46)</f>
        <v/>
      </c>
      <c r="C53" s="285" t="str">
        <f aca="false">IF('EVAL SER Y DECIDIR'!H53="","",'EVAL SER Y DECIDIR'!H53)</f>
        <v/>
      </c>
      <c r="D53" s="277"/>
      <c r="E53" s="277"/>
      <c r="F53" s="277"/>
      <c r="G53" s="277"/>
      <c r="H53" s="278"/>
      <c r="I53" s="286" t="str">
        <f aca="false">IF(ISERROR(ROUND(AVERAGE(D53:H53),0)),"",ROUND(AVERAGE(D53:H53),0))</f>
        <v/>
      </c>
      <c r="J53" s="287"/>
      <c r="K53" s="277"/>
      <c r="L53" s="277"/>
      <c r="M53" s="277"/>
      <c r="N53" s="277"/>
      <c r="O53" s="286" t="str">
        <f aca="false">IF(ISERROR(ROUND(AVERAGE(J53:N53),0)),"",ROUND(AVERAGE(J53:N53),0))</f>
        <v/>
      </c>
      <c r="P53" s="285" t="str">
        <f aca="false">IF('EVAL SER Y DECIDIR'!N53="","",'EVAL SER Y DECIDIR'!N53)</f>
        <v/>
      </c>
      <c r="Q53" s="280" t="str">
        <f aca="false">IF(AUTOEVALUACIÓN!C53="","",AUTOEVALUACIÓN!C53)</f>
        <v/>
      </c>
      <c r="R53" s="281" t="str">
        <f aca="false">IF(OR(C53="",I53="",O53="",P53="",Q53=""),"",SUM(C53,I53,O53,P53,Q53))</f>
        <v/>
      </c>
    </row>
    <row r="54" s="284" customFormat="true" ht="15" hidden="true" customHeight="true" outlineLevel="0" collapsed="false">
      <c r="A54" s="274" t="n">
        <v>47</v>
      </c>
      <c r="B54" s="275" t="str">
        <f aca="false">IF(NOMINA!B47="","",NOMINA!B47)</f>
        <v/>
      </c>
      <c r="C54" s="285" t="str">
        <f aca="false">IF('EVAL SER Y DECIDIR'!H54="","",'EVAL SER Y DECIDIR'!H54)</f>
        <v/>
      </c>
      <c r="D54" s="277"/>
      <c r="E54" s="277"/>
      <c r="F54" s="277"/>
      <c r="G54" s="277"/>
      <c r="H54" s="278"/>
      <c r="I54" s="286" t="str">
        <f aca="false">IF(ISERROR(ROUND(AVERAGE(D54:H54),0)),"",ROUND(AVERAGE(D54:H54),0))</f>
        <v/>
      </c>
      <c r="J54" s="287"/>
      <c r="K54" s="277"/>
      <c r="L54" s="277"/>
      <c r="M54" s="277"/>
      <c r="N54" s="277"/>
      <c r="O54" s="286" t="str">
        <f aca="false">IF(ISERROR(ROUND(AVERAGE(J54:N54),0)),"",ROUND(AVERAGE(J54:N54),0))</f>
        <v/>
      </c>
      <c r="P54" s="285" t="str">
        <f aca="false">IF('EVAL SER Y DECIDIR'!N54="","",'EVAL SER Y DECIDIR'!N54)</f>
        <v/>
      </c>
      <c r="Q54" s="280" t="str">
        <f aca="false">IF(AUTOEVALUACIÓN!C54="","",AUTOEVALUACIÓN!C54)</f>
        <v/>
      </c>
      <c r="R54" s="281" t="str">
        <f aca="false">IF(OR(C54="",I54="",O54="",P54="",Q54=""),"",SUM(C54,I54,O54,P54,Q54))</f>
        <v/>
      </c>
    </row>
    <row r="55" customFormat="false" ht="15" hidden="true" customHeight="true" outlineLevel="0" collapsed="false">
      <c r="A55" s="288" t="n">
        <v>48</v>
      </c>
      <c r="B55" s="289" t="str">
        <f aca="false">IF(NOMINA!B48="","",NOMINA!B48)</f>
        <v/>
      </c>
      <c r="C55" s="285" t="str">
        <f aca="false">IF('EVAL SER Y DECIDIR'!H55="","",'EVAL SER Y DECIDIR'!H55)</f>
        <v/>
      </c>
      <c r="D55" s="290"/>
      <c r="E55" s="290"/>
      <c r="F55" s="290"/>
      <c r="G55" s="290"/>
      <c r="H55" s="291"/>
      <c r="I55" s="292" t="str">
        <f aca="false">IF(ISERROR(ROUND(AVERAGE(D55:H55),0)),"",ROUND(AVERAGE(D55:H55),0))</f>
        <v/>
      </c>
      <c r="J55" s="293"/>
      <c r="K55" s="290"/>
      <c r="L55" s="290"/>
      <c r="M55" s="290"/>
      <c r="N55" s="290"/>
      <c r="O55" s="292" t="str">
        <f aca="false">IF(ISERROR(ROUND(AVERAGE(J55:N55),0)),"",ROUND(AVERAGE(J55:N55),0))</f>
        <v/>
      </c>
      <c r="P55" s="285" t="str">
        <f aca="false">IF('EVAL SER Y DECIDIR'!N55="","",'EVAL SER Y DECIDIR'!N55)</f>
        <v/>
      </c>
      <c r="Q55" s="294" t="str">
        <f aca="false">IF(AUTOEVALUACIÓN!C55="","",AUTOEVALUACIÓN!C55)</f>
        <v/>
      </c>
      <c r="R55" s="281" t="str">
        <f aca="false">IF(OR(C55="",I55="",O55="",P55="",Q55=""),"",SUM(C55,I55,O55,P55,Q55))</f>
        <v/>
      </c>
    </row>
  </sheetData>
  <sheetProtection sheet="true" formatCells="false" formatColumns="false" formatRows="false"/>
  <mergeCells count="20">
    <mergeCell ref="A2:R2"/>
    <mergeCell ref="A5:A7"/>
    <mergeCell ref="C5:C7"/>
    <mergeCell ref="D5:I5"/>
    <mergeCell ref="J5:O5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priority="2" operator="between" aboveAverage="0" equalAverage="0" bottom="0" percent="0" rank="0" text="" dxfId="30">
      <formula>1</formula>
      <formula>50</formula>
    </cfRule>
  </conditionalFormatting>
  <dataValidations count="3">
    <dataValidation allowBlank="true" error="Ingrese solo numeros de 1 - 35" errorStyle="stop" operator="between" showDropDown="false" showErrorMessage="true" showInputMessage="true" sqref="D53:H55 J53:N55" type="whole">
      <formula1>1</formula1>
      <formula2>35</formula2>
    </dataValidation>
    <dataValidation allowBlank="true" error="Ingrese solo numeros de 1 - 40" errorStyle="stop" operator="between" showDropDown="false" showErrorMessage="true" showInputMessage="true" sqref="J8:N52" type="whole">
      <formula1>1</formula1>
      <formula2>40</formula2>
    </dataValidation>
    <dataValidation allowBlank="true" error="Ingrese solo numeros de 1 - 45" errorStyle="stop" operator="between" showDropDown="false" showErrorMessage="true" showInputMessage="true" sqref="D8:H52" type="whole">
      <formula1>1</formula1>
      <formula2>45</formula2>
    </dataValidation>
  </dataValidations>
  <printOptions headings="false" gridLines="false" gridLinesSet="true" horizontalCentered="true" verticalCentered="false"/>
  <pageMargins left="0.472222222222222" right="0.196527777777778" top="0.39375" bottom="0.196527777777778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71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G12" activeCellId="0" sqref="G12"/>
    </sheetView>
  </sheetViews>
  <sheetFormatPr defaultColWidth="11.4296875" defaultRowHeight="15" zeroHeight="false" outlineLevelRow="0" outlineLevelCol="0"/>
  <cols>
    <col collapsed="false" customWidth="true" hidden="false" outlineLevel="0" max="1" min="1" style="303" width="4.43"/>
    <col collapsed="false" customWidth="true" hidden="false" outlineLevel="0" max="2" min="2" style="303" width="31.15"/>
    <col collapsed="false" customWidth="true" hidden="false" outlineLevel="0" max="8" min="3" style="303" width="4.57"/>
    <col collapsed="false" customWidth="true" hidden="false" outlineLevel="0" max="9" min="9" style="304" width="4.57"/>
    <col collapsed="false" customWidth="true" hidden="false" outlineLevel="0" max="13" min="10" style="303" width="4.57"/>
    <col collapsed="false" customWidth="true" hidden="false" outlineLevel="0" max="14" min="14" style="303" width="5.3"/>
    <col collapsed="false" customWidth="true" hidden="true" outlineLevel="0" max="15" min="15" style="303" width="15.57"/>
    <col collapsed="false" customWidth="true" hidden="true" outlineLevel="0" max="16" min="16" style="303" width="6"/>
    <col collapsed="false" customWidth="true" hidden="false" outlineLevel="0" max="17" min="17" style="303" width="10.14"/>
    <col collapsed="false" customWidth="true" hidden="false" outlineLevel="0" max="18" min="18" style="303" width="4.43"/>
    <col collapsed="false" customWidth="false" hidden="false" outlineLevel="0" max="16384" min="19" style="303" width="11.43"/>
  </cols>
  <sheetData>
    <row r="1" s="305" customFormat="true" ht="23.25" hidden="false" customHeight="true" outlineLevel="0" collapsed="false">
      <c r="A1" s="22" t="str">
        <f aca="false">NOMINA!$F$1</f>
        <v>U.E. "BEATRIZ HARTMANN DE BEDREGAL"</v>
      </c>
      <c r="G1" s="21" t="str">
        <f aca="false">NOMINA!$C$4</f>
        <v>GESTIÓN: 2024</v>
      </c>
      <c r="I1" s="306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  <c r="AW1" s="303"/>
      <c r="AX1" s="303"/>
      <c r="AY1" s="303"/>
      <c r="AZ1" s="303"/>
      <c r="BA1" s="303"/>
      <c r="BB1" s="303"/>
      <c r="BC1" s="303"/>
      <c r="BD1" s="303"/>
      <c r="BE1" s="303"/>
      <c r="BF1" s="303"/>
      <c r="BG1" s="303"/>
      <c r="BH1" s="303"/>
      <c r="BI1" s="303"/>
      <c r="BJ1" s="303"/>
      <c r="BK1" s="303"/>
      <c r="BL1" s="303"/>
      <c r="BM1" s="303"/>
      <c r="BN1" s="303"/>
      <c r="BO1" s="303"/>
      <c r="BP1" s="303"/>
      <c r="BQ1" s="303"/>
      <c r="BR1" s="303"/>
      <c r="BS1" s="303"/>
      <c r="BT1" s="303"/>
      <c r="BU1" s="303"/>
      <c r="BV1" s="303"/>
      <c r="BW1" s="303"/>
      <c r="BX1" s="303"/>
      <c r="BY1" s="303"/>
      <c r="BZ1" s="303"/>
      <c r="CA1" s="303"/>
      <c r="CB1" s="303"/>
      <c r="CC1" s="303"/>
      <c r="CD1" s="303"/>
      <c r="CE1" s="303"/>
      <c r="CF1" s="303"/>
      <c r="CG1" s="303"/>
      <c r="CH1" s="303"/>
      <c r="CI1" s="303"/>
      <c r="CJ1" s="303"/>
      <c r="CK1" s="303"/>
      <c r="CL1" s="303"/>
      <c r="CM1" s="303"/>
      <c r="CN1" s="303"/>
      <c r="CO1" s="303"/>
      <c r="CP1" s="303"/>
      <c r="CQ1" s="303"/>
      <c r="CR1" s="303"/>
      <c r="CS1" s="303"/>
      <c r="CT1" s="303"/>
      <c r="CU1" s="303"/>
      <c r="CV1" s="303"/>
      <c r="CW1" s="303"/>
      <c r="CX1" s="303"/>
      <c r="CY1" s="303"/>
      <c r="CZ1" s="303"/>
      <c r="DA1" s="303"/>
      <c r="DB1" s="303"/>
      <c r="DC1" s="303"/>
      <c r="DD1" s="303"/>
      <c r="DE1" s="303"/>
      <c r="DF1" s="303"/>
      <c r="DG1" s="303"/>
      <c r="DH1" s="303"/>
      <c r="DI1" s="303"/>
      <c r="DJ1" s="303"/>
      <c r="DK1" s="303"/>
      <c r="DL1" s="303"/>
      <c r="DM1" s="303"/>
      <c r="DN1" s="303"/>
      <c r="DO1" s="303"/>
      <c r="DP1" s="303"/>
      <c r="DQ1" s="303"/>
      <c r="DR1" s="303"/>
      <c r="DS1" s="303"/>
      <c r="DT1" s="303"/>
      <c r="DU1" s="303"/>
      <c r="DV1" s="303"/>
      <c r="DW1" s="303"/>
      <c r="DX1" s="303"/>
      <c r="DY1" s="303"/>
      <c r="DZ1" s="303"/>
      <c r="EA1" s="303"/>
      <c r="EB1" s="303"/>
      <c r="EC1" s="303"/>
      <c r="ED1" s="303"/>
      <c r="EE1" s="303"/>
      <c r="EF1" s="303"/>
      <c r="EG1" s="303"/>
      <c r="EH1" s="303"/>
      <c r="EI1" s="303"/>
      <c r="EJ1" s="303"/>
      <c r="EK1" s="303"/>
      <c r="EL1" s="303"/>
      <c r="EM1" s="303"/>
      <c r="EN1" s="303"/>
      <c r="EO1" s="303"/>
      <c r="EP1" s="303"/>
      <c r="EQ1" s="303"/>
      <c r="ER1" s="303"/>
      <c r="ES1" s="303"/>
      <c r="ET1" s="303"/>
      <c r="EU1" s="303"/>
      <c r="EV1" s="303"/>
      <c r="EW1" s="303"/>
      <c r="EX1" s="303"/>
      <c r="EY1" s="303"/>
      <c r="EZ1" s="303"/>
      <c r="FA1" s="303"/>
      <c r="FB1" s="303"/>
      <c r="FC1" s="303"/>
      <c r="FD1" s="303"/>
      <c r="FE1" s="303"/>
      <c r="FF1" s="303"/>
      <c r="FG1" s="303"/>
      <c r="FH1" s="303"/>
      <c r="FI1" s="303"/>
      <c r="FJ1" s="303"/>
      <c r="FK1" s="303"/>
      <c r="FL1" s="303"/>
      <c r="FM1" s="303"/>
      <c r="FN1" s="303"/>
      <c r="FO1" s="303"/>
      <c r="FP1" s="303"/>
      <c r="FQ1" s="303"/>
      <c r="FR1" s="303"/>
      <c r="FS1" s="303"/>
      <c r="FT1" s="303"/>
      <c r="FU1" s="303"/>
      <c r="FV1" s="303"/>
      <c r="FW1" s="303"/>
      <c r="FX1" s="303"/>
      <c r="FY1" s="303"/>
      <c r="FZ1" s="303"/>
      <c r="GA1" s="303"/>
      <c r="GB1" s="303"/>
      <c r="GC1" s="303"/>
      <c r="GD1" s="303"/>
      <c r="GE1" s="303"/>
      <c r="GF1" s="303"/>
      <c r="GG1" s="303"/>
      <c r="GH1" s="303"/>
      <c r="GI1" s="303"/>
      <c r="GJ1" s="303"/>
      <c r="GK1" s="303"/>
      <c r="GL1" s="303"/>
      <c r="GM1" s="303"/>
      <c r="GN1" s="303"/>
      <c r="GO1" s="303"/>
      <c r="GP1" s="303"/>
      <c r="GQ1" s="303"/>
      <c r="GR1" s="303"/>
      <c r="GS1" s="303"/>
      <c r="GT1" s="303"/>
      <c r="GU1" s="303"/>
      <c r="GV1" s="303"/>
      <c r="GW1" s="303"/>
      <c r="GX1" s="303"/>
    </row>
    <row r="2" s="305" customFormat="true" ht="23.25" hidden="false" customHeight="true" outlineLevel="0" collapsed="false">
      <c r="A2" s="256" t="s">
        <v>395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307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3"/>
      <c r="BA2" s="303"/>
      <c r="BB2" s="303"/>
      <c r="BC2" s="303"/>
      <c r="BD2" s="30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303"/>
      <c r="BT2" s="303"/>
      <c r="BU2" s="303"/>
      <c r="BV2" s="303"/>
      <c r="BW2" s="303"/>
      <c r="BX2" s="303"/>
      <c r="BY2" s="303"/>
      <c r="BZ2" s="303"/>
      <c r="CA2" s="303"/>
      <c r="CB2" s="303"/>
      <c r="CC2" s="303"/>
      <c r="CD2" s="303"/>
      <c r="CE2" s="303"/>
      <c r="CF2" s="303"/>
      <c r="CG2" s="303"/>
      <c r="CH2" s="303"/>
      <c r="CI2" s="303"/>
      <c r="CJ2" s="303"/>
      <c r="CK2" s="303"/>
      <c r="CL2" s="303"/>
      <c r="CM2" s="303"/>
      <c r="CN2" s="303"/>
      <c r="CO2" s="303"/>
      <c r="CP2" s="303"/>
      <c r="CQ2" s="303"/>
      <c r="CR2" s="303"/>
      <c r="CS2" s="303"/>
      <c r="CT2" s="303"/>
      <c r="CU2" s="303"/>
      <c r="CV2" s="303"/>
      <c r="CW2" s="303"/>
      <c r="CX2" s="303"/>
      <c r="CY2" s="303"/>
      <c r="CZ2" s="303"/>
      <c r="DA2" s="303"/>
      <c r="DB2" s="303"/>
      <c r="DC2" s="303"/>
      <c r="DD2" s="303"/>
      <c r="DE2" s="303"/>
      <c r="DF2" s="303"/>
      <c r="DG2" s="303"/>
      <c r="DH2" s="303"/>
      <c r="DI2" s="303"/>
      <c r="DJ2" s="303"/>
      <c r="DK2" s="303"/>
      <c r="DL2" s="303"/>
      <c r="DM2" s="303"/>
      <c r="DN2" s="303"/>
      <c r="DO2" s="303"/>
      <c r="DP2" s="303"/>
      <c r="DQ2" s="303"/>
      <c r="DR2" s="303"/>
      <c r="DS2" s="303"/>
      <c r="DT2" s="303"/>
      <c r="DU2" s="303"/>
      <c r="DV2" s="303"/>
      <c r="DW2" s="303"/>
      <c r="DX2" s="303"/>
      <c r="DY2" s="303"/>
      <c r="DZ2" s="303"/>
      <c r="EA2" s="303"/>
      <c r="EB2" s="303"/>
      <c r="EC2" s="303"/>
      <c r="ED2" s="303"/>
      <c r="EE2" s="303"/>
      <c r="EF2" s="303"/>
      <c r="EG2" s="303"/>
      <c r="EH2" s="303"/>
      <c r="EI2" s="303"/>
      <c r="EJ2" s="303"/>
      <c r="EK2" s="303"/>
      <c r="EL2" s="303"/>
      <c r="EM2" s="303"/>
      <c r="EN2" s="303"/>
      <c r="EO2" s="303"/>
      <c r="EP2" s="303"/>
      <c r="EQ2" s="303"/>
      <c r="ER2" s="303"/>
      <c r="ES2" s="303"/>
      <c r="ET2" s="303"/>
      <c r="EU2" s="303"/>
      <c r="EV2" s="303"/>
      <c r="EW2" s="303"/>
      <c r="EX2" s="303"/>
      <c r="EY2" s="303"/>
      <c r="EZ2" s="303"/>
      <c r="FA2" s="303"/>
      <c r="FB2" s="303"/>
      <c r="FC2" s="303"/>
      <c r="FD2" s="303"/>
      <c r="FE2" s="303"/>
      <c r="FF2" s="303"/>
      <c r="FG2" s="303"/>
      <c r="FH2" s="303"/>
      <c r="FI2" s="303"/>
      <c r="FJ2" s="303"/>
      <c r="FK2" s="303"/>
      <c r="FL2" s="303"/>
      <c r="FM2" s="303"/>
      <c r="FN2" s="303"/>
      <c r="FO2" s="303"/>
      <c r="FP2" s="303"/>
      <c r="FQ2" s="303"/>
      <c r="FR2" s="303"/>
      <c r="FS2" s="303"/>
      <c r="FT2" s="303"/>
      <c r="FU2" s="303"/>
      <c r="FV2" s="303"/>
      <c r="FW2" s="303"/>
      <c r="FX2" s="303"/>
      <c r="FY2" s="303"/>
      <c r="FZ2" s="303"/>
      <c r="GA2" s="303"/>
      <c r="GB2" s="303"/>
      <c r="GC2" s="303"/>
      <c r="GD2" s="303"/>
      <c r="GE2" s="303"/>
      <c r="GF2" s="303"/>
      <c r="GG2" s="303"/>
      <c r="GH2" s="303"/>
      <c r="GI2" s="303"/>
      <c r="GJ2" s="303"/>
      <c r="GK2" s="303"/>
      <c r="GL2" s="303"/>
      <c r="GM2" s="303"/>
      <c r="GN2" s="303"/>
      <c r="GO2" s="303"/>
      <c r="GP2" s="303"/>
      <c r="GQ2" s="303"/>
      <c r="GR2" s="303"/>
      <c r="GS2" s="303"/>
      <c r="GT2" s="303"/>
      <c r="GU2" s="303"/>
      <c r="GV2" s="303"/>
      <c r="GW2" s="303"/>
      <c r="GX2" s="303"/>
    </row>
    <row r="3" s="305" customFormat="true" ht="23.25" hidden="false" customHeight="true" outlineLevel="0" collapsed="false">
      <c r="A3" s="21" t="str">
        <f aca="false">NOMINA!$C$1</f>
        <v>PROFESOR(A): SARA VALDIVIA ARANCIBIA</v>
      </c>
      <c r="B3" s="308"/>
      <c r="C3" s="309"/>
      <c r="D3" s="309"/>
      <c r="E3" s="309"/>
      <c r="F3" s="309"/>
      <c r="G3" s="21" t="str">
        <f aca="false">NOMINA!$C$2</f>
        <v>CURSO: 5º "A" PRIMARIA</v>
      </c>
      <c r="I3" s="309"/>
      <c r="K3" s="308"/>
      <c r="L3" s="309"/>
      <c r="M3" s="309"/>
      <c r="N3" s="309"/>
      <c r="O3" s="309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3"/>
      <c r="CW3" s="303"/>
      <c r="CX3" s="303"/>
      <c r="CY3" s="303"/>
      <c r="CZ3" s="303"/>
      <c r="DA3" s="303"/>
      <c r="DB3" s="303"/>
      <c r="DC3" s="303"/>
      <c r="DD3" s="303"/>
      <c r="DE3" s="303"/>
      <c r="DF3" s="303"/>
      <c r="DG3" s="303"/>
      <c r="DH3" s="303"/>
      <c r="DI3" s="303"/>
      <c r="DJ3" s="303"/>
      <c r="DK3" s="303"/>
      <c r="DL3" s="303"/>
      <c r="DM3" s="303"/>
      <c r="DN3" s="303"/>
      <c r="DO3" s="303"/>
      <c r="DP3" s="303"/>
      <c r="DQ3" s="303"/>
      <c r="DR3" s="303"/>
      <c r="DS3" s="303"/>
      <c r="DT3" s="303"/>
      <c r="DU3" s="303"/>
      <c r="DV3" s="303"/>
      <c r="DW3" s="303"/>
      <c r="DX3" s="303"/>
      <c r="DY3" s="303"/>
      <c r="DZ3" s="303"/>
      <c r="EA3" s="303"/>
      <c r="EB3" s="303"/>
      <c r="EC3" s="303"/>
      <c r="ED3" s="303"/>
      <c r="EE3" s="303"/>
      <c r="EF3" s="303"/>
      <c r="EG3" s="303"/>
      <c r="EH3" s="303"/>
      <c r="EI3" s="303"/>
      <c r="EJ3" s="303"/>
      <c r="EK3" s="303"/>
      <c r="EL3" s="303"/>
      <c r="EM3" s="303"/>
      <c r="EN3" s="303"/>
      <c r="EO3" s="303"/>
      <c r="EP3" s="303"/>
      <c r="EQ3" s="303"/>
      <c r="ER3" s="303"/>
      <c r="ES3" s="303"/>
      <c r="ET3" s="303"/>
      <c r="EU3" s="303"/>
      <c r="EV3" s="303"/>
      <c r="EW3" s="303"/>
      <c r="EX3" s="303"/>
      <c r="EY3" s="303"/>
      <c r="EZ3" s="303"/>
      <c r="FA3" s="303"/>
      <c r="FB3" s="303"/>
      <c r="FC3" s="303"/>
      <c r="FD3" s="303"/>
      <c r="FE3" s="303"/>
      <c r="FF3" s="303"/>
      <c r="FG3" s="303"/>
      <c r="FH3" s="303"/>
      <c r="FI3" s="303"/>
      <c r="FJ3" s="303"/>
      <c r="FK3" s="303"/>
      <c r="FL3" s="303"/>
      <c r="FM3" s="303"/>
      <c r="FN3" s="303"/>
      <c r="FO3" s="303"/>
      <c r="FP3" s="303"/>
      <c r="FQ3" s="303"/>
      <c r="FR3" s="303"/>
      <c r="FS3" s="303"/>
      <c r="FT3" s="303"/>
      <c r="FU3" s="303"/>
      <c r="FV3" s="303"/>
      <c r="FW3" s="303"/>
      <c r="FX3" s="303"/>
      <c r="FY3" s="303"/>
      <c r="FZ3" s="303"/>
      <c r="GA3" s="303"/>
      <c r="GB3" s="303"/>
      <c r="GC3" s="303"/>
      <c r="GD3" s="303"/>
      <c r="GE3" s="303"/>
      <c r="GF3" s="303"/>
      <c r="GG3" s="303"/>
      <c r="GH3" s="303"/>
      <c r="GI3" s="303"/>
      <c r="GJ3" s="303"/>
      <c r="GK3" s="303"/>
      <c r="GL3" s="303"/>
      <c r="GM3" s="303"/>
      <c r="GN3" s="303"/>
      <c r="GO3" s="303"/>
      <c r="GP3" s="303"/>
      <c r="GQ3" s="303"/>
      <c r="GR3" s="303"/>
      <c r="GS3" s="303"/>
      <c r="GT3" s="303"/>
      <c r="GU3" s="303"/>
      <c r="GV3" s="303"/>
      <c r="GW3" s="303"/>
      <c r="GX3" s="303"/>
    </row>
    <row r="4" s="305" customFormat="true" ht="8.25" hidden="false" customHeight="true" outlineLevel="0" collapsed="false">
      <c r="A4" s="310"/>
      <c r="B4" s="311"/>
      <c r="C4" s="312"/>
      <c r="D4" s="312"/>
      <c r="E4" s="312"/>
      <c r="F4" s="312"/>
      <c r="G4" s="312"/>
      <c r="H4" s="312"/>
      <c r="I4" s="312"/>
      <c r="J4" s="310"/>
      <c r="K4" s="311"/>
      <c r="L4" s="312"/>
      <c r="M4" s="309"/>
      <c r="N4" s="312"/>
      <c r="O4" s="309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3"/>
      <c r="CM4" s="303"/>
      <c r="CN4" s="303"/>
      <c r="CO4" s="303"/>
      <c r="CP4" s="303"/>
      <c r="CQ4" s="303"/>
      <c r="CR4" s="303"/>
      <c r="CS4" s="303"/>
      <c r="CT4" s="303"/>
      <c r="CU4" s="303"/>
      <c r="CV4" s="303"/>
      <c r="CW4" s="303"/>
      <c r="CX4" s="303"/>
      <c r="CY4" s="303"/>
      <c r="CZ4" s="303"/>
      <c r="DA4" s="303"/>
      <c r="DB4" s="303"/>
      <c r="DC4" s="303"/>
      <c r="DD4" s="303"/>
      <c r="DE4" s="303"/>
      <c r="DF4" s="303"/>
      <c r="DG4" s="303"/>
      <c r="DH4" s="303"/>
      <c r="DI4" s="303"/>
      <c r="DJ4" s="303"/>
      <c r="DK4" s="303"/>
      <c r="DL4" s="303"/>
      <c r="DM4" s="303"/>
      <c r="DN4" s="303"/>
      <c r="DO4" s="303"/>
      <c r="DP4" s="303"/>
      <c r="DQ4" s="303"/>
      <c r="DR4" s="303"/>
      <c r="DS4" s="303"/>
      <c r="DT4" s="303"/>
      <c r="DU4" s="303"/>
      <c r="DV4" s="303"/>
      <c r="DW4" s="303"/>
      <c r="DX4" s="303"/>
      <c r="DY4" s="303"/>
      <c r="DZ4" s="303"/>
      <c r="EA4" s="303"/>
      <c r="EB4" s="303"/>
      <c r="EC4" s="303"/>
      <c r="ED4" s="303"/>
      <c r="EE4" s="303"/>
      <c r="EF4" s="303"/>
      <c r="EG4" s="303"/>
      <c r="EH4" s="303"/>
      <c r="EI4" s="303"/>
      <c r="EJ4" s="303"/>
      <c r="EK4" s="303"/>
      <c r="EL4" s="303"/>
      <c r="EM4" s="303"/>
      <c r="EN4" s="303"/>
      <c r="EO4" s="303"/>
      <c r="EP4" s="303"/>
      <c r="EQ4" s="303"/>
      <c r="ER4" s="303"/>
      <c r="ES4" s="303"/>
      <c r="ET4" s="303"/>
      <c r="EU4" s="303"/>
      <c r="EV4" s="303"/>
      <c r="EW4" s="303"/>
      <c r="EX4" s="303"/>
      <c r="EY4" s="303"/>
      <c r="EZ4" s="303"/>
      <c r="FA4" s="303"/>
      <c r="FB4" s="303"/>
      <c r="FC4" s="303"/>
      <c r="FD4" s="303"/>
      <c r="FE4" s="303"/>
      <c r="FF4" s="303"/>
      <c r="FG4" s="303"/>
      <c r="FH4" s="303"/>
      <c r="FI4" s="303"/>
      <c r="FJ4" s="303"/>
      <c r="FK4" s="303"/>
      <c r="FL4" s="303"/>
      <c r="FM4" s="303"/>
      <c r="FN4" s="303"/>
      <c r="FO4" s="303"/>
      <c r="FP4" s="303"/>
      <c r="FQ4" s="303"/>
      <c r="FR4" s="303"/>
      <c r="FS4" s="303"/>
      <c r="FT4" s="303"/>
      <c r="FU4" s="303"/>
      <c r="FV4" s="303"/>
      <c r="FW4" s="303"/>
      <c r="FX4" s="303"/>
      <c r="FY4" s="303"/>
      <c r="FZ4" s="303"/>
      <c r="GA4" s="303"/>
      <c r="GB4" s="303"/>
      <c r="GC4" s="303"/>
      <c r="GD4" s="303"/>
      <c r="GE4" s="303"/>
      <c r="GF4" s="303"/>
      <c r="GG4" s="303"/>
      <c r="GH4" s="303"/>
      <c r="GI4" s="303"/>
      <c r="GJ4" s="303"/>
      <c r="GK4" s="303"/>
      <c r="GL4" s="303"/>
      <c r="GM4" s="303"/>
      <c r="GN4" s="303"/>
      <c r="GO4" s="303"/>
      <c r="GP4" s="303"/>
      <c r="GQ4" s="303"/>
      <c r="GR4" s="303"/>
      <c r="GS4" s="303"/>
      <c r="GT4" s="303"/>
      <c r="GU4" s="303"/>
      <c r="GV4" s="303"/>
      <c r="GW4" s="303"/>
      <c r="GX4" s="303"/>
    </row>
    <row r="5" customFormat="false" ht="14.25" hidden="false" customHeight="true" outlineLevel="0" collapsed="false">
      <c r="A5" s="313" t="s">
        <v>142</v>
      </c>
      <c r="B5" s="313" t="s">
        <v>180</v>
      </c>
      <c r="C5" s="314" t="s">
        <v>396</v>
      </c>
      <c r="D5" s="314" t="s">
        <v>397</v>
      </c>
      <c r="E5" s="314" t="s">
        <v>398</v>
      </c>
      <c r="F5" s="314" t="s">
        <v>399</v>
      </c>
      <c r="G5" s="314" t="s">
        <v>400</v>
      </c>
      <c r="H5" s="314" t="s">
        <v>401</v>
      </c>
      <c r="I5" s="314" t="s">
        <v>402</v>
      </c>
      <c r="J5" s="314" t="s">
        <v>403</v>
      </c>
      <c r="K5" s="314" t="s">
        <v>404</v>
      </c>
      <c r="L5" s="314" t="s">
        <v>405</v>
      </c>
      <c r="M5" s="314"/>
      <c r="N5" s="315" t="s">
        <v>382</v>
      </c>
      <c r="O5" s="316"/>
      <c r="Q5" s="317" t="s">
        <v>406</v>
      </c>
    </row>
    <row r="6" customFormat="false" ht="14.25" hidden="false" customHeight="true" outlineLevel="0" collapsed="false">
      <c r="A6" s="313"/>
      <c r="B6" s="313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5"/>
      <c r="O6" s="316"/>
      <c r="Q6" s="317"/>
    </row>
    <row r="7" customFormat="false" ht="14.25" hidden="false" customHeight="true" outlineLevel="0" collapsed="false">
      <c r="A7" s="313"/>
      <c r="B7" s="313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5"/>
      <c r="O7" s="316"/>
      <c r="Q7" s="317"/>
    </row>
    <row r="8" s="325" customFormat="true" ht="22.5" hidden="false" customHeight="true" outlineLevel="0" collapsed="false">
      <c r="A8" s="274" t="n">
        <v>1</v>
      </c>
      <c r="B8" s="318" t="str">
        <f aca="false">IF(NOMINA!B1="","",NOMINA!B1)</f>
        <v>  </v>
      </c>
      <c r="C8" s="319" t="str">
        <f aca="false">LENG!V8</f>
        <v/>
      </c>
      <c r="D8" s="320" t="str">
        <f aca="false">'CIEN SOC'!R8</f>
        <v/>
      </c>
      <c r="E8" s="320" t="str">
        <f aca="false">'ED FISICA '!R8</f>
        <v/>
      </c>
      <c r="F8" s="320" t="str">
        <f aca="false">'ED MUSICA'!R8</f>
        <v/>
      </c>
      <c r="G8" s="320" t="str">
        <f aca="false">'ARTES PL'!R8</f>
        <v/>
      </c>
      <c r="H8" s="320" t="str">
        <f aca="false">MATE!T8</f>
        <v/>
      </c>
      <c r="I8" s="320" t="str">
        <f aca="false">'TECN TECN'!R8</f>
        <v/>
      </c>
      <c r="J8" s="320" t="str">
        <f aca="false">'CIEN NAT'!R8</f>
        <v/>
      </c>
      <c r="K8" s="320" t="str">
        <f aca="false">RELIGION!R8</f>
        <v/>
      </c>
      <c r="L8" s="320"/>
      <c r="M8" s="321"/>
      <c r="N8" s="322" t="str">
        <f aca="false">IF(ISERROR(ROUND(AVERAGE(C8:M8),0)),"",ROUND(AVERAGE(C8:M8),0))</f>
        <v/>
      </c>
      <c r="O8" s="323" t="str">
        <f aca="false">IF(ISERROR((AVERAGE(C8,D8,E8,F8,G8,H8,I8,J8,K8,L8,M8))),"",AVERAGE(C8,D8,E8,F8,G8,H8,I8,J8,K8,L8,M8))</f>
        <v/>
      </c>
      <c r="P8" s="324" t="str">
        <f aca="false">B8</f>
        <v>  </v>
      </c>
      <c r="Q8" s="275" t="str">
        <f aca="false">IF(N8="","",(IF(AND(N8&gt;=1,N8&lt;=50.499),"REPROBADO",IF(AND(N8&gt;=50.5,N8&lt;=100),"APROBADO"))))</f>
        <v/>
      </c>
    </row>
    <row r="9" s="325" customFormat="true" ht="22.5" hidden="false" customHeight="true" outlineLevel="0" collapsed="false">
      <c r="A9" s="274" t="n">
        <v>2</v>
      </c>
      <c r="B9" s="318" t="str">
        <f aca="false">IF(NOMINA!B2="","",NOMINA!B2)</f>
        <v>  </v>
      </c>
      <c r="C9" s="319" t="str">
        <f aca="false">LENG!V9</f>
        <v/>
      </c>
      <c r="D9" s="320" t="str">
        <f aca="false">'CIEN SOC'!R9</f>
        <v/>
      </c>
      <c r="E9" s="320" t="str">
        <f aca="false">'ED FISICA '!R9</f>
        <v/>
      </c>
      <c r="F9" s="320" t="str">
        <f aca="false">'ED MUSICA'!R9</f>
        <v/>
      </c>
      <c r="G9" s="320" t="str">
        <f aca="false">'ARTES PL'!R9</f>
        <v/>
      </c>
      <c r="H9" s="320" t="str">
        <f aca="false">MATE!T9</f>
        <v/>
      </c>
      <c r="I9" s="320" t="str">
        <f aca="false">'TECN TECN'!R9</f>
        <v/>
      </c>
      <c r="J9" s="320" t="str">
        <f aca="false">'CIEN NAT'!R9</f>
        <v/>
      </c>
      <c r="K9" s="320" t="str">
        <f aca="false">RELIGION!R9</f>
        <v/>
      </c>
      <c r="L9" s="320"/>
      <c r="M9" s="321"/>
      <c r="N9" s="322" t="str">
        <f aca="false">IF(ISERROR(ROUND(AVERAGE(C9:M9),0)),"",ROUND(AVERAGE(C9:M9),0))</f>
        <v/>
      </c>
      <c r="O9" s="323" t="str">
        <f aca="false">IF(ISERROR((AVERAGE(C9,D9,E9,F9,G9,H9,I9,J9,K9,L9,M9))),"",AVERAGE(C9,D9,E9,F9,G9,H9,I9,J9,K9,L9,M9))</f>
        <v/>
      </c>
      <c r="P9" s="324" t="str">
        <f aca="false">B9</f>
        <v>  </v>
      </c>
      <c r="Q9" s="275" t="str">
        <f aca="false">IF(N9="","",(IF(AND(N9&gt;=1,N9&lt;=50.499),"REPROBADO",IF(AND(N9&gt;=50.5,N9&lt;=100),"APROBADO"))))</f>
        <v/>
      </c>
    </row>
    <row r="10" s="325" customFormat="true" ht="22.5" hidden="false" customHeight="true" outlineLevel="0" collapsed="false">
      <c r="A10" s="274" t="n">
        <v>3</v>
      </c>
      <c r="B10" s="318" t="str">
        <f aca="false">IF(NOMINA!B3="","",NOMINA!B3)</f>
        <v>  </v>
      </c>
      <c r="C10" s="319" t="str">
        <f aca="false">LENG!V10</f>
        <v/>
      </c>
      <c r="D10" s="320" t="str">
        <f aca="false">'CIEN SOC'!R10</f>
        <v/>
      </c>
      <c r="E10" s="320" t="str">
        <f aca="false">'ED FISICA '!R10</f>
        <v/>
      </c>
      <c r="F10" s="320" t="str">
        <f aca="false">'ED MUSICA'!R10</f>
        <v/>
      </c>
      <c r="G10" s="320" t="str">
        <f aca="false">'ARTES PL'!R10</f>
        <v/>
      </c>
      <c r="H10" s="320" t="str">
        <f aca="false">MATE!T10</f>
        <v/>
      </c>
      <c r="I10" s="320" t="str">
        <f aca="false">'TECN TECN'!R10</f>
        <v/>
      </c>
      <c r="J10" s="320" t="str">
        <f aca="false">'CIEN NAT'!R10</f>
        <v/>
      </c>
      <c r="K10" s="320" t="str">
        <f aca="false">RELIGION!R10</f>
        <v/>
      </c>
      <c r="L10" s="320"/>
      <c r="M10" s="321"/>
      <c r="N10" s="322" t="str">
        <f aca="false">IF(ISERROR(ROUND(AVERAGE(C10:M10),0)),"",ROUND(AVERAGE(C10:M10),0))</f>
        <v/>
      </c>
      <c r="O10" s="323" t="str">
        <f aca="false">IF(ISERROR((AVERAGE(C10,D10,E10,F10,G10,H10,I10,J10,K10,L10,M10))),"",AVERAGE(C10,D10,E10,F10,G10,H10,I10,J10,K10,L10,M10))</f>
        <v/>
      </c>
      <c r="P10" s="324" t="str">
        <f aca="false">B10</f>
        <v>  </v>
      </c>
      <c r="Q10" s="275" t="str">
        <f aca="false">IF(N10="","",(IF(AND(N10&gt;=1,N10&lt;=50.499),"REPROBADO",IF(AND(N10&gt;=50.5,N10&lt;=100),"APROBADO"))))</f>
        <v/>
      </c>
    </row>
    <row r="11" s="325" customFormat="true" ht="22.5" hidden="false" customHeight="true" outlineLevel="0" collapsed="false">
      <c r="A11" s="274" t="n">
        <v>4</v>
      </c>
      <c r="B11" s="318" t="str">
        <f aca="false">IF(NOMINA!B4="","",NOMINA!B4)</f>
        <v>  </v>
      </c>
      <c r="C11" s="319" t="str">
        <f aca="false">LENG!V11</f>
        <v/>
      </c>
      <c r="D11" s="320" t="str">
        <f aca="false">'CIEN SOC'!R11</f>
        <v/>
      </c>
      <c r="E11" s="320" t="str">
        <f aca="false">'ED FISICA '!R11</f>
        <v/>
      </c>
      <c r="F11" s="320" t="str">
        <f aca="false">'ED MUSICA'!R11</f>
        <v/>
      </c>
      <c r="G11" s="320" t="str">
        <f aca="false">'ARTES PL'!R11</f>
        <v/>
      </c>
      <c r="H11" s="320" t="str">
        <f aca="false">MATE!T11</f>
        <v/>
      </c>
      <c r="I11" s="320" t="str">
        <f aca="false">'TECN TECN'!R11</f>
        <v/>
      </c>
      <c r="J11" s="320" t="str">
        <f aca="false">'CIEN NAT'!R11</f>
        <v/>
      </c>
      <c r="K11" s="320" t="str">
        <f aca="false">RELIGION!R11</f>
        <v/>
      </c>
      <c r="L11" s="320"/>
      <c r="M11" s="321"/>
      <c r="N11" s="322" t="str">
        <f aca="false">IF(ISERROR(ROUND(AVERAGE(C11:M11),0)),"",ROUND(AVERAGE(C11:M11),0))</f>
        <v/>
      </c>
      <c r="O11" s="323" t="str">
        <f aca="false">IF(ISERROR((AVERAGE(C11,D11,E11,F11,G11,H11,I11,J11,K11,L11,M11))),"",AVERAGE(C11,D11,E11,F11,G11,H11,I11,J11,K11,L11,M11))</f>
        <v/>
      </c>
      <c r="P11" s="324" t="str">
        <f aca="false">B11</f>
        <v>  </v>
      </c>
      <c r="Q11" s="275" t="str">
        <f aca="false">IF(N11="","",(IF(AND(N11&gt;=1,N11&lt;=50.499),"REPROBADO",IF(AND(N11&gt;=50.5,N11&lt;=100),"APROBADO"))))</f>
        <v/>
      </c>
    </row>
    <row r="12" s="325" customFormat="true" ht="22.5" hidden="false" customHeight="true" outlineLevel="0" collapsed="false">
      <c r="A12" s="274" t="n">
        <v>5</v>
      </c>
      <c r="B12" s="318" t="str">
        <f aca="false">IF(NOMINA!B5="","",NOMINA!B5)</f>
        <v>  </v>
      </c>
      <c r="C12" s="319" t="str">
        <f aca="false">LENG!V12</f>
        <v/>
      </c>
      <c r="D12" s="320" t="str">
        <f aca="false">'CIEN SOC'!R12</f>
        <v/>
      </c>
      <c r="E12" s="320" t="str">
        <f aca="false">'ED FISICA '!R12</f>
        <v/>
      </c>
      <c r="F12" s="320" t="str">
        <f aca="false">'ED MUSICA'!R12</f>
        <v/>
      </c>
      <c r="G12" s="320" t="str">
        <f aca="false">'ARTES PL'!R12</f>
        <v/>
      </c>
      <c r="H12" s="320" t="str">
        <f aca="false">MATE!T12</f>
        <v/>
      </c>
      <c r="I12" s="320" t="str">
        <f aca="false">'TECN TECN'!R12</f>
        <v/>
      </c>
      <c r="J12" s="320" t="str">
        <f aca="false">'CIEN NAT'!R12</f>
        <v/>
      </c>
      <c r="K12" s="320" t="str">
        <f aca="false">RELIGION!R12</f>
        <v/>
      </c>
      <c r="L12" s="320"/>
      <c r="M12" s="321"/>
      <c r="N12" s="322" t="str">
        <f aca="false">IF(ISERROR(ROUND(AVERAGE(C12:M12),0)),"",ROUND(AVERAGE(C12:M12),0))</f>
        <v/>
      </c>
      <c r="O12" s="323" t="str">
        <f aca="false">IF(ISERROR((AVERAGE(C12,D12,E12,F12,G12,H12,I12,J12,K12,L12,M12))),"",AVERAGE(C12,D12,E12,F12,G12,H12,I12,J12,K12,L12,M12))</f>
        <v/>
      </c>
      <c r="P12" s="324" t="str">
        <f aca="false">B12</f>
        <v>  </v>
      </c>
      <c r="Q12" s="275" t="str">
        <f aca="false">IF(N12="","",(IF(AND(N12&gt;=1,N12&lt;=50.499),"REPROBADO",IF(AND(N12&gt;=50.5,N12&lt;=100),"APROBADO"))))</f>
        <v/>
      </c>
    </row>
    <row r="13" s="325" customFormat="true" ht="22.5" hidden="false" customHeight="true" outlineLevel="0" collapsed="false">
      <c r="A13" s="274" t="n">
        <v>6</v>
      </c>
      <c r="B13" s="318" t="str">
        <f aca="false">IF(NOMINA!B6="","",NOMINA!B6)</f>
        <v>  </v>
      </c>
      <c r="C13" s="319" t="str">
        <f aca="false">LENG!V13</f>
        <v/>
      </c>
      <c r="D13" s="320" t="str">
        <f aca="false">'CIEN SOC'!R13</f>
        <v/>
      </c>
      <c r="E13" s="320" t="str">
        <f aca="false">'ED FISICA '!R13</f>
        <v/>
      </c>
      <c r="F13" s="320" t="str">
        <f aca="false">'ED MUSICA'!R13</f>
        <v/>
      </c>
      <c r="G13" s="320" t="str">
        <f aca="false">'ARTES PL'!R13</f>
        <v/>
      </c>
      <c r="H13" s="320" t="str">
        <f aca="false">MATE!T13</f>
        <v/>
      </c>
      <c r="I13" s="320" t="str">
        <f aca="false">'TECN TECN'!R13</f>
        <v/>
      </c>
      <c r="J13" s="320" t="str">
        <f aca="false">'CIEN NAT'!R13</f>
        <v/>
      </c>
      <c r="K13" s="320" t="str">
        <f aca="false">RELIGION!R13</f>
        <v/>
      </c>
      <c r="L13" s="320"/>
      <c r="M13" s="321"/>
      <c r="N13" s="322" t="str">
        <f aca="false">IF(ISERROR(ROUND(AVERAGE(C13:M13),0)),"",ROUND(AVERAGE(C13:M13),0))</f>
        <v/>
      </c>
      <c r="O13" s="323" t="str">
        <f aca="false">IF(ISERROR((AVERAGE(C13,D13,E13,F13,G13,H13,I13,J13,K13,L13,M13))),"",AVERAGE(C13,D13,E13,F13,G13,H13,I13,J13,K13,L13,M13))</f>
        <v/>
      </c>
      <c r="P13" s="324" t="str">
        <f aca="false">B13</f>
        <v>  </v>
      </c>
      <c r="Q13" s="275" t="str">
        <f aca="false">IF(N13="","",(IF(AND(N13&gt;=1,N13&lt;=50.499),"REPROBADO",IF(AND(N13&gt;=50.5,N13&lt;=100),"APROBADO"))))</f>
        <v/>
      </c>
    </row>
    <row r="14" s="325" customFormat="true" ht="22.5" hidden="false" customHeight="true" outlineLevel="0" collapsed="false">
      <c r="A14" s="274" t="n">
        <v>7</v>
      </c>
      <c r="B14" s="318" t="str">
        <f aca="false">IF(NOMINA!B7="","",NOMINA!B7)</f>
        <v>  </v>
      </c>
      <c r="C14" s="319" t="str">
        <f aca="false">LENG!V14</f>
        <v/>
      </c>
      <c r="D14" s="320" t="str">
        <f aca="false">'CIEN SOC'!R14</f>
        <v/>
      </c>
      <c r="E14" s="320" t="str">
        <f aca="false">'ED FISICA '!R14</f>
        <v/>
      </c>
      <c r="F14" s="320" t="str">
        <f aca="false">'ED MUSICA'!R14</f>
        <v/>
      </c>
      <c r="G14" s="320" t="str">
        <f aca="false">'ARTES PL'!R14</f>
        <v/>
      </c>
      <c r="H14" s="320" t="str">
        <f aca="false">MATE!T14</f>
        <v/>
      </c>
      <c r="I14" s="320" t="str">
        <f aca="false">'TECN TECN'!R14</f>
        <v/>
      </c>
      <c r="J14" s="320" t="str">
        <f aca="false">'CIEN NAT'!R14</f>
        <v/>
      </c>
      <c r="K14" s="320" t="str">
        <f aca="false">RELIGION!R14</f>
        <v/>
      </c>
      <c r="L14" s="320"/>
      <c r="M14" s="321"/>
      <c r="N14" s="322" t="str">
        <f aca="false">IF(ISERROR(ROUND(AVERAGE(C14:M14),0)),"",ROUND(AVERAGE(C14:M14),0))</f>
        <v/>
      </c>
      <c r="O14" s="323" t="str">
        <f aca="false">IF(ISERROR((AVERAGE(C14,D14,E14,F14,G14,H14,I14,J14,K14,L14,M14))),"",AVERAGE(C14,D14,E14,F14,G14,H14,I14,J14,K14,L14,M14))</f>
        <v/>
      </c>
      <c r="P14" s="324" t="str">
        <f aca="false">B14</f>
        <v>  </v>
      </c>
      <c r="Q14" s="275" t="str">
        <f aca="false">IF(N14="","",(IF(AND(N14&gt;=1,N14&lt;=50.499),"REPROBADO",IF(AND(N14&gt;=50.5,N14&lt;=100),"APROBADO"))))</f>
        <v/>
      </c>
    </row>
    <row r="15" s="325" customFormat="true" ht="22.5" hidden="false" customHeight="true" outlineLevel="0" collapsed="false">
      <c r="A15" s="274" t="n">
        <v>8</v>
      </c>
      <c r="B15" s="318" t="str">
        <f aca="false">IF(NOMINA!B8="","",NOMINA!B8)</f>
        <v>  </v>
      </c>
      <c r="C15" s="319" t="str">
        <f aca="false">LENG!V15</f>
        <v/>
      </c>
      <c r="D15" s="320" t="str">
        <f aca="false">'CIEN SOC'!R15</f>
        <v/>
      </c>
      <c r="E15" s="320" t="str">
        <f aca="false">'ED FISICA '!R15</f>
        <v/>
      </c>
      <c r="F15" s="320" t="str">
        <f aca="false">'ED MUSICA'!R15</f>
        <v/>
      </c>
      <c r="G15" s="320" t="str">
        <f aca="false">'ARTES PL'!R15</f>
        <v/>
      </c>
      <c r="H15" s="320" t="str">
        <f aca="false">MATE!T15</f>
        <v/>
      </c>
      <c r="I15" s="320" t="str">
        <f aca="false">'TECN TECN'!R15</f>
        <v/>
      </c>
      <c r="J15" s="320" t="str">
        <f aca="false">'CIEN NAT'!R15</f>
        <v/>
      </c>
      <c r="K15" s="320" t="str">
        <f aca="false">RELIGION!R15</f>
        <v/>
      </c>
      <c r="L15" s="320"/>
      <c r="M15" s="321"/>
      <c r="N15" s="322" t="str">
        <f aca="false">IF(ISERROR(ROUND(AVERAGE(C15:M15),0)),"",ROUND(AVERAGE(C15:M15),0))</f>
        <v/>
      </c>
      <c r="O15" s="323" t="str">
        <f aca="false">IF(ISERROR((AVERAGE(C15,D15,E15,F15,G15,H15,I15,J15,K15,L15,M15))),"",AVERAGE(C15,D15,E15,F15,G15,H15,I15,J15,K15,L15,M15))</f>
        <v/>
      </c>
      <c r="P15" s="324" t="str">
        <f aca="false">B15</f>
        <v>  </v>
      </c>
      <c r="Q15" s="275" t="str">
        <f aca="false">IF(N15="","",(IF(AND(N15&gt;=1,N15&lt;=50.499),"REPROBADO",IF(AND(N15&gt;=50.5,N15&lt;=100),"APROBADO"))))</f>
        <v/>
      </c>
    </row>
    <row r="16" s="325" customFormat="true" ht="22.5" hidden="false" customHeight="true" outlineLevel="0" collapsed="false">
      <c r="A16" s="274" t="n">
        <v>9</v>
      </c>
      <c r="B16" s="318" t="str">
        <f aca="false">IF(NOMINA!B9="","",NOMINA!B9)</f>
        <v>  </v>
      </c>
      <c r="C16" s="319" t="str">
        <f aca="false">LENG!V16</f>
        <v/>
      </c>
      <c r="D16" s="320" t="str">
        <f aca="false">'CIEN SOC'!R16</f>
        <v/>
      </c>
      <c r="E16" s="320" t="str">
        <f aca="false">'ED FISICA '!R16</f>
        <v/>
      </c>
      <c r="F16" s="320" t="str">
        <f aca="false">'ED MUSICA'!R16</f>
        <v/>
      </c>
      <c r="G16" s="320" t="str">
        <f aca="false">'ARTES PL'!R16</f>
        <v/>
      </c>
      <c r="H16" s="320" t="str">
        <f aca="false">MATE!T16</f>
        <v/>
      </c>
      <c r="I16" s="320" t="str">
        <f aca="false">'TECN TECN'!R16</f>
        <v/>
      </c>
      <c r="J16" s="320" t="str">
        <f aca="false">'CIEN NAT'!R16</f>
        <v/>
      </c>
      <c r="K16" s="320" t="str">
        <f aca="false">RELIGION!R16</f>
        <v/>
      </c>
      <c r="L16" s="320"/>
      <c r="M16" s="321"/>
      <c r="N16" s="322" t="str">
        <f aca="false">IF(ISERROR(ROUND(AVERAGE(C16:M16),0)),"",ROUND(AVERAGE(C16:M16),0))</f>
        <v/>
      </c>
      <c r="O16" s="323" t="str">
        <f aca="false">IF(ISERROR((AVERAGE(C16,D16,E16,F16,G16,H16,I16,J16,K16,L16,M16))),"",AVERAGE(C16,D16,E16,F16,G16,H16,I16,J16,K16,L16,M16))</f>
        <v/>
      </c>
      <c r="P16" s="324" t="str">
        <f aca="false">B16</f>
        <v>  </v>
      </c>
      <c r="Q16" s="275" t="str">
        <f aca="false">IF(N16="","",(IF(AND(N16&gt;=1,N16&lt;=50.499),"REPROBADO",IF(AND(N16&gt;=50.5,N16&lt;=100),"APROBADO"))))</f>
        <v/>
      </c>
    </row>
    <row r="17" s="325" customFormat="true" ht="22.5" hidden="false" customHeight="true" outlineLevel="0" collapsed="false">
      <c r="A17" s="274" t="n">
        <v>10</v>
      </c>
      <c r="B17" s="318" t="str">
        <f aca="false">IF(NOMINA!B10="","",NOMINA!B10)</f>
        <v>  </v>
      </c>
      <c r="C17" s="319" t="str">
        <f aca="false">LENG!V17</f>
        <v/>
      </c>
      <c r="D17" s="320" t="str">
        <f aca="false">'CIEN SOC'!R17</f>
        <v/>
      </c>
      <c r="E17" s="320" t="str">
        <f aca="false">'ED FISICA '!R17</f>
        <v/>
      </c>
      <c r="F17" s="320" t="str">
        <f aca="false">'ED MUSICA'!R17</f>
        <v/>
      </c>
      <c r="G17" s="320" t="str">
        <f aca="false">'ARTES PL'!R17</f>
        <v/>
      </c>
      <c r="H17" s="320" t="str">
        <f aca="false">MATE!T17</f>
        <v/>
      </c>
      <c r="I17" s="320" t="str">
        <f aca="false">'TECN TECN'!R17</f>
        <v/>
      </c>
      <c r="J17" s="320" t="str">
        <f aca="false">'CIEN NAT'!R17</f>
        <v/>
      </c>
      <c r="K17" s="320" t="str">
        <f aca="false">RELIGION!R17</f>
        <v/>
      </c>
      <c r="L17" s="320"/>
      <c r="M17" s="321"/>
      <c r="N17" s="322" t="str">
        <f aca="false">IF(ISERROR(ROUND(AVERAGE(C17:M17),0)),"",ROUND(AVERAGE(C17:M17),0))</f>
        <v/>
      </c>
      <c r="O17" s="323" t="str">
        <f aca="false">IF(ISERROR((AVERAGE(C17,D17,E17,F17,G17,H17,I17,J17,K17,L17,M17))),"",AVERAGE(C17,D17,E17,F17,G17,H17,I17,J17,K17,L17,M17))</f>
        <v/>
      </c>
      <c r="P17" s="324" t="str">
        <f aca="false">B17</f>
        <v>  </v>
      </c>
      <c r="Q17" s="275" t="str">
        <f aca="false">IF(N17="","",(IF(AND(N17&gt;=1,N17&lt;=50.499),"REPROBADO",IF(AND(N17&gt;=50.5,N17&lt;=100),"APROBADO"))))</f>
        <v/>
      </c>
    </row>
    <row r="18" s="325" customFormat="true" ht="22.5" hidden="false" customHeight="true" outlineLevel="0" collapsed="false">
      <c r="A18" s="274" t="n">
        <v>11</v>
      </c>
      <c r="B18" s="318" t="str">
        <f aca="false">IF(NOMINA!B11="","",NOMINA!B11)</f>
        <v>  </v>
      </c>
      <c r="C18" s="319" t="str">
        <f aca="false">LENG!V18</f>
        <v/>
      </c>
      <c r="D18" s="320" t="str">
        <f aca="false">'CIEN SOC'!R18</f>
        <v/>
      </c>
      <c r="E18" s="320" t="str">
        <f aca="false">'ED FISICA '!R18</f>
        <v/>
      </c>
      <c r="F18" s="320" t="str">
        <f aca="false">'ED MUSICA'!R18</f>
        <v/>
      </c>
      <c r="G18" s="320" t="str">
        <f aca="false">'ARTES PL'!R18</f>
        <v/>
      </c>
      <c r="H18" s="320" t="str">
        <f aca="false">MATE!T18</f>
        <v/>
      </c>
      <c r="I18" s="320" t="str">
        <f aca="false">'TECN TECN'!R18</f>
        <v/>
      </c>
      <c r="J18" s="320" t="str">
        <f aca="false">'CIEN NAT'!R18</f>
        <v/>
      </c>
      <c r="K18" s="320" t="str">
        <f aca="false">RELIGION!R18</f>
        <v/>
      </c>
      <c r="L18" s="320"/>
      <c r="M18" s="321"/>
      <c r="N18" s="322" t="str">
        <f aca="false">IF(ISERROR(ROUND(AVERAGE(C18:M18),0)),"",ROUND(AVERAGE(C18:M18),0))</f>
        <v/>
      </c>
      <c r="O18" s="323" t="str">
        <f aca="false">IF(ISERROR((AVERAGE(C18,D18,E18,F18,G18,H18,I18,J18,K18,L18,M18))),"",AVERAGE(C18,D18,E18,F18,G18,H18,I18,J18,K18,L18,M18))</f>
        <v/>
      </c>
      <c r="P18" s="324" t="str">
        <f aca="false">B18</f>
        <v>  </v>
      </c>
      <c r="Q18" s="275" t="str">
        <f aca="false">IF(N18="","",(IF(AND(N18&gt;=1,N18&lt;=50.499),"REPROBADO",IF(AND(N18&gt;=50.5,N18&lt;=100),"APROBADO"))))</f>
        <v/>
      </c>
    </row>
    <row r="19" s="325" customFormat="true" ht="22.5" hidden="false" customHeight="true" outlineLevel="0" collapsed="false">
      <c r="A19" s="274" t="n">
        <v>12</v>
      </c>
      <c r="B19" s="318" t="str">
        <f aca="false">IF(NOMINA!B12="","",NOMINA!B12)</f>
        <v>  </v>
      </c>
      <c r="C19" s="319" t="str">
        <f aca="false">LENG!V19</f>
        <v/>
      </c>
      <c r="D19" s="320" t="str">
        <f aca="false">'CIEN SOC'!R19</f>
        <v/>
      </c>
      <c r="E19" s="320" t="str">
        <f aca="false">'ED FISICA '!R19</f>
        <v/>
      </c>
      <c r="F19" s="320" t="str">
        <f aca="false">'ED MUSICA'!R19</f>
        <v/>
      </c>
      <c r="G19" s="320" t="str">
        <f aca="false">'ARTES PL'!R19</f>
        <v/>
      </c>
      <c r="H19" s="320" t="str">
        <f aca="false">MATE!T19</f>
        <v/>
      </c>
      <c r="I19" s="320" t="str">
        <f aca="false">'TECN TECN'!R19</f>
        <v/>
      </c>
      <c r="J19" s="320" t="str">
        <f aca="false">'CIEN NAT'!R19</f>
        <v/>
      </c>
      <c r="K19" s="320" t="str">
        <f aca="false">RELIGION!R19</f>
        <v/>
      </c>
      <c r="L19" s="320"/>
      <c r="M19" s="321"/>
      <c r="N19" s="322" t="str">
        <f aca="false">IF(ISERROR(ROUND(AVERAGE(C19:M19),0)),"",ROUND(AVERAGE(C19:M19),0))</f>
        <v/>
      </c>
      <c r="O19" s="323" t="str">
        <f aca="false">IF(ISERROR((AVERAGE(C19,D19,E19,F19,G19,H19,I19,J19,K19,L19,M19))),"",AVERAGE(C19,D19,E19,F19,G19,H19,I19,J19,K19,L19,M19))</f>
        <v/>
      </c>
      <c r="P19" s="324" t="str">
        <f aca="false">B19</f>
        <v>  </v>
      </c>
      <c r="Q19" s="275" t="str">
        <f aca="false">IF(N19="","",(IF(AND(N19&gt;=1,N19&lt;=50.499),"REPROBADO",IF(AND(N19&gt;=50.5,N19&lt;=100),"APROBADO"))))</f>
        <v/>
      </c>
    </row>
    <row r="20" s="325" customFormat="true" ht="22.5" hidden="false" customHeight="true" outlineLevel="0" collapsed="false">
      <c r="A20" s="274" t="n">
        <v>13</v>
      </c>
      <c r="B20" s="318" t="str">
        <f aca="false">IF(NOMINA!B13="","",NOMINA!B13)</f>
        <v>  </v>
      </c>
      <c r="C20" s="319" t="str">
        <f aca="false">LENG!V20</f>
        <v/>
      </c>
      <c r="D20" s="320" t="str">
        <f aca="false">'CIEN SOC'!R20</f>
        <v/>
      </c>
      <c r="E20" s="320" t="str">
        <f aca="false">'ED FISICA '!R20</f>
        <v/>
      </c>
      <c r="F20" s="320" t="str">
        <f aca="false">'ED MUSICA'!R20</f>
        <v/>
      </c>
      <c r="G20" s="320" t="str">
        <f aca="false">'ARTES PL'!R20</f>
        <v/>
      </c>
      <c r="H20" s="320" t="str">
        <f aca="false">MATE!T20</f>
        <v/>
      </c>
      <c r="I20" s="320" t="str">
        <f aca="false">'TECN TECN'!R20</f>
        <v/>
      </c>
      <c r="J20" s="320" t="str">
        <f aca="false">'CIEN NAT'!R20</f>
        <v/>
      </c>
      <c r="K20" s="320" t="str">
        <f aca="false">RELIGION!R20</f>
        <v/>
      </c>
      <c r="L20" s="320"/>
      <c r="M20" s="321"/>
      <c r="N20" s="322" t="str">
        <f aca="false">IF(ISERROR(ROUND(AVERAGE(C20:M20),0)),"",ROUND(AVERAGE(C20:M20),0))</f>
        <v/>
      </c>
      <c r="O20" s="323" t="str">
        <f aca="false">IF(ISERROR((AVERAGE(C20,D20,E20,F20,G20,H20,I20,J20,K20,L20,M20))),"",AVERAGE(C20,D20,E20,F20,G20,H20,I20,J20,K20,L20,M20))</f>
        <v/>
      </c>
      <c r="P20" s="324" t="str">
        <f aca="false">B20</f>
        <v>  </v>
      </c>
      <c r="Q20" s="275" t="str">
        <f aca="false">IF(N20="","",(IF(AND(N20&gt;=1,N20&lt;=50.499),"REPROBADO",IF(AND(N20&gt;=50.5,N20&lt;=100),"APROBADO"))))</f>
        <v/>
      </c>
    </row>
    <row r="21" s="325" customFormat="true" ht="22.5" hidden="false" customHeight="true" outlineLevel="0" collapsed="false">
      <c r="A21" s="274" t="n">
        <v>14</v>
      </c>
      <c r="B21" s="318" t="str">
        <f aca="false">IF(NOMINA!B14="","",NOMINA!B14)</f>
        <v>  </v>
      </c>
      <c r="C21" s="319" t="str">
        <f aca="false">LENG!V21</f>
        <v/>
      </c>
      <c r="D21" s="320" t="str">
        <f aca="false">'CIEN SOC'!R21</f>
        <v/>
      </c>
      <c r="E21" s="320" t="str">
        <f aca="false">'ED FISICA '!R21</f>
        <v/>
      </c>
      <c r="F21" s="320" t="str">
        <f aca="false">'ED MUSICA'!R21</f>
        <v/>
      </c>
      <c r="G21" s="320" t="str">
        <f aca="false">'ARTES PL'!R21</f>
        <v/>
      </c>
      <c r="H21" s="320" t="str">
        <f aca="false">MATE!T21</f>
        <v/>
      </c>
      <c r="I21" s="320" t="str">
        <f aca="false">'TECN TECN'!R21</f>
        <v/>
      </c>
      <c r="J21" s="320" t="str">
        <f aca="false">'CIEN NAT'!R21</f>
        <v/>
      </c>
      <c r="K21" s="320" t="str">
        <f aca="false">RELIGION!R21</f>
        <v/>
      </c>
      <c r="L21" s="320"/>
      <c r="M21" s="321"/>
      <c r="N21" s="322" t="str">
        <f aca="false">IF(ISERROR(ROUND(AVERAGE(C21:M21),0)),"",ROUND(AVERAGE(C21:M21),0))</f>
        <v/>
      </c>
      <c r="O21" s="323" t="str">
        <f aca="false">IF(ISERROR((AVERAGE(C21,D21,E21,F21,G21,H21,I21,J21,K21,L21,M21))),"",AVERAGE(C21,D21,E21,F21,G21,H21,I21,J21,K21,L21,M21))</f>
        <v/>
      </c>
      <c r="P21" s="324" t="str">
        <f aca="false">B21</f>
        <v>  </v>
      </c>
      <c r="Q21" s="275" t="str">
        <f aca="false">IF(N21="","",(IF(AND(N21&gt;=1,N21&lt;=50.499),"REPROBADO",IF(AND(N21&gt;=50.5,N21&lt;=100),"APROBADO"))))</f>
        <v/>
      </c>
    </row>
    <row r="22" s="325" customFormat="true" ht="22.5" hidden="false" customHeight="true" outlineLevel="0" collapsed="false">
      <c r="A22" s="274" t="n">
        <v>15</v>
      </c>
      <c r="B22" s="318" t="str">
        <f aca="false">IF(NOMINA!B15="","",NOMINA!B15)</f>
        <v>  </v>
      </c>
      <c r="C22" s="319" t="str">
        <f aca="false">LENG!V22</f>
        <v/>
      </c>
      <c r="D22" s="320" t="str">
        <f aca="false">'CIEN SOC'!R22</f>
        <v/>
      </c>
      <c r="E22" s="320" t="str">
        <f aca="false">'ED FISICA '!R22</f>
        <v/>
      </c>
      <c r="F22" s="320" t="str">
        <f aca="false">'ED MUSICA'!R22</f>
        <v/>
      </c>
      <c r="G22" s="320" t="str">
        <f aca="false">'ARTES PL'!R22</f>
        <v/>
      </c>
      <c r="H22" s="320" t="str">
        <f aca="false">MATE!T22</f>
        <v/>
      </c>
      <c r="I22" s="320" t="str">
        <f aca="false">'TECN TECN'!R22</f>
        <v/>
      </c>
      <c r="J22" s="320" t="str">
        <f aca="false">'CIEN NAT'!R22</f>
        <v/>
      </c>
      <c r="K22" s="320" t="str">
        <f aca="false">RELIGION!R22</f>
        <v/>
      </c>
      <c r="L22" s="320"/>
      <c r="M22" s="321"/>
      <c r="N22" s="322" t="str">
        <f aca="false">IF(ISERROR(ROUND(AVERAGE(C22:M22),0)),"",ROUND(AVERAGE(C22:M22),0))</f>
        <v/>
      </c>
      <c r="O22" s="323" t="str">
        <f aca="false">IF(ISERROR((AVERAGE(C22,D22,E22,F22,G22,H22,I22,J22,K22,L22,M22))),"",AVERAGE(C22,D22,E22,F22,G22,H22,I22,J22,K22,L22,M22))</f>
        <v/>
      </c>
      <c r="P22" s="324" t="str">
        <f aca="false">B22</f>
        <v>  </v>
      </c>
      <c r="Q22" s="275" t="str">
        <f aca="false">IF(N22="","",(IF(AND(N22&gt;=1,N22&lt;=50.499),"REPROBADO",IF(AND(N22&gt;=50.5,N22&lt;=100),"APROBADO"))))</f>
        <v/>
      </c>
    </row>
    <row r="23" s="325" customFormat="true" ht="22.5" hidden="false" customHeight="true" outlineLevel="0" collapsed="false">
      <c r="A23" s="274" t="n">
        <v>16</v>
      </c>
      <c r="B23" s="318" t="str">
        <f aca="false">IF(NOMINA!B16="","",NOMINA!B16)</f>
        <v>  </v>
      </c>
      <c r="C23" s="319" t="str">
        <f aca="false">LENG!V23</f>
        <v/>
      </c>
      <c r="D23" s="320" t="str">
        <f aca="false">'CIEN SOC'!R23</f>
        <v/>
      </c>
      <c r="E23" s="320" t="str">
        <f aca="false">'ED FISICA '!R23</f>
        <v/>
      </c>
      <c r="F23" s="320" t="str">
        <f aca="false">'ED MUSICA'!R23</f>
        <v/>
      </c>
      <c r="G23" s="320" t="str">
        <f aca="false">'ARTES PL'!R23</f>
        <v/>
      </c>
      <c r="H23" s="320" t="str">
        <f aca="false">MATE!T23</f>
        <v/>
      </c>
      <c r="I23" s="320" t="str">
        <f aca="false">'TECN TECN'!R23</f>
        <v/>
      </c>
      <c r="J23" s="320" t="str">
        <f aca="false">'CIEN NAT'!R23</f>
        <v/>
      </c>
      <c r="K23" s="320" t="str">
        <f aca="false">RELIGION!R23</f>
        <v/>
      </c>
      <c r="L23" s="320"/>
      <c r="M23" s="321"/>
      <c r="N23" s="322" t="str">
        <f aca="false">IF(ISERROR(ROUND(AVERAGE(C23:M23),0)),"",ROUND(AVERAGE(C23:M23),0))</f>
        <v/>
      </c>
      <c r="O23" s="323" t="str">
        <f aca="false">IF(ISERROR((AVERAGE(C23,D23,E23,F23,G23,H23,I23,J23,K23,L23,M23))),"",AVERAGE(C23,D23,E23,F23,G23,H23,I23,J23,K23,L23,M23))</f>
        <v/>
      </c>
      <c r="P23" s="324" t="str">
        <f aca="false">B23</f>
        <v>  </v>
      </c>
      <c r="Q23" s="275" t="str">
        <f aca="false">IF(N23="","",(IF(AND(N23&gt;=1,N23&lt;=50.499),"REPROBADO",IF(AND(N23&gt;=50.5,N23&lt;=100),"APROBADO"))))</f>
        <v/>
      </c>
    </row>
    <row r="24" s="325" customFormat="true" ht="22.5" hidden="false" customHeight="true" outlineLevel="0" collapsed="false">
      <c r="A24" s="274" t="n">
        <v>17</v>
      </c>
      <c r="B24" s="318" t="str">
        <f aca="false">IF(NOMINA!B17="","",NOMINA!B17)</f>
        <v>  </v>
      </c>
      <c r="C24" s="319" t="str">
        <f aca="false">LENG!V24</f>
        <v/>
      </c>
      <c r="D24" s="320" t="str">
        <f aca="false">'CIEN SOC'!R24</f>
        <v/>
      </c>
      <c r="E24" s="320" t="str">
        <f aca="false">'ED FISICA '!R24</f>
        <v/>
      </c>
      <c r="F24" s="320" t="str">
        <f aca="false">'ED MUSICA'!R24</f>
        <v/>
      </c>
      <c r="G24" s="320" t="str">
        <f aca="false">'ARTES PL'!R24</f>
        <v/>
      </c>
      <c r="H24" s="320" t="str">
        <f aca="false">MATE!T24</f>
        <v/>
      </c>
      <c r="I24" s="320" t="str">
        <f aca="false">'TECN TECN'!R24</f>
        <v/>
      </c>
      <c r="J24" s="320" t="str">
        <f aca="false">'CIEN NAT'!R24</f>
        <v/>
      </c>
      <c r="K24" s="320" t="str">
        <f aca="false">RELIGION!R24</f>
        <v/>
      </c>
      <c r="L24" s="320"/>
      <c r="M24" s="321"/>
      <c r="N24" s="322" t="str">
        <f aca="false">IF(ISERROR(ROUND(AVERAGE(C24:M24),0)),"",ROUND(AVERAGE(C24:M24),0))</f>
        <v/>
      </c>
      <c r="O24" s="323" t="str">
        <f aca="false">IF(ISERROR((AVERAGE(C24,D24,E24,F24,G24,H24,I24,J24,K24,L24,M24))),"",AVERAGE(C24,D24,E24,F24,G24,H24,I24,J24,K24,L24,M24))</f>
        <v/>
      </c>
      <c r="P24" s="324" t="str">
        <f aca="false">B24</f>
        <v>  </v>
      </c>
      <c r="Q24" s="275" t="str">
        <f aca="false">IF(N24="","",(IF(AND(N24&gt;=1,N24&lt;=50.499),"REPROBADO",IF(AND(N24&gt;=50.5,N24&lt;=100),"APROBADO"))))</f>
        <v/>
      </c>
    </row>
    <row r="25" s="325" customFormat="true" ht="22.5" hidden="false" customHeight="true" outlineLevel="0" collapsed="false">
      <c r="A25" s="274" t="n">
        <v>18</v>
      </c>
      <c r="B25" s="318" t="str">
        <f aca="false">IF(NOMINA!B18="","",NOMINA!B18)</f>
        <v>  </v>
      </c>
      <c r="C25" s="319" t="str">
        <f aca="false">LENG!V25</f>
        <v/>
      </c>
      <c r="D25" s="320" t="str">
        <f aca="false">'CIEN SOC'!R25</f>
        <v/>
      </c>
      <c r="E25" s="320" t="str">
        <f aca="false">'ED FISICA '!R25</f>
        <v/>
      </c>
      <c r="F25" s="320" t="str">
        <f aca="false">'ED MUSICA'!R25</f>
        <v/>
      </c>
      <c r="G25" s="320" t="str">
        <f aca="false">'ARTES PL'!R25</f>
        <v/>
      </c>
      <c r="H25" s="320" t="str">
        <f aca="false">MATE!T25</f>
        <v/>
      </c>
      <c r="I25" s="320" t="str">
        <f aca="false">'TECN TECN'!R25</f>
        <v/>
      </c>
      <c r="J25" s="320" t="str">
        <f aca="false">'CIEN NAT'!R25</f>
        <v/>
      </c>
      <c r="K25" s="320" t="str">
        <f aca="false">RELIGION!R25</f>
        <v/>
      </c>
      <c r="L25" s="320"/>
      <c r="M25" s="321"/>
      <c r="N25" s="322" t="str">
        <f aca="false">IF(ISERROR(ROUND(AVERAGE(C25:M25),0)),"",ROUND(AVERAGE(C25:M25),0))</f>
        <v/>
      </c>
      <c r="O25" s="323" t="str">
        <f aca="false">IF(ISERROR((AVERAGE(C25,D25,E25,F25,G25,H25,I25,J25,K25,L25,M25))),"",AVERAGE(C25,D25,E25,F25,G25,H25,I25,J25,K25,L25,M25))</f>
        <v/>
      </c>
      <c r="P25" s="324" t="str">
        <f aca="false">B25</f>
        <v>  </v>
      </c>
      <c r="Q25" s="275" t="str">
        <f aca="false">IF(N25="","",(IF(AND(N25&gt;=1,N25&lt;=50.499),"REPROBADO",IF(AND(N25&gt;=50.5,N25&lt;=100),"APROBADO"))))</f>
        <v/>
      </c>
    </row>
    <row r="26" s="325" customFormat="true" ht="22.5" hidden="false" customHeight="true" outlineLevel="0" collapsed="false">
      <c r="A26" s="274" t="n">
        <v>19</v>
      </c>
      <c r="B26" s="318" t="str">
        <f aca="false">IF(NOMINA!B19="","",NOMINA!B19)</f>
        <v>  </v>
      </c>
      <c r="C26" s="319" t="str">
        <f aca="false">LENG!V26</f>
        <v/>
      </c>
      <c r="D26" s="320" t="str">
        <f aca="false">'CIEN SOC'!R26</f>
        <v/>
      </c>
      <c r="E26" s="320" t="str">
        <f aca="false">'ED FISICA '!R26</f>
        <v/>
      </c>
      <c r="F26" s="320" t="str">
        <f aca="false">'ED MUSICA'!R26</f>
        <v/>
      </c>
      <c r="G26" s="320" t="str">
        <f aca="false">'ARTES PL'!R26</f>
        <v/>
      </c>
      <c r="H26" s="320" t="str">
        <f aca="false">MATE!T26</f>
        <v/>
      </c>
      <c r="I26" s="320" t="str">
        <f aca="false">'TECN TECN'!R26</f>
        <v/>
      </c>
      <c r="J26" s="320" t="str">
        <f aca="false">'CIEN NAT'!R26</f>
        <v/>
      </c>
      <c r="K26" s="320" t="str">
        <f aca="false">RELIGION!R26</f>
        <v/>
      </c>
      <c r="L26" s="320"/>
      <c r="M26" s="321"/>
      <c r="N26" s="322" t="str">
        <f aca="false">IF(ISERROR(ROUND(AVERAGE(C26:M26),0)),"",ROUND(AVERAGE(C26:M26),0))</f>
        <v/>
      </c>
      <c r="O26" s="323" t="str">
        <f aca="false">IF(ISERROR((AVERAGE(C26,D26,E26,F26,G26,H26,I26,J26,K26,L26,M26))),"",AVERAGE(C26,D26,E26,F26,G26,H26,I26,J26,K26,L26,M26))</f>
        <v/>
      </c>
      <c r="P26" s="324" t="str">
        <f aca="false">B26</f>
        <v>  </v>
      </c>
      <c r="Q26" s="275" t="str">
        <f aca="false">IF(N26="","",(IF(AND(N26&gt;=1,N26&lt;=50.499),"REPROBADO",IF(AND(N26&gt;=50.5,N26&lt;=100),"APROBADO"))))</f>
        <v/>
      </c>
    </row>
    <row r="27" s="325" customFormat="true" ht="22.5" hidden="false" customHeight="true" outlineLevel="0" collapsed="false">
      <c r="A27" s="274" t="n">
        <v>20</v>
      </c>
      <c r="B27" s="318" t="str">
        <f aca="false">IF(NOMINA!B20="","",NOMINA!B20)</f>
        <v>  </v>
      </c>
      <c r="C27" s="319" t="str">
        <f aca="false">LENG!V27</f>
        <v/>
      </c>
      <c r="D27" s="320" t="str">
        <f aca="false">'CIEN SOC'!R27</f>
        <v/>
      </c>
      <c r="E27" s="320" t="str">
        <f aca="false">'ED FISICA '!R27</f>
        <v/>
      </c>
      <c r="F27" s="320" t="str">
        <f aca="false">'ED MUSICA'!R27</f>
        <v/>
      </c>
      <c r="G27" s="320" t="str">
        <f aca="false">'ARTES PL'!R27</f>
        <v/>
      </c>
      <c r="H27" s="320" t="str">
        <f aca="false">MATE!T27</f>
        <v/>
      </c>
      <c r="I27" s="320" t="str">
        <f aca="false">'TECN TECN'!R27</f>
        <v/>
      </c>
      <c r="J27" s="320" t="str">
        <f aca="false">'CIEN NAT'!R27</f>
        <v/>
      </c>
      <c r="K27" s="320" t="str">
        <f aca="false">RELIGION!R27</f>
        <v/>
      </c>
      <c r="L27" s="320"/>
      <c r="M27" s="321"/>
      <c r="N27" s="322" t="str">
        <f aca="false">IF(ISERROR(ROUND(AVERAGE(C27:M27),0)),"",ROUND(AVERAGE(C27:M27),0))</f>
        <v/>
      </c>
      <c r="O27" s="323" t="str">
        <f aca="false">IF(ISERROR((AVERAGE(C27,D27,E27,F27,G27,H27,I27,J27,K27,L27,M27))),"",AVERAGE(C27,D27,E27,F27,G27,H27,I27,J27,K27,L27,M27))</f>
        <v/>
      </c>
      <c r="P27" s="324" t="str">
        <f aca="false">B27</f>
        <v>  </v>
      </c>
      <c r="Q27" s="275" t="str">
        <f aca="false">IF(N27="","",(IF(AND(N27&gt;=1,N27&lt;=50.499),"REPROBADO",IF(AND(N27&gt;=50.5,N27&lt;=100),"APROBADO"))))</f>
        <v/>
      </c>
    </row>
    <row r="28" s="325" customFormat="true" ht="22.5" hidden="false" customHeight="true" outlineLevel="0" collapsed="false">
      <c r="A28" s="274" t="n">
        <v>21</v>
      </c>
      <c r="B28" s="318" t="str">
        <f aca="false">IF(NOMINA!B21="","",NOMINA!B21)</f>
        <v>  </v>
      </c>
      <c r="C28" s="319" t="str">
        <f aca="false">LENG!V28</f>
        <v/>
      </c>
      <c r="D28" s="320" t="str">
        <f aca="false">'CIEN SOC'!R28</f>
        <v/>
      </c>
      <c r="E28" s="320" t="str">
        <f aca="false">'ED FISICA '!R28</f>
        <v/>
      </c>
      <c r="F28" s="320" t="str">
        <f aca="false">'ED MUSICA'!R28</f>
        <v/>
      </c>
      <c r="G28" s="320" t="str">
        <f aca="false">'ARTES PL'!R28</f>
        <v/>
      </c>
      <c r="H28" s="320" t="str">
        <f aca="false">MATE!T28</f>
        <v/>
      </c>
      <c r="I28" s="320" t="str">
        <f aca="false">'TECN TECN'!R28</f>
        <v/>
      </c>
      <c r="J28" s="320" t="str">
        <f aca="false">'CIEN NAT'!R28</f>
        <v/>
      </c>
      <c r="K28" s="320" t="str">
        <f aca="false">RELIGION!R28</f>
        <v/>
      </c>
      <c r="L28" s="320"/>
      <c r="M28" s="321"/>
      <c r="N28" s="322" t="str">
        <f aca="false">IF(ISERROR(ROUND(AVERAGE(C28:M28),0)),"",ROUND(AVERAGE(C28:M28),0))</f>
        <v/>
      </c>
      <c r="O28" s="323" t="str">
        <f aca="false">IF(ISERROR((AVERAGE(C28,D28,E28,F28,G28,H28,I28,J28,K28,L28,M28))),"",AVERAGE(C28,D28,E28,F28,G28,H28,I28,J28,K28,L28,M28))</f>
        <v/>
      </c>
      <c r="P28" s="324" t="str">
        <f aca="false">B28</f>
        <v>  </v>
      </c>
      <c r="Q28" s="275" t="str">
        <f aca="false">IF(N28="","",(IF(AND(N28&gt;=1,N28&lt;=50.499),"REPROBADO",IF(AND(N28&gt;=50.5,N28&lt;=100),"APROBADO"))))</f>
        <v/>
      </c>
    </row>
    <row r="29" s="325" customFormat="true" ht="22.5" hidden="false" customHeight="true" outlineLevel="0" collapsed="false">
      <c r="A29" s="274" t="n">
        <v>22</v>
      </c>
      <c r="B29" s="318" t="str">
        <f aca="false">IF(NOMINA!B22="","",NOMINA!B22)</f>
        <v>  </v>
      </c>
      <c r="C29" s="319" t="str">
        <f aca="false">LENG!V29</f>
        <v/>
      </c>
      <c r="D29" s="320" t="str">
        <f aca="false">'CIEN SOC'!R29</f>
        <v/>
      </c>
      <c r="E29" s="320" t="str">
        <f aca="false">'ED FISICA '!R29</f>
        <v/>
      </c>
      <c r="F29" s="320" t="str">
        <f aca="false">'ED MUSICA'!R29</f>
        <v/>
      </c>
      <c r="G29" s="320" t="str">
        <f aca="false">'ARTES PL'!R29</f>
        <v/>
      </c>
      <c r="H29" s="320" t="str">
        <f aca="false">MATE!T29</f>
        <v/>
      </c>
      <c r="I29" s="320" t="str">
        <f aca="false">'TECN TECN'!R29</f>
        <v/>
      </c>
      <c r="J29" s="320" t="str">
        <f aca="false">'CIEN NAT'!R29</f>
        <v/>
      </c>
      <c r="K29" s="320" t="str">
        <f aca="false">RELIGION!R29</f>
        <v/>
      </c>
      <c r="L29" s="320"/>
      <c r="M29" s="321"/>
      <c r="N29" s="322" t="str">
        <f aca="false">IF(ISERROR(ROUND(AVERAGE(C29:M29),0)),"",ROUND(AVERAGE(C29:M29),0))</f>
        <v/>
      </c>
      <c r="O29" s="323" t="str">
        <f aca="false">IF(ISERROR((AVERAGE(C29,D29,E29,F29,G29,H29,I29,J29,K29,L29,M29))),"",AVERAGE(C29,D29,E29,F29,G29,H29,I29,J29,K29,L29,M29))</f>
        <v/>
      </c>
      <c r="P29" s="324" t="str">
        <f aca="false">B29</f>
        <v>  </v>
      </c>
      <c r="Q29" s="275" t="str">
        <f aca="false">IF(N29="","",(IF(AND(N29&gt;=1,N29&lt;=50.499),"REPROBADO",IF(AND(N29&gt;=50.5,N29&lt;=100),"APROBADO"))))</f>
        <v/>
      </c>
    </row>
    <row r="30" s="325" customFormat="true" ht="22.5" hidden="false" customHeight="true" outlineLevel="0" collapsed="false">
      <c r="A30" s="274" t="n">
        <v>23</v>
      </c>
      <c r="B30" s="318" t="str">
        <f aca="false">IF(NOMINA!B23="","",NOMINA!B23)</f>
        <v>  </v>
      </c>
      <c r="C30" s="319" t="str">
        <f aca="false">LENG!V30</f>
        <v/>
      </c>
      <c r="D30" s="320" t="str">
        <f aca="false">'CIEN SOC'!R30</f>
        <v/>
      </c>
      <c r="E30" s="320" t="str">
        <f aca="false">'ED FISICA '!R30</f>
        <v/>
      </c>
      <c r="F30" s="320" t="str">
        <f aca="false">'ED MUSICA'!R30</f>
        <v/>
      </c>
      <c r="G30" s="320" t="str">
        <f aca="false">'ARTES PL'!R30</f>
        <v/>
      </c>
      <c r="H30" s="320" t="str">
        <f aca="false">MATE!T30</f>
        <v/>
      </c>
      <c r="I30" s="320" t="str">
        <f aca="false">'TECN TECN'!R30</f>
        <v/>
      </c>
      <c r="J30" s="320" t="str">
        <f aca="false">'CIEN NAT'!R30</f>
        <v/>
      </c>
      <c r="K30" s="320" t="str">
        <f aca="false">RELIGION!R30</f>
        <v/>
      </c>
      <c r="L30" s="320"/>
      <c r="M30" s="321"/>
      <c r="N30" s="322" t="str">
        <f aca="false">IF(ISERROR(ROUND(AVERAGE(C30:M30),0)),"",ROUND(AVERAGE(C30:M30),0))</f>
        <v/>
      </c>
      <c r="O30" s="323" t="str">
        <f aca="false">IF(ISERROR((AVERAGE(C30,D30,E30,F30,G30,H30,I30,J30,K30,L30,M30))),"",AVERAGE(C30,D30,E30,F30,G30,H30,I30,J30,K30,L30,M30))</f>
        <v/>
      </c>
      <c r="P30" s="324" t="str">
        <f aca="false">B30</f>
        <v>  </v>
      </c>
      <c r="Q30" s="275" t="str">
        <f aca="false">IF(N30="","",(IF(AND(N30&gt;=1,N30&lt;=50.499),"REPROBADO",IF(AND(N30&gt;=50.5,N30&lt;=100),"APROBADO"))))</f>
        <v/>
      </c>
    </row>
    <row r="31" s="325" customFormat="true" ht="22.5" hidden="false" customHeight="true" outlineLevel="0" collapsed="false">
      <c r="A31" s="274" t="n">
        <v>24</v>
      </c>
      <c r="B31" s="318" t="str">
        <f aca="false">IF(NOMINA!B24="","",NOMINA!B24)</f>
        <v>  </v>
      </c>
      <c r="C31" s="319" t="str">
        <f aca="false">LENG!V31</f>
        <v/>
      </c>
      <c r="D31" s="320" t="str">
        <f aca="false">'CIEN SOC'!R31</f>
        <v/>
      </c>
      <c r="E31" s="320" t="str">
        <f aca="false">'ED FISICA '!R31</f>
        <v/>
      </c>
      <c r="F31" s="320" t="str">
        <f aca="false">'ED MUSICA'!R31</f>
        <v/>
      </c>
      <c r="G31" s="320" t="str">
        <f aca="false">'ARTES PL'!R31</f>
        <v/>
      </c>
      <c r="H31" s="320" t="str">
        <f aca="false">MATE!T31</f>
        <v/>
      </c>
      <c r="I31" s="320" t="str">
        <f aca="false">'TECN TECN'!R31</f>
        <v/>
      </c>
      <c r="J31" s="320" t="str">
        <f aca="false">'CIEN NAT'!R31</f>
        <v/>
      </c>
      <c r="K31" s="320" t="str">
        <f aca="false">RELIGION!R31</f>
        <v/>
      </c>
      <c r="L31" s="320"/>
      <c r="M31" s="321"/>
      <c r="N31" s="322" t="str">
        <f aca="false">IF(ISERROR(ROUND(AVERAGE(C31:M31),0)),"",ROUND(AVERAGE(C31:M31),0))</f>
        <v/>
      </c>
      <c r="O31" s="323" t="str">
        <f aca="false">IF(ISERROR((AVERAGE(C31,D31,E31,F31,G31,H31,I31,J31,K31,L31,M31))),"",AVERAGE(C31,D31,E31,F31,G31,H31,I31,J31,K31,L31,M31))</f>
        <v/>
      </c>
      <c r="P31" s="324" t="str">
        <f aca="false">B31</f>
        <v>  </v>
      </c>
      <c r="Q31" s="275" t="str">
        <f aca="false">IF(N31="","",(IF(AND(N31&gt;=1,N31&lt;=50.499),"REPROBADO",IF(AND(N31&gt;=50.5,N31&lt;=100),"APROBADO"))))</f>
        <v/>
      </c>
    </row>
    <row r="32" s="325" customFormat="true" ht="22.5" hidden="false" customHeight="true" outlineLevel="0" collapsed="false">
      <c r="A32" s="274" t="n">
        <v>25</v>
      </c>
      <c r="B32" s="318" t="str">
        <f aca="false">IF(NOMINA!B25="","",NOMINA!B25)</f>
        <v>  </v>
      </c>
      <c r="C32" s="319" t="str">
        <f aca="false">LENG!V32</f>
        <v/>
      </c>
      <c r="D32" s="320" t="str">
        <f aca="false">'CIEN SOC'!R32</f>
        <v/>
      </c>
      <c r="E32" s="320" t="str">
        <f aca="false">'ED FISICA '!R32</f>
        <v/>
      </c>
      <c r="F32" s="320" t="str">
        <f aca="false">'ED MUSICA'!R32</f>
        <v/>
      </c>
      <c r="G32" s="320" t="str">
        <f aca="false">'ARTES PL'!R32</f>
        <v/>
      </c>
      <c r="H32" s="320" t="str">
        <f aca="false">MATE!T32</f>
        <v/>
      </c>
      <c r="I32" s="320" t="str">
        <f aca="false">'TECN TECN'!R32</f>
        <v/>
      </c>
      <c r="J32" s="320" t="str">
        <f aca="false">'CIEN NAT'!R32</f>
        <v/>
      </c>
      <c r="K32" s="320" t="str">
        <f aca="false">RELIGION!R32</f>
        <v/>
      </c>
      <c r="L32" s="320"/>
      <c r="M32" s="321"/>
      <c r="N32" s="322" t="str">
        <f aca="false">IF(ISERROR(ROUND(AVERAGE(C32:M32),0)),"",ROUND(AVERAGE(C32:M32),0))</f>
        <v/>
      </c>
      <c r="O32" s="323" t="str">
        <f aca="false">IF(ISERROR((AVERAGE(C32,D32,E32,F32,G32,H32,I32,J32,K32,L32,M32))),"",AVERAGE(C32,D32,E32,F32,G32,H32,I32,J32,K32,L32,M32))</f>
        <v/>
      </c>
      <c r="P32" s="324" t="str">
        <f aca="false">B32</f>
        <v>  </v>
      </c>
      <c r="Q32" s="275" t="str">
        <f aca="false">IF(N32="","",(IF(AND(N32&gt;=1,N32&lt;=50.499),"REPROBADO",IF(AND(N32&gt;=50.5,N32&lt;=100),"APROBADO"))))</f>
        <v/>
      </c>
    </row>
    <row r="33" s="325" customFormat="true" ht="18.75" hidden="true" customHeight="true" outlineLevel="0" collapsed="false">
      <c r="A33" s="274" t="n">
        <v>26</v>
      </c>
      <c r="B33" s="318" t="str">
        <f aca="false">IF(NOMINA!B26="","",NOMINA!B26)</f>
        <v>  </v>
      </c>
      <c r="C33" s="319" t="str">
        <f aca="false">LENG!V33</f>
        <v/>
      </c>
      <c r="D33" s="320" t="str">
        <f aca="false">'CIEN SOC'!R33</f>
        <v/>
      </c>
      <c r="E33" s="320" t="str">
        <f aca="false">'ED FISICA '!R33</f>
        <v/>
      </c>
      <c r="F33" s="320" t="str">
        <f aca="false">'ED MUSICA'!R33</f>
        <v/>
      </c>
      <c r="G33" s="320" t="str">
        <f aca="false">'ARTES PL'!R33</f>
        <v/>
      </c>
      <c r="H33" s="320" t="str">
        <f aca="false">MATE!T33</f>
        <v/>
      </c>
      <c r="I33" s="320" t="str">
        <f aca="false">'TECN TECN'!R33</f>
        <v/>
      </c>
      <c r="J33" s="320" t="str">
        <f aca="false">'CIEN NAT'!R33</f>
        <v/>
      </c>
      <c r="K33" s="320" t="str">
        <f aca="false">RELIGION!R33</f>
        <v/>
      </c>
      <c r="L33" s="320"/>
      <c r="M33" s="321"/>
      <c r="N33" s="322" t="str">
        <f aca="false">IF(ISERROR(ROUND(AVERAGE(C33:M33),0)),"",ROUND(AVERAGE(C33:M33),0))</f>
        <v/>
      </c>
      <c r="O33" s="323" t="str">
        <f aca="false">IF(ISERROR((AVERAGE(C33,D33,E33,F33,G33,H33,I33,J33,K33,L33,M33))),"",AVERAGE(C33,D33,E33,F33,G33,H33,I33,J33,K33,L33,M33))</f>
        <v/>
      </c>
      <c r="P33" s="324" t="str">
        <f aca="false">B33</f>
        <v>  </v>
      </c>
      <c r="Q33" s="275" t="str">
        <f aca="false">IF(N33="","",(IF(AND(N33&gt;=1,N33&lt;=50.499),"REPROBADO",IF(AND(N33&gt;=50.5,N33&lt;=100),"APROBADO"))))</f>
        <v/>
      </c>
    </row>
    <row r="34" s="325" customFormat="true" ht="18.75" hidden="true" customHeight="true" outlineLevel="0" collapsed="false">
      <c r="A34" s="274" t="n">
        <v>27</v>
      </c>
      <c r="B34" s="318" t="str">
        <f aca="false">IF(NOMINA!B27="","",NOMINA!B27)</f>
        <v>  </v>
      </c>
      <c r="C34" s="319" t="str">
        <f aca="false">LENG!V34</f>
        <v/>
      </c>
      <c r="D34" s="320" t="str">
        <f aca="false">'CIEN SOC'!R34</f>
        <v/>
      </c>
      <c r="E34" s="320" t="str">
        <f aca="false">'ED FISICA '!R34</f>
        <v/>
      </c>
      <c r="F34" s="320" t="str">
        <f aca="false">'ED MUSICA'!R34</f>
        <v/>
      </c>
      <c r="G34" s="320" t="str">
        <f aca="false">'ARTES PL'!R34</f>
        <v/>
      </c>
      <c r="H34" s="320" t="str">
        <f aca="false">MATE!T34</f>
        <v/>
      </c>
      <c r="I34" s="320" t="str">
        <f aca="false">'TECN TECN'!R34</f>
        <v/>
      </c>
      <c r="J34" s="320" t="str">
        <f aca="false">'CIEN NAT'!R34</f>
        <v/>
      </c>
      <c r="K34" s="320" t="str">
        <f aca="false">RELIGION!R34</f>
        <v/>
      </c>
      <c r="L34" s="320"/>
      <c r="M34" s="321"/>
      <c r="N34" s="322" t="str">
        <f aca="false">IF(ISERROR(ROUND(AVERAGE(C34:M34),0)),"",ROUND(AVERAGE(C34:M34),0))</f>
        <v/>
      </c>
      <c r="O34" s="323" t="str">
        <f aca="false">IF(ISERROR((AVERAGE(C34,D34,E34,F34,G34,H34,I34,J34,K34,L34,M34))),"",AVERAGE(C34,D34,E34,F34,G34,H34,I34,J34,K34,L34,M34))</f>
        <v/>
      </c>
      <c r="P34" s="324" t="str">
        <f aca="false">B34</f>
        <v>  </v>
      </c>
      <c r="Q34" s="275" t="str">
        <f aca="false">IF(N34="","",(IF(AND(N34&gt;=1,N34&lt;=50.499),"REPROBADO",IF(AND(N34&gt;=50.5,N34&lt;=100),"APROBADO"))))</f>
        <v/>
      </c>
    </row>
    <row r="35" s="325" customFormat="true" ht="18.75" hidden="true" customHeight="true" outlineLevel="0" collapsed="false">
      <c r="A35" s="274" t="n">
        <v>28</v>
      </c>
      <c r="B35" s="318" t="str">
        <f aca="false">IF(NOMINA!B28="","",NOMINA!B28)</f>
        <v>  </v>
      </c>
      <c r="C35" s="319" t="str">
        <f aca="false">LENG!V35</f>
        <v/>
      </c>
      <c r="D35" s="320" t="str">
        <f aca="false">'CIEN SOC'!R35</f>
        <v/>
      </c>
      <c r="E35" s="320" t="str">
        <f aca="false">'ED FISICA '!R35</f>
        <v/>
      </c>
      <c r="F35" s="320" t="str">
        <f aca="false">'ED MUSICA'!R35</f>
        <v/>
      </c>
      <c r="G35" s="320" t="str">
        <f aca="false">'ARTES PL'!R35</f>
        <v/>
      </c>
      <c r="H35" s="320" t="str">
        <f aca="false">MATE!T35</f>
        <v/>
      </c>
      <c r="I35" s="320" t="str">
        <f aca="false">'TECN TECN'!R35</f>
        <v/>
      </c>
      <c r="J35" s="320" t="str">
        <f aca="false">'CIEN NAT'!R35</f>
        <v/>
      </c>
      <c r="K35" s="320" t="str">
        <f aca="false">RELIGION!R35</f>
        <v/>
      </c>
      <c r="L35" s="320"/>
      <c r="M35" s="321"/>
      <c r="N35" s="322" t="str">
        <f aca="false">IF(ISERROR(ROUND(AVERAGE(C35:M35),0)),"",ROUND(AVERAGE(C35:M35),0))</f>
        <v/>
      </c>
      <c r="O35" s="323" t="str">
        <f aca="false">IF(ISERROR((AVERAGE(C35,D35,E35,F35,G35,H35,I35,J35,K35,L35,M35))),"",AVERAGE(C35,D35,E35,F35,G35,H35,I35,J35,K35,L35,M35))</f>
        <v/>
      </c>
      <c r="P35" s="324" t="str">
        <f aca="false">B35</f>
        <v>  </v>
      </c>
      <c r="Q35" s="275" t="str">
        <f aca="false">IF(N35="","",(IF(AND(N35&gt;=1,N35&lt;=50.499),"REPROBADO",IF(AND(N35&gt;=50.5,N35&lt;=100),"APROBADO"))))</f>
        <v/>
      </c>
    </row>
    <row r="36" s="325" customFormat="true" ht="18.75" hidden="true" customHeight="true" outlineLevel="0" collapsed="false">
      <c r="A36" s="274" t="n">
        <v>29</v>
      </c>
      <c r="B36" s="318" t="str">
        <f aca="false">IF(NOMINA!B29="","",NOMINA!B29)</f>
        <v>  </v>
      </c>
      <c r="C36" s="319" t="str">
        <f aca="false">LENG!V36</f>
        <v/>
      </c>
      <c r="D36" s="320" t="str">
        <f aca="false">'CIEN SOC'!R36</f>
        <v/>
      </c>
      <c r="E36" s="320" t="str">
        <f aca="false">'ED FISICA '!R36</f>
        <v/>
      </c>
      <c r="F36" s="320" t="str">
        <f aca="false">'ED MUSICA'!R36</f>
        <v/>
      </c>
      <c r="G36" s="320" t="str">
        <f aca="false">'ARTES PL'!R36</f>
        <v/>
      </c>
      <c r="H36" s="320" t="str">
        <f aca="false">MATE!T36</f>
        <v/>
      </c>
      <c r="I36" s="320" t="str">
        <f aca="false">'TECN TECN'!R36</f>
        <v/>
      </c>
      <c r="J36" s="320" t="str">
        <f aca="false">'CIEN NAT'!R36</f>
        <v/>
      </c>
      <c r="K36" s="320" t="str">
        <f aca="false">RELIGION!R36</f>
        <v/>
      </c>
      <c r="L36" s="320"/>
      <c r="M36" s="321"/>
      <c r="N36" s="322" t="str">
        <f aca="false">IF(ISERROR(ROUND(AVERAGE(C36:M36),0)),"",ROUND(AVERAGE(C36:M36),0))</f>
        <v/>
      </c>
      <c r="O36" s="323" t="str">
        <f aca="false">IF(ISERROR((AVERAGE(C36,D36,E36,F36,G36,H36,I36,J36,K36,L36,M36))),"",AVERAGE(C36,D36,E36,F36,G36,H36,I36,J36,K36,L36,M36))</f>
        <v/>
      </c>
      <c r="P36" s="324" t="str">
        <f aca="false">B36</f>
        <v>  </v>
      </c>
      <c r="Q36" s="275" t="str">
        <f aca="false">IF(N36="","",(IF(AND(N36&gt;=1,N36&lt;=50.499),"REPROBADO",IF(AND(N36&gt;=50.5,N36&lt;=100),"APROBADO"))))</f>
        <v/>
      </c>
    </row>
    <row r="37" s="325" customFormat="true" ht="18.75" hidden="true" customHeight="true" outlineLevel="0" collapsed="false">
      <c r="A37" s="274" t="n">
        <v>30</v>
      </c>
      <c r="B37" s="318" t="str">
        <f aca="false">IF(NOMINA!B30="","",NOMINA!B30)</f>
        <v>  </v>
      </c>
      <c r="C37" s="319" t="str">
        <f aca="false">LENG!V37</f>
        <v/>
      </c>
      <c r="D37" s="320" t="str">
        <f aca="false">'CIEN SOC'!R37</f>
        <v/>
      </c>
      <c r="E37" s="320" t="str">
        <f aca="false">'ED FISICA '!R37</f>
        <v/>
      </c>
      <c r="F37" s="320" t="str">
        <f aca="false">'ED MUSICA'!R37</f>
        <v/>
      </c>
      <c r="G37" s="320" t="str">
        <f aca="false">'ARTES PL'!R37</f>
        <v/>
      </c>
      <c r="H37" s="320" t="str">
        <f aca="false">MATE!T37</f>
        <v/>
      </c>
      <c r="I37" s="320" t="str">
        <f aca="false">'TECN TECN'!R37</f>
        <v/>
      </c>
      <c r="J37" s="320" t="str">
        <f aca="false">'CIEN NAT'!R37</f>
        <v/>
      </c>
      <c r="K37" s="320" t="str">
        <f aca="false">RELIGION!R37</f>
        <v/>
      </c>
      <c r="L37" s="320"/>
      <c r="M37" s="321"/>
      <c r="N37" s="322" t="str">
        <f aca="false">IF(ISERROR(ROUND(AVERAGE(C37:M37),0)),"",ROUND(AVERAGE(C37:M37),0))</f>
        <v/>
      </c>
      <c r="O37" s="323" t="str">
        <f aca="false">IF(ISERROR((AVERAGE(C37,D37,E37,F37,G37,H37,I37,J37,K37,L37,M37))),"",AVERAGE(C37,D37,E37,F37,G37,H37,I37,J37,K37,L37,M37))</f>
        <v/>
      </c>
      <c r="P37" s="324" t="str">
        <f aca="false">B37</f>
        <v>  </v>
      </c>
      <c r="Q37" s="275" t="str">
        <f aca="false">IF(N37="","",(IF(AND(N37&gt;=1,N37&lt;=50.499),"REPROBADO",IF(AND(N37&gt;=50.5,N37&lt;=100),"APROBADO"))))</f>
        <v/>
      </c>
    </row>
    <row r="38" s="325" customFormat="true" ht="18" hidden="true" customHeight="true" outlineLevel="0" collapsed="false">
      <c r="A38" s="274" t="n">
        <v>31</v>
      </c>
      <c r="B38" s="318" t="str">
        <f aca="false">IF(NOMINA!B31="","",NOMINA!B31)</f>
        <v>  </v>
      </c>
      <c r="C38" s="319" t="str">
        <f aca="false">LENG!V38</f>
        <v/>
      </c>
      <c r="D38" s="320" t="str">
        <f aca="false">'CIEN SOC'!R38</f>
        <v/>
      </c>
      <c r="E38" s="320" t="str">
        <f aca="false">'ED FISICA '!R38</f>
        <v/>
      </c>
      <c r="F38" s="320" t="str">
        <f aca="false">'ED MUSICA'!R38</f>
        <v/>
      </c>
      <c r="G38" s="320" t="str">
        <f aca="false">'ARTES PL'!R38</f>
        <v/>
      </c>
      <c r="H38" s="320" t="str">
        <f aca="false">MATE!T38</f>
        <v/>
      </c>
      <c r="I38" s="320" t="str">
        <f aca="false">'TECN TECN'!R38</f>
        <v/>
      </c>
      <c r="J38" s="320" t="str">
        <f aca="false">'CIEN NAT'!R38</f>
        <v/>
      </c>
      <c r="K38" s="320" t="str">
        <f aca="false">RELIGION!R38</f>
        <v/>
      </c>
      <c r="L38" s="320"/>
      <c r="M38" s="321"/>
      <c r="N38" s="322" t="str">
        <f aca="false">IF(ISERROR(ROUND(AVERAGE(C38:M38),0)),"",ROUND(AVERAGE(C38:M38),0))</f>
        <v/>
      </c>
      <c r="O38" s="323" t="str">
        <f aca="false">IF(ISERROR((AVERAGE(C38,D38,E38,F38,G38,H38,I38,J38,K38,L38,M38))),"",AVERAGE(C38,D38,E38,F38,G38,H38,I38,J38,K38,L38,M38))</f>
        <v/>
      </c>
      <c r="P38" s="324" t="str">
        <f aca="false">B38</f>
        <v>  </v>
      </c>
      <c r="Q38" s="275" t="str">
        <f aca="false">IF(N38="","",(IF(AND(N38&gt;=1,N38&lt;=50.499),"REPROBADO",IF(AND(N38&gt;=50.5,N38&lt;=100),"APROBADO"))))</f>
        <v/>
      </c>
    </row>
    <row r="39" s="325" customFormat="true" ht="18" hidden="true" customHeight="true" outlineLevel="0" collapsed="false">
      <c r="A39" s="274" t="n">
        <v>32</v>
      </c>
      <c r="B39" s="318" t="str">
        <f aca="false">IF(NOMINA!B32="","",NOMINA!B32)</f>
        <v>  </v>
      </c>
      <c r="C39" s="319" t="str">
        <f aca="false">LENG!V39</f>
        <v/>
      </c>
      <c r="D39" s="320" t="str">
        <f aca="false">'CIEN SOC'!R39</f>
        <v/>
      </c>
      <c r="E39" s="320" t="str">
        <f aca="false">'ED FISICA '!R39</f>
        <v/>
      </c>
      <c r="F39" s="320" t="str">
        <f aca="false">'ED MUSICA'!R39</f>
        <v/>
      </c>
      <c r="G39" s="320" t="str">
        <f aca="false">'ARTES PL'!R39</f>
        <v/>
      </c>
      <c r="H39" s="320" t="str">
        <f aca="false">MATE!T39</f>
        <v/>
      </c>
      <c r="I39" s="320" t="str">
        <f aca="false">'TECN TECN'!R39</f>
        <v/>
      </c>
      <c r="J39" s="320" t="str">
        <f aca="false">'CIEN NAT'!R39</f>
        <v/>
      </c>
      <c r="K39" s="320" t="str">
        <f aca="false">RELIGION!R39</f>
        <v/>
      </c>
      <c r="L39" s="320"/>
      <c r="M39" s="321"/>
      <c r="N39" s="322" t="str">
        <f aca="false">IF(ISERROR(ROUND(AVERAGE(C39:M39),0)),"",ROUND(AVERAGE(C39:M39),0))</f>
        <v/>
      </c>
      <c r="O39" s="323" t="str">
        <f aca="false">IF(ISERROR((AVERAGE(C39,D39,E39,F39,G39,H39,I39,J39,K39,L39,M39))),"",AVERAGE(C39,D39,E39,F39,G39,H39,I39,J39,K39,L39,M39))</f>
        <v/>
      </c>
      <c r="P39" s="324" t="str">
        <f aca="false">B39</f>
        <v>  </v>
      </c>
      <c r="Q39" s="275" t="str">
        <f aca="false">IF(N39="","",(IF(AND(N39&gt;=1,N39&lt;=50.499),"REPROBADO",IF(AND(N39&gt;=50.5,N39&lt;=100),"APROBADO"))))</f>
        <v/>
      </c>
    </row>
    <row r="40" s="325" customFormat="true" ht="18" hidden="true" customHeight="true" outlineLevel="0" collapsed="false">
      <c r="A40" s="274" t="n">
        <v>33</v>
      </c>
      <c r="B40" s="318" t="str">
        <f aca="false">IF(NOMINA!B33="","",NOMINA!B33)</f>
        <v>  </v>
      </c>
      <c r="C40" s="319" t="str">
        <f aca="false">LENG!V40</f>
        <v/>
      </c>
      <c r="D40" s="320" t="str">
        <f aca="false">'CIEN SOC'!R40</f>
        <v/>
      </c>
      <c r="E40" s="320" t="str">
        <f aca="false">'ED FISICA '!R40</f>
        <v/>
      </c>
      <c r="F40" s="320" t="str">
        <f aca="false">'ED MUSICA'!R40</f>
        <v/>
      </c>
      <c r="G40" s="320" t="str">
        <f aca="false">'ARTES PL'!R40</f>
        <v/>
      </c>
      <c r="H40" s="320" t="str">
        <f aca="false">MATE!T40</f>
        <v/>
      </c>
      <c r="I40" s="320" t="str">
        <f aca="false">'TECN TECN'!R40</f>
        <v/>
      </c>
      <c r="J40" s="320" t="str">
        <f aca="false">'CIEN NAT'!R40</f>
        <v/>
      </c>
      <c r="K40" s="320" t="str">
        <f aca="false">RELIGION!R40</f>
        <v/>
      </c>
      <c r="L40" s="320"/>
      <c r="M40" s="321"/>
      <c r="N40" s="322" t="str">
        <f aca="false">IF(ISERROR(ROUND(AVERAGE(C40:M40),0)),"",ROUND(AVERAGE(C40:M40),0))</f>
        <v/>
      </c>
      <c r="O40" s="323" t="str">
        <f aca="false">IF(ISERROR((AVERAGE(C40,D40,E40,F40,G40,H40,I40,J40,K40,L40,M40))),"",AVERAGE(C40,D40,E40,F40,G40,H40,I40,J40,K40,L40,M40))</f>
        <v/>
      </c>
      <c r="P40" s="324" t="str">
        <f aca="false">B40</f>
        <v>  </v>
      </c>
      <c r="Q40" s="275" t="str">
        <f aca="false">IF(N40="","",(IF(AND(N40&gt;=1,N40&lt;=50.499),"REPROBADO",IF(AND(N40&gt;=50.5,N40&lt;=100),"APROBADO"))))</f>
        <v/>
      </c>
    </row>
    <row r="41" s="325" customFormat="true" ht="14.25" hidden="true" customHeight="true" outlineLevel="0" collapsed="false">
      <c r="A41" s="274" t="n">
        <v>34</v>
      </c>
      <c r="B41" s="318" t="str">
        <f aca="false">IF(NOMINA!B34="","",NOMINA!B34)</f>
        <v>  </v>
      </c>
      <c r="C41" s="319" t="str">
        <f aca="false">LENG!V41</f>
        <v/>
      </c>
      <c r="D41" s="320" t="str">
        <f aca="false">'CIEN SOC'!R41</f>
        <v/>
      </c>
      <c r="E41" s="320" t="str">
        <f aca="false">'ED FISICA '!R41</f>
        <v/>
      </c>
      <c r="F41" s="320" t="str">
        <f aca="false">'ED MUSICA'!R41</f>
        <v/>
      </c>
      <c r="G41" s="320" t="str">
        <f aca="false">'ARTES PL'!R41</f>
        <v/>
      </c>
      <c r="H41" s="320" t="str">
        <f aca="false">MATE!T41</f>
        <v/>
      </c>
      <c r="I41" s="320" t="str">
        <f aca="false">'TECN TECN'!R41</f>
        <v/>
      </c>
      <c r="J41" s="320" t="str">
        <f aca="false">'CIEN NAT'!R41</f>
        <v/>
      </c>
      <c r="K41" s="320" t="str">
        <f aca="false">RELIGION!R41</f>
        <v/>
      </c>
      <c r="L41" s="320"/>
      <c r="M41" s="321"/>
      <c r="N41" s="322" t="str">
        <f aca="false">IF(ISERROR(ROUND(AVERAGE(C41:M41),0)),"",ROUND(AVERAGE(C41:M41),0))</f>
        <v/>
      </c>
      <c r="O41" s="323" t="str">
        <f aca="false">IF(ISERROR((AVERAGE(C41,D41,E41,F41,G41,H41,I41,J41,K41,L41,M41))),"",AVERAGE(C41,D41,E41,F41,G41,H41,I41,J41,K41,L41,M41))</f>
        <v/>
      </c>
      <c r="P41" s="324" t="str">
        <f aca="false">B41</f>
        <v>  </v>
      </c>
      <c r="Q41" s="275" t="str">
        <f aca="false">IF(N41="","",(IF(AND(N41&gt;=1,N41&lt;=50.499),"REPROBADO",IF(AND(N41&gt;=50.5,N41&lt;=100),"APROBADO"))))</f>
        <v/>
      </c>
    </row>
    <row r="42" s="325" customFormat="true" ht="14.25" hidden="true" customHeight="true" outlineLevel="0" collapsed="false">
      <c r="A42" s="274" t="n">
        <v>35</v>
      </c>
      <c r="B42" s="318" t="str">
        <f aca="false">IF(NOMINA!B35="","",NOMINA!B35)</f>
        <v>  </v>
      </c>
      <c r="C42" s="319" t="str">
        <f aca="false">LENG!V42</f>
        <v/>
      </c>
      <c r="D42" s="320" t="str">
        <f aca="false">'CIEN SOC'!R42</f>
        <v/>
      </c>
      <c r="E42" s="320" t="str">
        <f aca="false">'ED FISICA '!R42</f>
        <v/>
      </c>
      <c r="F42" s="320" t="str">
        <f aca="false">'ED MUSICA'!R42</f>
        <v/>
      </c>
      <c r="G42" s="320" t="str">
        <f aca="false">'ARTES PL'!R42</f>
        <v/>
      </c>
      <c r="H42" s="320" t="str">
        <f aca="false">MATE!T42</f>
        <v/>
      </c>
      <c r="I42" s="320" t="str">
        <f aca="false">'TECN TECN'!R42</f>
        <v/>
      </c>
      <c r="J42" s="320" t="str">
        <f aca="false">'CIEN NAT'!R42</f>
        <v/>
      </c>
      <c r="K42" s="320" t="str">
        <f aca="false">RELIGION!R42</f>
        <v/>
      </c>
      <c r="L42" s="320"/>
      <c r="M42" s="321"/>
      <c r="N42" s="322" t="str">
        <f aca="false">IF(ISERROR(ROUND(AVERAGE(C42:M42),0)),"",ROUND(AVERAGE(C42:M42),0))</f>
        <v/>
      </c>
      <c r="O42" s="323" t="str">
        <f aca="false">IF(ISERROR((AVERAGE(C42,D42,E42,F42,G42,H42,I42,J42,K42,L42,M42))),"",AVERAGE(C42,D42,E42,F42,G42,H42,I42,J42,K42,L42,M42))</f>
        <v/>
      </c>
      <c r="P42" s="324" t="str">
        <f aca="false">B42</f>
        <v>  </v>
      </c>
      <c r="Q42" s="275" t="str">
        <f aca="false">IF(N42="","",(IF(AND(N42&gt;=1,N42&lt;=50.499),"REPROBADO",IF(AND(N42&gt;=50.5,N42&lt;=100),"APROBADO"))))</f>
        <v/>
      </c>
    </row>
    <row r="43" s="325" customFormat="true" ht="14.25" hidden="true" customHeight="true" outlineLevel="0" collapsed="false">
      <c r="A43" s="274" t="n">
        <v>36</v>
      </c>
      <c r="B43" s="318" t="str">
        <f aca="false">IF(NOMINA!B36="","",NOMINA!B36)</f>
        <v>  </v>
      </c>
      <c r="C43" s="319" t="str">
        <f aca="false">LENG!V43</f>
        <v/>
      </c>
      <c r="D43" s="320" t="str">
        <f aca="false">'CIEN SOC'!R43</f>
        <v/>
      </c>
      <c r="E43" s="320" t="str">
        <f aca="false">'ED FISICA '!R43</f>
        <v/>
      </c>
      <c r="F43" s="320" t="str">
        <f aca="false">'ED MUSICA'!R43</f>
        <v/>
      </c>
      <c r="G43" s="320" t="str">
        <f aca="false">'ARTES PL'!R43</f>
        <v/>
      </c>
      <c r="H43" s="320" t="str">
        <f aca="false">MATE!T43</f>
        <v/>
      </c>
      <c r="I43" s="320" t="str">
        <f aca="false">'TECN TECN'!R43</f>
        <v/>
      </c>
      <c r="J43" s="320" t="str">
        <f aca="false">'CIEN NAT'!R43</f>
        <v/>
      </c>
      <c r="K43" s="320" t="str">
        <f aca="false">RELIGION!R43</f>
        <v/>
      </c>
      <c r="L43" s="320"/>
      <c r="M43" s="321"/>
      <c r="N43" s="322" t="str">
        <f aca="false">IF(ISERROR(ROUND(AVERAGE(C43:M43),0)),"",ROUND(AVERAGE(C43:M43),0))</f>
        <v/>
      </c>
      <c r="O43" s="323" t="str">
        <f aca="false">IF(ISERROR((AVERAGE(C43,D43,E43,F43,G43,H43,I43,J43,K43,L43,M43))),"",AVERAGE(C43,D43,E43,F43,G43,H43,I43,J43,K43,L43,M43))</f>
        <v/>
      </c>
      <c r="P43" s="324" t="str">
        <f aca="false">B43</f>
        <v>  </v>
      </c>
      <c r="Q43" s="275" t="str">
        <f aca="false">IF(N43="","",(IF(AND(N43&gt;=1,N43&lt;=50.499),"REPROBADO",IF(AND(N43&gt;=50.5,N43&lt;=100),"APROBADO"))))</f>
        <v/>
      </c>
    </row>
    <row r="44" s="325" customFormat="true" ht="14.25" hidden="true" customHeight="true" outlineLevel="0" collapsed="false">
      <c r="A44" s="274" t="n">
        <v>37</v>
      </c>
      <c r="B44" s="318" t="str">
        <f aca="false">IF(NOMINA!B37="","",NOMINA!B37)</f>
        <v>  </v>
      </c>
      <c r="C44" s="319" t="str">
        <f aca="false">LENG!V44</f>
        <v/>
      </c>
      <c r="D44" s="320" t="str">
        <f aca="false">'CIEN SOC'!R44</f>
        <v/>
      </c>
      <c r="E44" s="320" t="str">
        <f aca="false">'ED FISICA '!R44</f>
        <v/>
      </c>
      <c r="F44" s="320" t="str">
        <f aca="false">'ED MUSICA'!R44</f>
        <v/>
      </c>
      <c r="G44" s="320" t="str">
        <f aca="false">'ARTES PL'!R44</f>
        <v/>
      </c>
      <c r="H44" s="320" t="str">
        <f aca="false">MATE!T44</f>
        <v/>
      </c>
      <c r="I44" s="320" t="str">
        <f aca="false">'TECN TECN'!R44</f>
        <v/>
      </c>
      <c r="J44" s="320" t="str">
        <f aca="false">'CIEN NAT'!R44</f>
        <v/>
      </c>
      <c r="K44" s="320" t="str">
        <f aca="false">RELIGION!R44</f>
        <v/>
      </c>
      <c r="L44" s="320"/>
      <c r="M44" s="321"/>
      <c r="N44" s="322" t="str">
        <f aca="false">IF(ISERROR(ROUND(AVERAGE(C44:M44),0)),"",ROUND(AVERAGE(C44:M44),0))</f>
        <v/>
      </c>
      <c r="O44" s="323" t="str">
        <f aca="false">IF(ISERROR((AVERAGE(C44,D44,E44,F44,G44,H44,I44,J44,K44,L44,M44))),"",AVERAGE(C44,D44,E44,F44,G44,H44,I44,J44,K44,L44,M44))</f>
        <v/>
      </c>
      <c r="P44" s="324" t="str">
        <f aca="false">B44</f>
        <v>  </v>
      </c>
      <c r="Q44" s="275" t="str">
        <f aca="false">IF(N44="","",(IF(AND(N44&gt;=1,N44&lt;=50.499),"REPROBADO",IF(AND(N44&gt;=50.5,N44&lt;=100),"APROBADO"))))</f>
        <v/>
      </c>
    </row>
    <row r="45" s="325" customFormat="true" ht="14.25" hidden="true" customHeight="true" outlineLevel="0" collapsed="false">
      <c r="A45" s="274" t="n">
        <v>38</v>
      </c>
      <c r="B45" s="318" t="str">
        <f aca="false">IF(NOMINA!B38="","",NOMINA!B38)</f>
        <v>  </v>
      </c>
      <c r="C45" s="319" t="str">
        <f aca="false">LENG!V45</f>
        <v/>
      </c>
      <c r="D45" s="320" t="str">
        <f aca="false">'CIEN SOC'!R45</f>
        <v/>
      </c>
      <c r="E45" s="320" t="str">
        <f aca="false">'ED FISICA '!R45</f>
        <v/>
      </c>
      <c r="F45" s="320" t="str">
        <f aca="false">'ED MUSICA'!R45</f>
        <v/>
      </c>
      <c r="G45" s="320" t="str">
        <f aca="false">'ARTES PL'!R45</f>
        <v/>
      </c>
      <c r="H45" s="320" t="str">
        <f aca="false">MATE!T45</f>
        <v/>
      </c>
      <c r="I45" s="320" t="str">
        <f aca="false">'TECN TECN'!R45</f>
        <v/>
      </c>
      <c r="J45" s="320" t="str">
        <f aca="false">'CIEN NAT'!R45</f>
        <v/>
      </c>
      <c r="K45" s="320" t="str">
        <f aca="false">RELIGION!R45</f>
        <v/>
      </c>
      <c r="L45" s="320"/>
      <c r="M45" s="321"/>
      <c r="N45" s="322" t="str">
        <f aca="false">IF(ISERROR(ROUND(AVERAGE(C45:M45),0)),"",ROUND(AVERAGE(C45:M45),0))</f>
        <v/>
      </c>
      <c r="O45" s="323" t="str">
        <f aca="false">IF(ISERROR((AVERAGE(C45,D45,E45,F45,G45,H45,I45,J45,K45,L45,M45))),"",AVERAGE(C45,D45,E45,F45,G45,H45,I45,J45,K45,L45,M45))</f>
        <v/>
      </c>
      <c r="P45" s="324" t="str">
        <f aca="false">B45</f>
        <v>  </v>
      </c>
      <c r="Q45" s="275" t="str">
        <f aca="false">IF(N45="","",(IF(AND(N45&gt;=1,N45&lt;=50.499),"REPROBADO",IF(AND(N45&gt;=50.5,N45&lt;=100),"APROBADO"))))</f>
        <v/>
      </c>
    </row>
    <row r="46" s="325" customFormat="true" ht="14.25" hidden="true" customHeight="true" outlineLevel="0" collapsed="false">
      <c r="A46" s="274" t="n">
        <v>39</v>
      </c>
      <c r="B46" s="318" t="str">
        <f aca="false">IF(NOMINA!B39="","",NOMINA!B39)</f>
        <v>  </v>
      </c>
      <c r="C46" s="319" t="str">
        <f aca="false">LENG!V46</f>
        <v/>
      </c>
      <c r="D46" s="320" t="str">
        <f aca="false">'CIEN SOC'!R46</f>
        <v/>
      </c>
      <c r="E46" s="320" t="str">
        <f aca="false">'ED FISICA '!R46</f>
        <v/>
      </c>
      <c r="F46" s="320" t="str">
        <f aca="false">'ED MUSICA'!R46</f>
        <v/>
      </c>
      <c r="G46" s="320" t="str">
        <f aca="false">'ARTES PL'!R46</f>
        <v/>
      </c>
      <c r="H46" s="320" t="str">
        <f aca="false">MATE!T46</f>
        <v/>
      </c>
      <c r="I46" s="320" t="str">
        <f aca="false">'TECN TECN'!R46</f>
        <v/>
      </c>
      <c r="J46" s="320" t="str">
        <f aca="false">'CIEN NAT'!R46</f>
        <v/>
      </c>
      <c r="K46" s="320" t="str">
        <f aca="false">RELIGION!R46</f>
        <v/>
      </c>
      <c r="L46" s="320"/>
      <c r="M46" s="321"/>
      <c r="N46" s="322" t="str">
        <f aca="false">IF(ISERROR(ROUND(AVERAGE(C46:M46),0)),"",ROUND(AVERAGE(C46:M46),0))</f>
        <v/>
      </c>
      <c r="O46" s="323" t="str">
        <f aca="false">IF(ISERROR((AVERAGE(C46,D46,E46,F46,G46,H46,I46,J46,K46,L46,M46))),"",AVERAGE(C46,D46,E46,F46,G46,H46,I46,J46,K46,L46,M46))</f>
        <v/>
      </c>
      <c r="P46" s="324" t="str">
        <f aca="false">B46</f>
        <v>  </v>
      </c>
      <c r="Q46" s="275" t="str">
        <f aca="false">IF(N46="","",(IF(AND(N46&gt;=1,N46&lt;=50.499),"REPROBADO",IF(AND(N46&gt;=50.5,N46&lt;=100),"APROBADO"))))</f>
        <v/>
      </c>
    </row>
    <row r="47" s="325" customFormat="true" ht="14.25" hidden="true" customHeight="true" outlineLevel="0" collapsed="false">
      <c r="A47" s="274" t="n">
        <v>40</v>
      </c>
      <c r="B47" s="318" t="str">
        <f aca="false">IF(NOMINA!B40="","",NOMINA!B40)</f>
        <v>  </v>
      </c>
      <c r="C47" s="319" t="str">
        <f aca="false">LENG!V47</f>
        <v/>
      </c>
      <c r="D47" s="320" t="str">
        <f aca="false">'CIEN SOC'!R47</f>
        <v/>
      </c>
      <c r="E47" s="320" t="str">
        <f aca="false">'ED FISICA '!R47</f>
        <v/>
      </c>
      <c r="F47" s="320" t="str">
        <f aca="false">'ED MUSICA'!R47</f>
        <v/>
      </c>
      <c r="G47" s="320" t="str">
        <f aca="false">'ARTES PL'!R47</f>
        <v/>
      </c>
      <c r="H47" s="320" t="str">
        <f aca="false">MATE!T47</f>
        <v/>
      </c>
      <c r="I47" s="320" t="str">
        <f aca="false">'TECN TECN'!R47</f>
        <v/>
      </c>
      <c r="J47" s="320" t="str">
        <f aca="false">'CIEN NAT'!R47</f>
        <v/>
      </c>
      <c r="K47" s="320" t="str">
        <f aca="false">RELIGION!R47</f>
        <v/>
      </c>
      <c r="L47" s="320"/>
      <c r="M47" s="321"/>
      <c r="N47" s="322" t="str">
        <f aca="false">IF(ISERROR(ROUND(AVERAGE(C47:M47),0)),"",ROUND(AVERAGE(C47:M47),0))</f>
        <v/>
      </c>
      <c r="O47" s="323" t="str">
        <f aca="false">IF(ISERROR((AVERAGE(C47,D47,E47,F47,G47,H47,I47,J47,K47,L47,M47))),"",AVERAGE(C47,D47,E47,F47,G47,H47,I47,J47,K47,L47,M47))</f>
        <v/>
      </c>
      <c r="P47" s="324" t="str">
        <f aca="false">B47</f>
        <v>  </v>
      </c>
      <c r="Q47" s="275" t="str">
        <f aca="false">IF(N47="","",(IF(AND(N47&gt;=1,N47&lt;=50.499),"REPROBADO",IF(AND(N47&gt;=50.5,N47&lt;=100),"APROBADO"))))</f>
        <v/>
      </c>
    </row>
    <row r="48" s="325" customFormat="true" ht="14.25" hidden="true" customHeight="true" outlineLevel="0" collapsed="false">
      <c r="A48" s="274" t="n">
        <v>41</v>
      </c>
      <c r="B48" s="318" t="str">
        <f aca="false">IF(NOMINA!B41="","",NOMINA!B41)</f>
        <v>  </v>
      </c>
      <c r="C48" s="319" t="str">
        <f aca="false">LENG!V48</f>
        <v/>
      </c>
      <c r="D48" s="320" t="str">
        <f aca="false">'CIEN SOC'!R48</f>
        <v/>
      </c>
      <c r="E48" s="320" t="str">
        <f aca="false">'ED FISICA '!R48</f>
        <v/>
      </c>
      <c r="F48" s="320" t="str">
        <f aca="false">'ED MUSICA'!R48</f>
        <v/>
      </c>
      <c r="G48" s="320" t="str">
        <f aca="false">'ARTES PL'!R48</f>
        <v/>
      </c>
      <c r="H48" s="320" t="str">
        <f aca="false">MATE!T48</f>
        <v/>
      </c>
      <c r="I48" s="320" t="str">
        <f aca="false">'TECN TECN'!R48</f>
        <v/>
      </c>
      <c r="J48" s="320" t="str">
        <f aca="false">'CIEN NAT'!R48</f>
        <v/>
      </c>
      <c r="K48" s="320" t="str">
        <f aca="false">RELIGION!R48</f>
        <v/>
      </c>
      <c r="L48" s="320"/>
      <c r="M48" s="321"/>
      <c r="N48" s="322" t="str">
        <f aca="false">IF(ISERROR(ROUND(AVERAGE(C48:M48),0)),"",ROUND(AVERAGE(C48:M48),0))</f>
        <v/>
      </c>
      <c r="O48" s="323" t="str">
        <f aca="false">IF(ISERROR((AVERAGE(C48,D48,E48,F48,G48,H48,I48,J48,K48,L48,M48))),"",AVERAGE(C48,D48,E48,F48,G48,H48,I48,J48,K48,L48,M48))</f>
        <v/>
      </c>
      <c r="P48" s="324" t="str">
        <f aca="false">B48</f>
        <v>  </v>
      </c>
      <c r="Q48" s="275" t="str">
        <f aca="false">IF(N48="","",(IF(AND(N48&gt;=1,N48&lt;=50.499),"REPROBADO",IF(AND(N48&gt;=50.5,N48&lt;=100),"APROBADO"))))</f>
        <v/>
      </c>
    </row>
    <row r="49" s="325" customFormat="true" ht="14.25" hidden="true" customHeight="true" outlineLevel="0" collapsed="false">
      <c r="A49" s="274" t="n">
        <v>42</v>
      </c>
      <c r="B49" s="318" t="str">
        <f aca="false">IF(NOMINA!B42="","",NOMINA!B42)</f>
        <v>  </v>
      </c>
      <c r="C49" s="319" t="str">
        <f aca="false">LENG!V49</f>
        <v/>
      </c>
      <c r="D49" s="320" t="str">
        <f aca="false">'CIEN SOC'!R49</f>
        <v/>
      </c>
      <c r="E49" s="320" t="str">
        <f aca="false">'ED FISICA '!R49</f>
        <v/>
      </c>
      <c r="F49" s="320" t="str">
        <f aca="false">'ED MUSICA'!R49</f>
        <v/>
      </c>
      <c r="G49" s="320" t="str">
        <f aca="false">'ARTES PL'!R49</f>
        <v/>
      </c>
      <c r="H49" s="320" t="str">
        <f aca="false">MATE!T49</f>
        <v/>
      </c>
      <c r="I49" s="320" t="str">
        <f aca="false">'TECN TECN'!R49</f>
        <v/>
      </c>
      <c r="J49" s="320" t="str">
        <f aca="false">'CIEN NAT'!R49</f>
        <v/>
      </c>
      <c r="K49" s="320" t="str">
        <f aca="false">RELIGION!R49</f>
        <v/>
      </c>
      <c r="L49" s="320"/>
      <c r="M49" s="321"/>
      <c r="N49" s="322" t="str">
        <f aca="false">IF(ISERROR(ROUND(AVERAGE(C49:M49),0)),"",ROUND(AVERAGE(C49:M49),0))</f>
        <v/>
      </c>
      <c r="O49" s="323" t="str">
        <f aca="false">IF(ISERROR((AVERAGE(C49,D49,E49,F49,G49,H49,I49,J49,K49,L49,M49))),"",AVERAGE(C49,D49,E49,F49,G49,H49,I49,J49,K49,L49,M49))</f>
        <v/>
      </c>
      <c r="P49" s="324" t="str">
        <f aca="false">B49</f>
        <v>  </v>
      </c>
      <c r="Q49" s="275" t="str">
        <f aca="false">IF(N49="","",(IF(AND(N49&gt;=1,N49&lt;=50.499),"REPROBADO",IF(AND(N49&gt;=50.5,N49&lt;=100),"APROBADO"))))</f>
        <v/>
      </c>
    </row>
    <row r="50" s="325" customFormat="true" ht="14.25" hidden="true" customHeight="true" outlineLevel="0" collapsed="false">
      <c r="A50" s="274" t="n">
        <v>43</v>
      </c>
      <c r="B50" s="318" t="str">
        <f aca="false">IF(NOMINA!B43="","",NOMINA!B43)</f>
        <v>  </v>
      </c>
      <c r="C50" s="319" t="str">
        <f aca="false">LENG!V50</f>
        <v/>
      </c>
      <c r="D50" s="320" t="str">
        <f aca="false">'CIEN SOC'!R50</f>
        <v/>
      </c>
      <c r="E50" s="320" t="str">
        <f aca="false">'ED FISICA '!R50</f>
        <v/>
      </c>
      <c r="F50" s="320" t="str">
        <f aca="false">'ED MUSICA'!R50</f>
        <v/>
      </c>
      <c r="G50" s="320" t="str">
        <f aca="false">'ARTES PL'!R50</f>
        <v/>
      </c>
      <c r="H50" s="320" t="str">
        <f aca="false">MATE!T50</f>
        <v/>
      </c>
      <c r="I50" s="320" t="str">
        <f aca="false">'TECN TECN'!R50</f>
        <v/>
      </c>
      <c r="J50" s="320" t="str">
        <f aca="false">'CIEN NAT'!R50</f>
        <v/>
      </c>
      <c r="K50" s="320" t="str">
        <f aca="false">RELIGION!R50</f>
        <v/>
      </c>
      <c r="L50" s="320"/>
      <c r="M50" s="321"/>
      <c r="N50" s="322" t="str">
        <f aca="false">IF(ISERROR(ROUND(AVERAGE(C50:M50),0)),"",ROUND(AVERAGE(C50:M50),0))</f>
        <v/>
      </c>
      <c r="O50" s="323" t="str">
        <f aca="false">IF(ISERROR((AVERAGE(C50,D50,E50,F50,G50,H50,I50,J50,K50,L50,M50))),"",AVERAGE(C50,D50,E50,F50,G50,H50,I50,J50,K50,L50,M50))</f>
        <v/>
      </c>
      <c r="P50" s="324" t="str">
        <f aca="false">B50</f>
        <v>  </v>
      </c>
      <c r="Q50" s="275" t="str">
        <f aca="false">IF(N50="","",(IF(AND(N50&gt;=1,N50&lt;=50.499),"REPROBADO",IF(AND(N50&gt;=50.5,N50&lt;=100),"APROBADO"))))</f>
        <v/>
      </c>
    </row>
    <row r="51" s="325" customFormat="true" ht="14.25" hidden="true" customHeight="true" outlineLevel="0" collapsed="false">
      <c r="A51" s="274" t="n">
        <v>44</v>
      </c>
      <c r="B51" s="318" t="str">
        <f aca="false">IF(NOMINA!B44="","",NOMINA!B44)</f>
        <v>  </v>
      </c>
      <c r="C51" s="319" t="str">
        <f aca="false">LENG!V51</f>
        <v/>
      </c>
      <c r="D51" s="320" t="str">
        <f aca="false">'CIEN SOC'!R51</f>
        <v/>
      </c>
      <c r="E51" s="320" t="str">
        <f aca="false">'ED FISICA '!R51</f>
        <v/>
      </c>
      <c r="F51" s="320" t="str">
        <f aca="false">'ED MUSICA'!R51</f>
        <v/>
      </c>
      <c r="G51" s="320" t="str">
        <f aca="false">'ARTES PL'!R51</f>
        <v/>
      </c>
      <c r="H51" s="320" t="str">
        <f aca="false">MATE!T51</f>
        <v/>
      </c>
      <c r="I51" s="320" t="str">
        <f aca="false">'TECN TECN'!R51</f>
        <v/>
      </c>
      <c r="J51" s="320" t="str">
        <f aca="false">'CIEN NAT'!R51</f>
        <v/>
      </c>
      <c r="K51" s="320" t="str">
        <f aca="false">RELIGION!R51</f>
        <v/>
      </c>
      <c r="L51" s="320"/>
      <c r="M51" s="321"/>
      <c r="N51" s="322" t="str">
        <f aca="false">IF(ISERROR(ROUND(AVERAGE(C51:M51),0)),"",ROUND(AVERAGE(C51:M51),0))</f>
        <v/>
      </c>
      <c r="O51" s="323" t="str">
        <f aca="false">IF(ISERROR((AVERAGE(C51,D51,E51,F51,G51,H51,I51,J51,K51,L51,M51))),"",AVERAGE(C51,D51,E51,F51,G51,H51,I51,J51,K51,L51,M51))</f>
        <v/>
      </c>
      <c r="P51" s="324" t="str">
        <f aca="false">B51</f>
        <v>  </v>
      </c>
      <c r="Q51" s="275" t="str">
        <f aca="false">IF(N51="","",(IF(AND(N51&gt;=1,N51&lt;=50.499),"REPROBADO",IF(AND(N51&gt;=50.5,N51&lt;=100),"APROBADO"))))</f>
        <v/>
      </c>
    </row>
    <row r="52" s="325" customFormat="true" ht="14.25" hidden="true" customHeight="true" outlineLevel="0" collapsed="false">
      <c r="A52" s="274" t="n">
        <v>45</v>
      </c>
      <c r="B52" s="318" t="str">
        <f aca="false">IF(NOMINA!B45="","",NOMINA!B45)</f>
        <v>  </v>
      </c>
      <c r="C52" s="319" t="str">
        <f aca="false">LENG!V52</f>
        <v/>
      </c>
      <c r="D52" s="320" t="str">
        <f aca="false">'CIEN SOC'!R52</f>
        <v/>
      </c>
      <c r="E52" s="320" t="str">
        <f aca="false">'ED FISICA '!R52</f>
        <v/>
      </c>
      <c r="F52" s="320" t="str">
        <f aca="false">'ED MUSICA'!R52</f>
        <v/>
      </c>
      <c r="G52" s="320" t="str">
        <f aca="false">'ARTES PL'!R52</f>
        <v/>
      </c>
      <c r="H52" s="320" t="str">
        <f aca="false">MATE!T52</f>
        <v/>
      </c>
      <c r="I52" s="320" t="str">
        <f aca="false">'TECN TECN'!R52</f>
        <v/>
      </c>
      <c r="J52" s="320" t="str">
        <f aca="false">'CIEN NAT'!R52</f>
        <v/>
      </c>
      <c r="K52" s="320" t="str">
        <f aca="false">RELIGION!R52</f>
        <v/>
      </c>
      <c r="L52" s="320"/>
      <c r="M52" s="321"/>
      <c r="N52" s="322" t="str">
        <f aca="false">IF(ISERROR(ROUND(AVERAGE(C52:M52),0)),"",ROUND(AVERAGE(C52:M52),0))</f>
        <v/>
      </c>
      <c r="O52" s="323" t="str">
        <f aca="false">IF(ISERROR((AVERAGE(C52,D52,E52,F52,G52,H52,I52,J52,K52,L52,M52))),"",AVERAGE(C52,D52,E52,F52,G52,H52,I52,J52,K52,L52,M52))</f>
        <v/>
      </c>
      <c r="P52" s="324" t="str">
        <f aca="false">B52</f>
        <v>  </v>
      </c>
      <c r="Q52" s="275" t="str">
        <f aca="false">IF(N52="","",(IF(AND(N52&gt;=1,N52&lt;=50.499),"REPROBADO",IF(AND(N52&gt;=50.5,N52&lt;=100),"APROBADO"))))</f>
        <v/>
      </c>
    </row>
    <row r="53" s="325" customFormat="true" ht="12" hidden="true" customHeight="true" outlineLevel="0" collapsed="false">
      <c r="A53" s="274" t="n">
        <v>46</v>
      </c>
      <c r="B53" s="318" t="str">
        <f aca="false">IF(NOMINA!B46="","",NOMINA!B46)</f>
        <v/>
      </c>
      <c r="C53" s="326" t="str">
        <f aca="false">LENG!V53</f>
        <v/>
      </c>
      <c r="D53" s="326" t="str">
        <f aca="false">'CIEN SOC'!R53</f>
        <v/>
      </c>
      <c r="E53" s="326" t="str">
        <f aca="false">'ED FISICA '!R53</f>
        <v/>
      </c>
      <c r="F53" s="326" t="str">
        <f aca="false">'ED MUSICA'!R53</f>
        <v/>
      </c>
      <c r="G53" s="326" t="str">
        <f aca="false">'ARTES PL'!R53</f>
        <v/>
      </c>
      <c r="H53" s="326" t="str">
        <f aca="false">MATE!T53</f>
        <v/>
      </c>
      <c r="I53" s="326" t="str">
        <f aca="false">'TECN TECN'!R53</f>
        <v/>
      </c>
      <c r="J53" s="326" t="str">
        <f aca="false">'CIEN NAT'!R53</f>
        <v/>
      </c>
      <c r="K53" s="326" t="str">
        <f aca="false">RELIGION!R53</f>
        <v/>
      </c>
      <c r="L53" s="326"/>
      <c r="M53" s="326"/>
      <c r="N53" s="327" t="str">
        <f aca="false">IF(ISERROR(ROUND(AVERAGE(C53:M53),0)),"",ROUND(AVERAGE(C53:M53),0))</f>
        <v/>
      </c>
      <c r="O53" s="323" t="str">
        <f aca="false">IF(ISERROR((AVERAGE(C53,D53,E53,F53,G53,H53,I53,J53,K53,L53,M53))),"",AVERAGE(C53,D53,E53,F53,G53,H53,I53,J53,K53,L53,M53))</f>
        <v/>
      </c>
      <c r="P53" s="324" t="str">
        <f aca="false">B53</f>
        <v/>
      </c>
      <c r="Q53" s="275" t="str">
        <f aca="false">IF(N53="","",(IF(AND(N53&gt;=1,N53&lt;=50.499),"REPROBADO",IF(AND(N53&gt;=50.5,N53&lt;=100),"APROBADO"))))</f>
        <v/>
      </c>
    </row>
    <row r="54" s="325" customFormat="true" ht="12" hidden="true" customHeight="true" outlineLevel="0" collapsed="false">
      <c r="A54" s="274" t="n">
        <v>47</v>
      </c>
      <c r="B54" s="318" t="str">
        <f aca="false">IF(NOMINA!B47="","",NOMINA!B47)</f>
        <v/>
      </c>
      <c r="C54" s="326" t="str">
        <f aca="false">LENG!V54</f>
        <v/>
      </c>
      <c r="D54" s="326" t="str">
        <f aca="false">'CIEN SOC'!R54</f>
        <v/>
      </c>
      <c r="E54" s="326" t="str">
        <f aca="false">'ED FISICA '!R54</f>
        <v/>
      </c>
      <c r="F54" s="326" t="str">
        <f aca="false">'ED MUSICA'!R54</f>
        <v/>
      </c>
      <c r="G54" s="326" t="str">
        <f aca="false">'ARTES PL'!R54</f>
        <v/>
      </c>
      <c r="H54" s="326" t="str">
        <f aca="false">MATE!T54</f>
        <v/>
      </c>
      <c r="I54" s="326" t="str">
        <f aca="false">'TECN TECN'!R54</f>
        <v/>
      </c>
      <c r="J54" s="326" t="str">
        <f aca="false">'CIEN NAT'!R54</f>
        <v/>
      </c>
      <c r="K54" s="326" t="str">
        <f aca="false">RELIGION!R54</f>
        <v/>
      </c>
      <c r="L54" s="326"/>
      <c r="M54" s="326"/>
      <c r="N54" s="327" t="str">
        <f aca="false">IF(ISERROR(ROUND(AVERAGE(C54:M54),0)),"",ROUND(AVERAGE(C54:M54),0))</f>
        <v/>
      </c>
      <c r="O54" s="323" t="str">
        <f aca="false">IF(ISERROR((AVERAGE(C54,D54,E54,F54,G54,H54,I54,J54,K54,L54,M54))),"",AVERAGE(C54,D54,E54,F54,G54,H54,I54,J54,K54,L54,M54))</f>
        <v/>
      </c>
      <c r="P54" s="324" t="str">
        <f aca="false">B54</f>
        <v/>
      </c>
      <c r="Q54" s="275" t="str">
        <f aca="false">IF(N54="","",(IF(AND(N54&gt;=1,N54&lt;=50.499),"REPROBADO",IF(AND(N54&gt;=50.5,N54&lt;=100),"APROBADO"))))</f>
        <v/>
      </c>
    </row>
    <row r="55" customFormat="false" ht="12" hidden="true" customHeight="true" outlineLevel="0" collapsed="false">
      <c r="A55" s="288" t="n">
        <v>48</v>
      </c>
      <c r="B55" s="318" t="str">
        <f aca="false">IF(NOMINA!B48="","",NOMINA!B48)</f>
        <v/>
      </c>
      <c r="C55" s="328" t="str">
        <f aca="false">LENG!V55</f>
        <v/>
      </c>
      <c r="D55" s="328" t="str">
        <f aca="false">'CIEN SOC'!R55</f>
        <v/>
      </c>
      <c r="E55" s="328" t="str">
        <f aca="false">'ED FISICA '!R55</f>
        <v/>
      </c>
      <c r="F55" s="328" t="str">
        <f aca="false">'ED MUSICA'!R55</f>
        <v/>
      </c>
      <c r="G55" s="328" t="str">
        <f aca="false">'ARTES PL'!R55</f>
        <v/>
      </c>
      <c r="H55" s="328" t="str">
        <f aca="false">MATE!T55</f>
        <v/>
      </c>
      <c r="I55" s="328" t="str">
        <f aca="false">'TECN TECN'!R55</f>
        <v/>
      </c>
      <c r="J55" s="328" t="str">
        <f aca="false">'CIEN NAT'!R55</f>
        <v/>
      </c>
      <c r="K55" s="328" t="str">
        <f aca="false">RELIGION!R55</f>
        <v/>
      </c>
      <c r="L55" s="328"/>
      <c r="M55" s="328"/>
      <c r="N55" s="329" t="str">
        <f aca="false">IF(ISERROR(ROUND(AVERAGE(C55:M55),0)),"",ROUND(AVERAGE(C55:M55),0))</f>
        <v/>
      </c>
      <c r="O55" s="330" t="str">
        <f aca="false">IF(ISERROR((AVERAGE(C55,D55,E55,F55,G55,H55,I55,J55,K55,L55,M55))),"",AVERAGE(C55,D55,E55,F55,G55,H55,I55,J55,K55,L55,M55))</f>
        <v/>
      </c>
      <c r="P55" s="331" t="str">
        <f aca="false">B55</f>
        <v/>
      </c>
      <c r="Q55" s="289" t="str">
        <f aca="false">IF(N55="","",(IF(AND(N55&gt;=1,N55&lt;=50.499),"REPROBADO",IF(AND(N55&gt;=50.5,N55&lt;=100),"APROBADO"))))</f>
        <v/>
      </c>
    </row>
    <row r="56" customFormat="false" ht="15" hidden="false" customHeight="false" outlineLevel="0" collapsed="false">
      <c r="A56" s="332" t="s">
        <v>407</v>
      </c>
      <c r="B56" s="333" t="str">
        <f aca="false">IF(D56="","",VLOOKUP(D56,$O$8:$P$55,2,FALSE()))</f>
        <v/>
      </c>
      <c r="C56" s="334" t="s">
        <v>408</v>
      </c>
      <c r="D56" s="335" t="str">
        <f aca="false">IF(ISERROR(LARGE($O$8:$O$55,1)),"",LARGE($O$8:$O$55,1))</f>
        <v/>
      </c>
      <c r="E56" s="335"/>
      <c r="F56" s="305"/>
      <c r="H56" s="305"/>
      <c r="I56" s="336" t="n">
        <f aca="false">COUNTIFS(N8:N52,"&lt;101",N8:N52,"&gt;0")</f>
        <v>0</v>
      </c>
      <c r="J56" s="305"/>
      <c r="K56" s="305"/>
      <c r="L56" s="305"/>
      <c r="M56" s="305"/>
      <c r="N56" s="305"/>
      <c r="O56" s="305"/>
      <c r="P56" s="305"/>
      <c r="Q56" s="305"/>
    </row>
    <row r="57" customFormat="false" ht="15" hidden="false" customHeight="false" outlineLevel="0" collapsed="false">
      <c r="A57" s="332"/>
      <c r="B57" s="337" t="str">
        <f aca="false">IF(D57="","",VLOOKUP(D57,$O$8:$P$55,2,FALSE()))</f>
        <v/>
      </c>
      <c r="C57" s="338" t="s">
        <v>409</v>
      </c>
      <c r="D57" s="339" t="str">
        <f aca="false">IF(ISERROR(LARGE($O$8:$O$55,2)),"",LARGE($O$8:$O$55,2))</f>
        <v/>
      </c>
      <c r="E57" s="339"/>
      <c r="F57" s="305"/>
      <c r="G57" s="340" t="s">
        <v>410</v>
      </c>
      <c r="H57" s="340"/>
      <c r="I57" s="341" t="n">
        <f aca="false">I56-I58</f>
        <v>0</v>
      </c>
      <c r="J57" s="305"/>
      <c r="K57" s="305"/>
      <c r="L57" s="305"/>
      <c r="M57" s="305"/>
      <c r="N57" s="305"/>
      <c r="O57" s="305"/>
      <c r="P57" s="305"/>
      <c r="Q57" s="305"/>
    </row>
    <row r="58" customFormat="false" ht="15" hidden="false" customHeight="false" outlineLevel="0" collapsed="false">
      <c r="A58" s="332"/>
      <c r="B58" s="337" t="str">
        <f aca="false">IF(D58="","",VLOOKUP(D58,$O$8:$P$55,2,FALSE()))</f>
        <v/>
      </c>
      <c r="C58" s="338" t="s">
        <v>411</v>
      </c>
      <c r="D58" s="339" t="str">
        <f aca="false">IF(ISERROR(LARGE($O$8:$O$55,3)),"",LARGE($O$8:$O$55,3))</f>
        <v/>
      </c>
      <c r="E58" s="339"/>
      <c r="F58" s="305"/>
      <c r="G58" s="340" t="s">
        <v>412</v>
      </c>
      <c r="H58" s="340"/>
      <c r="I58" s="342" t="n">
        <f aca="false">COUNTIFS($N$8:$N$52,"&lt;51",$N$8:$N$52,"&gt;1")</f>
        <v>0</v>
      </c>
      <c r="J58" s="305"/>
      <c r="K58" s="305"/>
      <c r="L58" s="305"/>
      <c r="M58" s="305"/>
      <c r="N58" s="305"/>
      <c r="O58" s="305"/>
      <c r="P58" s="305"/>
      <c r="Q58" s="305"/>
    </row>
    <row r="59" s="305" customFormat="true" ht="15" hidden="false" customHeight="false" outlineLevel="0" collapsed="false">
      <c r="I59" s="306"/>
      <c r="R59" s="303"/>
      <c r="S59" s="303"/>
      <c r="T59" s="303"/>
      <c r="U59" s="303"/>
      <c r="V59" s="303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  <c r="AM59" s="303"/>
      <c r="AN59" s="303"/>
      <c r="AO59" s="303"/>
      <c r="AP59" s="303"/>
      <c r="AQ59" s="303"/>
      <c r="AR59" s="303"/>
      <c r="AS59" s="303"/>
      <c r="AT59" s="303"/>
      <c r="AU59" s="303"/>
      <c r="AV59" s="303"/>
      <c r="AW59" s="303"/>
      <c r="AX59" s="303"/>
      <c r="AY59" s="303"/>
      <c r="AZ59" s="303"/>
      <c r="BA59" s="303"/>
      <c r="BB59" s="303"/>
      <c r="BC59" s="303"/>
      <c r="BD59" s="303"/>
      <c r="BE59" s="303"/>
      <c r="BF59" s="303"/>
      <c r="BG59" s="303"/>
      <c r="BH59" s="303"/>
      <c r="BI59" s="303"/>
      <c r="BJ59" s="303"/>
      <c r="BK59" s="303"/>
      <c r="BL59" s="303"/>
      <c r="BM59" s="303"/>
      <c r="BN59" s="303"/>
      <c r="BO59" s="303"/>
      <c r="BP59" s="303"/>
      <c r="BQ59" s="303"/>
      <c r="BR59" s="303"/>
      <c r="BS59" s="303"/>
      <c r="BT59" s="303"/>
      <c r="BU59" s="303"/>
      <c r="BV59" s="303"/>
      <c r="BW59" s="303"/>
      <c r="BX59" s="303"/>
      <c r="BY59" s="303"/>
      <c r="BZ59" s="303"/>
      <c r="CA59" s="303"/>
      <c r="CB59" s="303"/>
      <c r="CC59" s="303"/>
      <c r="CD59" s="303"/>
      <c r="CE59" s="303"/>
      <c r="CF59" s="303"/>
      <c r="CG59" s="303"/>
      <c r="CH59" s="303"/>
      <c r="CI59" s="303"/>
      <c r="CJ59" s="303"/>
      <c r="CK59" s="303"/>
      <c r="CL59" s="303"/>
      <c r="CM59" s="303"/>
      <c r="CN59" s="303"/>
      <c r="CO59" s="303"/>
      <c r="CP59" s="303"/>
      <c r="CQ59" s="303"/>
      <c r="CR59" s="303"/>
      <c r="CS59" s="303"/>
      <c r="CT59" s="303"/>
      <c r="CU59" s="303"/>
      <c r="CV59" s="303"/>
      <c r="CW59" s="303"/>
      <c r="CX59" s="303"/>
      <c r="CY59" s="303"/>
      <c r="CZ59" s="303"/>
      <c r="DA59" s="303"/>
      <c r="DB59" s="303"/>
      <c r="DC59" s="303"/>
      <c r="DD59" s="303"/>
      <c r="DE59" s="303"/>
      <c r="DF59" s="303"/>
      <c r="DG59" s="303"/>
      <c r="DH59" s="303"/>
      <c r="DI59" s="303"/>
      <c r="DJ59" s="303"/>
      <c r="DK59" s="303"/>
      <c r="DL59" s="303"/>
      <c r="DM59" s="303"/>
      <c r="DN59" s="303"/>
      <c r="DO59" s="303"/>
      <c r="DP59" s="303"/>
      <c r="DQ59" s="303"/>
      <c r="DR59" s="303"/>
      <c r="DS59" s="303"/>
      <c r="DT59" s="303"/>
      <c r="DU59" s="303"/>
      <c r="DV59" s="303"/>
      <c r="DW59" s="303"/>
      <c r="DX59" s="303"/>
      <c r="DY59" s="303"/>
      <c r="DZ59" s="303"/>
      <c r="EA59" s="303"/>
      <c r="EB59" s="303"/>
      <c r="EC59" s="303"/>
      <c r="ED59" s="303"/>
      <c r="EE59" s="303"/>
      <c r="EF59" s="303"/>
      <c r="EG59" s="303"/>
      <c r="EH59" s="303"/>
      <c r="EI59" s="303"/>
      <c r="EJ59" s="303"/>
      <c r="EK59" s="303"/>
      <c r="EL59" s="303"/>
      <c r="EM59" s="303"/>
      <c r="EN59" s="303"/>
      <c r="EO59" s="303"/>
      <c r="EP59" s="303"/>
      <c r="EQ59" s="303"/>
      <c r="ER59" s="303"/>
      <c r="ES59" s="303"/>
      <c r="ET59" s="303"/>
      <c r="EU59" s="303"/>
      <c r="EV59" s="303"/>
      <c r="EW59" s="303"/>
      <c r="EX59" s="303"/>
      <c r="EY59" s="303"/>
      <c r="EZ59" s="303"/>
      <c r="FA59" s="303"/>
      <c r="FB59" s="303"/>
      <c r="FC59" s="303"/>
      <c r="FD59" s="303"/>
      <c r="FE59" s="303"/>
      <c r="FF59" s="303"/>
      <c r="FG59" s="303"/>
      <c r="FH59" s="303"/>
      <c r="FI59" s="303"/>
      <c r="FJ59" s="303"/>
      <c r="FK59" s="303"/>
      <c r="FL59" s="303"/>
      <c r="FM59" s="303"/>
      <c r="FN59" s="303"/>
      <c r="FO59" s="303"/>
      <c r="FP59" s="303"/>
      <c r="FQ59" s="303"/>
      <c r="FR59" s="303"/>
      <c r="FS59" s="303"/>
      <c r="FT59" s="303"/>
      <c r="FU59" s="303"/>
      <c r="FV59" s="303"/>
      <c r="FW59" s="303"/>
      <c r="FX59" s="303"/>
      <c r="FY59" s="303"/>
      <c r="FZ59" s="303"/>
      <c r="GA59" s="303"/>
      <c r="GB59" s="303"/>
      <c r="GC59" s="303"/>
      <c r="GD59" s="303"/>
      <c r="GE59" s="303"/>
      <c r="GF59" s="303"/>
      <c r="GG59" s="303"/>
      <c r="GH59" s="303"/>
      <c r="GI59" s="303"/>
      <c r="GJ59" s="303"/>
      <c r="GK59" s="303"/>
      <c r="GL59" s="303"/>
      <c r="GM59" s="303"/>
      <c r="GN59" s="303"/>
      <c r="GO59" s="303"/>
      <c r="GP59" s="303"/>
      <c r="GQ59" s="303"/>
      <c r="GR59" s="303"/>
      <c r="GS59" s="303"/>
      <c r="GT59" s="303"/>
      <c r="GU59" s="303"/>
      <c r="GV59" s="303"/>
      <c r="GW59" s="303"/>
      <c r="GX59" s="303"/>
    </row>
    <row r="60" customFormat="false" ht="15" hidden="false" customHeight="false" outlineLevel="0" collapsed="false">
      <c r="A60" s="305"/>
      <c r="B60" s="343" t="s">
        <v>413</v>
      </c>
      <c r="C60" s="341" t="str">
        <f aca="false">IF(ISERROR(ROUND(AVERAGE(N8:N55),0)),"",ROUND(AVERAGE(N8:N55),0))</f>
        <v/>
      </c>
      <c r="D60" s="305"/>
      <c r="E60" s="305"/>
      <c r="F60" s="305"/>
      <c r="G60" s="305"/>
      <c r="H60" s="305"/>
      <c r="I60" s="306"/>
      <c r="J60" s="305"/>
      <c r="K60" s="305"/>
      <c r="L60" s="305"/>
      <c r="M60" s="305"/>
      <c r="N60" s="305"/>
      <c r="O60" s="305"/>
      <c r="P60" s="305"/>
      <c r="Q60" s="305"/>
    </row>
    <row r="61" s="305" customFormat="true" ht="15" hidden="false" customHeight="false" outlineLevel="0" collapsed="false">
      <c r="I61" s="306"/>
      <c r="R61" s="303"/>
      <c r="S61" s="303"/>
      <c r="T61" s="303"/>
      <c r="U61" s="303"/>
      <c r="V61" s="303"/>
      <c r="W61" s="303"/>
      <c r="X61" s="303"/>
      <c r="Y61" s="303"/>
      <c r="Z61" s="303"/>
      <c r="AA61" s="303"/>
      <c r="AB61" s="303"/>
      <c r="AC61" s="303"/>
      <c r="AD61" s="303"/>
      <c r="AE61" s="303"/>
      <c r="AF61" s="303"/>
      <c r="AG61" s="303"/>
      <c r="AH61" s="303"/>
      <c r="AI61" s="303"/>
      <c r="AJ61" s="303"/>
      <c r="AK61" s="303"/>
      <c r="AL61" s="303"/>
      <c r="AM61" s="303"/>
      <c r="AN61" s="303"/>
      <c r="AO61" s="303"/>
      <c r="AP61" s="303"/>
      <c r="AQ61" s="303"/>
      <c r="AR61" s="303"/>
      <c r="AS61" s="303"/>
      <c r="AT61" s="303"/>
      <c r="AU61" s="303"/>
      <c r="AV61" s="303"/>
      <c r="AW61" s="303"/>
      <c r="AX61" s="303"/>
      <c r="AY61" s="303"/>
      <c r="AZ61" s="303"/>
      <c r="BA61" s="303"/>
      <c r="BB61" s="303"/>
      <c r="BC61" s="303"/>
      <c r="BD61" s="303"/>
      <c r="BE61" s="303"/>
      <c r="BF61" s="303"/>
      <c r="BG61" s="303"/>
      <c r="BH61" s="303"/>
      <c r="BI61" s="303"/>
      <c r="BJ61" s="303"/>
      <c r="BK61" s="303"/>
      <c r="BL61" s="303"/>
      <c r="BM61" s="303"/>
      <c r="BN61" s="303"/>
      <c r="BO61" s="303"/>
      <c r="BP61" s="303"/>
      <c r="BQ61" s="303"/>
      <c r="BR61" s="303"/>
      <c r="BS61" s="303"/>
      <c r="BT61" s="303"/>
      <c r="BU61" s="303"/>
      <c r="BV61" s="303"/>
      <c r="BW61" s="303"/>
      <c r="BX61" s="303"/>
      <c r="BY61" s="303"/>
      <c r="BZ61" s="303"/>
      <c r="CA61" s="303"/>
      <c r="CB61" s="303"/>
      <c r="CC61" s="303"/>
      <c r="CD61" s="303"/>
      <c r="CE61" s="303"/>
      <c r="CF61" s="303"/>
      <c r="CG61" s="303"/>
      <c r="CH61" s="303"/>
      <c r="CI61" s="303"/>
      <c r="CJ61" s="303"/>
      <c r="CK61" s="303"/>
      <c r="CL61" s="303"/>
      <c r="CM61" s="303"/>
      <c r="CN61" s="303"/>
      <c r="CO61" s="303"/>
      <c r="CP61" s="303"/>
      <c r="CQ61" s="303"/>
      <c r="CR61" s="303"/>
      <c r="CS61" s="303"/>
      <c r="CT61" s="303"/>
      <c r="CU61" s="303"/>
      <c r="CV61" s="303"/>
      <c r="CW61" s="303"/>
      <c r="CX61" s="303"/>
      <c r="CY61" s="303"/>
      <c r="CZ61" s="303"/>
      <c r="DA61" s="303"/>
      <c r="DB61" s="303"/>
      <c r="DC61" s="303"/>
      <c r="DD61" s="303"/>
      <c r="DE61" s="303"/>
      <c r="DF61" s="303"/>
      <c r="DG61" s="303"/>
      <c r="DH61" s="303"/>
      <c r="DI61" s="303"/>
      <c r="DJ61" s="303"/>
      <c r="DK61" s="303"/>
      <c r="DL61" s="303"/>
      <c r="DM61" s="303"/>
      <c r="DN61" s="303"/>
      <c r="DO61" s="303"/>
      <c r="DP61" s="303"/>
      <c r="DQ61" s="303"/>
      <c r="DR61" s="303"/>
      <c r="DS61" s="303"/>
      <c r="DT61" s="303"/>
      <c r="DU61" s="303"/>
      <c r="DV61" s="303"/>
      <c r="DW61" s="303"/>
      <c r="DX61" s="303"/>
      <c r="DY61" s="303"/>
      <c r="DZ61" s="303"/>
      <c r="EA61" s="303"/>
      <c r="EB61" s="303"/>
      <c r="EC61" s="303"/>
      <c r="ED61" s="303"/>
      <c r="EE61" s="303"/>
      <c r="EF61" s="303"/>
      <c r="EG61" s="303"/>
      <c r="EH61" s="303"/>
      <c r="EI61" s="303"/>
      <c r="EJ61" s="303"/>
      <c r="EK61" s="303"/>
      <c r="EL61" s="303"/>
      <c r="EM61" s="303"/>
      <c r="EN61" s="303"/>
      <c r="EO61" s="303"/>
      <c r="EP61" s="303"/>
      <c r="EQ61" s="303"/>
      <c r="ER61" s="303"/>
      <c r="ES61" s="303"/>
      <c r="ET61" s="303"/>
      <c r="EU61" s="303"/>
      <c r="EV61" s="303"/>
      <c r="EW61" s="303"/>
      <c r="EX61" s="303"/>
      <c r="EY61" s="303"/>
      <c r="EZ61" s="303"/>
      <c r="FA61" s="303"/>
      <c r="FB61" s="303"/>
      <c r="FC61" s="303"/>
      <c r="FD61" s="303"/>
      <c r="FE61" s="303"/>
      <c r="FF61" s="303"/>
      <c r="FG61" s="303"/>
      <c r="FH61" s="303"/>
      <c r="FI61" s="303"/>
      <c r="FJ61" s="303"/>
      <c r="FK61" s="303"/>
      <c r="FL61" s="303"/>
      <c r="FM61" s="303"/>
      <c r="FN61" s="303"/>
      <c r="FO61" s="303"/>
      <c r="FP61" s="303"/>
      <c r="FQ61" s="303"/>
      <c r="FR61" s="303"/>
      <c r="FS61" s="303"/>
      <c r="FT61" s="303"/>
      <c r="FU61" s="303"/>
      <c r="FV61" s="303"/>
      <c r="FW61" s="303"/>
      <c r="FX61" s="303"/>
      <c r="FY61" s="303"/>
      <c r="FZ61" s="303"/>
      <c r="GA61" s="303"/>
      <c r="GB61" s="303"/>
      <c r="GC61" s="303"/>
      <c r="GD61" s="303"/>
      <c r="GE61" s="303"/>
      <c r="GF61" s="303"/>
      <c r="GG61" s="303"/>
      <c r="GH61" s="303"/>
      <c r="GI61" s="303"/>
      <c r="GJ61" s="303"/>
      <c r="GK61" s="303"/>
      <c r="GL61" s="303"/>
      <c r="GM61" s="303"/>
      <c r="GN61" s="303"/>
      <c r="GO61" s="303"/>
      <c r="GP61" s="303"/>
      <c r="GQ61" s="303"/>
      <c r="GR61" s="303"/>
      <c r="GS61" s="303"/>
      <c r="GT61" s="303"/>
      <c r="GU61" s="303"/>
      <c r="GV61" s="303"/>
      <c r="GW61" s="303"/>
      <c r="GX61" s="303"/>
    </row>
    <row r="62" s="305" customFormat="true" ht="15" hidden="false" customHeight="false" outlineLevel="0" collapsed="false">
      <c r="I62" s="306"/>
      <c r="R62" s="303"/>
      <c r="S62" s="303"/>
      <c r="T62" s="303"/>
      <c r="U62" s="303"/>
      <c r="V62" s="303"/>
      <c r="W62" s="303"/>
      <c r="X62" s="303"/>
      <c r="Y62" s="303"/>
      <c r="Z62" s="303"/>
      <c r="AA62" s="303"/>
      <c r="AB62" s="303"/>
      <c r="AC62" s="303"/>
      <c r="AD62" s="303"/>
      <c r="AE62" s="303"/>
      <c r="AF62" s="303"/>
      <c r="AG62" s="303"/>
      <c r="AH62" s="303"/>
      <c r="AI62" s="303"/>
      <c r="AJ62" s="303"/>
      <c r="AK62" s="303"/>
      <c r="AL62" s="303"/>
      <c r="AM62" s="303"/>
      <c r="AN62" s="303"/>
      <c r="AO62" s="303"/>
      <c r="AP62" s="303"/>
      <c r="AQ62" s="303"/>
      <c r="AR62" s="303"/>
      <c r="AS62" s="303"/>
      <c r="AT62" s="303"/>
      <c r="AU62" s="303"/>
      <c r="AV62" s="303"/>
      <c r="AW62" s="303"/>
      <c r="AX62" s="303"/>
      <c r="AY62" s="303"/>
      <c r="AZ62" s="303"/>
      <c r="BA62" s="303"/>
      <c r="BB62" s="303"/>
      <c r="BC62" s="303"/>
      <c r="BD62" s="303"/>
      <c r="BE62" s="303"/>
      <c r="BF62" s="303"/>
      <c r="BG62" s="303"/>
      <c r="BH62" s="303"/>
      <c r="BI62" s="303"/>
      <c r="BJ62" s="303"/>
      <c r="BK62" s="303"/>
      <c r="BL62" s="303"/>
      <c r="BM62" s="303"/>
      <c r="BN62" s="303"/>
      <c r="BO62" s="303"/>
      <c r="BP62" s="303"/>
      <c r="BQ62" s="303"/>
      <c r="BR62" s="303"/>
      <c r="BS62" s="303"/>
      <c r="BT62" s="303"/>
      <c r="BU62" s="303"/>
      <c r="BV62" s="303"/>
      <c r="BW62" s="303"/>
      <c r="BX62" s="303"/>
      <c r="BY62" s="303"/>
      <c r="BZ62" s="303"/>
      <c r="CA62" s="303"/>
      <c r="CB62" s="303"/>
      <c r="CC62" s="303"/>
      <c r="CD62" s="303"/>
      <c r="CE62" s="303"/>
      <c r="CF62" s="303"/>
      <c r="CG62" s="303"/>
      <c r="CH62" s="303"/>
      <c r="CI62" s="303"/>
      <c r="CJ62" s="303"/>
      <c r="CK62" s="303"/>
      <c r="CL62" s="303"/>
      <c r="CM62" s="303"/>
      <c r="CN62" s="303"/>
      <c r="CO62" s="303"/>
      <c r="CP62" s="303"/>
      <c r="CQ62" s="303"/>
      <c r="CR62" s="303"/>
      <c r="CS62" s="303"/>
      <c r="CT62" s="303"/>
      <c r="CU62" s="303"/>
      <c r="CV62" s="303"/>
      <c r="CW62" s="303"/>
      <c r="CX62" s="303"/>
      <c r="CY62" s="303"/>
      <c r="CZ62" s="303"/>
      <c r="DA62" s="303"/>
      <c r="DB62" s="303"/>
      <c r="DC62" s="303"/>
      <c r="DD62" s="303"/>
      <c r="DE62" s="303"/>
      <c r="DF62" s="303"/>
      <c r="DG62" s="303"/>
      <c r="DH62" s="303"/>
      <c r="DI62" s="303"/>
      <c r="DJ62" s="303"/>
      <c r="DK62" s="303"/>
      <c r="DL62" s="303"/>
      <c r="DM62" s="303"/>
      <c r="DN62" s="303"/>
      <c r="DO62" s="303"/>
      <c r="DP62" s="303"/>
      <c r="DQ62" s="303"/>
      <c r="DR62" s="303"/>
      <c r="DS62" s="303"/>
      <c r="DT62" s="303"/>
      <c r="DU62" s="303"/>
      <c r="DV62" s="303"/>
      <c r="DW62" s="303"/>
      <c r="DX62" s="303"/>
      <c r="DY62" s="303"/>
      <c r="DZ62" s="303"/>
      <c r="EA62" s="303"/>
      <c r="EB62" s="303"/>
      <c r="EC62" s="303"/>
      <c r="ED62" s="303"/>
      <c r="EE62" s="303"/>
      <c r="EF62" s="303"/>
      <c r="EG62" s="303"/>
      <c r="EH62" s="303"/>
      <c r="EI62" s="303"/>
      <c r="EJ62" s="303"/>
      <c r="EK62" s="303"/>
      <c r="EL62" s="303"/>
      <c r="EM62" s="303"/>
      <c r="EN62" s="303"/>
      <c r="EO62" s="303"/>
      <c r="EP62" s="303"/>
      <c r="EQ62" s="303"/>
      <c r="ER62" s="303"/>
      <c r="ES62" s="303"/>
      <c r="ET62" s="303"/>
      <c r="EU62" s="303"/>
      <c r="EV62" s="303"/>
      <c r="EW62" s="303"/>
      <c r="EX62" s="303"/>
      <c r="EY62" s="303"/>
      <c r="EZ62" s="303"/>
      <c r="FA62" s="303"/>
      <c r="FB62" s="303"/>
      <c r="FC62" s="303"/>
      <c r="FD62" s="303"/>
      <c r="FE62" s="303"/>
      <c r="FF62" s="303"/>
      <c r="FG62" s="303"/>
      <c r="FH62" s="303"/>
      <c r="FI62" s="303"/>
      <c r="FJ62" s="303"/>
      <c r="FK62" s="303"/>
      <c r="FL62" s="303"/>
      <c r="FM62" s="303"/>
      <c r="FN62" s="303"/>
      <c r="FO62" s="303"/>
      <c r="FP62" s="303"/>
      <c r="FQ62" s="303"/>
      <c r="FR62" s="303"/>
      <c r="FS62" s="303"/>
      <c r="FT62" s="303"/>
      <c r="FU62" s="303"/>
      <c r="FV62" s="303"/>
      <c r="FW62" s="303"/>
      <c r="FX62" s="303"/>
      <c r="FY62" s="303"/>
      <c r="FZ62" s="303"/>
      <c r="GA62" s="303"/>
      <c r="GB62" s="303"/>
      <c r="GC62" s="303"/>
      <c r="GD62" s="303"/>
      <c r="GE62" s="303"/>
      <c r="GF62" s="303"/>
      <c r="GG62" s="303"/>
      <c r="GH62" s="303"/>
      <c r="GI62" s="303"/>
      <c r="GJ62" s="303"/>
      <c r="GK62" s="303"/>
      <c r="GL62" s="303"/>
      <c r="GM62" s="303"/>
      <c r="GN62" s="303"/>
      <c r="GO62" s="303"/>
      <c r="GP62" s="303"/>
      <c r="GQ62" s="303"/>
      <c r="GR62" s="303"/>
      <c r="GS62" s="303"/>
      <c r="GT62" s="303"/>
      <c r="GU62" s="303"/>
      <c r="GV62" s="303"/>
      <c r="GW62" s="303"/>
      <c r="GX62" s="303"/>
    </row>
    <row r="63" s="305" customFormat="true" ht="15" hidden="false" customHeight="false" outlineLevel="0" collapsed="false">
      <c r="I63" s="306"/>
      <c r="R63" s="303"/>
      <c r="S63" s="303"/>
      <c r="T63" s="303"/>
      <c r="U63" s="303"/>
      <c r="V63" s="303"/>
      <c r="W63" s="303"/>
      <c r="X63" s="303"/>
      <c r="Y63" s="303"/>
      <c r="Z63" s="303"/>
      <c r="AA63" s="303"/>
      <c r="AB63" s="303"/>
      <c r="AC63" s="303"/>
      <c r="AD63" s="303"/>
      <c r="AE63" s="303"/>
      <c r="AF63" s="303"/>
      <c r="AG63" s="303"/>
      <c r="AH63" s="303"/>
      <c r="AI63" s="303"/>
      <c r="AJ63" s="303"/>
      <c r="AK63" s="303"/>
      <c r="AL63" s="303"/>
      <c r="AM63" s="303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  <c r="AZ63" s="303"/>
      <c r="BA63" s="303"/>
      <c r="BB63" s="303"/>
      <c r="BC63" s="303"/>
      <c r="BD63" s="303"/>
      <c r="BE63" s="303"/>
      <c r="BF63" s="303"/>
      <c r="BG63" s="303"/>
      <c r="BH63" s="303"/>
      <c r="BI63" s="303"/>
      <c r="BJ63" s="303"/>
      <c r="BK63" s="303"/>
      <c r="BL63" s="303"/>
      <c r="BM63" s="303"/>
      <c r="BN63" s="303"/>
      <c r="BO63" s="303"/>
      <c r="BP63" s="303"/>
      <c r="BQ63" s="303"/>
      <c r="BR63" s="303"/>
      <c r="BS63" s="303"/>
      <c r="BT63" s="303"/>
      <c r="BU63" s="303"/>
      <c r="BV63" s="303"/>
      <c r="BW63" s="303"/>
      <c r="BX63" s="303"/>
      <c r="BY63" s="303"/>
      <c r="BZ63" s="303"/>
      <c r="CA63" s="303"/>
      <c r="CB63" s="303"/>
      <c r="CC63" s="303"/>
      <c r="CD63" s="303"/>
      <c r="CE63" s="303"/>
      <c r="CF63" s="303"/>
      <c r="CG63" s="303"/>
      <c r="CH63" s="303"/>
      <c r="CI63" s="303"/>
      <c r="CJ63" s="303"/>
      <c r="CK63" s="303"/>
      <c r="CL63" s="303"/>
      <c r="CM63" s="303"/>
      <c r="CN63" s="303"/>
      <c r="CO63" s="303"/>
      <c r="CP63" s="303"/>
      <c r="CQ63" s="303"/>
      <c r="CR63" s="303"/>
      <c r="CS63" s="303"/>
      <c r="CT63" s="303"/>
      <c r="CU63" s="303"/>
      <c r="CV63" s="303"/>
      <c r="CW63" s="303"/>
      <c r="CX63" s="303"/>
      <c r="CY63" s="303"/>
      <c r="CZ63" s="303"/>
      <c r="DA63" s="303"/>
      <c r="DB63" s="303"/>
      <c r="DC63" s="303"/>
      <c r="DD63" s="303"/>
      <c r="DE63" s="303"/>
      <c r="DF63" s="303"/>
      <c r="DG63" s="303"/>
      <c r="DH63" s="303"/>
      <c r="DI63" s="303"/>
      <c r="DJ63" s="303"/>
      <c r="DK63" s="303"/>
      <c r="DL63" s="303"/>
      <c r="DM63" s="303"/>
      <c r="DN63" s="303"/>
      <c r="DO63" s="303"/>
      <c r="DP63" s="303"/>
      <c r="DQ63" s="303"/>
      <c r="DR63" s="303"/>
      <c r="DS63" s="303"/>
      <c r="DT63" s="303"/>
      <c r="DU63" s="303"/>
      <c r="DV63" s="303"/>
      <c r="DW63" s="303"/>
      <c r="DX63" s="303"/>
      <c r="DY63" s="303"/>
      <c r="DZ63" s="303"/>
      <c r="EA63" s="303"/>
      <c r="EB63" s="303"/>
      <c r="EC63" s="303"/>
      <c r="ED63" s="303"/>
      <c r="EE63" s="303"/>
      <c r="EF63" s="303"/>
      <c r="EG63" s="303"/>
      <c r="EH63" s="303"/>
      <c r="EI63" s="303"/>
      <c r="EJ63" s="303"/>
      <c r="EK63" s="303"/>
      <c r="EL63" s="303"/>
      <c r="EM63" s="303"/>
      <c r="EN63" s="303"/>
      <c r="EO63" s="303"/>
      <c r="EP63" s="303"/>
      <c r="EQ63" s="303"/>
      <c r="ER63" s="303"/>
      <c r="ES63" s="303"/>
      <c r="ET63" s="303"/>
      <c r="EU63" s="303"/>
      <c r="EV63" s="303"/>
      <c r="EW63" s="303"/>
      <c r="EX63" s="303"/>
      <c r="EY63" s="303"/>
      <c r="EZ63" s="303"/>
      <c r="FA63" s="303"/>
      <c r="FB63" s="303"/>
      <c r="FC63" s="303"/>
      <c r="FD63" s="303"/>
      <c r="FE63" s="303"/>
      <c r="FF63" s="303"/>
      <c r="FG63" s="303"/>
      <c r="FH63" s="303"/>
      <c r="FI63" s="303"/>
      <c r="FJ63" s="303"/>
      <c r="FK63" s="303"/>
      <c r="FL63" s="303"/>
      <c r="FM63" s="303"/>
      <c r="FN63" s="303"/>
      <c r="FO63" s="303"/>
      <c r="FP63" s="303"/>
      <c r="FQ63" s="303"/>
      <c r="FR63" s="303"/>
      <c r="FS63" s="303"/>
      <c r="FT63" s="303"/>
      <c r="FU63" s="303"/>
      <c r="FV63" s="303"/>
      <c r="FW63" s="303"/>
      <c r="FX63" s="303"/>
      <c r="FY63" s="303"/>
      <c r="FZ63" s="303"/>
      <c r="GA63" s="303"/>
      <c r="GB63" s="303"/>
      <c r="GC63" s="303"/>
      <c r="GD63" s="303"/>
      <c r="GE63" s="303"/>
      <c r="GF63" s="303"/>
      <c r="GG63" s="303"/>
      <c r="GH63" s="303"/>
      <c r="GI63" s="303"/>
      <c r="GJ63" s="303"/>
      <c r="GK63" s="303"/>
      <c r="GL63" s="303"/>
      <c r="GM63" s="303"/>
      <c r="GN63" s="303"/>
      <c r="GO63" s="303"/>
      <c r="GP63" s="303"/>
      <c r="GQ63" s="303"/>
      <c r="GR63" s="303"/>
      <c r="GS63" s="303"/>
      <c r="GT63" s="303"/>
      <c r="GU63" s="303"/>
      <c r="GV63" s="303"/>
      <c r="GW63" s="303"/>
      <c r="GX63" s="303"/>
    </row>
    <row r="64" s="305" customFormat="true" ht="15" hidden="false" customHeight="false" outlineLevel="0" collapsed="false">
      <c r="I64" s="306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3"/>
      <c r="BG64" s="303"/>
      <c r="BH64" s="303"/>
      <c r="BI64" s="303"/>
      <c r="BJ64" s="303"/>
      <c r="BK64" s="303"/>
      <c r="BL64" s="303"/>
      <c r="BM64" s="303"/>
      <c r="BN64" s="303"/>
      <c r="BO64" s="303"/>
      <c r="BP64" s="303"/>
      <c r="BQ64" s="303"/>
      <c r="BR64" s="303"/>
      <c r="BS64" s="303"/>
      <c r="BT64" s="303"/>
      <c r="BU64" s="303"/>
      <c r="BV64" s="303"/>
      <c r="BW64" s="303"/>
      <c r="BX64" s="303"/>
      <c r="BY64" s="303"/>
      <c r="BZ64" s="303"/>
      <c r="CA64" s="303"/>
      <c r="CB64" s="303"/>
      <c r="CC64" s="303"/>
      <c r="CD64" s="303"/>
      <c r="CE64" s="303"/>
      <c r="CF64" s="303"/>
      <c r="CG64" s="303"/>
      <c r="CH64" s="303"/>
      <c r="CI64" s="303"/>
      <c r="CJ64" s="303"/>
      <c r="CK64" s="303"/>
      <c r="CL64" s="303"/>
      <c r="CM64" s="303"/>
      <c r="CN64" s="303"/>
      <c r="CO64" s="303"/>
      <c r="CP64" s="303"/>
      <c r="CQ64" s="303"/>
      <c r="CR64" s="303"/>
      <c r="CS64" s="303"/>
      <c r="CT64" s="303"/>
      <c r="CU64" s="303"/>
      <c r="CV64" s="303"/>
      <c r="CW64" s="303"/>
      <c r="CX64" s="303"/>
      <c r="CY64" s="303"/>
      <c r="CZ64" s="303"/>
      <c r="DA64" s="303"/>
      <c r="DB64" s="303"/>
      <c r="DC64" s="303"/>
      <c r="DD64" s="303"/>
      <c r="DE64" s="303"/>
      <c r="DF64" s="303"/>
      <c r="DG64" s="303"/>
      <c r="DH64" s="303"/>
      <c r="DI64" s="303"/>
      <c r="DJ64" s="303"/>
      <c r="DK64" s="303"/>
      <c r="DL64" s="303"/>
      <c r="DM64" s="303"/>
      <c r="DN64" s="303"/>
      <c r="DO64" s="303"/>
      <c r="DP64" s="303"/>
      <c r="DQ64" s="303"/>
      <c r="DR64" s="303"/>
      <c r="DS64" s="303"/>
      <c r="DT64" s="303"/>
      <c r="DU64" s="303"/>
      <c r="DV64" s="303"/>
      <c r="DW64" s="303"/>
      <c r="DX64" s="303"/>
      <c r="DY64" s="303"/>
      <c r="DZ64" s="303"/>
      <c r="EA64" s="303"/>
      <c r="EB64" s="303"/>
      <c r="EC64" s="303"/>
      <c r="ED64" s="303"/>
      <c r="EE64" s="303"/>
      <c r="EF64" s="303"/>
      <c r="EG64" s="303"/>
      <c r="EH64" s="303"/>
      <c r="EI64" s="303"/>
      <c r="EJ64" s="303"/>
      <c r="EK64" s="303"/>
      <c r="EL64" s="303"/>
      <c r="EM64" s="303"/>
      <c r="EN64" s="303"/>
      <c r="EO64" s="303"/>
      <c r="EP64" s="303"/>
      <c r="EQ64" s="303"/>
      <c r="ER64" s="303"/>
      <c r="ES64" s="303"/>
      <c r="ET64" s="303"/>
      <c r="EU64" s="303"/>
      <c r="EV64" s="303"/>
      <c r="EW64" s="303"/>
      <c r="EX64" s="303"/>
      <c r="EY64" s="303"/>
      <c r="EZ64" s="303"/>
      <c r="FA64" s="303"/>
      <c r="FB64" s="303"/>
      <c r="FC64" s="303"/>
      <c r="FD64" s="303"/>
      <c r="FE64" s="303"/>
      <c r="FF64" s="303"/>
      <c r="FG64" s="303"/>
      <c r="FH64" s="303"/>
      <c r="FI64" s="303"/>
      <c r="FJ64" s="303"/>
      <c r="FK64" s="303"/>
      <c r="FL64" s="303"/>
      <c r="FM64" s="303"/>
      <c r="FN64" s="303"/>
      <c r="FO64" s="303"/>
      <c r="FP64" s="303"/>
      <c r="FQ64" s="303"/>
      <c r="FR64" s="303"/>
      <c r="FS64" s="303"/>
      <c r="FT64" s="303"/>
      <c r="FU64" s="303"/>
      <c r="FV64" s="303"/>
      <c r="FW64" s="303"/>
      <c r="FX64" s="303"/>
      <c r="FY64" s="303"/>
      <c r="FZ64" s="303"/>
      <c r="GA64" s="303"/>
      <c r="GB64" s="303"/>
      <c r="GC64" s="303"/>
      <c r="GD64" s="303"/>
      <c r="GE64" s="303"/>
      <c r="GF64" s="303"/>
      <c r="GG64" s="303"/>
      <c r="GH64" s="303"/>
      <c r="GI64" s="303"/>
      <c r="GJ64" s="303"/>
      <c r="GK64" s="303"/>
      <c r="GL64" s="303"/>
      <c r="GM64" s="303"/>
      <c r="GN64" s="303"/>
      <c r="GO64" s="303"/>
      <c r="GP64" s="303"/>
      <c r="GQ64" s="303"/>
      <c r="GR64" s="303"/>
      <c r="GS64" s="303"/>
      <c r="GT64" s="303"/>
      <c r="GU64" s="303"/>
      <c r="GV64" s="303"/>
      <c r="GW64" s="303"/>
      <c r="GX64" s="303"/>
    </row>
    <row r="65" customFormat="false" ht="15" hidden="false" customHeight="false" outlineLevel="0" collapsed="false">
      <c r="A65" s="305"/>
      <c r="B65" s="305"/>
      <c r="C65" s="305"/>
      <c r="D65" s="305"/>
      <c r="E65" s="305"/>
      <c r="F65" s="305"/>
      <c r="G65" s="305"/>
      <c r="H65" s="305"/>
      <c r="I65" s="306"/>
      <c r="J65" s="305"/>
      <c r="K65" s="305"/>
      <c r="L65" s="305"/>
      <c r="M65" s="305"/>
      <c r="N65" s="305"/>
      <c r="O65" s="305"/>
      <c r="P65" s="305"/>
      <c r="Q65" s="305"/>
    </row>
    <row r="71" customFormat="false" ht="17.25" hidden="false" customHeight="true" outlineLevel="0" collapsed="false"/>
  </sheetData>
  <sheetProtection sheet="true" formatCells="false" formatColumns="false" formatRows="false"/>
  <mergeCells count="20">
    <mergeCell ref="A2:N2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Q5:Q7"/>
    <mergeCell ref="A56:A58"/>
    <mergeCell ref="D56:E56"/>
    <mergeCell ref="D57:E57"/>
    <mergeCell ref="D58:E58"/>
  </mergeCells>
  <conditionalFormatting sqref="C8:M52">
    <cfRule type="cellIs" priority="2" operator="equal" aboveAverage="0" equalAverage="0" bottom="0" percent="0" rank="0" text="" dxfId="31">
      <formula>50</formula>
    </cfRule>
  </conditionalFormatting>
  <conditionalFormatting sqref="N8:N52">
    <cfRule type="cellIs" priority="3" operator="between" aboveAverage="0" equalAverage="0" bottom="0" percent="0" rank="0" text="" dxfId="32">
      <formula>1</formula>
      <formula>50</formula>
    </cfRule>
  </conditionalFormatting>
  <conditionalFormatting sqref="Q8:Q55">
    <cfRule type="cellIs" priority="4" operator="equal" aboveAverage="0" equalAverage="0" bottom="0" percent="0" rank="0" text="" dxfId="33">
      <formula>"REPROBADO"</formula>
    </cfRule>
  </conditionalFormatting>
  <conditionalFormatting sqref="C53:O55 O8:O52 C8:M52">
    <cfRule type="cellIs" priority="5" operator="between" aboveAverage="0" equalAverage="0" bottom="0" percent="0" rank="0" text="" dxfId="34">
      <formula>1</formula>
      <formula>50</formula>
    </cfRule>
  </conditionalFormatting>
  <dataValidations count="2">
    <dataValidation allowBlank="true" error="Celda solo para formulas" errorStyle="stop" errorTitle="Error" operator="equal" showDropDown="false" showErrorMessage="true" showInputMessage="true" sqref="N8:N55" type="decimal">
      <formula1>0</formula1>
      <formula2>0</formula2>
    </dataValidation>
    <dataValidation allowBlank="true" errorStyle="stop" operator="between" showDropDown="false" showErrorMessage="true" showInputMessage="true" sqref="C8:M55" type="whole">
      <formula1>1</formula1>
      <formula2>100</formula2>
    </dataValidation>
  </dataValidations>
  <printOptions headings="false" gridLines="false" gridLinesSet="true" horizontalCentered="true" verticalCentered="false"/>
  <pageMargins left="0.39375" right="0.236111111111111" top="0.39375" bottom="0.196527777777778" header="0.511811023622047" footer="0.511811023622047"/>
  <pageSetup paperSize="1" scale="8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true"/>
  </sheetPr>
  <dimension ref="A1:R52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8" activeCellId="0" sqref="B8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13" width="4.57"/>
    <col collapsed="false" customWidth="true" hidden="false" outlineLevel="0" max="2" min="2" style="13" width="10.86"/>
    <col collapsed="false" customWidth="true" hidden="false" outlineLevel="0" max="3" min="3" style="14" width="10.86"/>
    <col collapsed="false" customWidth="true" hidden="false" outlineLevel="0" max="4" min="4" style="15" width="15.57"/>
    <col collapsed="false" customWidth="true" hidden="false" outlineLevel="0" max="5" min="5" style="14" width="17.14"/>
    <col collapsed="false" customWidth="true" hidden="false" outlineLevel="0" max="6" min="6" style="14" width="7.72"/>
    <col collapsed="false" customWidth="true" hidden="false" outlineLevel="0" max="8" min="7" style="14" width="4"/>
    <col collapsed="false" customWidth="true" hidden="false" outlineLevel="0" max="9" min="9" style="14" width="5.14"/>
    <col collapsed="false" customWidth="true" hidden="false" outlineLevel="0" max="10" min="10" style="14" width="3"/>
    <col collapsed="false" customWidth="true" hidden="false" outlineLevel="0" max="11" min="11" style="14" width="3.72"/>
    <col collapsed="false" customWidth="true" hidden="false" outlineLevel="0" max="12" min="12" style="16" width="19.72"/>
    <col collapsed="false" customWidth="true" hidden="false" outlineLevel="0" max="13" min="13" style="16" width="30.86"/>
    <col collapsed="false" customWidth="true" hidden="false" outlineLevel="0" max="14" min="14" style="16" width="8.72"/>
    <col collapsed="false" customWidth="false" hidden="false" outlineLevel="0" max="15" min="15" style="14" width="10.7"/>
    <col collapsed="false" customWidth="true" hidden="true" outlineLevel="0" max="16" min="16" style="14" width="7.43"/>
    <col collapsed="false" customWidth="true" hidden="true" outlineLevel="0" max="17" min="17" style="14" width="37.14"/>
    <col collapsed="false" customWidth="true" hidden="true" outlineLevel="0" max="18" min="18" style="14" width="10.57"/>
    <col collapsed="false" customWidth="false" hidden="false" outlineLevel="0" max="248" min="19" style="14" width="10.7"/>
    <col collapsed="false" customWidth="true" hidden="false" outlineLevel="0" max="249" min="249" style="14" width="3.43"/>
    <col collapsed="false" customWidth="true" hidden="false" outlineLevel="0" max="250" min="250" style="14" width="32.43"/>
    <col collapsed="false" customWidth="true" hidden="false" outlineLevel="0" max="251" min="251" style="14" width="5.3"/>
    <col collapsed="false" customWidth="true" hidden="false" outlineLevel="0" max="252" min="252" style="14" width="11.28"/>
    <col collapsed="false" customWidth="true" hidden="false" outlineLevel="0" max="253" min="253" style="14" width="12.14"/>
    <col collapsed="false" customWidth="true" hidden="false" outlineLevel="0" max="255" min="254" style="14" width="3.86"/>
    <col collapsed="false" customWidth="true" hidden="false" outlineLevel="0" max="256" min="256" style="14" width="15.15"/>
    <col collapsed="false" customWidth="true" hidden="false" outlineLevel="0" max="257" min="257" style="14" width="13.43"/>
    <col collapsed="false" customWidth="true" hidden="false" outlineLevel="0" max="258" min="258" style="14" width="11.43"/>
    <col collapsed="false" customWidth="true" hidden="false" outlineLevel="0" max="259" min="259" style="14" width="12"/>
    <col collapsed="false" customWidth="true" hidden="false" outlineLevel="0" max="260" min="260" style="14" width="13.43"/>
    <col collapsed="false" customWidth="true" hidden="false" outlineLevel="0" max="261" min="261" style="14" width="10.29"/>
    <col collapsed="false" customWidth="false" hidden="false" outlineLevel="0" max="504" min="262" style="14" width="10.7"/>
    <col collapsed="false" customWidth="true" hidden="false" outlineLevel="0" max="505" min="505" style="14" width="3.43"/>
    <col collapsed="false" customWidth="true" hidden="false" outlineLevel="0" max="506" min="506" style="14" width="32.43"/>
    <col collapsed="false" customWidth="true" hidden="false" outlineLevel="0" max="507" min="507" style="14" width="5.3"/>
    <col collapsed="false" customWidth="true" hidden="false" outlineLevel="0" max="508" min="508" style="14" width="11.28"/>
    <col collapsed="false" customWidth="true" hidden="false" outlineLevel="0" max="509" min="509" style="14" width="12.14"/>
    <col collapsed="false" customWidth="true" hidden="false" outlineLevel="0" max="511" min="510" style="14" width="3.86"/>
    <col collapsed="false" customWidth="true" hidden="false" outlineLevel="0" max="512" min="512" style="14" width="15.15"/>
    <col collapsed="false" customWidth="true" hidden="false" outlineLevel="0" max="513" min="513" style="14" width="13.43"/>
    <col collapsed="false" customWidth="true" hidden="false" outlineLevel="0" max="514" min="514" style="14" width="11.43"/>
    <col collapsed="false" customWidth="true" hidden="false" outlineLevel="0" max="515" min="515" style="14" width="12"/>
    <col collapsed="false" customWidth="true" hidden="false" outlineLevel="0" max="516" min="516" style="14" width="13.43"/>
    <col collapsed="false" customWidth="true" hidden="false" outlineLevel="0" max="517" min="517" style="14" width="10.29"/>
    <col collapsed="false" customWidth="false" hidden="false" outlineLevel="0" max="760" min="518" style="14" width="10.7"/>
    <col collapsed="false" customWidth="true" hidden="false" outlineLevel="0" max="761" min="761" style="14" width="3.43"/>
    <col collapsed="false" customWidth="true" hidden="false" outlineLevel="0" max="762" min="762" style="14" width="32.43"/>
    <col collapsed="false" customWidth="true" hidden="false" outlineLevel="0" max="763" min="763" style="14" width="5.3"/>
    <col collapsed="false" customWidth="true" hidden="false" outlineLevel="0" max="764" min="764" style="14" width="11.28"/>
    <col collapsed="false" customWidth="true" hidden="false" outlineLevel="0" max="765" min="765" style="14" width="12.14"/>
    <col collapsed="false" customWidth="true" hidden="false" outlineLevel="0" max="767" min="766" style="14" width="3.86"/>
    <col collapsed="false" customWidth="true" hidden="false" outlineLevel="0" max="768" min="768" style="14" width="15.15"/>
    <col collapsed="false" customWidth="true" hidden="false" outlineLevel="0" max="769" min="769" style="14" width="13.43"/>
    <col collapsed="false" customWidth="true" hidden="false" outlineLevel="0" max="770" min="770" style="14" width="11.43"/>
    <col collapsed="false" customWidth="true" hidden="false" outlineLevel="0" max="771" min="771" style="14" width="12"/>
    <col collapsed="false" customWidth="true" hidden="false" outlineLevel="0" max="772" min="772" style="14" width="13.43"/>
    <col collapsed="false" customWidth="true" hidden="false" outlineLevel="0" max="773" min="773" style="14" width="10.29"/>
    <col collapsed="false" customWidth="false" hidden="false" outlineLevel="0" max="1016" min="774" style="14" width="10.7"/>
    <col collapsed="false" customWidth="true" hidden="false" outlineLevel="0" max="1017" min="1017" style="14" width="3.43"/>
    <col collapsed="false" customWidth="true" hidden="false" outlineLevel="0" max="1018" min="1018" style="14" width="32.43"/>
    <col collapsed="false" customWidth="true" hidden="false" outlineLevel="0" max="1019" min="1019" style="14" width="5.3"/>
    <col collapsed="false" customWidth="true" hidden="false" outlineLevel="0" max="1020" min="1020" style="14" width="11.28"/>
    <col collapsed="false" customWidth="true" hidden="false" outlineLevel="0" max="1021" min="1021" style="14" width="12.14"/>
    <col collapsed="false" customWidth="true" hidden="false" outlineLevel="0" max="1023" min="1022" style="14" width="3.86"/>
    <col collapsed="false" customWidth="true" hidden="false" outlineLevel="0" max="1024" min="1024" style="14" width="15.15"/>
    <col collapsed="false" customWidth="true" hidden="false" outlineLevel="0" max="1025" min="1025" style="14" width="13.43"/>
    <col collapsed="false" customWidth="true" hidden="false" outlineLevel="0" max="1026" min="1026" style="14" width="11.43"/>
    <col collapsed="false" customWidth="true" hidden="false" outlineLevel="0" max="1027" min="1027" style="14" width="12"/>
    <col collapsed="false" customWidth="true" hidden="false" outlineLevel="0" max="1028" min="1028" style="14" width="13.43"/>
    <col collapsed="false" customWidth="true" hidden="false" outlineLevel="0" max="1029" min="1029" style="14" width="10.29"/>
    <col collapsed="false" customWidth="false" hidden="false" outlineLevel="0" max="1272" min="1030" style="14" width="10.7"/>
    <col collapsed="false" customWidth="true" hidden="false" outlineLevel="0" max="1273" min="1273" style="14" width="3.43"/>
    <col collapsed="false" customWidth="true" hidden="false" outlineLevel="0" max="1274" min="1274" style="14" width="32.43"/>
    <col collapsed="false" customWidth="true" hidden="false" outlineLevel="0" max="1275" min="1275" style="14" width="5.3"/>
    <col collapsed="false" customWidth="true" hidden="false" outlineLevel="0" max="1276" min="1276" style="14" width="11.28"/>
    <col collapsed="false" customWidth="true" hidden="false" outlineLevel="0" max="1277" min="1277" style="14" width="12.14"/>
    <col collapsed="false" customWidth="true" hidden="false" outlineLevel="0" max="1279" min="1278" style="14" width="3.86"/>
    <col collapsed="false" customWidth="true" hidden="false" outlineLevel="0" max="1280" min="1280" style="14" width="15.15"/>
    <col collapsed="false" customWidth="true" hidden="false" outlineLevel="0" max="1281" min="1281" style="14" width="13.43"/>
    <col collapsed="false" customWidth="true" hidden="false" outlineLevel="0" max="1282" min="1282" style="14" width="11.43"/>
    <col collapsed="false" customWidth="true" hidden="false" outlineLevel="0" max="1283" min="1283" style="14" width="12"/>
    <col collapsed="false" customWidth="true" hidden="false" outlineLevel="0" max="1284" min="1284" style="14" width="13.43"/>
    <col collapsed="false" customWidth="true" hidden="false" outlineLevel="0" max="1285" min="1285" style="14" width="10.29"/>
    <col collapsed="false" customWidth="false" hidden="false" outlineLevel="0" max="1528" min="1286" style="14" width="10.7"/>
    <col collapsed="false" customWidth="true" hidden="false" outlineLevel="0" max="1529" min="1529" style="14" width="3.43"/>
    <col collapsed="false" customWidth="true" hidden="false" outlineLevel="0" max="1530" min="1530" style="14" width="32.43"/>
    <col collapsed="false" customWidth="true" hidden="false" outlineLevel="0" max="1531" min="1531" style="14" width="5.3"/>
    <col collapsed="false" customWidth="true" hidden="false" outlineLevel="0" max="1532" min="1532" style="14" width="11.28"/>
    <col collapsed="false" customWidth="true" hidden="false" outlineLevel="0" max="1533" min="1533" style="14" width="12.14"/>
    <col collapsed="false" customWidth="true" hidden="false" outlineLevel="0" max="1535" min="1534" style="14" width="3.86"/>
    <col collapsed="false" customWidth="true" hidden="false" outlineLevel="0" max="1536" min="1536" style="14" width="15.15"/>
    <col collapsed="false" customWidth="true" hidden="false" outlineLevel="0" max="1537" min="1537" style="14" width="13.43"/>
    <col collapsed="false" customWidth="true" hidden="false" outlineLevel="0" max="1538" min="1538" style="14" width="11.43"/>
    <col collapsed="false" customWidth="true" hidden="false" outlineLevel="0" max="1539" min="1539" style="14" width="12"/>
    <col collapsed="false" customWidth="true" hidden="false" outlineLevel="0" max="1540" min="1540" style="14" width="13.43"/>
    <col collapsed="false" customWidth="true" hidden="false" outlineLevel="0" max="1541" min="1541" style="14" width="10.29"/>
    <col collapsed="false" customWidth="false" hidden="false" outlineLevel="0" max="1784" min="1542" style="14" width="10.7"/>
    <col collapsed="false" customWidth="true" hidden="false" outlineLevel="0" max="1785" min="1785" style="14" width="3.43"/>
    <col collapsed="false" customWidth="true" hidden="false" outlineLevel="0" max="1786" min="1786" style="14" width="32.43"/>
    <col collapsed="false" customWidth="true" hidden="false" outlineLevel="0" max="1787" min="1787" style="14" width="5.3"/>
    <col collapsed="false" customWidth="true" hidden="false" outlineLevel="0" max="1788" min="1788" style="14" width="11.28"/>
    <col collapsed="false" customWidth="true" hidden="false" outlineLevel="0" max="1789" min="1789" style="14" width="12.14"/>
    <col collapsed="false" customWidth="true" hidden="false" outlineLevel="0" max="1791" min="1790" style="14" width="3.86"/>
    <col collapsed="false" customWidth="true" hidden="false" outlineLevel="0" max="1792" min="1792" style="14" width="15.15"/>
    <col collapsed="false" customWidth="true" hidden="false" outlineLevel="0" max="1793" min="1793" style="14" width="13.43"/>
    <col collapsed="false" customWidth="true" hidden="false" outlineLevel="0" max="1794" min="1794" style="14" width="11.43"/>
    <col collapsed="false" customWidth="true" hidden="false" outlineLevel="0" max="1795" min="1795" style="14" width="12"/>
    <col collapsed="false" customWidth="true" hidden="false" outlineLevel="0" max="1796" min="1796" style="14" width="13.43"/>
    <col collapsed="false" customWidth="true" hidden="false" outlineLevel="0" max="1797" min="1797" style="14" width="10.29"/>
    <col collapsed="false" customWidth="false" hidden="false" outlineLevel="0" max="2040" min="1798" style="14" width="10.7"/>
    <col collapsed="false" customWidth="true" hidden="false" outlineLevel="0" max="2041" min="2041" style="14" width="3.43"/>
    <col collapsed="false" customWidth="true" hidden="false" outlineLevel="0" max="2042" min="2042" style="14" width="32.43"/>
    <col collapsed="false" customWidth="true" hidden="false" outlineLevel="0" max="2043" min="2043" style="14" width="5.3"/>
    <col collapsed="false" customWidth="true" hidden="false" outlineLevel="0" max="2044" min="2044" style="14" width="11.28"/>
    <col collapsed="false" customWidth="true" hidden="false" outlineLevel="0" max="2045" min="2045" style="14" width="12.14"/>
    <col collapsed="false" customWidth="true" hidden="false" outlineLevel="0" max="2047" min="2046" style="14" width="3.86"/>
    <col collapsed="false" customWidth="true" hidden="false" outlineLevel="0" max="2048" min="2048" style="14" width="15.15"/>
    <col collapsed="false" customWidth="true" hidden="false" outlineLevel="0" max="2049" min="2049" style="14" width="13.43"/>
    <col collapsed="false" customWidth="true" hidden="false" outlineLevel="0" max="2050" min="2050" style="14" width="11.43"/>
    <col collapsed="false" customWidth="true" hidden="false" outlineLevel="0" max="2051" min="2051" style="14" width="12"/>
    <col collapsed="false" customWidth="true" hidden="false" outlineLevel="0" max="2052" min="2052" style="14" width="13.43"/>
    <col collapsed="false" customWidth="true" hidden="false" outlineLevel="0" max="2053" min="2053" style="14" width="10.29"/>
    <col collapsed="false" customWidth="false" hidden="false" outlineLevel="0" max="2296" min="2054" style="14" width="10.7"/>
    <col collapsed="false" customWidth="true" hidden="false" outlineLevel="0" max="2297" min="2297" style="14" width="3.43"/>
    <col collapsed="false" customWidth="true" hidden="false" outlineLevel="0" max="2298" min="2298" style="14" width="32.43"/>
    <col collapsed="false" customWidth="true" hidden="false" outlineLevel="0" max="2299" min="2299" style="14" width="5.3"/>
    <col collapsed="false" customWidth="true" hidden="false" outlineLevel="0" max="2300" min="2300" style="14" width="11.28"/>
    <col collapsed="false" customWidth="true" hidden="false" outlineLevel="0" max="2301" min="2301" style="14" width="12.14"/>
    <col collapsed="false" customWidth="true" hidden="false" outlineLevel="0" max="2303" min="2302" style="14" width="3.86"/>
    <col collapsed="false" customWidth="true" hidden="false" outlineLevel="0" max="2304" min="2304" style="14" width="15.15"/>
    <col collapsed="false" customWidth="true" hidden="false" outlineLevel="0" max="2305" min="2305" style="14" width="13.43"/>
    <col collapsed="false" customWidth="true" hidden="false" outlineLevel="0" max="2306" min="2306" style="14" width="11.43"/>
    <col collapsed="false" customWidth="true" hidden="false" outlineLevel="0" max="2307" min="2307" style="14" width="12"/>
    <col collapsed="false" customWidth="true" hidden="false" outlineLevel="0" max="2308" min="2308" style="14" width="13.43"/>
    <col collapsed="false" customWidth="true" hidden="false" outlineLevel="0" max="2309" min="2309" style="14" width="10.29"/>
    <col collapsed="false" customWidth="false" hidden="false" outlineLevel="0" max="2552" min="2310" style="14" width="10.7"/>
    <col collapsed="false" customWidth="true" hidden="false" outlineLevel="0" max="2553" min="2553" style="14" width="3.43"/>
    <col collapsed="false" customWidth="true" hidden="false" outlineLevel="0" max="2554" min="2554" style="14" width="32.43"/>
    <col collapsed="false" customWidth="true" hidden="false" outlineLevel="0" max="2555" min="2555" style="14" width="5.3"/>
    <col collapsed="false" customWidth="true" hidden="false" outlineLevel="0" max="2556" min="2556" style="14" width="11.28"/>
    <col collapsed="false" customWidth="true" hidden="false" outlineLevel="0" max="2557" min="2557" style="14" width="12.14"/>
    <col collapsed="false" customWidth="true" hidden="false" outlineLevel="0" max="2559" min="2558" style="14" width="3.86"/>
    <col collapsed="false" customWidth="true" hidden="false" outlineLevel="0" max="2560" min="2560" style="14" width="15.15"/>
    <col collapsed="false" customWidth="true" hidden="false" outlineLevel="0" max="2561" min="2561" style="14" width="13.43"/>
    <col collapsed="false" customWidth="true" hidden="false" outlineLevel="0" max="2562" min="2562" style="14" width="11.43"/>
    <col collapsed="false" customWidth="true" hidden="false" outlineLevel="0" max="2563" min="2563" style="14" width="12"/>
    <col collapsed="false" customWidth="true" hidden="false" outlineLevel="0" max="2564" min="2564" style="14" width="13.43"/>
    <col collapsed="false" customWidth="true" hidden="false" outlineLevel="0" max="2565" min="2565" style="14" width="10.29"/>
    <col collapsed="false" customWidth="false" hidden="false" outlineLevel="0" max="2808" min="2566" style="14" width="10.7"/>
    <col collapsed="false" customWidth="true" hidden="false" outlineLevel="0" max="2809" min="2809" style="14" width="3.43"/>
    <col collapsed="false" customWidth="true" hidden="false" outlineLevel="0" max="2810" min="2810" style="14" width="32.43"/>
    <col collapsed="false" customWidth="true" hidden="false" outlineLevel="0" max="2811" min="2811" style="14" width="5.3"/>
    <col collapsed="false" customWidth="true" hidden="false" outlineLevel="0" max="2812" min="2812" style="14" width="11.28"/>
    <col collapsed="false" customWidth="true" hidden="false" outlineLevel="0" max="2813" min="2813" style="14" width="12.14"/>
    <col collapsed="false" customWidth="true" hidden="false" outlineLevel="0" max="2815" min="2814" style="14" width="3.86"/>
    <col collapsed="false" customWidth="true" hidden="false" outlineLevel="0" max="2816" min="2816" style="14" width="15.15"/>
    <col collapsed="false" customWidth="true" hidden="false" outlineLevel="0" max="2817" min="2817" style="14" width="13.43"/>
    <col collapsed="false" customWidth="true" hidden="false" outlineLevel="0" max="2818" min="2818" style="14" width="11.43"/>
    <col collapsed="false" customWidth="true" hidden="false" outlineLevel="0" max="2819" min="2819" style="14" width="12"/>
    <col collapsed="false" customWidth="true" hidden="false" outlineLevel="0" max="2820" min="2820" style="14" width="13.43"/>
    <col collapsed="false" customWidth="true" hidden="false" outlineLevel="0" max="2821" min="2821" style="14" width="10.29"/>
    <col collapsed="false" customWidth="false" hidden="false" outlineLevel="0" max="3064" min="2822" style="14" width="10.7"/>
    <col collapsed="false" customWidth="true" hidden="false" outlineLevel="0" max="3065" min="3065" style="14" width="3.43"/>
    <col collapsed="false" customWidth="true" hidden="false" outlineLevel="0" max="3066" min="3066" style="14" width="32.43"/>
    <col collapsed="false" customWidth="true" hidden="false" outlineLevel="0" max="3067" min="3067" style="14" width="5.3"/>
    <col collapsed="false" customWidth="true" hidden="false" outlineLevel="0" max="3068" min="3068" style="14" width="11.28"/>
    <col collapsed="false" customWidth="true" hidden="false" outlineLevel="0" max="3069" min="3069" style="14" width="12.14"/>
    <col collapsed="false" customWidth="true" hidden="false" outlineLevel="0" max="3071" min="3070" style="14" width="3.86"/>
    <col collapsed="false" customWidth="true" hidden="false" outlineLevel="0" max="3072" min="3072" style="14" width="15.15"/>
    <col collapsed="false" customWidth="true" hidden="false" outlineLevel="0" max="3073" min="3073" style="14" width="13.43"/>
    <col collapsed="false" customWidth="true" hidden="false" outlineLevel="0" max="3074" min="3074" style="14" width="11.43"/>
    <col collapsed="false" customWidth="true" hidden="false" outlineLevel="0" max="3075" min="3075" style="14" width="12"/>
    <col collapsed="false" customWidth="true" hidden="false" outlineLevel="0" max="3076" min="3076" style="14" width="13.43"/>
    <col collapsed="false" customWidth="true" hidden="false" outlineLevel="0" max="3077" min="3077" style="14" width="10.29"/>
    <col collapsed="false" customWidth="false" hidden="false" outlineLevel="0" max="3320" min="3078" style="14" width="10.7"/>
    <col collapsed="false" customWidth="true" hidden="false" outlineLevel="0" max="3321" min="3321" style="14" width="3.43"/>
    <col collapsed="false" customWidth="true" hidden="false" outlineLevel="0" max="3322" min="3322" style="14" width="32.43"/>
    <col collapsed="false" customWidth="true" hidden="false" outlineLevel="0" max="3323" min="3323" style="14" width="5.3"/>
    <col collapsed="false" customWidth="true" hidden="false" outlineLevel="0" max="3324" min="3324" style="14" width="11.28"/>
    <col collapsed="false" customWidth="true" hidden="false" outlineLevel="0" max="3325" min="3325" style="14" width="12.14"/>
    <col collapsed="false" customWidth="true" hidden="false" outlineLevel="0" max="3327" min="3326" style="14" width="3.86"/>
    <col collapsed="false" customWidth="true" hidden="false" outlineLevel="0" max="3328" min="3328" style="14" width="15.15"/>
    <col collapsed="false" customWidth="true" hidden="false" outlineLevel="0" max="3329" min="3329" style="14" width="13.43"/>
    <col collapsed="false" customWidth="true" hidden="false" outlineLevel="0" max="3330" min="3330" style="14" width="11.43"/>
    <col collapsed="false" customWidth="true" hidden="false" outlineLevel="0" max="3331" min="3331" style="14" width="12"/>
    <col collapsed="false" customWidth="true" hidden="false" outlineLevel="0" max="3332" min="3332" style="14" width="13.43"/>
    <col collapsed="false" customWidth="true" hidden="false" outlineLevel="0" max="3333" min="3333" style="14" width="10.29"/>
    <col collapsed="false" customWidth="false" hidden="false" outlineLevel="0" max="3576" min="3334" style="14" width="10.7"/>
    <col collapsed="false" customWidth="true" hidden="false" outlineLevel="0" max="3577" min="3577" style="14" width="3.43"/>
    <col collapsed="false" customWidth="true" hidden="false" outlineLevel="0" max="3578" min="3578" style="14" width="32.43"/>
    <col collapsed="false" customWidth="true" hidden="false" outlineLevel="0" max="3579" min="3579" style="14" width="5.3"/>
    <col collapsed="false" customWidth="true" hidden="false" outlineLevel="0" max="3580" min="3580" style="14" width="11.28"/>
    <col collapsed="false" customWidth="true" hidden="false" outlineLevel="0" max="3581" min="3581" style="14" width="12.14"/>
    <col collapsed="false" customWidth="true" hidden="false" outlineLevel="0" max="3583" min="3582" style="14" width="3.86"/>
    <col collapsed="false" customWidth="true" hidden="false" outlineLevel="0" max="3584" min="3584" style="14" width="15.15"/>
    <col collapsed="false" customWidth="true" hidden="false" outlineLevel="0" max="3585" min="3585" style="14" width="13.43"/>
    <col collapsed="false" customWidth="true" hidden="false" outlineLevel="0" max="3586" min="3586" style="14" width="11.43"/>
    <col collapsed="false" customWidth="true" hidden="false" outlineLevel="0" max="3587" min="3587" style="14" width="12"/>
    <col collapsed="false" customWidth="true" hidden="false" outlineLevel="0" max="3588" min="3588" style="14" width="13.43"/>
    <col collapsed="false" customWidth="true" hidden="false" outlineLevel="0" max="3589" min="3589" style="14" width="10.29"/>
    <col collapsed="false" customWidth="false" hidden="false" outlineLevel="0" max="3832" min="3590" style="14" width="10.7"/>
    <col collapsed="false" customWidth="true" hidden="false" outlineLevel="0" max="3833" min="3833" style="14" width="3.43"/>
    <col collapsed="false" customWidth="true" hidden="false" outlineLevel="0" max="3834" min="3834" style="14" width="32.43"/>
    <col collapsed="false" customWidth="true" hidden="false" outlineLevel="0" max="3835" min="3835" style="14" width="5.3"/>
    <col collapsed="false" customWidth="true" hidden="false" outlineLevel="0" max="3836" min="3836" style="14" width="11.28"/>
    <col collapsed="false" customWidth="true" hidden="false" outlineLevel="0" max="3837" min="3837" style="14" width="12.14"/>
    <col collapsed="false" customWidth="true" hidden="false" outlineLevel="0" max="3839" min="3838" style="14" width="3.86"/>
    <col collapsed="false" customWidth="true" hidden="false" outlineLevel="0" max="3840" min="3840" style="14" width="15.15"/>
    <col collapsed="false" customWidth="true" hidden="false" outlineLevel="0" max="3841" min="3841" style="14" width="13.43"/>
    <col collapsed="false" customWidth="true" hidden="false" outlineLevel="0" max="3842" min="3842" style="14" width="11.43"/>
    <col collapsed="false" customWidth="true" hidden="false" outlineLevel="0" max="3843" min="3843" style="14" width="12"/>
    <col collapsed="false" customWidth="true" hidden="false" outlineLevel="0" max="3844" min="3844" style="14" width="13.43"/>
    <col collapsed="false" customWidth="true" hidden="false" outlineLevel="0" max="3845" min="3845" style="14" width="10.29"/>
    <col collapsed="false" customWidth="false" hidden="false" outlineLevel="0" max="4088" min="3846" style="14" width="10.7"/>
    <col collapsed="false" customWidth="true" hidden="false" outlineLevel="0" max="4089" min="4089" style="14" width="3.43"/>
    <col collapsed="false" customWidth="true" hidden="false" outlineLevel="0" max="4090" min="4090" style="14" width="32.43"/>
    <col collapsed="false" customWidth="true" hidden="false" outlineLevel="0" max="4091" min="4091" style="14" width="5.3"/>
    <col collapsed="false" customWidth="true" hidden="false" outlineLevel="0" max="4092" min="4092" style="14" width="11.28"/>
    <col collapsed="false" customWidth="true" hidden="false" outlineLevel="0" max="4093" min="4093" style="14" width="12.14"/>
    <col collapsed="false" customWidth="true" hidden="false" outlineLevel="0" max="4095" min="4094" style="14" width="3.86"/>
    <col collapsed="false" customWidth="true" hidden="false" outlineLevel="0" max="4096" min="4096" style="14" width="15.15"/>
    <col collapsed="false" customWidth="true" hidden="false" outlineLevel="0" max="4097" min="4097" style="14" width="13.43"/>
    <col collapsed="false" customWidth="true" hidden="false" outlineLevel="0" max="4098" min="4098" style="14" width="11.43"/>
    <col collapsed="false" customWidth="true" hidden="false" outlineLevel="0" max="4099" min="4099" style="14" width="12"/>
    <col collapsed="false" customWidth="true" hidden="false" outlineLevel="0" max="4100" min="4100" style="14" width="13.43"/>
    <col collapsed="false" customWidth="true" hidden="false" outlineLevel="0" max="4101" min="4101" style="14" width="10.29"/>
    <col collapsed="false" customWidth="false" hidden="false" outlineLevel="0" max="4344" min="4102" style="14" width="10.7"/>
    <col collapsed="false" customWidth="true" hidden="false" outlineLevel="0" max="4345" min="4345" style="14" width="3.43"/>
    <col collapsed="false" customWidth="true" hidden="false" outlineLevel="0" max="4346" min="4346" style="14" width="32.43"/>
    <col collapsed="false" customWidth="true" hidden="false" outlineLevel="0" max="4347" min="4347" style="14" width="5.3"/>
    <col collapsed="false" customWidth="true" hidden="false" outlineLevel="0" max="4348" min="4348" style="14" width="11.28"/>
    <col collapsed="false" customWidth="true" hidden="false" outlineLevel="0" max="4349" min="4349" style="14" width="12.14"/>
    <col collapsed="false" customWidth="true" hidden="false" outlineLevel="0" max="4351" min="4350" style="14" width="3.86"/>
    <col collapsed="false" customWidth="true" hidden="false" outlineLevel="0" max="4352" min="4352" style="14" width="15.15"/>
    <col collapsed="false" customWidth="true" hidden="false" outlineLevel="0" max="4353" min="4353" style="14" width="13.43"/>
    <col collapsed="false" customWidth="true" hidden="false" outlineLevel="0" max="4354" min="4354" style="14" width="11.43"/>
    <col collapsed="false" customWidth="true" hidden="false" outlineLevel="0" max="4355" min="4355" style="14" width="12"/>
    <col collapsed="false" customWidth="true" hidden="false" outlineLevel="0" max="4356" min="4356" style="14" width="13.43"/>
    <col collapsed="false" customWidth="true" hidden="false" outlineLevel="0" max="4357" min="4357" style="14" width="10.29"/>
    <col collapsed="false" customWidth="false" hidden="false" outlineLevel="0" max="4600" min="4358" style="14" width="10.7"/>
    <col collapsed="false" customWidth="true" hidden="false" outlineLevel="0" max="4601" min="4601" style="14" width="3.43"/>
    <col collapsed="false" customWidth="true" hidden="false" outlineLevel="0" max="4602" min="4602" style="14" width="32.43"/>
    <col collapsed="false" customWidth="true" hidden="false" outlineLevel="0" max="4603" min="4603" style="14" width="5.3"/>
    <col collapsed="false" customWidth="true" hidden="false" outlineLevel="0" max="4604" min="4604" style="14" width="11.28"/>
    <col collapsed="false" customWidth="true" hidden="false" outlineLevel="0" max="4605" min="4605" style="14" width="12.14"/>
    <col collapsed="false" customWidth="true" hidden="false" outlineLevel="0" max="4607" min="4606" style="14" width="3.86"/>
    <col collapsed="false" customWidth="true" hidden="false" outlineLevel="0" max="4608" min="4608" style="14" width="15.15"/>
    <col collapsed="false" customWidth="true" hidden="false" outlineLevel="0" max="4609" min="4609" style="14" width="13.43"/>
    <col collapsed="false" customWidth="true" hidden="false" outlineLevel="0" max="4610" min="4610" style="14" width="11.43"/>
    <col collapsed="false" customWidth="true" hidden="false" outlineLevel="0" max="4611" min="4611" style="14" width="12"/>
    <col collapsed="false" customWidth="true" hidden="false" outlineLevel="0" max="4612" min="4612" style="14" width="13.43"/>
    <col collapsed="false" customWidth="true" hidden="false" outlineLevel="0" max="4613" min="4613" style="14" width="10.29"/>
    <col collapsed="false" customWidth="false" hidden="false" outlineLevel="0" max="4856" min="4614" style="14" width="10.7"/>
    <col collapsed="false" customWidth="true" hidden="false" outlineLevel="0" max="4857" min="4857" style="14" width="3.43"/>
    <col collapsed="false" customWidth="true" hidden="false" outlineLevel="0" max="4858" min="4858" style="14" width="32.43"/>
    <col collapsed="false" customWidth="true" hidden="false" outlineLevel="0" max="4859" min="4859" style="14" width="5.3"/>
    <col collapsed="false" customWidth="true" hidden="false" outlineLevel="0" max="4860" min="4860" style="14" width="11.28"/>
    <col collapsed="false" customWidth="true" hidden="false" outlineLevel="0" max="4861" min="4861" style="14" width="12.14"/>
    <col collapsed="false" customWidth="true" hidden="false" outlineLevel="0" max="4863" min="4862" style="14" width="3.86"/>
    <col collapsed="false" customWidth="true" hidden="false" outlineLevel="0" max="4864" min="4864" style="14" width="15.15"/>
    <col collapsed="false" customWidth="true" hidden="false" outlineLevel="0" max="4865" min="4865" style="14" width="13.43"/>
    <col collapsed="false" customWidth="true" hidden="false" outlineLevel="0" max="4866" min="4866" style="14" width="11.43"/>
    <col collapsed="false" customWidth="true" hidden="false" outlineLevel="0" max="4867" min="4867" style="14" width="12"/>
    <col collapsed="false" customWidth="true" hidden="false" outlineLevel="0" max="4868" min="4868" style="14" width="13.43"/>
    <col collapsed="false" customWidth="true" hidden="false" outlineLevel="0" max="4869" min="4869" style="14" width="10.29"/>
    <col collapsed="false" customWidth="false" hidden="false" outlineLevel="0" max="5112" min="4870" style="14" width="10.7"/>
    <col collapsed="false" customWidth="true" hidden="false" outlineLevel="0" max="5113" min="5113" style="14" width="3.43"/>
    <col collapsed="false" customWidth="true" hidden="false" outlineLevel="0" max="5114" min="5114" style="14" width="32.43"/>
    <col collapsed="false" customWidth="true" hidden="false" outlineLevel="0" max="5115" min="5115" style="14" width="5.3"/>
    <col collapsed="false" customWidth="true" hidden="false" outlineLevel="0" max="5116" min="5116" style="14" width="11.28"/>
    <col collapsed="false" customWidth="true" hidden="false" outlineLevel="0" max="5117" min="5117" style="14" width="12.14"/>
    <col collapsed="false" customWidth="true" hidden="false" outlineLevel="0" max="5119" min="5118" style="14" width="3.86"/>
    <col collapsed="false" customWidth="true" hidden="false" outlineLevel="0" max="5120" min="5120" style="14" width="15.15"/>
    <col collapsed="false" customWidth="true" hidden="false" outlineLevel="0" max="5121" min="5121" style="14" width="13.43"/>
    <col collapsed="false" customWidth="true" hidden="false" outlineLevel="0" max="5122" min="5122" style="14" width="11.43"/>
    <col collapsed="false" customWidth="true" hidden="false" outlineLevel="0" max="5123" min="5123" style="14" width="12"/>
    <col collapsed="false" customWidth="true" hidden="false" outlineLevel="0" max="5124" min="5124" style="14" width="13.43"/>
    <col collapsed="false" customWidth="true" hidden="false" outlineLevel="0" max="5125" min="5125" style="14" width="10.29"/>
    <col collapsed="false" customWidth="false" hidden="false" outlineLevel="0" max="5368" min="5126" style="14" width="10.7"/>
    <col collapsed="false" customWidth="true" hidden="false" outlineLevel="0" max="5369" min="5369" style="14" width="3.43"/>
    <col collapsed="false" customWidth="true" hidden="false" outlineLevel="0" max="5370" min="5370" style="14" width="32.43"/>
    <col collapsed="false" customWidth="true" hidden="false" outlineLevel="0" max="5371" min="5371" style="14" width="5.3"/>
    <col collapsed="false" customWidth="true" hidden="false" outlineLevel="0" max="5372" min="5372" style="14" width="11.28"/>
    <col collapsed="false" customWidth="true" hidden="false" outlineLevel="0" max="5373" min="5373" style="14" width="12.14"/>
    <col collapsed="false" customWidth="true" hidden="false" outlineLevel="0" max="5375" min="5374" style="14" width="3.86"/>
    <col collapsed="false" customWidth="true" hidden="false" outlineLevel="0" max="5376" min="5376" style="14" width="15.15"/>
    <col collapsed="false" customWidth="true" hidden="false" outlineLevel="0" max="5377" min="5377" style="14" width="13.43"/>
    <col collapsed="false" customWidth="true" hidden="false" outlineLevel="0" max="5378" min="5378" style="14" width="11.43"/>
    <col collapsed="false" customWidth="true" hidden="false" outlineLevel="0" max="5379" min="5379" style="14" width="12"/>
    <col collapsed="false" customWidth="true" hidden="false" outlineLevel="0" max="5380" min="5380" style="14" width="13.43"/>
    <col collapsed="false" customWidth="true" hidden="false" outlineLevel="0" max="5381" min="5381" style="14" width="10.29"/>
    <col collapsed="false" customWidth="false" hidden="false" outlineLevel="0" max="5624" min="5382" style="14" width="10.7"/>
    <col collapsed="false" customWidth="true" hidden="false" outlineLevel="0" max="5625" min="5625" style="14" width="3.43"/>
    <col collapsed="false" customWidth="true" hidden="false" outlineLevel="0" max="5626" min="5626" style="14" width="32.43"/>
    <col collapsed="false" customWidth="true" hidden="false" outlineLevel="0" max="5627" min="5627" style="14" width="5.3"/>
    <col collapsed="false" customWidth="true" hidden="false" outlineLevel="0" max="5628" min="5628" style="14" width="11.28"/>
    <col collapsed="false" customWidth="true" hidden="false" outlineLevel="0" max="5629" min="5629" style="14" width="12.14"/>
    <col collapsed="false" customWidth="true" hidden="false" outlineLevel="0" max="5631" min="5630" style="14" width="3.86"/>
    <col collapsed="false" customWidth="true" hidden="false" outlineLevel="0" max="5632" min="5632" style="14" width="15.15"/>
    <col collapsed="false" customWidth="true" hidden="false" outlineLevel="0" max="5633" min="5633" style="14" width="13.43"/>
    <col collapsed="false" customWidth="true" hidden="false" outlineLevel="0" max="5634" min="5634" style="14" width="11.43"/>
    <col collapsed="false" customWidth="true" hidden="false" outlineLevel="0" max="5635" min="5635" style="14" width="12"/>
    <col collapsed="false" customWidth="true" hidden="false" outlineLevel="0" max="5636" min="5636" style="14" width="13.43"/>
    <col collapsed="false" customWidth="true" hidden="false" outlineLevel="0" max="5637" min="5637" style="14" width="10.29"/>
    <col collapsed="false" customWidth="false" hidden="false" outlineLevel="0" max="5880" min="5638" style="14" width="10.7"/>
    <col collapsed="false" customWidth="true" hidden="false" outlineLevel="0" max="5881" min="5881" style="14" width="3.43"/>
    <col collapsed="false" customWidth="true" hidden="false" outlineLevel="0" max="5882" min="5882" style="14" width="32.43"/>
    <col collapsed="false" customWidth="true" hidden="false" outlineLevel="0" max="5883" min="5883" style="14" width="5.3"/>
    <col collapsed="false" customWidth="true" hidden="false" outlineLevel="0" max="5884" min="5884" style="14" width="11.28"/>
    <col collapsed="false" customWidth="true" hidden="false" outlineLevel="0" max="5885" min="5885" style="14" width="12.14"/>
    <col collapsed="false" customWidth="true" hidden="false" outlineLevel="0" max="5887" min="5886" style="14" width="3.86"/>
    <col collapsed="false" customWidth="true" hidden="false" outlineLevel="0" max="5888" min="5888" style="14" width="15.15"/>
    <col collapsed="false" customWidth="true" hidden="false" outlineLevel="0" max="5889" min="5889" style="14" width="13.43"/>
    <col collapsed="false" customWidth="true" hidden="false" outlineLevel="0" max="5890" min="5890" style="14" width="11.43"/>
    <col collapsed="false" customWidth="true" hidden="false" outlineLevel="0" max="5891" min="5891" style="14" width="12"/>
    <col collapsed="false" customWidth="true" hidden="false" outlineLevel="0" max="5892" min="5892" style="14" width="13.43"/>
    <col collapsed="false" customWidth="true" hidden="false" outlineLevel="0" max="5893" min="5893" style="14" width="10.29"/>
    <col collapsed="false" customWidth="false" hidden="false" outlineLevel="0" max="6136" min="5894" style="14" width="10.7"/>
    <col collapsed="false" customWidth="true" hidden="false" outlineLevel="0" max="6137" min="6137" style="14" width="3.43"/>
    <col collapsed="false" customWidth="true" hidden="false" outlineLevel="0" max="6138" min="6138" style="14" width="32.43"/>
    <col collapsed="false" customWidth="true" hidden="false" outlineLevel="0" max="6139" min="6139" style="14" width="5.3"/>
    <col collapsed="false" customWidth="true" hidden="false" outlineLevel="0" max="6140" min="6140" style="14" width="11.28"/>
    <col collapsed="false" customWidth="true" hidden="false" outlineLevel="0" max="6141" min="6141" style="14" width="12.14"/>
    <col collapsed="false" customWidth="true" hidden="false" outlineLevel="0" max="6143" min="6142" style="14" width="3.86"/>
    <col collapsed="false" customWidth="true" hidden="false" outlineLevel="0" max="6144" min="6144" style="14" width="15.15"/>
    <col collapsed="false" customWidth="true" hidden="false" outlineLevel="0" max="6145" min="6145" style="14" width="13.43"/>
    <col collapsed="false" customWidth="true" hidden="false" outlineLevel="0" max="6146" min="6146" style="14" width="11.43"/>
    <col collapsed="false" customWidth="true" hidden="false" outlineLevel="0" max="6147" min="6147" style="14" width="12"/>
    <col collapsed="false" customWidth="true" hidden="false" outlineLevel="0" max="6148" min="6148" style="14" width="13.43"/>
    <col collapsed="false" customWidth="true" hidden="false" outlineLevel="0" max="6149" min="6149" style="14" width="10.29"/>
    <col collapsed="false" customWidth="false" hidden="false" outlineLevel="0" max="6392" min="6150" style="14" width="10.7"/>
    <col collapsed="false" customWidth="true" hidden="false" outlineLevel="0" max="6393" min="6393" style="14" width="3.43"/>
    <col collapsed="false" customWidth="true" hidden="false" outlineLevel="0" max="6394" min="6394" style="14" width="32.43"/>
    <col collapsed="false" customWidth="true" hidden="false" outlineLevel="0" max="6395" min="6395" style="14" width="5.3"/>
    <col collapsed="false" customWidth="true" hidden="false" outlineLevel="0" max="6396" min="6396" style="14" width="11.28"/>
    <col collapsed="false" customWidth="true" hidden="false" outlineLevel="0" max="6397" min="6397" style="14" width="12.14"/>
    <col collapsed="false" customWidth="true" hidden="false" outlineLevel="0" max="6399" min="6398" style="14" width="3.86"/>
    <col collapsed="false" customWidth="true" hidden="false" outlineLevel="0" max="6400" min="6400" style="14" width="15.15"/>
    <col collapsed="false" customWidth="true" hidden="false" outlineLevel="0" max="6401" min="6401" style="14" width="13.43"/>
    <col collapsed="false" customWidth="true" hidden="false" outlineLevel="0" max="6402" min="6402" style="14" width="11.43"/>
    <col collapsed="false" customWidth="true" hidden="false" outlineLevel="0" max="6403" min="6403" style="14" width="12"/>
    <col collapsed="false" customWidth="true" hidden="false" outlineLevel="0" max="6404" min="6404" style="14" width="13.43"/>
    <col collapsed="false" customWidth="true" hidden="false" outlineLevel="0" max="6405" min="6405" style="14" width="10.29"/>
    <col collapsed="false" customWidth="false" hidden="false" outlineLevel="0" max="6648" min="6406" style="14" width="10.7"/>
    <col collapsed="false" customWidth="true" hidden="false" outlineLevel="0" max="6649" min="6649" style="14" width="3.43"/>
    <col collapsed="false" customWidth="true" hidden="false" outlineLevel="0" max="6650" min="6650" style="14" width="32.43"/>
    <col collapsed="false" customWidth="true" hidden="false" outlineLevel="0" max="6651" min="6651" style="14" width="5.3"/>
    <col collapsed="false" customWidth="true" hidden="false" outlineLevel="0" max="6652" min="6652" style="14" width="11.28"/>
    <col collapsed="false" customWidth="true" hidden="false" outlineLevel="0" max="6653" min="6653" style="14" width="12.14"/>
    <col collapsed="false" customWidth="true" hidden="false" outlineLevel="0" max="6655" min="6654" style="14" width="3.86"/>
    <col collapsed="false" customWidth="true" hidden="false" outlineLevel="0" max="6656" min="6656" style="14" width="15.15"/>
    <col collapsed="false" customWidth="true" hidden="false" outlineLevel="0" max="6657" min="6657" style="14" width="13.43"/>
    <col collapsed="false" customWidth="true" hidden="false" outlineLevel="0" max="6658" min="6658" style="14" width="11.43"/>
    <col collapsed="false" customWidth="true" hidden="false" outlineLevel="0" max="6659" min="6659" style="14" width="12"/>
    <col collapsed="false" customWidth="true" hidden="false" outlineLevel="0" max="6660" min="6660" style="14" width="13.43"/>
    <col collapsed="false" customWidth="true" hidden="false" outlineLevel="0" max="6661" min="6661" style="14" width="10.29"/>
    <col collapsed="false" customWidth="false" hidden="false" outlineLevel="0" max="6904" min="6662" style="14" width="10.7"/>
    <col collapsed="false" customWidth="true" hidden="false" outlineLevel="0" max="6905" min="6905" style="14" width="3.43"/>
    <col collapsed="false" customWidth="true" hidden="false" outlineLevel="0" max="6906" min="6906" style="14" width="32.43"/>
    <col collapsed="false" customWidth="true" hidden="false" outlineLevel="0" max="6907" min="6907" style="14" width="5.3"/>
    <col collapsed="false" customWidth="true" hidden="false" outlineLevel="0" max="6908" min="6908" style="14" width="11.28"/>
    <col collapsed="false" customWidth="true" hidden="false" outlineLevel="0" max="6909" min="6909" style="14" width="12.14"/>
    <col collapsed="false" customWidth="true" hidden="false" outlineLevel="0" max="6911" min="6910" style="14" width="3.86"/>
    <col collapsed="false" customWidth="true" hidden="false" outlineLevel="0" max="6912" min="6912" style="14" width="15.15"/>
    <col collapsed="false" customWidth="true" hidden="false" outlineLevel="0" max="6913" min="6913" style="14" width="13.43"/>
    <col collapsed="false" customWidth="true" hidden="false" outlineLevel="0" max="6914" min="6914" style="14" width="11.43"/>
    <col collapsed="false" customWidth="true" hidden="false" outlineLevel="0" max="6915" min="6915" style="14" width="12"/>
    <col collapsed="false" customWidth="true" hidden="false" outlineLevel="0" max="6916" min="6916" style="14" width="13.43"/>
    <col collapsed="false" customWidth="true" hidden="false" outlineLevel="0" max="6917" min="6917" style="14" width="10.29"/>
    <col collapsed="false" customWidth="false" hidden="false" outlineLevel="0" max="7160" min="6918" style="14" width="10.7"/>
    <col collapsed="false" customWidth="true" hidden="false" outlineLevel="0" max="7161" min="7161" style="14" width="3.43"/>
    <col collapsed="false" customWidth="true" hidden="false" outlineLevel="0" max="7162" min="7162" style="14" width="32.43"/>
    <col collapsed="false" customWidth="true" hidden="false" outlineLevel="0" max="7163" min="7163" style="14" width="5.3"/>
    <col collapsed="false" customWidth="true" hidden="false" outlineLevel="0" max="7164" min="7164" style="14" width="11.28"/>
    <col collapsed="false" customWidth="true" hidden="false" outlineLevel="0" max="7165" min="7165" style="14" width="12.14"/>
    <col collapsed="false" customWidth="true" hidden="false" outlineLevel="0" max="7167" min="7166" style="14" width="3.86"/>
    <col collapsed="false" customWidth="true" hidden="false" outlineLevel="0" max="7168" min="7168" style="14" width="15.15"/>
    <col collapsed="false" customWidth="true" hidden="false" outlineLevel="0" max="7169" min="7169" style="14" width="13.43"/>
    <col collapsed="false" customWidth="true" hidden="false" outlineLevel="0" max="7170" min="7170" style="14" width="11.43"/>
    <col collapsed="false" customWidth="true" hidden="false" outlineLevel="0" max="7171" min="7171" style="14" width="12"/>
    <col collapsed="false" customWidth="true" hidden="false" outlineLevel="0" max="7172" min="7172" style="14" width="13.43"/>
    <col collapsed="false" customWidth="true" hidden="false" outlineLevel="0" max="7173" min="7173" style="14" width="10.29"/>
    <col collapsed="false" customWidth="false" hidden="false" outlineLevel="0" max="7416" min="7174" style="14" width="10.7"/>
    <col collapsed="false" customWidth="true" hidden="false" outlineLevel="0" max="7417" min="7417" style="14" width="3.43"/>
    <col collapsed="false" customWidth="true" hidden="false" outlineLevel="0" max="7418" min="7418" style="14" width="32.43"/>
    <col collapsed="false" customWidth="true" hidden="false" outlineLevel="0" max="7419" min="7419" style="14" width="5.3"/>
    <col collapsed="false" customWidth="true" hidden="false" outlineLevel="0" max="7420" min="7420" style="14" width="11.28"/>
    <col collapsed="false" customWidth="true" hidden="false" outlineLevel="0" max="7421" min="7421" style="14" width="12.14"/>
    <col collapsed="false" customWidth="true" hidden="false" outlineLevel="0" max="7423" min="7422" style="14" width="3.86"/>
    <col collapsed="false" customWidth="true" hidden="false" outlineLevel="0" max="7424" min="7424" style="14" width="15.15"/>
    <col collapsed="false" customWidth="true" hidden="false" outlineLevel="0" max="7425" min="7425" style="14" width="13.43"/>
    <col collapsed="false" customWidth="true" hidden="false" outlineLevel="0" max="7426" min="7426" style="14" width="11.43"/>
    <col collapsed="false" customWidth="true" hidden="false" outlineLevel="0" max="7427" min="7427" style="14" width="12"/>
    <col collapsed="false" customWidth="true" hidden="false" outlineLevel="0" max="7428" min="7428" style="14" width="13.43"/>
    <col collapsed="false" customWidth="true" hidden="false" outlineLevel="0" max="7429" min="7429" style="14" width="10.29"/>
    <col collapsed="false" customWidth="false" hidden="false" outlineLevel="0" max="7672" min="7430" style="14" width="10.7"/>
    <col collapsed="false" customWidth="true" hidden="false" outlineLevel="0" max="7673" min="7673" style="14" width="3.43"/>
    <col collapsed="false" customWidth="true" hidden="false" outlineLevel="0" max="7674" min="7674" style="14" width="32.43"/>
    <col collapsed="false" customWidth="true" hidden="false" outlineLevel="0" max="7675" min="7675" style="14" width="5.3"/>
    <col collapsed="false" customWidth="true" hidden="false" outlineLevel="0" max="7676" min="7676" style="14" width="11.28"/>
    <col collapsed="false" customWidth="true" hidden="false" outlineLevel="0" max="7677" min="7677" style="14" width="12.14"/>
    <col collapsed="false" customWidth="true" hidden="false" outlineLevel="0" max="7679" min="7678" style="14" width="3.86"/>
    <col collapsed="false" customWidth="true" hidden="false" outlineLevel="0" max="7680" min="7680" style="14" width="15.15"/>
    <col collapsed="false" customWidth="true" hidden="false" outlineLevel="0" max="7681" min="7681" style="14" width="13.43"/>
    <col collapsed="false" customWidth="true" hidden="false" outlineLevel="0" max="7682" min="7682" style="14" width="11.43"/>
    <col collapsed="false" customWidth="true" hidden="false" outlineLevel="0" max="7683" min="7683" style="14" width="12"/>
    <col collapsed="false" customWidth="true" hidden="false" outlineLevel="0" max="7684" min="7684" style="14" width="13.43"/>
    <col collapsed="false" customWidth="true" hidden="false" outlineLevel="0" max="7685" min="7685" style="14" width="10.29"/>
    <col collapsed="false" customWidth="false" hidden="false" outlineLevel="0" max="7928" min="7686" style="14" width="10.7"/>
    <col collapsed="false" customWidth="true" hidden="false" outlineLevel="0" max="7929" min="7929" style="14" width="3.43"/>
    <col collapsed="false" customWidth="true" hidden="false" outlineLevel="0" max="7930" min="7930" style="14" width="32.43"/>
    <col collapsed="false" customWidth="true" hidden="false" outlineLevel="0" max="7931" min="7931" style="14" width="5.3"/>
    <col collapsed="false" customWidth="true" hidden="false" outlineLevel="0" max="7932" min="7932" style="14" width="11.28"/>
    <col collapsed="false" customWidth="true" hidden="false" outlineLevel="0" max="7933" min="7933" style="14" width="12.14"/>
    <col collapsed="false" customWidth="true" hidden="false" outlineLevel="0" max="7935" min="7934" style="14" width="3.86"/>
    <col collapsed="false" customWidth="true" hidden="false" outlineLevel="0" max="7936" min="7936" style="14" width="15.15"/>
    <col collapsed="false" customWidth="true" hidden="false" outlineLevel="0" max="7937" min="7937" style="14" width="13.43"/>
    <col collapsed="false" customWidth="true" hidden="false" outlineLevel="0" max="7938" min="7938" style="14" width="11.43"/>
    <col collapsed="false" customWidth="true" hidden="false" outlineLevel="0" max="7939" min="7939" style="14" width="12"/>
    <col collapsed="false" customWidth="true" hidden="false" outlineLevel="0" max="7940" min="7940" style="14" width="13.43"/>
    <col collapsed="false" customWidth="true" hidden="false" outlineLevel="0" max="7941" min="7941" style="14" width="10.29"/>
    <col collapsed="false" customWidth="false" hidden="false" outlineLevel="0" max="8184" min="7942" style="14" width="10.7"/>
    <col collapsed="false" customWidth="true" hidden="false" outlineLevel="0" max="8185" min="8185" style="14" width="3.43"/>
    <col collapsed="false" customWidth="true" hidden="false" outlineLevel="0" max="8186" min="8186" style="14" width="32.43"/>
    <col collapsed="false" customWidth="true" hidden="false" outlineLevel="0" max="8187" min="8187" style="14" width="5.3"/>
    <col collapsed="false" customWidth="true" hidden="false" outlineLevel="0" max="8188" min="8188" style="14" width="11.28"/>
    <col collapsed="false" customWidth="true" hidden="false" outlineLevel="0" max="8189" min="8189" style="14" width="12.14"/>
    <col collapsed="false" customWidth="true" hidden="false" outlineLevel="0" max="8191" min="8190" style="14" width="3.86"/>
    <col collapsed="false" customWidth="true" hidden="false" outlineLevel="0" max="8192" min="8192" style="14" width="15.15"/>
    <col collapsed="false" customWidth="true" hidden="false" outlineLevel="0" max="8193" min="8193" style="14" width="13.43"/>
    <col collapsed="false" customWidth="true" hidden="false" outlineLevel="0" max="8194" min="8194" style="14" width="11.43"/>
    <col collapsed="false" customWidth="true" hidden="false" outlineLevel="0" max="8195" min="8195" style="14" width="12"/>
    <col collapsed="false" customWidth="true" hidden="false" outlineLevel="0" max="8196" min="8196" style="14" width="13.43"/>
    <col collapsed="false" customWidth="true" hidden="false" outlineLevel="0" max="8197" min="8197" style="14" width="10.29"/>
    <col collapsed="false" customWidth="false" hidden="false" outlineLevel="0" max="8440" min="8198" style="14" width="10.7"/>
    <col collapsed="false" customWidth="true" hidden="false" outlineLevel="0" max="8441" min="8441" style="14" width="3.43"/>
    <col collapsed="false" customWidth="true" hidden="false" outlineLevel="0" max="8442" min="8442" style="14" width="32.43"/>
    <col collapsed="false" customWidth="true" hidden="false" outlineLevel="0" max="8443" min="8443" style="14" width="5.3"/>
    <col collapsed="false" customWidth="true" hidden="false" outlineLevel="0" max="8444" min="8444" style="14" width="11.28"/>
    <col collapsed="false" customWidth="true" hidden="false" outlineLevel="0" max="8445" min="8445" style="14" width="12.14"/>
    <col collapsed="false" customWidth="true" hidden="false" outlineLevel="0" max="8447" min="8446" style="14" width="3.86"/>
    <col collapsed="false" customWidth="true" hidden="false" outlineLevel="0" max="8448" min="8448" style="14" width="15.15"/>
    <col collapsed="false" customWidth="true" hidden="false" outlineLevel="0" max="8449" min="8449" style="14" width="13.43"/>
    <col collapsed="false" customWidth="true" hidden="false" outlineLevel="0" max="8450" min="8450" style="14" width="11.43"/>
    <col collapsed="false" customWidth="true" hidden="false" outlineLevel="0" max="8451" min="8451" style="14" width="12"/>
    <col collapsed="false" customWidth="true" hidden="false" outlineLevel="0" max="8452" min="8452" style="14" width="13.43"/>
    <col collapsed="false" customWidth="true" hidden="false" outlineLevel="0" max="8453" min="8453" style="14" width="10.29"/>
    <col collapsed="false" customWidth="false" hidden="false" outlineLevel="0" max="8696" min="8454" style="14" width="10.7"/>
    <col collapsed="false" customWidth="true" hidden="false" outlineLevel="0" max="8697" min="8697" style="14" width="3.43"/>
    <col collapsed="false" customWidth="true" hidden="false" outlineLevel="0" max="8698" min="8698" style="14" width="32.43"/>
    <col collapsed="false" customWidth="true" hidden="false" outlineLevel="0" max="8699" min="8699" style="14" width="5.3"/>
    <col collapsed="false" customWidth="true" hidden="false" outlineLevel="0" max="8700" min="8700" style="14" width="11.28"/>
    <col collapsed="false" customWidth="true" hidden="false" outlineLevel="0" max="8701" min="8701" style="14" width="12.14"/>
    <col collapsed="false" customWidth="true" hidden="false" outlineLevel="0" max="8703" min="8702" style="14" width="3.86"/>
    <col collapsed="false" customWidth="true" hidden="false" outlineLevel="0" max="8704" min="8704" style="14" width="15.15"/>
    <col collapsed="false" customWidth="true" hidden="false" outlineLevel="0" max="8705" min="8705" style="14" width="13.43"/>
    <col collapsed="false" customWidth="true" hidden="false" outlineLevel="0" max="8706" min="8706" style="14" width="11.43"/>
    <col collapsed="false" customWidth="true" hidden="false" outlineLevel="0" max="8707" min="8707" style="14" width="12"/>
    <col collapsed="false" customWidth="true" hidden="false" outlineLevel="0" max="8708" min="8708" style="14" width="13.43"/>
    <col collapsed="false" customWidth="true" hidden="false" outlineLevel="0" max="8709" min="8709" style="14" width="10.29"/>
    <col collapsed="false" customWidth="false" hidden="false" outlineLevel="0" max="8952" min="8710" style="14" width="10.7"/>
    <col collapsed="false" customWidth="true" hidden="false" outlineLevel="0" max="8953" min="8953" style="14" width="3.43"/>
    <col collapsed="false" customWidth="true" hidden="false" outlineLevel="0" max="8954" min="8954" style="14" width="32.43"/>
    <col collapsed="false" customWidth="true" hidden="false" outlineLevel="0" max="8955" min="8955" style="14" width="5.3"/>
    <col collapsed="false" customWidth="true" hidden="false" outlineLevel="0" max="8956" min="8956" style="14" width="11.28"/>
    <col collapsed="false" customWidth="true" hidden="false" outlineLevel="0" max="8957" min="8957" style="14" width="12.14"/>
    <col collapsed="false" customWidth="true" hidden="false" outlineLevel="0" max="8959" min="8958" style="14" width="3.86"/>
    <col collapsed="false" customWidth="true" hidden="false" outlineLevel="0" max="8960" min="8960" style="14" width="15.15"/>
    <col collapsed="false" customWidth="true" hidden="false" outlineLevel="0" max="8961" min="8961" style="14" width="13.43"/>
    <col collapsed="false" customWidth="true" hidden="false" outlineLevel="0" max="8962" min="8962" style="14" width="11.43"/>
    <col collapsed="false" customWidth="true" hidden="false" outlineLevel="0" max="8963" min="8963" style="14" width="12"/>
    <col collapsed="false" customWidth="true" hidden="false" outlineLevel="0" max="8964" min="8964" style="14" width="13.43"/>
    <col collapsed="false" customWidth="true" hidden="false" outlineLevel="0" max="8965" min="8965" style="14" width="10.29"/>
    <col collapsed="false" customWidth="false" hidden="false" outlineLevel="0" max="9208" min="8966" style="14" width="10.7"/>
    <col collapsed="false" customWidth="true" hidden="false" outlineLevel="0" max="9209" min="9209" style="14" width="3.43"/>
    <col collapsed="false" customWidth="true" hidden="false" outlineLevel="0" max="9210" min="9210" style="14" width="32.43"/>
    <col collapsed="false" customWidth="true" hidden="false" outlineLevel="0" max="9211" min="9211" style="14" width="5.3"/>
    <col collapsed="false" customWidth="true" hidden="false" outlineLevel="0" max="9212" min="9212" style="14" width="11.28"/>
    <col collapsed="false" customWidth="true" hidden="false" outlineLevel="0" max="9213" min="9213" style="14" width="12.14"/>
    <col collapsed="false" customWidth="true" hidden="false" outlineLevel="0" max="9215" min="9214" style="14" width="3.86"/>
    <col collapsed="false" customWidth="true" hidden="false" outlineLevel="0" max="9216" min="9216" style="14" width="15.15"/>
    <col collapsed="false" customWidth="true" hidden="false" outlineLevel="0" max="9217" min="9217" style="14" width="13.43"/>
    <col collapsed="false" customWidth="true" hidden="false" outlineLevel="0" max="9218" min="9218" style="14" width="11.43"/>
    <col collapsed="false" customWidth="true" hidden="false" outlineLevel="0" max="9219" min="9219" style="14" width="12"/>
    <col collapsed="false" customWidth="true" hidden="false" outlineLevel="0" max="9220" min="9220" style="14" width="13.43"/>
    <col collapsed="false" customWidth="true" hidden="false" outlineLevel="0" max="9221" min="9221" style="14" width="10.29"/>
    <col collapsed="false" customWidth="false" hidden="false" outlineLevel="0" max="9464" min="9222" style="14" width="10.7"/>
    <col collapsed="false" customWidth="true" hidden="false" outlineLevel="0" max="9465" min="9465" style="14" width="3.43"/>
    <col collapsed="false" customWidth="true" hidden="false" outlineLevel="0" max="9466" min="9466" style="14" width="32.43"/>
    <col collapsed="false" customWidth="true" hidden="false" outlineLevel="0" max="9467" min="9467" style="14" width="5.3"/>
    <col collapsed="false" customWidth="true" hidden="false" outlineLevel="0" max="9468" min="9468" style="14" width="11.28"/>
    <col collapsed="false" customWidth="true" hidden="false" outlineLevel="0" max="9469" min="9469" style="14" width="12.14"/>
    <col collapsed="false" customWidth="true" hidden="false" outlineLevel="0" max="9471" min="9470" style="14" width="3.86"/>
    <col collapsed="false" customWidth="true" hidden="false" outlineLevel="0" max="9472" min="9472" style="14" width="15.15"/>
    <col collapsed="false" customWidth="true" hidden="false" outlineLevel="0" max="9473" min="9473" style="14" width="13.43"/>
    <col collapsed="false" customWidth="true" hidden="false" outlineLevel="0" max="9474" min="9474" style="14" width="11.43"/>
    <col collapsed="false" customWidth="true" hidden="false" outlineLevel="0" max="9475" min="9475" style="14" width="12"/>
    <col collapsed="false" customWidth="true" hidden="false" outlineLevel="0" max="9476" min="9476" style="14" width="13.43"/>
    <col collapsed="false" customWidth="true" hidden="false" outlineLevel="0" max="9477" min="9477" style="14" width="10.29"/>
    <col collapsed="false" customWidth="false" hidden="false" outlineLevel="0" max="9720" min="9478" style="14" width="10.7"/>
    <col collapsed="false" customWidth="true" hidden="false" outlineLevel="0" max="9721" min="9721" style="14" width="3.43"/>
    <col collapsed="false" customWidth="true" hidden="false" outlineLevel="0" max="9722" min="9722" style="14" width="32.43"/>
    <col collapsed="false" customWidth="true" hidden="false" outlineLevel="0" max="9723" min="9723" style="14" width="5.3"/>
    <col collapsed="false" customWidth="true" hidden="false" outlineLevel="0" max="9724" min="9724" style="14" width="11.28"/>
    <col collapsed="false" customWidth="true" hidden="false" outlineLevel="0" max="9725" min="9725" style="14" width="12.14"/>
    <col collapsed="false" customWidth="true" hidden="false" outlineLevel="0" max="9727" min="9726" style="14" width="3.86"/>
    <col collapsed="false" customWidth="true" hidden="false" outlineLevel="0" max="9728" min="9728" style="14" width="15.15"/>
    <col collapsed="false" customWidth="true" hidden="false" outlineLevel="0" max="9729" min="9729" style="14" width="13.43"/>
    <col collapsed="false" customWidth="true" hidden="false" outlineLevel="0" max="9730" min="9730" style="14" width="11.43"/>
    <col collapsed="false" customWidth="true" hidden="false" outlineLevel="0" max="9731" min="9731" style="14" width="12"/>
    <col collapsed="false" customWidth="true" hidden="false" outlineLevel="0" max="9732" min="9732" style="14" width="13.43"/>
    <col collapsed="false" customWidth="true" hidden="false" outlineLevel="0" max="9733" min="9733" style="14" width="10.29"/>
    <col collapsed="false" customWidth="false" hidden="false" outlineLevel="0" max="9976" min="9734" style="14" width="10.7"/>
    <col collapsed="false" customWidth="true" hidden="false" outlineLevel="0" max="9977" min="9977" style="14" width="3.43"/>
    <col collapsed="false" customWidth="true" hidden="false" outlineLevel="0" max="9978" min="9978" style="14" width="32.43"/>
    <col collapsed="false" customWidth="true" hidden="false" outlineLevel="0" max="9979" min="9979" style="14" width="5.3"/>
    <col collapsed="false" customWidth="true" hidden="false" outlineLevel="0" max="9980" min="9980" style="14" width="11.28"/>
    <col collapsed="false" customWidth="true" hidden="false" outlineLevel="0" max="9981" min="9981" style="14" width="12.14"/>
    <col collapsed="false" customWidth="true" hidden="false" outlineLevel="0" max="9983" min="9982" style="14" width="3.86"/>
    <col collapsed="false" customWidth="true" hidden="false" outlineLevel="0" max="9984" min="9984" style="14" width="15.15"/>
    <col collapsed="false" customWidth="true" hidden="false" outlineLevel="0" max="9985" min="9985" style="14" width="13.43"/>
    <col collapsed="false" customWidth="true" hidden="false" outlineLevel="0" max="9986" min="9986" style="14" width="11.43"/>
    <col collapsed="false" customWidth="true" hidden="false" outlineLevel="0" max="9987" min="9987" style="14" width="12"/>
    <col collapsed="false" customWidth="true" hidden="false" outlineLevel="0" max="9988" min="9988" style="14" width="13.43"/>
    <col collapsed="false" customWidth="true" hidden="false" outlineLevel="0" max="9989" min="9989" style="14" width="10.29"/>
    <col collapsed="false" customWidth="false" hidden="false" outlineLevel="0" max="10232" min="9990" style="14" width="10.7"/>
    <col collapsed="false" customWidth="true" hidden="false" outlineLevel="0" max="10233" min="10233" style="14" width="3.43"/>
    <col collapsed="false" customWidth="true" hidden="false" outlineLevel="0" max="10234" min="10234" style="14" width="32.43"/>
    <col collapsed="false" customWidth="true" hidden="false" outlineLevel="0" max="10235" min="10235" style="14" width="5.3"/>
    <col collapsed="false" customWidth="true" hidden="false" outlineLevel="0" max="10236" min="10236" style="14" width="11.28"/>
    <col collapsed="false" customWidth="true" hidden="false" outlineLevel="0" max="10237" min="10237" style="14" width="12.14"/>
    <col collapsed="false" customWidth="true" hidden="false" outlineLevel="0" max="10239" min="10238" style="14" width="3.86"/>
    <col collapsed="false" customWidth="true" hidden="false" outlineLevel="0" max="10240" min="10240" style="14" width="15.15"/>
    <col collapsed="false" customWidth="true" hidden="false" outlineLevel="0" max="10241" min="10241" style="14" width="13.43"/>
    <col collapsed="false" customWidth="true" hidden="false" outlineLevel="0" max="10242" min="10242" style="14" width="11.43"/>
    <col collapsed="false" customWidth="true" hidden="false" outlineLevel="0" max="10243" min="10243" style="14" width="12"/>
    <col collapsed="false" customWidth="true" hidden="false" outlineLevel="0" max="10244" min="10244" style="14" width="13.43"/>
    <col collapsed="false" customWidth="true" hidden="false" outlineLevel="0" max="10245" min="10245" style="14" width="10.29"/>
    <col collapsed="false" customWidth="false" hidden="false" outlineLevel="0" max="10488" min="10246" style="14" width="10.7"/>
    <col collapsed="false" customWidth="true" hidden="false" outlineLevel="0" max="10489" min="10489" style="14" width="3.43"/>
    <col collapsed="false" customWidth="true" hidden="false" outlineLevel="0" max="10490" min="10490" style="14" width="32.43"/>
    <col collapsed="false" customWidth="true" hidden="false" outlineLevel="0" max="10491" min="10491" style="14" width="5.3"/>
    <col collapsed="false" customWidth="true" hidden="false" outlineLevel="0" max="10492" min="10492" style="14" width="11.28"/>
    <col collapsed="false" customWidth="true" hidden="false" outlineLevel="0" max="10493" min="10493" style="14" width="12.14"/>
    <col collapsed="false" customWidth="true" hidden="false" outlineLevel="0" max="10495" min="10494" style="14" width="3.86"/>
    <col collapsed="false" customWidth="true" hidden="false" outlineLevel="0" max="10496" min="10496" style="14" width="15.15"/>
    <col collapsed="false" customWidth="true" hidden="false" outlineLevel="0" max="10497" min="10497" style="14" width="13.43"/>
    <col collapsed="false" customWidth="true" hidden="false" outlineLevel="0" max="10498" min="10498" style="14" width="11.43"/>
    <col collapsed="false" customWidth="true" hidden="false" outlineLevel="0" max="10499" min="10499" style="14" width="12"/>
    <col collapsed="false" customWidth="true" hidden="false" outlineLevel="0" max="10500" min="10500" style="14" width="13.43"/>
    <col collapsed="false" customWidth="true" hidden="false" outlineLevel="0" max="10501" min="10501" style="14" width="10.29"/>
    <col collapsed="false" customWidth="false" hidden="false" outlineLevel="0" max="10744" min="10502" style="14" width="10.7"/>
    <col collapsed="false" customWidth="true" hidden="false" outlineLevel="0" max="10745" min="10745" style="14" width="3.43"/>
    <col collapsed="false" customWidth="true" hidden="false" outlineLevel="0" max="10746" min="10746" style="14" width="32.43"/>
    <col collapsed="false" customWidth="true" hidden="false" outlineLevel="0" max="10747" min="10747" style="14" width="5.3"/>
    <col collapsed="false" customWidth="true" hidden="false" outlineLevel="0" max="10748" min="10748" style="14" width="11.28"/>
    <col collapsed="false" customWidth="true" hidden="false" outlineLevel="0" max="10749" min="10749" style="14" width="12.14"/>
    <col collapsed="false" customWidth="true" hidden="false" outlineLevel="0" max="10751" min="10750" style="14" width="3.86"/>
    <col collapsed="false" customWidth="true" hidden="false" outlineLevel="0" max="10752" min="10752" style="14" width="15.15"/>
    <col collapsed="false" customWidth="true" hidden="false" outlineLevel="0" max="10753" min="10753" style="14" width="13.43"/>
    <col collapsed="false" customWidth="true" hidden="false" outlineLevel="0" max="10754" min="10754" style="14" width="11.43"/>
    <col collapsed="false" customWidth="true" hidden="false" outlineLevel="0" max="10755" min="10755" style="14" width="12"/>
    <col collapsed="false" customWidth="true" hidden="false" outlineLevel="0" max="10756" min="10756" style="14" width="13.43"/>
    <col collapsed="false" customWidth="true" hidden="false" outlineLevel="0" max="10757" min="10757" style="14" width="10.29"/>
    <col collapsed="false" customWidth="false" hidden="false" outlineLevel="0" max="11000" min="10758" style="14" width="10.7"/>
    <col collapsed="false" customWidth="true" hidden="false" outlineLevel="0" max="11001" min="11001" style="14" width="3.43"/>
    <col collapsed="false" customWidth="true" hidden="false" outlineLevel="0" max="11002" min="11002" style="14" width="32.43"/>
    <col collapsed="false" customWidth="true" hidden="false" outlineLevel="0" max="11003" min="11003" style="14" width="5.3"/>
    <col collapsed="false" customWidth="true" hidden="false" outlineLevel="0" max="11004" min="11004" style="14" width="11.28"/>
    <col collapsed="false" customWidth="true" hidden="false" outlineLevel="0" max="11005" min="11005" style="14" width="12.14"/>
    <col collapsed="false" customWidth="true" hidden="false" outlineLevel="0" max="11007" min="11006" style="14" width="3.86"/>
    <col collapsed="false" customWidth="true" hidden="false" outlineLevel="0" max="11008" min="11008" style="14" width="15.15"/>
    <col collapsed="false" customWidth="true" hidden="false" outlineLevel="0" max="11009" min="11009" style="14" width="13.43"/>
    <col collapsed="false" customWidth="true" hidden="false" outlineLevel="0" max="11010" min="11010" style="14" width="11.43"/>
    <col collapsed="false" customWidth="true" hidden="false" outlineLevel="0" max="11011" min="11011" style="14" width="12"/>
    <col collapsed="false" customWidth="true" hidden="false" outlineLevel="0" max="11012" min="11012" style="14" width="13.43"/>
    <col collapsed="false" customWidth="true" hidden="false" outlineLevel="0" max="11013" min="11013" style="14" width="10.29"/>
    <col collapsed="false" customWidth="false" hidden="false" outlineLevel="0" max="11256" min="11014" style="14" width="10.7"/>
    <col collapsed="false" customWidth="true" hidden="false" outlineLevel="0" max="11257" min="11257" style="14" width="3.43"/>
    <col collapsed="false" customWidth="true" hidden="false" outlineLevel="0" max="11258" min="11258" style="14" width="32.43"/>
    <col collapsed="false" customWidth="true" hidden="false" outlineLevel="0" max="11259" min="11259" style="14" width="5.3"/>
    <col collapsed="false" customWidth="true" hidden="false" outlineLevel="0" max="11260" min="11260" style="14" width="11.28"/>
    <col collapsed="false" customWidth="true" hidden="false" outlineLevel="0" max="11261" min="11261" style="14" width="12.14"/>
    <col collapsed="false" customWidth="true" hidden="false" outlineLevel="0" max="11263" min="11262" style="14" width="3.86"/>
    <col collapsed="false" customWidth="true" hidden="false" outlineLevel="0" max="11264" min="11264" style="14" width="15.15"/>
    <col collapsed="false" customWidth="true" hidden="false" outlineLevel="0" max="11265" min="11265" style="14" width="13.43"/>
    <col collapsed="false" customWidth="true" hidden="false" outlineLevel="0" max="11266" min="11266" style="14" width="11.43"/>
    <col collapsed="false" customWidth="true" hidden="false" outlineLevel="0" max="11267" min="11267" style="14" width="12"/>
    <col collapsed="false" customWidth="true" hidden="false" outlineLevel="0" max="11268" min="11268" style="14" width="13.43"/>
    <col collapsed="false" customWidth="true" hidden="false" outlineLevel="0" max="11269" min="11269" style="14" width="10.29"/>
    <col collapsed="false" customWidth="false" hidden="false" outlineLevel="0" max="11512" min="11270" style="14" width="10.7"/>
    <col collapsed="false" customWidth="true" hidden="false" outlineLevel="0" max="11513" min="11513" style="14" width="3.43"/>
    <col collapsed="false" customWidth="true" hidden="false" outlineLevel="0" max="11514" min="11514" style="14" width="32.43"/>
    <col collapsed="false" customWidth="true" hidden="false" outlineLevel="0" max="11515" min="11515" style="14" width="5.3"/>
    <col collapsed="false" customWidth="true" hidden="false" outlineLevel="0" max="11516" min="11516" style="14" width="11.28"/>
    <col collapsed="false" customWidth="true" hidden="false" outlineLevel="0" max="11517" min="11517" style="14" width="12.14"/>
    <col collapsed="false" customWidth="true" hidden="false" outlineLevel="0" max="11519" min="11518" style="14" width="3.86"/>
    <col collapsed="false" customWidth="true" hidden="false" outlineLevel="0" max="11520" min="11520" style="14" width="15.15"/>
    <col collapsed="false" customWidth="true" hidden="false" outlineLevel="0" max="11521" min="11521" style="14" width="13.43"/>
    <col collapsed="false" customWidth="true" hidden="false" outlineLevel="0" max="11522" min="11522" style="14" width="11.43"/>
    <col collapsed="false" customWidth="true" hidden="false" outlineLevel="0" max="11523" min="11523" style="14" width="12"/>
    <col collapsed="false" customWidth="true" hidden="false" outlineLevel="0" max="11524" min="11524" style="14" width="13.43"/>
    <col collapsed="false" customWidth="true" hidden="false" outlineLevel="0" max="11525" min="11525" style="14" width="10.29"/>
    <col collapsed="false" customWidth="false" hidden="false" outlineLevel="0" max="11768" min="11526" style="14" width="10.7"/>
    <col collapsed="false" customWidth="true" hidden="false" outlineLevel="0" max="11769" min="11769" style="14" width="3.43"/>
    <col collapsed="false" customWidth="true" hidden="false" outlineLevel="0" max="11770" min="11770" style="14" width="32.43"/>
    <col collapsed="false" customWidth="true" hidden="false" outlineLevel="0" max="11771" min="11771" style="14" width="5.3"/>
    <col collapsed="false" customWidth="true" hidden="false" outlineLevel="0" max="11772" min="11772" style="14" width="11.28"/>
    <col collapsed="false" customWidth="true" hidden="false" outlineLevel="0" max="11773" min="11773" style="14" width="12.14"/>
    <col collapsed="false" customWidth="true" hidden="false" outlineLevel="0" max="11775" min="11774" style="14" width="3.86"/>
    <col collapsed="false" customWidth="true" hidden="false" outlineLevel="0" max="11776" min="11776" style="14" width="15.15"/>
    <col collapsed="false" customWidth="true" hidden="false" outlineLevel="0" max="11777" min="11777" style="14" width="13.43"/>
    <col collapsed="false" customWidth="true" hidden="false" outlineLevel="0" max="11778" min="11778" style="14" width="11.43"/>
    <col collapsed="false" customWidth="true" hidden="false" outlineLevel="0" max="11779" min="11779" style="14" width="12"/>
    <col collapsed="false" customWidth="true" hidden="false" outlineLevel="0" max="11780" min="11780" style="14" width="13.43"/>
    <col collapsed="false" customWidth="true" hidden="false" outlineLevel="0" max="11781" min="11781" style="14" width="10.29"/>
    <col collapsed="false" customWidth="false" hidden="false" outlineLevel="0" max="12024" min="11782" style="14" width="10.7"/>
    <col collapsed="false" customWidth="true" hidden="false" outlineLevel="0" max="12025" min="12025" style="14" width="3.43"/>
    <col collapsed="false" customWidth="true" hidden="false" outlineLevel="0" max="12026" min="12026" style="14" width="32.43"/>
    <col collapsed="false" customWidth="true" hidden="false" outlineLevel="0" max="12027" min="12027" style="14" width="5.3"/>
    <col collapsed="false" customWidth="true" hidden="false" outlineLevel="0" max="12028" min="12028" style="14" width="11.28"/>
    <col collapsed="false" customWidth="true" hidden="false" outlineLevel="0" max="12029" min="12029" style="14" width="12.14"/>
    <col collapsed="false" customWidth="true" hidden="false" outlineLevel="0" max="12031" min="12030" style="14" width="3.86"/>
    <col collapsed="false" customWidth="true" hidden="false" outlineLevel="0" max="12032" min="12032" style="14" width="15.15"/>
    <col collapsed="false" customWidth="true" hidden="false" outlineLevel="0" max="12033" min="12033" style="14" width="13.43"/>
    <col collapsed="false" customWidth="true" hidden="false" outlineLevel="0" max="12034" min="12034" style="14" width="11.43"/>
    <col collapsed="false" customWidth="true" hidden="false" outlineLevel="0" max="12035" min="12035" style="14" width="12"/>
    <col collapsed="false" customWidth="true" hidden="false" outlineLevel="0" max="12036" min="12036" style="14" width="13.43"/>
    <col collapsed="false" customWidth="true" hidden="false" outlineLevel="0" max="12037" min="12037" style="14" width="10.29"/>
    <col collapsed="false" customWidth="false" hidden="false" outlineLevel="0" max="12280" min="12038" style="14" width="10.7"/>
    <col collapsed="false" customWidth="true" hidden="false" outlineLevel="0" max="12281" min="12281" style="14" width="3.43"/>
    <col collapsed="false" customWidth="true" hidden="false" outlineLevel="0" max="12282" min="12282" style="14" width="32.43"/>
    <col collapsed="false" customWidth="true" hidden="false" outlineLevel="0" max="12283" min="12283" style="14" width="5.3"/>
    <col collapsed="false" customWidth="true" hidden="false" outlineLevel="0" max="12284" min="12284" style="14" width="11.28"/>
    <col collapsed="false" customWidth="true" hidden="false" outlineLevel="0" max="12285" min="12285" style="14" width="12.14"/>
    <col collapsed="false" customWidth="true" hidden="false" outlineLevel="0" max="12287" min="12286" style="14" width="3.86"/>
    <col collapsed="false" customWidth="true" hidden="false" outlineLevel="0" max="12288" min="12288" style="14" width="15.15"/>
    <col collapsed="false" customWidth="true" hidden="false" outlineLevel="0" max="12289" min="12289" style="14" width="13.43"/>
    <col collapsed="false" customWidth="true" hidden="false" outlineLevel="0" max="12290" min="12290" style="14" width="11.43"/>
    <col collapsed="false" customWidth="true" hidden="false" outlineLevel="0" max="12291" min="12291" style="14" width="12"/>
    <col collapsed="false" customWidth="true" hidden="false" outlineLevel="0" max="12292" min="12292" style="14" width="13.43"/>
    <col collapsed="false" customWidth="true" hidden="false" outlineLevel="0" max="12293" min="12293" style="14" width="10.29"/>
    <col collapsed="false" customWidth="false" hidden="false" outlineLevel="0" max="12536" min="12294" style="14" width="10.7"/>
    <col collapsed="false" customWidth="true" hidden="false" outlineLevel="0" max="12537" min="12537" style="14" width="3.43"/>
    <col collapsed="false" customWidth="true" hidden="false" outlineLevel="0" max="12538" min="12538" style="14" width="32.43"/>
    <col collapsed="false" customWidth="true" hidden="false" outlineLevel="0" max="12539" min="12539" style="14" width="5.3"/>
    <col collapsed="false" customWidth="true" hidden="false" outlineLevel="0" max="12540" min="12540" style="14" width="11.28"/>
    <col collapsed="false" customWidth="true" hidden="false" outlineLevel="0" max="12541" min="12541" style="14" width="12.14"/>
    <col collapsed="false" customWidth="true" hidden="false" outlineLevel="0" max="12543" min="12542" style="14" width="3.86"/>
    <col collapsed="false" customWidth="true" hidden="false" outlineLevel="0" max="12544" min="12544" style="14" width="15.15"/>
    <col collapsed="false" customWidth="true" hidden="false" outlineLevel="0" max="12545" min="12545" style="14" width="13.43"/>
    <col collapsed="false" customWidth="true" hidden="false" outlineLevel="0" max="12546" min="12546" style="14" width="11.43"/>
    <col collapsed="false" customWidth="true" hidden="false" outlineLevel="0" max="12547" min="12547" style="14" width="12"/>
    <col collapsed="false" customWidth="true" hidden="false" outlineLevel="0" max="12548" min="12548" style="14" width="13.43"/>
    <col collapsed="false" customWidth="true" hidden="false" outlineLevel="0" max="12549" min="12549" style="14" width="10.29"/>
    <col collapsed="false" customWidth="false" hidden="false" outlineLevel="0" max="12792" min="12550" style="14" width="10.7"/>
    <col collapsed="false" customWidth="true" hidden="false" outlineLevel="0" max="12793" min="12793" style="14" width="3.43"/>
    <col collapsed="false" customWidth="true" hidden="false" outlineLevel="0" max="12794" min="12794" style="14" width="32.43"/>
    <col collapsed="false" customWidth="true" hidden="false" outlineLevel="0" max="12795" min="12795" style="14" width="5.3"/>
    <col collapsed="false" customWidth="true" hidden="false" outlineLevel="0" max="12796" min="12796" style="14" width="11.28"/>
    <col collapsed="false" customWidth="true" hidden="false" outlineLevel="0" max="12797" min="12797" style="14" width="12.14"/>
    <col collapsed="false" customWidth="true" hidden="false" outlineLevel="0" max="12799" min="12798" style="14" width="3.86"/>
    <col collapsed="false" customWidth="true" hidden="false" outlineLevel="0" max="12800" min="12800" style="14" width="15.15"/>
    <col collapsed="false" customWidth="true" hidden="false" outlineLevel="0" max="12801" min="12801" style="14" width="13.43"/>
    <col collapsed="false" customWidth="true" hidden="false" outlineLevel="0" max="12802" min="12802" style="14" width="11.43"/>
    <col collapsed="false" customWidth="true" hidden="false" outlineLevel="0" max="12803" min="12803" style="14" width="12"/>
    <col collapsed="false" customWidth="true" hidden="false" outlineLevel="0" max="12804" min="12804" style="14" width="13.43"/>
    <col collapsed="false" customWidth="true" hidden="false" outlineLevel="0" max="12805" min="12805" style="14" width="10.29"/>
    <col collapsed="false" customWidth="false" hidden="false" outlineLevel="0" max="13048" min="12806" style="14" width="10.7"/>
    <col collapsed="false" customWidth="true" hidden="false" outlineLevel="0" max="13049" min="13049" style="14" width="3.43"/>
    <col collapsed="false" customWidth="true" hidden="false" outlineLevel="0" max="13050" min="13050" style="14" width="32.43"/>
    <col collapsed="false" customWidth="true" hidden="false" outlineLevel="0" max="13051" min="13051" style="14" width="5.3"/>
    <col collapsed="false" customWidth="true" hidden="false" outlineLevel="0" max="13052" min="13052" style="14" width="11.28"/>
    <col collapsed="false" customWidth="true" hidden="false" outlineLevel="0" max="13053" min="13053" style="14" width="12.14"/>
    <col collapsed="false" customWidth="true" hidden="false" outlineLevel="0" max="13055" min="13054" style="14" width="3.86"/>
    <col collapsed="false" customWidth="true" hidden="false" outlineLevel="0" max="13056" min="13056" style="14" width="15.15"/>
    <col collapsed="false" customWidth="true" hidden="false" outlineLevel="0" max="13057" min="13057" style="14" width="13.43"/>
    <col collapsed="false" customWidth="true" hidden="false" outlineLevel="0" max="13058" min="13058" style="14" width="11.43"/>
    <col collapsed="false" customWidth="true" hidden="false" outlineLevel="0" max="13059" min="13059" style="14" width="12"/>
    <col collapsed="false" customWidth="true" hidden="false" outlineLevel="0" max="13060" min="13060" style="14" width="13.43"/>
    <col collapsed="false" customWidth="true" hidden="false" outlineLevel="0" max="13061" min="13061" style="14" width="10.29"/>
    <col collapsed="false" customWidth="false" hidden="false" outlineLevel="0" max="13304" min="13062" style="14" width="10.7"/>
    <col collapsed="false" customWidth="true" hidden="false" outlineLevel="0" max="13305" min="13305" style="14" width="3.43"/>
    <col collapsed="false" customWidth="true" hidden="false" outlineLevel="0" max="13306" min="13306" style="14" width="32.43"/>
    <col collapsed="false" customWidth="true" hidden="false" outlineLevel="0" max="13307" min="13307" style="14" width="5.3"/>
    <col collapsed="false" customWidth="true" hidden="false" outlineLevel="0" max="13308" min="13308" style="14" width="11.28"/>
    <col collapsed="false" customWidth="true" hidden="false" outlineLevel="0" max="13309" min="13309" style="14" width="12.14"/>
    <col collapsed="false" customWidth="true" hidden="false" outlineLevel="0" max="13311" min="13310" style="14" width="3.86"/>
    <col collapsed="false" customWidth="true" hidden="false" outlineLevel="0" max="13312" min="13312" style="14" width="15.15"/>
    <col collapsed="false" customWidth="true" hidden="false" outlineLevel="0" max="13313" min="13313" style="14" width="13.43"/>
    <col collapsed="false" customWidth="true" hidden="false" outlineLevel="0" max="13314" min="13314" style="14" width="11.43"/>
    <col collapsed="false" customWidth="true" hidden="false" outlineLevel="0" max="13315" min="13315" style="14" width="12"/>
    <col collapsed="false" customWidth="true" hidden="false" outlineLevel="0" max="13316" min="13316" style="14" width="13.43"/>
    <col collapsed="false" customWidth="true" hidden="false" outlineLevel="0" max="13317" min="13317" style="14" width="10.29"/>
    <col collapsed="false" customWidth="false" hidden="false" outlineLevel="0" max="13560" min="13318" style="14" width="10.7"/>
    <col collapsed="false" customWidth="true" hidden="false" outlineLevel="0" max="13561" min="13561" style="14" width="3.43"/>
    <col collapsed="false" customWidth="true" hidden="false" outlineLevel="0" max="13562" min="13562" style="14" width="32.43"/>
    <col collapsed="false" customWidth="true" hidden="false" outlineLevel="0" max="13563" min="13563" style="14" width="5.3"/>
    <col collapsed="false" customWidth="true" hidden="false" outlineLevel="0" max="13564" min="13564" style="14" width="11.28"/>
    <col collapsed="false" customWidth="true" hidden="false" outlineLevel="0" max="13565" min="13565" style="14" width="12.14"/>
    <col collapsed="false" customWidth="true" hidden="false" outlineLevel="0" max="13567" min="13566" style="14" width="3.86"/>
    <col collapsed="false" customWidth="true" hidden="false" outlineLevel="0" max="13568" min="13568" style="14" width="15.15"/>
    <col collapsed="false" customWidth="true" hidden="false" outlineLevel="0" max="13569" min="13569" style="14" width="13.43"/>
    <col collapsed="false" customWidth="true" hidden="false" outlineLevel="0" max="13570" min="13570" style="14" width="11.43"/>
    <col collapsed="false" customWidth="true" hidden="false" outlineLevel="0" max="13571" min="13571" style="14" width="12"/>
    <col collapsed="false" customWidth="true" hidden="false" outlineLevel="0" max="13572" min="13572" style="14" width="13.43"/>
    <col collapsed="false" customWidth="true" hidden="false" outlineLevel="0" max="13573" min="13573" style="14" width="10.29"/>
    <col collapsed="false" customWidth="false" hidden="false" outlineLevel="0" max="13816" min="13574" style="14" width="10.7"/>
    <col collapsed="false" customWidth="true" hidden="false" outlineLevel="0" max="13817" min="13817" style="14" width="3.43"/>
    <col collapsed="false" customWidth="true" hidden="false" outlineLevel="0" max="13818" min="13818" style="14" width="32.43"/>
    <col collapsed="false" customWidth="true" hidden="false" outlineLevel="0" max="13819" min="13819" style="14" width="5.3"/>
    <col collapsed="false" customWidth="true" hidden="false" outlineLevel="0" max="13820" min="13820" style="14" width="11.28"/>
    <col collapsed="false" customWidth="true" hidden="false" outlineLevel="0" max="13821" min="13821" style="14" width="12.14"/>
    <col collapsed="false" customWidth="true" hidden="false" outlineLevel="0" max="13823" min="13822" style="14" width="3.86"/>
    <col collapsed="false" customWidth="true" hidden="false" outlineLevel="0" max="13824" min="13824" style="14" width="15.15"/>
    <col collapsed="false" customWidth="true" hidden="false" outlineLevel="0" max="13825" min="13825" style="14" width="13.43"/>
    <col collapsed="false" customWidth="true" hidden="false" outlineLevel="0" max="13826" min="13826" style="14" width="11.43"/>
    <col collapsed="false" customWidth="true" hidden="false" outlineLevel="0" max="13827" min="13827" style="14" width="12"/>
    <col collapsed="false" customWidth="true" hidden="false" outlineLevel="0" max="13828" min="13828" style="14" width="13.43"/>
    <col collapsed="false" customWidth="true" hidden="false" outlineLevel="0" max="13829" min="13829" style="14" width="10.29"/>
    <col collapsed="false" customWidth="false" hidden="false" outlineLevel="0" max="14072" min="13830" style="14" width="10.7"/>
    <col collapsed="false" customWidth="true" hidden="false" outlineLevel="0" max="14073" min="14073" style="14" width="3.43"/>
    <col collapsed="false" customWidth="true" hidden="false" outlineLevel="0" max="14074" min="14074" style="14" width="32.43"/>
    <col collapsed="false" customWidth="true" hidden="false" outlineLevel="0" max="14075" min="14075" style="14" width="5.3"/>
    <col collapsed="false" customWidth="true" hidden="false" outlineLevel="0" max="14076" min="14076" style="14" width="11.28"/>
    <col collapsed="false" customWidth="true" hidden="false" outlineLevel="0" max="14077" min="14077" style="14" width="12.14"/>
    <col collapsed="false" customWidth="true" hidden="false" outlineLevel="0" max="14079" min="14078" style="14" width="3.86"/>
    <col collapsed="false" customWidth="true" hidden="false" outlineLevel="0" max="14080" min="14080" style="14" width="15.15"/>
    <col collapsed="false" customWidth="true" hidden="false" outlineLevel="0" max="14081" min="14081" style="14" width="13.43"/>
    <col collapsed="false" customWidth="true" hidden="false" outlineLevel="0" max="14082" min="14082" style="14" width="11.43"/>
    <col collapsed="false" customWidth="true" hidden="false" outlineLevel="0" max="14083" min="14083" style="14" width="12"/>
    <col collapsed="false" customWidth="true" hidden="false" outlineLevel="0" max="14084" min="14084" style="14" width="13.43"/>
    <col collapsed="false" customWidth="true" hidden="false" outlineLevel="0" max="14085" min="14085" style="14" width="10.29"/>
    <col collapsed="false" customWidth="false" hidden="false" outlineLevel="0" max="14328" min="14086" style="14" width="10.7"/>
    <col collapsed="false" customWidth="true" hidden="false" outlineLevel="0" max="14329" min="14329" style="14" width="3.43"/>
    <col collapsed="false" customWidth="true" hidden="false" outlineLevel="0" max="14330" min="14330" style="14" width="32.43"/>
    <col collapsed="false" customWidth="true" hidden="false" outlineLevel="0" max="14331" min="14331" style="14" width="5.3"/>
    <col collapsed="false" customWidth="true" hidden="false" outlineLevel="0" max="14332" min="14332" style="14" width="11.28"/>
    <col collapsed="false" customWidth="true" hidden="false" outlineLevel="0" max="14333" min="14333" style="14" width="12.14"/>
    <col collapsed="false" customWidth="true" hidden="false" outlineLevel="0" max="14335" min="14334" style="14" width="3.86"/>
    <col collapsed="false" customWidth="true" hidden="false" outlineLevel="0" max="14336" min="14336" style="14" width="15.15"/>
    <col collapsed="false" customWidth="true" hidden="false" outlineLevel="0" max="14337" min="14337" style="14" width="13.43"/>
    <col collapsed="false" customWidth="true" hidden="false" outlineLevel="0" max="14338" min="14338" style="14" width="11.43"/>
    <col collapsed="false" customWidth="true" hidden="false" outlineLevel="0" max="14339" min="14339" style="14" width="12"/>
    <col collapsed="false" customWidth="true" hidden="false" outlineLevel="0" max="14340" min="14340" style="14" width="13.43"/>
    <col collapsed="false" customWidth="true" hidden="false" outlineLevel="0" max="14341" min="14341" style="14" width="10.29"/>
    <col collapsed="false" customWidth="false" hidden="false" outlineLevel="0" max="14584" min="14342" style="14" width="10.7"/>
    <col collapsed="false" customWidth="true" hidden="false" outlineLevel="0" max="14585" min="14585" style="14" width="3.43"/>
    <col collapsed="false" customWidth="true" hidden="false" outlineLevel="0" max="14586" min="14586" style="14" width="32.43"/>
    <col collapsed="false" customWidth="true" hidden="false" outlineLevel="0" max="14587" min="14587" style="14" width="5.3"/>
    <col collapsed="false" customWidth="true" hidden="false" outlineLevel="0" max="14588" min="14588" style="14" width="11.28"/>
    <col collapsed="false" customWidth="true" hidden="false" outlineLevel="0" max="14589" min="14589" style="14" width="12.14"/>
    <col collapsed="false" customWidth="true" hidden="false" outlineLevel="0" max="14591" min="14590" style="14" width="3.86"/>
    <col collapsed="false" customWidth="true" hidden="false" outlineLevel="0" max="14592" min="14592" style="14" width="15.15"/>
    <col collapsed="false" customWidth="true" hidden="false" outlineLevel="0" max="14593" min="14593" style="14" width="13.43"/>
    <col collapsed="false" customWidth="true" hidden="false" outlineLevel="0" max="14594" min="14594" style="14" width="11.43"/>
    <col collapsed="false" customWidth="true" hidden="false" outlineLevel="0" max="14595" min="14595" style="14" width="12"/>
    <col collapsed="false" customWidth="true" hidden="false" outlineLevel="0" max="14596" min="14596" style="14" width="13.43"/>
    <col collapsed="false" customWidth="true" hidden="false" outlineLevel="0" max="14597" min="14597" style="14" width="10.29"/>
    <col collapsed="false" customWidth="false" hidden="false" outlineLevel="0" max="14840" min="14598" style="14" width="10.7"/>
    <col collapsed="false" customWidth="true" hidden="false" outlineLevel="0" max="14841" min="14841" style="14" width="3.43"/>
    <col collapsed="false" customWidth="true" hidden="false" outlineLevel="0" max="14842" min="14842" style="14" width="32.43"/>
    <col collapsed="false" customWidth="true" hidden="false" outlineLevel="0" max="14843" min="14843" style="14" width="5.3"/>
    <col collapsed="false" customWidth="true" hidden="false" outlineLevel="0" max="14844" min="14844" style="14" width="11.28"/>
    <col collapsed="false" customWidth="true" hidden="false" outlineLevel="0" max="14845" min="14845" style="14" width="12.14"/>
    <col collapsed="false" customWidth="true" hidden="false" outlineLevel="0" max="14847" min="14846" style="14" width="3.86"/>
    <col collapsed="false" customWidth="true" hidden="false" outlineLevel="0" max="14848" min="14848" style="14" width="15.15"/>
    <col collapsed="false" customWidth="true" hidden="false" outlineLevel="0" max="14849" min="14849" style="14" width="13.43"/>
    <col collapsed="false" customWidth="true" hidden="false" outlineLevel="0" max="14850" min="14850" style="14" width="11.43"/>
    <col collapsed="false" customWidth="true" hidden="false" outlineLevel="0" max="14851" min="14851" style="14" width="12"/>
    <col collapsed="false" customWidth="true" hidden="false" outlineLevel="0" max="14852" min="14852" style="14" width="13.43"/>
    <col collapsed="false" customWidth="true" hidden="false" outlineLevel="0" max="14853" min="14853" style="14" width="10.29"/>
    <col collapsed="false" customWidth="false" hidden="false" outlineLevel="0" max="15096" min="14854" style="14" width="10.7"/>
    <col collapsed="false" customWidth="true" hidden="false" outlineLevel="0" max="15097" min="15097" style="14" width="3.43"/>
    <col collapsed="false" customWidth="true" hidden="false" outlineLevel="0" max="15098" min="15098" style="14" width="32.43"/>
    <col collapsed="false" customWidth="true" hidden="false" outlineLevel="0" max="15099" min="15099" style="14" width="5.3"/>
    <col collapsed="false" customWidth="true" hidden="false" outlineLevel="0" max="15100" min="15100" style="14" width="11.28"/>
    <col collapsed="false" customWidth="true" hidden="false" outlineLevel="0" max="15101" min="15101" style="14" width="12.14"/>
    <col collapsed="false" customWidth="true" hidden="false" outlineLevel="0" max="15103" min="15102" style="14" width="3.86"/>
    <col collapsed="false" customWidth="true" hidden="false" outlineLevel="0" max="15104" min="15104" style="14" width="15.15"/>
    <col collapsed="false" customWidth="true" hidden="false" outlineLevel="0" max="15105" min="15105" style="14" width="13.43"/>
    <col collapsed="false" customWidth="true" hidden="false" outlineLevel="0" max="15106" min="15106" style="14" width="11.43"/>
    <col collapsed="false" customWidth="true" hidden="false" outlineLevel="0" max="15107" min="15107" style="14" width="12"/>
    <col collapsed="false" customWidth="true" hidden="false" outlineLevel="0" max="15108" min="15108" style="14" width="13.43"/>
    <col collapsed="false" customWidth="true" hidden="false" outlineLevel="0" max="15109" min="15109" style="14" width="10.29"/>
    <col collapsed="false" customWidth="false" hidden="false" outlineLevel="0" max="15352" min="15110" style="14" width="10.7"/>
    <col collapsed="false" customWidth="true" hidden="false" outlineLevel="0" max="15353" min="15353" style="14" width="3.43"/>
    <col collapsed="false" customWidth="true" hidden="false" outlineLevel="0" max="15354" min="15354" style="14" width="32.43"/>
    <col collapsed="false" customWidth="true" hidden="false" outlineLevel="0" max="15355" min="15355" style="14" width="5.3"/>
    <col collapsed="false" customWidth="true" hidden="false" outlineLevel="0" max="15356" min="15356" style="14" width="11.28"/>
    <col collapsed="false" customWidth="true" hidden="false" outlineLevel="0" max="15357" min="15357" style="14" width="12.14"/>
    <col collapsed="false" customWidth="true" hidden="false" outlineLevel="0" max="15359" min="15358" style="14" width="3.86"/>
    <col collapsed="false" customWidth="true" hidden="false" outlineLevel="0" max="15360" min="15360" style="14" width="15.15"/>
    <col collapsed="false" customWidth="true" hidden="false" outlineLevel="0" max="15361" min="15361" style="14" width="13.43"/>
    <col collapsed="false" customWidth="true" hidden="false" outlineLevel="0" max="15362" min="15362" style="14" width="11.43"/>
    <col collapsed="false" customWidth="true" hidden="false" outlineLevel="0" max="15363" min="15363" style="14" width="12"/>
    <col collapsed="false" customWidth="true" hidden="false" outlineLevel="0" max="15364" min="15364" style="14" width="13.43"/>
    <col collapsed="false" customWidth="true" hidden="false" outlineLevel="0" max="15365" min="15365" style="14" width="10.29"/>
    <col collapsed="false" customWidth="false" hidden="false" outlineLevel="0" max="15608" min="15366" style="14" width="10.7"/>
    <col collapsed="false" customWidth="true" hidden="false" outlineLevel="0" max="15609" min="15609" style="14" width="3.43"/>
    <col collapsed="false" customWidth="true" hidden="false" outlineLevel="0" max="15610" min="15610" style="14" width="32.43"/>
    <col collapsed="false" customWidth="true" hidden="false" outlineLevel="0" max="15611" min="15611" style="14" width="5.3"/>
    <col collapsed="false" customWidth="true" hidden="false" outlineLevel="0" max="15612" min="15612" style="14" width="11.28"/>
    <col collapsed="false" customWidth="true" hidden="false" outlineLevel="0" max="15613" min="15613" style="14" width="12.14"/>
    <col collapsed="false" customWidth="true" hidden="false" outlineLevel="0" max="15615" min="15614" style="14" width="3.86"/>
    <col collapsed="false" customWidth="true" hidden="false" outlineLevel="0" max="15616" min="15616" style="14" width="15.15"/>
    <col collapsed="false" customWidth="true" hidden="false" outlineLevel="0" max="15617" min="15617" style="14" width="13.43"/>
    <col collapsed="false" customWidth="true" hidden="false" outlineLevel="0" max="15618" min="15618" style="14" width="11.43"/>
    <col collapsed="false" customWidth="true" hidden="false" outlineLevel="0" max="15619" min="15619" style="14" width="12"/>
    <col collapsed="false" customWidth="true" hidden="false" outlineLevel="0" max="15620" min="15620" style="14" width="13.43"/>
    <col collapsed="false" customWidth="true" hidden="false" outlineLevel="0" max="15621" min="15621" style="14" width="10.29"/>
    <col collapsed="false" customWidth="false" hidden="false" outlineLevel="0" max="15864" min="15622" style="14" width="10.7"/>
    <col collapsed="false" customWidth="true" hidden="false" outlineLevel="0" max="15865" min="15865" style="14" width="3.43"/>
    <col collapsed="false" customWidth="true" hidden="false" outlineLevel="0" max="15866" min="15866" style="14" width="32.43"/>
    <col collapsed="false" customWidth="true" hidden="false" outlineLevel="0" max="15867" min="15867" style="14" width="5.3"/>
    <col collapsed="false" customWidth="true" hidden="false" outlineLevel="0" max="15868" min="15868" style="14" width="11.28"/>
    <col collapsed="false" customWidth="true" hidden="false" outlineLevel="0" max="15869" min="15869" style="14" width="12.14"/>
    <col collapsed="false" customWidth="true" hidden="false" outlineLevel="0" max="15871" min="15870" style="14" width="3.86"/>
    <col collapsed="false" customWidth="true" hidden="false" outlineLevel="0" max="15872" min="15872" style="14" width="15.15"/>
    <col collapsed="false" customWidth="true" hidden="false" outlineLevel="0" max="15873" min="15873" style="14" width="13.43"/>
    <col collapsed="false" customWidth="true" hidden="false" outlineLevel="0" max="15874" min="15874" style="14" width="11.43"/>
    <col collapsed="false" customWidth="true" hidden="false" outlineLevel="0" max="15875" min="15875" style="14" width="12"/>
    <col collapsed="false" customWidth="true" hidden="false" outlineLevel="0" max="15876" min="15876" style="14" width="13.43"/>
    <col collapsed="false" customWidth="true" hidden="false" outlineLevel="0" max="15877" min="15877" style="14" width="10.29"/>
    <col collapsed="false" customWidth="false" hidden="false" outlineLevel="0" max="16120" min="15878" style="14" width="10.7"/>
    <col collapsed="false" customWidth="true" hidden="false" outlineLevel="0" max="16121" min="16121" style="14" width="3.43"/>
    <col collapsed="false" customWidth="true" hidden="false" outlineLevel="0" max="16122" min="16122" style="14" width="32.43"/>
    <col collapsed="false" customWidth="true" hidden="false" outlineLevel="0" max="16123" min="16123" style="14" width="5.3"/>
    <col collapsed="false" customWidth="true" hidden="false" outlineLevel="0" max="16124" min="16124" style="14" width="11.28"/>
    <col collapsed="false" customWidth="true" hidden="false" outlineLevel="0" max="16125" min="16125" style="14" width="12.14"/>
    <col collapsed="false" customWidth="true" hidden="false" outlineLevel="0" max="16127" min="16126" style="14" width="3.86"/>
    <col collapsed="false" customWidth="true" hidden="false" outlineLevel="0" max="16128" min="16128" style="14" width="15.15"/>
    <col collapsed="false" customWidth="true" hidden="false" outlineLevel="0" max="16129" min="16129" style="14" width="13.43"/>
    <col collapsed="false" customWidth="true" hidden="false" outlineLevel="0" max="16130" min="16130" style="14" width="11.43"/>
    <col collapsed="false" customWidth="true" hidden="false" outlineLevel="0" max="16131" min="16131" style="14" width="12"/>
    <col collapsed="false" customWidth="true" hidden="false" outlineLevel="0" max="16132" min="16132" style="14" width="13.43"/>
    <col collapsed="false" customWidth="true" hidden="false" outlineLevel="0" max="16133" min="16133" style="14" width="10.29"/>
    <col collapsed="false" customWidth="false" hidden="false" outlineLevel="0" max="16384" min="16134" style="14" width="10.7"/>
  </cols>
  <sheetData>
    <row r="1" s="19" customFormat="true" ht="26.25" hidden="false" customHeight="true" outlineLevel="0" collapsed="false">
      <c r="A1" s="17" t="str">
        <f aca="false">NOMINA!$F$1</f>
        <v>U.E. "BEATRIZ HARTMANN DE BEDREGAL"</v>
      </c>
      <c r="B1" s="18"/>
      <c r="D1" s="20"/>
      <c r="E1" s="21" t="str">
        <f aca="false">NOMINA!$C$1</f>
        <v>PROFESOR(A): SARA VALDIVIA ARANCIBIA</v>
      </c>
      <c r="G1" s="21"/>
      <c r="H1" s="21"/>
      <c r="L1" s="22" t="str">
        <f aca="false">NOMINA!$C$2</f>
        <v>CURSO: 5º "A" PRIMARIA</v>
      </c>
      <c r="M1" s="23" t="str">
        <f aca="false">NOMINA!$C$4</f>
        <v>GESTIÓN: 2024</v>
      </c>
      <c r="N1" s="24"/>
    </row>
    <row r="2" customFormat="false" ht="4.5" hidden="false" customHeight="true" outlineLevel="0" collapsed="false"/>
    <row r="3" s="19" customFormat="true" ht="24" hidden="false" customHeight="true" outlineLevel="0" collapsed="false">
      <c r="A3" s="25" t="s">
        <v>4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P3" s="26"/>
    </row>
    <row r="4" s="26" customFormat="true" ht="18.75" hidden="false" customHeight="true" outlineLevel="0" collapsed="false">
      <c r="A4" s="27" t="s">
        <v>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8" t="s">
        <v>6</v>
      </c>
      <c r="M4" s="28"/>
      <c r="N4" s="28"/>
    </row>
    <row r="5" s="32" customFormat="true" ht="0.75" hidden="false" customHeight="true" outlineLevel="0" collapsed="false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  <c r="M5" s="31"/>
      <c r="N5" s="31"/>
    </row>
    <row r="6" s="32" customFormat="true" ht="19.5" hidden="false" customHeight="true" outlineLevel="0" collapsed="false">
      <c r="A6" s="33" t="s">
        <v>7</v>
      </c>
      <c r="B6" s="34" t="s">
        <v>8</v>
      </c>
      <c r="C6" s="34" t="s">
        <v>9</v>
      </c>
      <c r="D6" s="34" t="s">
        <v>10</v>
      </c>
      <c r="E6" s="35" t="s">
        <v>11</v>
      </c>
      <c r="F6" s="35" t="s">
        <v>12</v>
      </c>
      <c r="G6" s="36" t="s">
        <v>13</v>
      </c>
      <c r="H6" s="36"/>
      <c r="I6" s="36"/>
      <c r="J6" s="37" t="s">
        <v>14</v>
      </c>
      <c r="K6" s="38" t="s">
        <v>15</v>
      </c>
      <c r="L6" s="33" t="s">
        <v>16</v>
      </c>
      <c r="M6" s="39" t="s">
        <v>17</v>
      </c>
      <c r="N6" s="33" t="s">
        <v>18</v>
      </c>
    </row>
    <row r="7" s="32" customFormat="true" ht="19.5" hidden="false" customHeight="true" outlineLevel="0" collapsed="false">
      <c r="A7" s="33"/>
      <c r="B7" s="34"/>
      <c r="C7" s="34"/>
      <c r="D7" s="34"/>
      <c r="E7" s="35"/>
      <c r="F7" s="35"/>
      <c r="G7" s="35" t="s">
        <v>19</v>
      </c>
      <c r="H7" s="35" t="s">
        <v>20</v>
      </c>
      <c r="I7" s="40" t="s">
        <v>21</v>
      </c>
      <c r="J7" s="37"/>
      <c r="K7" s="38"/>
      <c r="L7" s="33"/>
      <c r="M7" s="39"/>
      <c r="N7" s="33"/>
    </row>
    <row r="8" customFormat="false" ht="18" hidden="false" customHeight="true" outlineLevel="0" collapsed="false">
      <c r="A8" s="41" t="n">
        <v>1</v>
      </c>
      <c r="B8" s="42"/>
      <c r="C8" s="42"/>
      <c r="D8" s="42"/>
      <c r="E8" s="43"/>
      <c r="F8" s="44"/>
      <c r="G8" s="45"/>
      <c r="H8" s="45"/>
      <c r="I8" s="45"/>
      <c r="J8" s="46" t="str">
        <f aca="true">IFERROR(IF(DATEDIF(R8,TODAY(),"Y")="","",DATEDIF(R8,TODAY(),"Y")),"")</f>
        <v/>
      </c>
      <c r="K8" s="47"/>
      <c r="L8" s="48"/>
      <c r="M8" s="48"/>
      <c r="N8" s="45"/>
      <c r="P8" s="14" t="s">
        <v>22</v>
      </c>
      <c r="Q8" s="16" t="str">
        <f aca="false">CONCATENATE(B8," ",C8," ",D8)</f>
        <v>  </v>
      </c>
      <c r="R8" s="14" t="str">
        <f aca="false">CONCATENATE(G8,"/",H8,"/",I8)</f>
        <v>//</v>
      </c>
    </row>
    <row r="9" customFormat="false" ht="18" hidden="false" customHeight="true" outlineLevel="0" collapsed="false">
      <c r="A9" s="41" t="n">
        <v>2</v>
      </c>
      <c r="B9" s="42"/>
      <c r="C9" s="42"/>
      <c r="D9" s="42"/>
      <c r="E9" s="49"/>
      <c r="F9" s="44"/>
      <c r="G9" s="45"/>
      <c r="H9" s="45"/>
      <c r="I9" s="45"/>
      <c r="J9" s="46" t="str">
        <f aca="true">IFERROR(IF(DATEDIF(R9,TODAY(),"Y")="","",DATEDIF(R9,TODAY(),"Y")),"")</f>
        <v/>
      </c>
      <c r="K9" s="47"/>
      <c r="L9" s="48"/>
      <c r="M9" s="48"/>
      <c r="N9" s="45"/>
      <c r="P9" s="14" t="s">
        <v>23</v>
      </c>
      <c r="Q9" s="16" t="str">
        <f aca="false">CONCATENATE(B9," ",C9," ",D9)</f>
        <v>  </v>
      </c>
      <c r="R9" s="14" t="str">
        <f aca="false">CONCATENATE(G9,"/",H9,"/",I9)</f>
        <v>//</v>
      </c>
    </row>
    <row r="10" customFormat="false" ht="18" hidden="false" customHeight="true" outlineLevel="0" collapsed="false">
      <c r="A10" s="41" t="n">
        <v>3</v>
      </c>
      <c r="B10" s="42"/>
      <c r="C10" s="42"/>
      <c r="D10" s="42"/>
      <c r="E10" s="49"/>
      <c r="F10" s="44"/>
      <c r="G10" s="45"/>
      <c r="H10" s="45"/>
      <c r="I10" s="45"/>
      <c r="J10" s="46" t="str">
        <f aca="true">IFERROR(IF(DATEDIF(R10,TODAY(),"Y")="","",DATEDIF(R10,TODAY(),"Y")),"")</f>
        <v/>
      </c>
      <c r="K10" s="47"/>
      <c r="L10" s="48"/>
      <c r="M10" s="48"/>
      <c r="N10" s="45"/>
      <c r="P10" s="14" t="s">
        <v>24</v>
      </c>
      <c r="Q10" s="16" t="str">
        <f aca="false">CONCATENATE(B10," ",C10," ",D10)</f>
        <v>  </v>
      </c>
      <c r="R10" s="14" t="str">
        <f aca="false">CONCATENATE(G10,"/",H10,"/",I10)</f>
        <v>//</v>
      </c>
    </row>
    <row r="11" customFormat="false" ht="18" hidden="false" customHeight="true" outlineLevel="0" collapsed="false">
      <c r="A11" s="41" t="n">
        <v>4</v>
      </c>
      <c r="B11" s="42"/>
      <c r="C11" s="42"/>
      <c r="D11" s="42"/>
      <c r="E11" s="49"/>
      <c r="F11" s="44"/>
      <c r="G11" s="45"/>
      <c r="H11" s="45"/>
      <c r="I11" s="45"/>
      <c r="J11" s="46" t="str">
        <f aca="true">IFERROR(IF(DATEDIF(R11,TODAY(),"Y")="","",DATEDIF(R11,TODAY(),"Y")),"")</f>
        <v/>
      </c>
      <c r="K11" s="47"/>
      <c r="L11" s="48"/>
      <c r="M11" s="48"/>
      <c r="N11" s="45"/>
      <c r="Q11" s="16" t="str">
        <f aca="false">CONCATENATE(B11," ",C11," ",D11)</f>
        <v>  </v>
      </c>
      <c r="R11" s="14" t="str">
        <f aca="false">CONCATENATE(G11,"/",H11,"/",I11)</f>
        <v>//</v>
      </c>
    </row>
    <row r="12" customFormat="false" ht="18" hidden="false" customHeight="true" outlineLevel="0" collapsed="false">
      <c r="A12" s="41" t="n">
        <v>5</v>
      </c>
      <c r="B12" s="42"/>
      <c r="C12" s="42"/>
      <c r="D12" s="42"/>
      <c r="E12" s="49"/>
      <c r="F12" s="45"/>
      <c r="G12" s="45"/>
      <c r="H12" s="45"/>
      <c r="I12" s="45"/>
      <c r="J12" s="46" t="str">
        <f aca="true">IFERROR(IF(DATEDIF(R12,TODAY(),"Y")="","",DATEDIF(R12,TODAY(),"Y")),"")</f>
        <v/>
      </c>
      <c r="K12" s="45"/>
      <c r="L12" s="48"/>
      <c r="M12" s="48"/>
      <c r="N12" s="45"/>
      <c r="Q12" s="16" t="str">
        <f aca="false">CONCATENATE(B12," ",C12," ",D12)</f>
        <v>  </v>
      </c>
      <c r="R12" s="14" t="str">
        <f aca="false">CONCATENATE(G12,"/",H12,"/",I12)</f>
        <v>//</v>
      </c>
    </row>
    <row r="13" customFormat="false" ht="18" hidden="false" customHeight="true" outlineLevel="0" collapsed="false">
      <c r="A13" s="41" t="n">
        <v>6</v>
      </c>
      <c r="B13" s="42"/>
      <c r="C13" s="42"/>
      <c r="D13" s="42"/>
      <c r="E13" s="50"/>
      <c r="F13" s="45"/>
      <c r="G13" s="45"/>
      <c r="H13" s="45"/>
      <c r="I13" s="45"/>
      <c r="J13" s="46" t="str">
        <f aca="true">IFERROR(IF(DATEDIF(R13,TODAY(),"Y")="","",DATEDIF(R13,TODAY(),"Y")),"")</f>
        <v/>
      </c>
      <c r="K13" s="45"/>
      <c r="L13" s="48"/>
      <c r="M13" s="48"/>
      <c r="N13" s="45"/>
      <c r="Q13" s="16" t="str">
        <f aca="false">CONCATENATE(B13," ",C13," ",D13)</f>
        <v>  </v>
      </c>
      <c r="R13" s="14" t="str">
        <f aca="false">CONCATENATE(G13,"/",H13,"/",I13)</f>
        <v>//</v>
      </c>
    </row>
    <row r="14" customFormat="false" ht="18" hidden="false" customHeight="true" outlineLevel="0" collapsed="false">
      <c r="A14" s="41" t="n">
        <v>7</v>
      </c>
      <c r="B14" s="42"/>
      <c r="C14" s="42"/>
      <c r="D14" s="42"/>
      <c r="E14" s="49"/>
      <c r="F14" s="45"/>
      <c r="G14" s="45"/>
      <c r="H14" s="45"/>
      <c r="I14" s="45"/>
      <c r="J14" s="46" t="str">
        <f aca="true">IFERROR(IF(DATEDIF(R14,TODAY(),"Y")="","",DATEDIF(R14,TODAY(),"Y")),"")</f>
        <v/>
      </c>
      <c r="K14" s="45"/>
      <c r="L14" s="48"/>
      <c r="M14" s="48"/>
      <c r="N14" s="45"/>
      <c r="Q14" s="16" t="str">
        <f aca="false">CONCATENATE(B14," ",C14," ",D14)</f>
        <v>  </v>
      </c>
      <c r="R14" s="14" t="str">
        <f aca="false">CONCATENATE(G14,"/",H14,"/",I14)</f>
        <v>//</v>
      </c>
    </row>
    <row r="15" customFormat="false" ht="18" hidden="false" customHeight="true" outlineLevel="0" collapsed="false">
      <c r="A15" s="41" t="n">
        <v>8</v>
      </c>
      <c r="B15" s="42"/>
      <c r="C15" s="42"/>
      <c r="D15" s="42"/>
      <c r="E15" s="49"/>
      <c r="F15" s="45"/>
      <c r="G15" s="45"/>
      <c r="H15" s="45"/>
      <c r="I15" s="45"/>
      <c r="J15" s="46" t="str">
        <f aca="true">IFERROR(IF(DATEDIF(R15,TODAY(),"Y")="","",DATEDIF(R15,TODAY(),"Y")),"")</f>
        <v/>
      </c>
      <c r="K15" s="45"/>
      <c r="L15" s="48"/>
      <c r="M15" s="48"/>
      <c r="N15" s="45"/>
      <c r="Q15" s="16" t="str">
        <f aca="false">CONCATENATE(B15," ",C15," ",D15)</f>
        <v>  </v>
      </c>
      <c r="R15" s="14" t="str">
        <f aca="false">CONCATENATE(G15,"/",H15,"/",I15)</f>
        <v>//</v>
      </c>
    </row>
    <row r="16" customFormat="false" ht="18" hidden="false" customHeight="true" outlineLevel="0" collapsed="false">
      <c r="A16" s="41" t="n">
        <v>9</v>
      </c>
      <c r="B16" s="42"/>
      <c r="C16" s="42"/>
      <c r="D16" s="42"/>
      <c r="E16" s="49"/>
      <c r="F16" s="45"/>
      <c r="G16" s="45"/>
      <c r="H16" s="45"/>
      <c r="I16" s="45"/>
      <c r="J16" s="46" t="str">
        <f aca="true">IFERROR(IF(DATEDIF(R16,TODAY(),"Y")="","",DATEDIF(R16,TODAY(),"Y")),"")</f>
        <v/>
      </c>
      <c r="K16" s="45"/>
      <c r="L16" s="48"/>
      <c r="M16" s="48"/>
      <c r="N16" s="45"/>
      <c r="Q16" s="16" t="str">
        <f aca="false">CONCATENATE(B16," ",C16," ",D16)</f>
        <v>  </v>
      </c>
      <c r="R16" s="14" t="str">
        <f aca="false">CONCATENATE(G16,"/",H16,"/",I16)</f>
        <v>//</v>
      </c>
    </row>
    <row r="17" customFormat="false" ht="18" hidden="false" customHeight="true" outlineLevel="0" collapsed="false">
      <c r="A17" s="41" t="n">
        <v>10</v>
      </c>
      <c r="B17" s="42"/>
      <c r="C17" s="42"/>
      <c r="D17" s="42"/>
      <c r="E17" s="49"/>
      <c r="F17" s="45"/>
      <c r="G17" s="45"/>
      <c r="H17" s="45"/>
      <c r="I17" s="45"/>
      <c r="J17" s="46" t="str">
        <f aca="true">IFERROR(IF(DATEDIF(R17,TODAY(),"Y")="","",DATEDIF(R17,TODAY(),"Y")),"")</f>
        <v/>
      </c>
      <c r="K17" s="45"/>
      <c r="L17" s="48"/>
      <c r="M17" s="48"/>
      <c r="N17" s="45"/>
      <c r="Q17" s="16" t="str">
        <f aca="false">CONCATENATE(B17," ",C17," ",D17)</f>
        <v>  </v>
      </c>
      <c r="R17" s="14" t="str">
        <f aca="false">CONCATENATE(G17,"/",H17,"/",I17)</f>
        <v>//</v>
      </c>
    </row>
    <row r="18" customFormat="false" ht="18" hidden="false" customHeight="true" outlineLevel="0" collapsed="false">
      <c r="A18" s="41" t="n">
        <v>11</v>
      </c>
      <c r="B18" s="42"/>
      <c r="C18" s="42"/>
      <c r="D18" s="42"/>
      <c r="E18" s="49"/>
      <c r="F18" s="45"/>
      <c r="G18" s="45"/>
      <c r="H18" s="45"/>
      <c r="I18" s="45"/>
      <c r="J18" s="46" t="str">
        <f aca="true">IFERROR(IF(DATEDIF(R18,TODAY(),"Y")="","",DATEDIF(R18,TODAY(),"Y")),"")</f>
        <v/>
      </c>
      <c r="K18" s="45"/>
      <c r="L18" s="48"/>
      <c r="M18" s="48"/>
      <c r="N18" s="45"/>
      <c r="Q18" s="16" t="str">
        <f aca="false">CONCATENATE(B18," ",C18," ",D18)</f>
        <v>  </v>
      </c>
      <c r="R18" s="14" t="str">
        <f aca="false">CONCATENATE(G18,"/",H18,"/",I18)</f>
        <v>//</v>
      </c>
    </row>
    <row r="19" customFormat="false" ht="18" hidden="false" customHeight="true" outlineLevel="0" collapsed="false">
      <c r="A19" s="41" t="n">
        <v>12</v>
      </c>
      <c r="B19" s="42"/>
      <c r="C19" s="42"/>
      <c r="D19" s="42"/>
      <c r="E19" s="49"/>
      <c r="F19" s="45"/>
      <c r="G19" s="45"/>
      <c r="H19" s="45"/>
      <c r="I19" s="45"/>
      <c r="J19" s="46" t="str">
        <f aca="true">IFERROR(IF(DATEDIF(R19,TODAY(),"Y")="","",DATEDIF(R19,TODAY(),"Y")),"")</f>
        <v/>
      </c>
      <c r="K19" s="45"/>
      <c r="L19" s="48"/>
      <c r="M19" s="48"/>
      <c r="N19" s="45"/>
      <c r="Q19" s="16" t="str">
        <f aca="false">CONCATENATE(B19," ",C19," ",D19)</f>
        <v>  </v>
      </c>
      <c r="R19" s="14" t="str">
        <f aca="false">CONCATENATE(G19,"/",H19,"/",I19)</f>
        <v>//</v>
      </c>
    </row>
    <row r="20" customFormat="false" ht="18" hidden="false" customHeight="true" outlineLevel="0" collapsed="false">
      <c r="A20" s="41" t="n">
        <v>13</v>
      </c>
      <c r="B20" s="42"/>
      <c r="C20" s="42"/>
      <c r="D20" s="42"/>
      <c r="E20" s="49"/>
      <c r="F20" s="45"/>
      <c r="G20" s="45"/>
      <c r="H20" s="45"/>
      <c r="I20" s="45"/>
      <c r="J20" s="46" t="str">
        <f aca="true">IFERROR(IF(DATEDIF(R20,TODAY(),"Y")="","",DATEDIF(R20,TODAY(),"Y")),"")</f>
        <v/>
      </c>
      <c r="K20" s="45"/>
      <c r="L20" s="48"/>
      <c r="M20" s="48"/>
      <c r="N20" s="45"/>
      <c r="Q20" s="16" t="str">
        <f aca="false">CONCATENATE(B20," ",C20," ",D20)</f>
        <v>  </v>
      </c>
      <c r="R20" s="14" t="str">
        <f aca="false">CONCATENATE(G20,"/",H20,"/",I20)</f>
        <v>//</v>
      </c>
    </row>
    <row r="21" customFormat="false" ht="18" hidden="false" customHeight="true" outlineLevel="0" collapsed="false">
      <c r="A21" s="41" t="n">
        <v>14</v>
      </c>
      <c r="B21" s="42"/>
      <c r="C21" s="42"/>
      <c r="D21" s="42"/>
      <c r="E21" s="49"/>
      <c r="F21" s="45"/>
      <c r="G21" s="45"/>
      <c r="H21" s="45"/>
      <c r="I21" s="45"/>
      <c r="J21" s="46" t="str">
        <f aca="true">IFERROR(IF(DATEDIF(R21,TODAY(),"Y")="","",DATEDIF(R21,TODAY(),"Y")),"")</f>
        <v/>
      </c>
      <c r="K21" s="45"/>
      <c r="L21" s="48"/>
      <c r="M21" s="48"/>
      <c r="N21" s="45"/>
      <c r="Q21" s="16" t="str">
        <f aca="false">CONCATENATE(B21," ",C21," ",D21)</f>
        <v>  </v>
      </c>
      <c r="R21" s="14" t="str">
        <f aca="false">CONCATENATE(G21,"/",H21,"/",I21)</f>
        <v>//</v>
      </c>
    </row>
    <row r="22" customFormat="false" ht="18" hidden="false" customHeight="true" outlineLevel="0" collapsed="false">
      <c r="A22" s="41" t="n">
        <v>15</v>
      </c>
      <c r="B22" s="42"/>
      <c r="C22" s="42"/>
      <c r="D22" s="42"/>
      <c r="E22" s="49"/>
      <c r="F22" s="45"/>
      <c r="G22" s="45"/>
      <c r="H22" s="45"/>
      <c r="I22" s="45"/>
      <c r="J22" s="46" t="str">
        <f aca="true">IFERROR(IF(DATEDIF(R22,TODAY(),"Y")="","",DATEDIF(R22,TODAY(),"Y")),"")</f>
        <v/>
      </c>
      <c r="K22" s="45"/>
      <c r="L22" s="48"/>
      <c r="M22" s="48"/>
      <c r="N22" s="45"/>
      <c r="Q22" s="16" t="str">
        <f aca="false">CONCATENATE(B22," ",C22," ",D22)</f>
        <v>  </v>
      </c>
      <c r="R22" s="14" t="str">
        <f aca="false">CONCATENATE(G22,"/",H22,"/",I22)</f>
        <v>//</v>
      </c>
    </row>
    <row r="23" customFormat="false" ht="18" hidden="false" customHeight="true" outlineLevel="0" collapsed="false">
      <c r="A23" s="41" t="n">
        <v>16</v>
      </c>
      <c r="B23" s="42"/>
      <c r="C23" s="42"/>
      <c r="D23" s="42"/>
      <c r="E23" s="49"/>
      <c r="F23" s="45"/>
      <c r="G23" s="45"/>
      <c r="H23" s="45"/>
      <c r="I23" s="45"/>
      <c r="J23" s="46" t="str">
        <f aca="true">IFERROR(IF(DATEDIF(R23,TODAY(),"Y")="","",DATEDIF(R23,TODAY(),"Y")),"")</f>
        <v/>
      </c>
      <c r="K23" s="45"/>
      <c r="L23" s="48"/>
      <c r="M23" s="48"/>
      <c r="N23" s="45"/>
      <c r="Q23" s="16" t="str">
        <f aca="false">CONCATENATE(B23," ",C23," ",D23)</f>
        <v>  </v>
      </c>
      <c r="R23" s="14" t="str">
        <f aca="false">CONCATENATE(G23,"/",H23,"/",I23)</f>
        <v>//</v>
      </c>
    </row>
    <row r="24" customFormat="false" ht="18" hidden="false" customHeight="true" outlineLevel="0" collapsed="false">
      <c r="A24" s="41" t="n">
        <v>17</v>
      </c>
      <c r="B24" s="42"/>
      <c r="C24" s="42"/>
      <c r="D24" s="42"/>
      <c r="E24" s="49"/>
      <c r="F24" s="45"/>
      <c r="G24" s="45"/>
      <c r="H24" s="45"/>
      <c r="I24" s="45"/>
      <c r="J24" s="46" t="str">
        <f aca="true">IFERROR(IF(DATEDIF(R24,TODAY(),"Y")="","",DATEDIF(R24,TODAY(),"Y")),"")</f>
        <v/>
      </c>
      <c r="K24" s="45"/>
      <c r="L24" s="48"/>
      <c r="M24" s="48"/>
      <c r="N24" s="45"/>
      <c r="Q24" s="16" t="str">
        <f aca="false">CONCATENATE(B24," ",C24," ",D24)</f>
        <v>  </v>
      </c>
      <c r="R24" s="14" t="str">
        <f aca="false">CONCATENATE(G24,"/",H24,"/",I24)</f>
        <v>//</v>
      </c>
    </row>
    <row r="25" customFormat="false" ht="18" hidden="false" customHeight="true" outlineLevel="0" collapsed="false">
      <c r="A25" s="41" t="n">
        <v>18</v>
      </c>
      <c r="B25" s="42"/>
      <c r="C25" s="42"/>
      <c r="D25" s="42"/>
      <c r="E25" s="49"/>
      <c r="F25" s="45"/>
      <c r="G25" s="45"/>
      <c r="H25" s="45"/>
      <c r="I25" s="45"/>
      <c r="J25" s="46" t="str">
        <f aca="true">IFERROR(IF(DATEDIF(R25,TODAY(),"Y")="","",DATEDIF(R25,TODAY(),"Y")),"")</f>
        <v/>
      </c>
      <c r="K25" s="45"/>
      <c r="L25" s="48"/>
      <c r="M25" s="48"/>
      <c r="N25" s="45"/>
      <c r="Q25" s="16" t="str">
        <f aca="false">CONCATENATE(B25," ",C25," ",D25)</f>
        <v>  </v>
      </c>
      <c r="R25" s="14" t="str">
        <f aca="false">CONCATENATE(G25,"/",H25,"/",I25)</f>
        <v>//</v>
      </c>
    </row>
    <row r="26" customFormat="false" ht="18" hidden="false" customHeight="true" outlineLevel="0" collapsed="false">
      <c r="A26" s="41" t="n">
        <v>19</v>
      </c>
      <c r="B26" s="42"/>
      <c r="C26" s="42"/>
      <c r="D26" s="42"/>
      <c r="E26" s="49"/>
      <c r="F26" s="45"/>
      <c r="G26" s="45"/>
      <c r="H26" s="45"/>
      <c r="I26" s="45"/>
      <c r="J26" s="46" t="str">
        <f aca="true">IFERROR(IF(DATEDIF(R26,TODAY(),"Y")="","",DATEDIF(R26,TODAY(),"Y")),"")</f>
        <v/>
      </c>
      <c r="K26" s="45"/>
      <c r="L26" s="48"/>
      <c r="M26" s="48"/>
      <c r="N26" s="45"/>
      <c r="Q26" s="16" t="str">
        <f aca="false">CONCATENATE(B26," ",C26," ",D26)</f>
        <v>  </v>
      </c>
      <c r="R26" s="14" t="str">
        <f aca="false">CONCATENATE(G26,"/",H26,"/",I26)</f>
        <v>//</v>
      </c>
    </row>
    <row r="27" customFormat="false" ht="18" hidden="false" customHeight="true" outlineLevel="0" collapsed="false">
      <c r="A27" s="41" t="n">
        <v>20</v>
      </c>
      <c r="B27" s="42"/>
      <c r="C27" s="42"/>
      <c r="D27" s="42"/>
      <c r="E27" s="49"/>
      <c r="F27" s="45"/>
      <c r="G27" s="45"/>
      <c r="H27" s="45"/>
      <c r="I27" s="45"/>
      <c r="J27" s="46" t="str">
        <f aca="true">IFERROR(IF(DATEDIF(R27,TODAY(),"Y")="","",DATEDIF(R27,TODAY(),"Y")),"")</f>
        <v/>
      </c>
      <c r="K27" s="45"/>
      <c r="L27" s="48"/>
      <c r="M27" s="48"/>
      <c r="N27" s="45"/>
      <c r="Q27" s="16" t="str">
        <f aca="false">CONCATENATE(B27," ",C27," ",D27)</f>
        <v>  </v>
      </c>
      <c r="R27" s="14" t="str">
        <f aca="false">CONCATENATE(G27,"/",H27,"/",I27)</f>
        <v>//</v>
      </c>
    </row>
    <row r="28" customFormat="false" ht="18" hidden="false" customHeight="true" outlineLevel="0" collapsed="false">
      <c r="A28" s="41" t="n">
        <v>21</v>
      </c>
      <c r="B28" s="42"/>
      <c r="C28" s="42"/>
      <c r="D28" s="42"/>
      <c r="E28" s="49"/>
      <c r="F28" s="45"/>
      <c r="G28" s="45"/>
      <c r="H28" s="45"/>
      <c r="I28" s="45"/>
      <c r="J28" s="46" t="str">
        <f aca="true">IFERROR(IF(DATEDIF(R28,TODAY(),"Y")="","",DATEDIF(R28,TODAY(),"Y")),"")</f>
        <v/>
      </c>
      <c r="K28" s="45"/>
      <c r="L28" s="48"/>
      <c r="M28" s="48"/>
      <c r="N28" s="45"/>
      <c r="Q28" s="16" t="str">
        <f aca="false">CONCATENATE(B28," ",C28," ",D28)</f>
        <v>  </v>
      </c>
      <c r="R28" s="14" t="str">
        <f aca="false">CONCATENATE(G28,"/",H28,"/",I28)</f>
        <v>//</v>
      </c>
    </row>
    <row r="29" customFormat="false" ht="18" hidden="false" customHeight="true" outlineLevel="0" collapsed="false">
      <c r="A29" s="41" t="n">
        <v>22</v>
      </c>
      <c r="B29" s="42"/>
      <c r="C29" s="42"/>
      <c r="D29" s="42"/>
      <c r="E29" s="49"/>
      <c r="F29" s="45"/>
      <c r="G29" s="45"/>
      <c r="H29" s="45"/>
      <c r="I29" s="45"/>
      <c r="J29" s="46" t="str">
        <f aca="true">IFERROR(IF(DATEDIF(R29,TODAY(),"Y")="","",DATEDIF(R29,TODAY(),"Y")),"")</f>
        <v/>
      </c>
      <c r="K29" s="45"/>
      <c r="L29" s="48"/>
      <c r="M29" s="48"/>
      <c r="N29" s="45"/>
      <c r="Q29" s="16" t="str">
        <f aca="false">CONCATENATE(B29," ",C29," ",D29)</f>
        <v>  </v>
      </c>
      <c r="R29" s="14" t="str">
        <f aca="false">CONCATENATE(G29,"/",H29,"/",I29)</f>
        <v>//</v>
      </c>
    </row>
    <row r="30" customFormat="false" ht="18" hidden="false" customHeight="true" outlineLevel="0" collapsed="false">
      <c r="A30" s="41" t="n">
        <v>23</v>
      </c>
      <c r="B30" s="42"/>
      <c r="C30" s="42"/>
      <c r="D30" s="42"/>
      <c r="E30" s="49"/>
      <c r="F30" s="45"/>
      <c r="G30" s="45"/>
      <c r="H30" s="45"/>
      <c r="I30" s="45"/>
      <c r="J30" s="46" t="str">
        <f aca="true">IFERROR(IF(DATEDIF(R30,TODAY(),"Y")="","",DATEDIF(R30,TODAY(),"Y")),"")</f>
        <v/>
      </c>
      <c r="K30" s="45"/>
      <c r="L30" s="48"/>
      <c r="M30" s="48"/>
      <c r="N30" s="45"/>
      <c r="Q30" s="16" t="str">
        <f aca="false">CONCATENATE(B30," ",C30," ",D30)</f>
        <v>  </v>
      </c>
      <c r="R30" s="14" t="str">
        <f aca="false">CONCATENATE(G30,"/",H30,"/",I30)</f>
        <v>//</v>
      </c>
    </row>
    <row r="31" customFormat="false" ht="18" hidden="false" customHeight="true" outlineLevel="0" collapsed="false">
      <c r="A31" s="41" t="n">
        <v>24</v>
      </c>
      <c r="B31" s="42"/>
      <c r="C31" s="42"/>
      <c r="D31" s="42"/>
      <c r="E31" s="49"/>
      <c r="F31" s="45"/>
      <c r="G31" s="45"/>
      <c r="H31" s="45"/>
      <c r="I31" s="45"/>
      <c r="J31" s="46" t="str">
        <f aca="true">IFERROR(IF(DATEDIF(R31,TODAY(),"Y")="","",DATEDIF(R31,TODAY(),"Y")),"")</f>
        <v/>
      </c>
      <c r="K31" s="45"/>
      <c r="L31" s="48"/>
      <c r="M31" s="48"/>
      <c r="N31" s="45"/>
      <c r="Q31" s="16" t="str">
        <f aca="false">CONCATENATE(B31," ",C31," ",D31)</f>
        <v>  </v>
      </c>
      <c r="R31" s="14" t="str">
        <f aca="false">CONCATENATE(G31,"/",H31,"/",I31)</f>
        <v>//</v>
      </c>
    </row>
    <row r="32" customFormat="false" ht="18" hidden="false" customHeight="true" outlineLevel="0" collapsed="false">
      <c r="A32" s="41" t="n">
        <v>25</v>
      </c>
      <c r="B32" s="42"/>
      <c r="C32" s="42"/>
      <c r="D32" s="42"/>
      <c r="E32" s="49"/>
      <c r="F32" s="45"/>
      <c r="G32" s="45"/>
      <c r="H32" s="45"/>
      <c r="I32" s="45"/>
      <c r="J32" s="46" t="str">
        <f aca="true">IFERROR(IF(DATEDIF(R32,TODAY(),"Y")="","",DATEDIF(R32,TODAY(),"Y")),"")</f>
        <v/>
      </c>
      <c r="K32" s="45"/>
      <c r="L32" s="48"/>
      <c r="M32" s="48"/>
      <c r="N32" s="45"/>
      <c r="Q32" s="16" t="str">
        <f aca="false">CONCATENATE(B32," ",C32," ",D32)</f>
        <v>  </v>
      </c>
      <c r="R32" s="14" t="str">
        <f aca="false">CONCATENATE(G32,"/",H32,"/",I32)</f>
        <v>//</v>
      </c>
    </row>
    <row r="33" customFormat="false" ht="15" hidden="true" customHeight="true" outlineLevel="0" collapsed="false">
      <c r="A33" s="41" t="n">
        <v>26</v>
      </c>
      <c r="B33" s="42"/>
      <c r="C33" s="42"/>
      <c r="D33" s="42"/>
      <c r="E33" s="49"/>
      <c r="F33" s="45"/>
      <c r="G33" s="45"/>
      <c r="H33" s="45"/>
      <c r="I33" s="45"/>
      <c r="J33" s="46" t="str">
        <f aca="true">IFERROR(IF(DATEDIF(R33,TODAY(),"Y")="","",DATEDIF(R33,TODAY(),"Y")),"")</f>
        <v/>
      </c>
      <c r="K33" s="45"/>
      <c r="L33" s="48"/>
      <c r="M33" s="48"/>
      <c r="N33" s="45"/>
      <c r="Q33" s="16" t="str">
        <f aca="false">CONCATENATE(B33," ",C33," ",D33)</f>
        <v>  </v>
      </c>
      <c r="R33" s="14" t="str">
        <f aca="false">CONCATENATE(G33,"/",H33,"/",I33)</f>
        <v>//</v>
      </c>
    </row>
    <row r="34" customFormat="false" ht="15" hidden="true" customHeight="true" outlineLevel="0" collapsed="false">
      <c r="A34" s="41" t="n">
        <v>27</v>
      </c>
      <c r="B34" s="42"/>
      <c r="C34" s="42"/>
      <c r="D34" s="42"/>
      <c r="E34" s="49"/>
      <c r="F34" s="45"/>
      <c r="G34" s="45"/>
      <c r="H34" s="45"/>
      <c r="I34" s="45"/>
      <c r="J34" s="46" t="str">
        <f aca="true">IFERROR(IF(DATEDIF(R34,TODAY(),"Y")="","",DATEDIF(R34,TODAY(),"Y")),"")</f>
        <v/>
      </c>
      <c r="K34" s="45"/>
      <c r="L34" s="48"/>
      <c r="M34" s="48"/>
      <c r="N34" s="45"/>
      <c r="Q34" s="16" t="str">
        <f aca="false">CONCATENATE(B34," ",C34," ",D34)</f>
        <v>  </v>
      </c>
      <c r="R34" s="14" t="str">
        <f aca="false">CONCATENATE(G34,"/",H34,"/",I34)</f>
        <v>//</v>
      </c>
    </row>
    <row r="35" customFormat="false" ht="15" hidden="true" customHeight="true" outlineLevel="0" collapsed="false">
      <c r="A35" s="41" t="n">
        <v>28</v>
      </c>
      <c r="B35" s="42"/>
      <c r="C35" s="42"/>
      <c r="D35" s="42"/>
      <c r="E35" s="49"/>
      <c r="F35" s="45"/>
      <c r="G35" s="45"/>
      <c r="H35" s="45"/>
      <c r="I35" s="45"/>
      <c r="J35" s="46" t="str">
        <f aca="true">IFERROR(IF(DATEDIF(R35,TODAY(),"Y")="","",DATEDIF(R35,TODAY(),"Y")),"")</f>
        <v/>
      </c>
      <c r="K35" s="45"/>
      <c r="L35" s="48"/>
      <c r="M35" s="48"/>
      <c r="N35" s="45"/>
      <c r="Q35" s="16" t="str">
        <f aca="false">CONCATENATE(B35," ",C35," ",D35)</f>
        <v>  </v>
      </c>
      <c r="R35" s="14" t="str">
        <f aca="false">CONCATENATE(G35,"/",H35,"/",I35)</f>
        <v>//</v>
      </c>
    </row>
    <row r="36" customFormat="false" ht="15" hidden="true" customHeight="true" outlineLevel="0" collapsed="false">
      <c r="A36" s="41" t="n">
        <v>29</v>
      </c>
      <c r="B36" s="42"/>
      <c r="C36" s="42"/>
      <c r="D36" s="42"/>
      <c r="E36" s="49"/>
      <c r="F36" s="45"/>
      <c r="G36" s="45"/>
      <c r="H36" s="45"/>
      <c r="I36" s="45"/>
      <c r="J36" s="46" t="str">
        <f aca="true">IFERROR(IF(DATEDIF(R36,TODAY(),"Y")="","",DATEDIF(R36,TODAY(),"Y")),"")</f>
        <v/>
      </c>
      <c r="K36" s="45"/>
      <c r="L36" s="48"/>
      <c r="M36" s="48"/>
      <c r="N36" s="45"/>
      <c r="Q36" s="16" t="str">
        <f aca="false">CONCATENATE(B36," ",C36," ",D36)</f>
        <v>  </v>
      </c>
      <c r="R36" s="14" t="str">
        <f aca="false">CONCATENATE(G36,"/",H36,"/",I36)</f>
        <v>//</v>
      </c>
    </row>
    <row r="37" customFormat="false" ht="15" hidden="true" customHeight="true" outlineLevel="0" collapsed="false">
      <c r="A37" s="41" t="n">
        <v>30</v>
      </c>
      <c r="B37" s="42"/>
      <c r="C37" s="42"/>
      <c r="D37" s="42"/>
      <c r="E37" s="49"/>
      <c r="F37" s="45"/>
      <c r="G37" s="45"/>
      <c r="H37" s="45"/>
      <c r="I37" s="45"/>
      <c r="J37" s="46" t="str">
        <f aca="true">IFERROR(IF(DATEDIF(R37,TODAY(),"Y")="","",DATEDIF(R37,TODAY(),"Y")),"")</f>
        <v/>
      </c>
      <c r="K37" s="45"/>
      <c r="L37" s="48"/>
      <c r="M37" s="48"/>
      <c r="N37" s="45"/>
      <c r="Q37" s="16" t="str">
        <f aca="false">CONCATENATE(B37," ",C37," ",D37)</f>
        <v>  </v>
      </c>
      <c r="R37" s="14" t="str">
        <f aca="false">CONCATENATE(G37,"/",H37,"/",I37)</f>
        <v>//</v>
      </c>
    </row>
    <row r="38" customFormat="false" ht="15" hidden="true" customHeight="true" outlineLevel="0" collapsed="false">
      <c r="A38" s="41" t="n">
        <v>31</v>
      </c>
      <c r="B38" s="42"/>
      <c r="C38" s="42"/>
      <c r="D38" s="42"/>
      <c r="E38" s="49"/>
      <c r="F38" s="45"/>
      <c r="G38" s="45"/>
      <c r="H38" s="45"/>
      <c r="I38" s="45"/>
      <c r="J38" s="46" t="str">
        <f aca="true">IFERROR(IF(DATEDIF(R38,TODAY(),"Y")="","",DATEDIF(R38,TODAY(),"Y")),"")</f>
        <v/>
      </c>
      <c r="K38" s="45"/>
      <c r="L38" s="48"/>
      <c r="M38" s="48"/>
      <c r="N38" s="45"/>
      <c r="Q38" s="16" t="str">
        <f aca="false">CONCATENATE(B38," ",C38," ",D38)</f>
        <v>  </v>
      </c>
      <c r="R38" s="14" t="str">
        <f aca="false">CONCATENATE(G38,"/",H38,"/",I38)</f>
        <v>//</v>
      </c>
    </row>
    <row r="39" customFormat="false" ht="15" hidden="true" customHeight="true" outlineLevel="0" collapsed="false">
      <c r="A39" s="41" t="n">
        <v>32</v>
      </c>
      <c r="B39" s="42"/>
      <c r="C39" s="42"/>
      <c r="D39" s="42"/>
      <c r="E39" s="49"/>
      <c r="F39" s="45"/>
      <c r="G39" s="45"/>
      <c r="H39" s="45"/>
      <c r="I39" s="45"/>
      <c r="J39" s="46" t="str">
        <f aca="true">IFERROR(IF(DATEDIF(R39,TODAY(),"Y")="","",DATEDIF(R39,TODAY(),"Y")),"")</f>
        <v/>
      </c>
      <c r="K39" s="45"/>
      <c r="L39" s="48"/>
      <c r="M39" s="48"/>
      <c r="N39" s="45"/>
      <c r="Q39" s="16" t="str">
        <f aca="false">CONCATENATE(B39," ",C39," ",D39)</f>
        <v>  </v>
      </c>
      <c r="R39" s="14" t="str">
        <f aca="false">CONCATENATE(G39,"/",H39,"/",I39)</f>
        <v>//</v>
      </c>
    </row>
    <row r="40" customFormat="false" ht="15" hidden="true" customHeight="true" outlineLevel="0" collapsed="false">
      <c r="A40" s="41" t="n">
        <v>33</v>
      </c>
      <c r="B40" s="42"/>
      <c r="C40" s="42"/>
      <c r="D40" s="42"/>
      <c r="E40" s="49"/>
      <c r="F40" s="45"/>
      <c r="G40" s="45"/>
      <c r="H40" s="45"/>
      <c r="I40" s="45"/>
      <c r="J40" s="46" t="str">
        <f aca="true">IFERROR(IF(DATEDIF(R40,TODAY(),"Y")="","",DATEDIF(R40,TODAY(),"Y")),"")</f>
        <v/>
      </c>
      <c r="K40" s="45"/>
      <c r="L40" s="48"/>
      <c r="M40" s="48"/>
      <c r="N40" s="45"/>
      <c r="Q40" s="16" t="str">
        <f aca="false">CONCATENATE(B40," ",C40," ",D40)</f>
        <v>  </v>
      </c>
      <c r="R40" s="14" t="str">
        <f aca="false">CONCATENATE(G40,"/",H40,"/",I40)</f>
        <v>//</v>
      </c>
    </row>
    <row r="41" customFormat="false" ht="15" hidden="true" customHeight="true" outlineLevel="0" collapsed="false">
      <c r="A41" s="41" t="n">
        <v>34</v>
      </c>
      <c r="B41" s="42"/>
      <c r="C41" s="42"/>
      <c r="D41" s="42"/>
      <c r="E41" s="49"/>
      <c r="F41" s="45"/>
      <c r="G41" s="45"/>
      <c r="H41" s="45"/>
      <c r="I41" s="45"/>
      <c r="J41" s="46" t="str">
        <f aca="true">IFERROR(IF(DATEDIF(R41,TODAY(),"Y")="","",DATEDIF(R41,TODAY(),"Y")),"")</f>
        <v/>
      </c>
      <c r="K41" s="45"/>
      <c r="L41" s="48"/>
      <c r="M41" s="48"/>
      <c r="N41" s="45"/>
      <c r="Q41" s="16" t="str">
        <f aca="false">CONCATENATE(B41," ",C41," ",D41)</f>
        <v>  </v>
      </c>
      <c r="R41" s="14" t="str">
        <f aca="false">CONCATENATE(G41,"/",H41,"/",I41)</f>
        <v>//</v>
      </c>
    </row>
    <row r="42" customFormat="false" ht="15" hidden="true" customHeight="true" outlineLevel="0" collapsed="false">
      <c r="A42" s="41" t="n">
        <v>35</v>
      </c>
      <c r="B42" s="42"/>
      <c r="C42" s="42"/>
      <c r="D42" s="42"/>
      <c r="E42" s="49"/>
      <c r="F42" s="45"/>
      <c r="G42" s="45"/>
      <c r="H42" s="45"/>
      <c r="I42" s="45"/>
      <c r="J42" s="46" t="str">
        <f aca="true">IFERROR(IF(DATEDIF(R42,TODAY(),"Y")="","",DATEDIF(R42,TODAY(),"Y")),"")</f>
        <v/>
      </c>
      <c r="K42" s="45"/>
      <c r="L42" s="48"/>
      <c r="M42" s="48"/>
      <c r="N42" s="45"/>
      <c r="Q42" s="16" t="str">
        <f aca="false">CONCATENATE(B42," ",C42," ",D42)</f>
        <v>  </v>
      </c>
      <c r="R42" s="14" t="str">
        <f aca="false">CONCATENATE(G42,"/",H42,"/",I42)</f>
        <v>//</v>
      </c>
    </row>
    <row r="43" customFormat="false" ht="12.75" hidden="true" customHeight="true" outlineLevel="0" collapsed="false">
      <c r="A43" s="41" t="n">
        <v>36</v>
      </c>
      <c r="B43" s="42"/>
      <c r="C43" s="42"/>
      <c r="D43" s="42"/>
      <c r="E43" s="49"/>
      <c r="F43" s="45"/>
      <c r="G43" s="45"/>
      <c r="H43" s="45"/>
      <c r="I43" s="45"/>
      <c r="J43" s="46" t="str">
        <f aca="true">IFERROR(IF(DATEDIF(R43,TODAY(),"Y")="","",DATEDIF(R43,TODAY(),"Y")),"")</f>
        <v/>
      </c>
      <c r="K43" s="45"/>
      <c r="L43" s="48"/>
      <c r="M43" s="48"/>
      <c r="N43" s="45"/>
      <c r="Q43" s="16" t="str">
        <f aca="false">CONCATENATE(B43," ",C43," ",D43)</f>
        <v>  </v>
      </c>
      <c r="R43" s="14" t="str">
        <f aca="false">CONCATENATE(G43,"/",H43,"/",I43)</f>
        <v>//</v>
      </c>
    </row>
    <row r="44" customFormat="false" ht="12.75" hidden="true" customHeight="true" outlineLevel="0" collapsed="false">
      <c r="A44" s="41" t="n">
        <v>37</v>
      </c>
      <c r="B44" s="42"/>
      <c r="C44" s="42"/>
      <c r="D44" s="42"/>
      <c r="E44" s="49"/>
      <c r="F44" s="45"/>
      <c r="G44" s="45"/>
      <c r="H44" s="45"/>
      <c r="I44" s="45"/>
      <c r="J44" s="46" t="str">
        <f aca="true">IFERROR(IF(DATEDIF(R44,TODAY(),"Y")="","",DATEDIF(R44,TODAY(),"Y")),"")</f>
        <v/>
      </c>
      <c r="K44" s="45"/>
      <c r="L44" s="48"/>
      <c r="M44" s="48"/>
      <c r="N44" s="45"/>
      <c r="Q44" s="16" t="str">
        <f aca="false">CONCATENATE(B44," ",C44," ",D44)</f>
        <v>  </v>
      </c>
      <c r="R44" s="14" t="str">
        <f aca="false">CONCATENATE(G44,"/",H44,"/",I44)</f>
        <v>//</v>
      </c>
    </row>
    <row r="45" customFormat="false" ht="12.75" hidden="true" customHeight="true" outlineLevel="0" collapsed="false">
      <c r="A45" s="41" t="n">
        <v>38</v>
      </c>
      <c r="B45" s="42"/>
      <c r="C45" s="42"/>
      <c r="D45" s="42"/>
      <c r="E45" s="49"/>
      <c r="F45" s="45"/>
      <c r="G45" s="45"/>
      <c r="H45" s="45"/>
      <c r="I45" s="45"/>
      <c r="J45" s="46" t="str">
        <f aca="true">IFERROR(IF(DATEDIF(R45,TODAY(),"Y")="","",DATEDIF(R45,TODAY(),"Y")),"")</f>
        <v/>
      </c>
      <c r="K45" s="45"/>
      <c r="L45" s="48"/>
      <c r="M45" s="48"/>
      <c r="N45" s="45"/>
      <c r="Q45" s="16" t="str">
        <f aca="false">CONCATENATE(B45," ",C45," ",D45)</f>
        <v>  </v>
      </c>
      <c r="R45" s="14" t="str">
        <f aca="false">CONCATENATE(G45,"/",H45,"/",I45)</f>
        <v>//</v>
      </c>
    </row>
    <row r="46" customFormat="false" ht="12.75" hidden="true" customHeight="true" outlineLevel="0" collapsed="false">
      <c r="A46" s="41" t="n">
        <v>39</v>
      </c>
      <c r="B46" s="42"/>
      <c r="C46" s="42"/>
      <c r="D46" s="42"/>
      <c r="E46" s="49"/>
      <c r="F46" s="45"/>
      <c r="G46" s="45"/>
      <c r="H46" s="45"/>
      <c r="I46" s="45"/>
      <c r="J46" s="46" t="str">
        <f aca="true">IFERROR(IF(DATEDIF(R46,TODAY(),"Y")="","",DATEDIF(R46,TODAY(),"Y")),"")</f>
        <v/>
      </c>
      <c r="K46" s="45"/>
      <c r="L46" s="48"/>
      <c r="M46" s="48"/>
      <c r="N46" s="45"/>
      <c r="Q46" s="16" t="str">
        <f aca="false">CONCATENATE(B46," ",C46," ",D46)</f>
        <v>  </v>
      </c>
      <c r="R46" s="14" t="str">
        <f aca="false">CONCATENATE(G46,"/",H46,"/",I46)</f>
        <v>//</v>
      </c>
    </row>
    <row r="47" customFormat="false" ht="12.75" hidden="true" customHeight="true" outlineLevel="0" collapsed="false">
      <c r="A47" s="41" t="n">
        <v>40</v>
      </c>
      <c r="B47" s="42"/>
      <c r="C47" s="42"/>
      <c r="D47" s="42"/>
      <c r="E47" s="49"/>
      <c r="F47" s="45"/>
      <c r="G47" s="45"/>
      <c r="H47" s="45"/>
      <c r="I47" s="45"/>
      <c r="J47" s="46" t="str">
        <f aca="true">IFERROR(IF(DATEDIF(R47,TODAY(),"Y")="","",DATEDIF(R47,TODAY(),"Y")),"")</f>
        <v/>
      </c>
      <c r="K47" s="45"/>
      <c r="L47" s="48"/>
      <c r="M47" s="48"/>
      <c r="N47" s="45"/>
      <c r="Q47" s="16" t="str">
        <f aca="false">CONCATENATE(B47," ",C47," ",D47)</f>
        <v>  </v>
      </c>
      <c r="R47" s="14" t="str">
        <f aca="false">CONCATENATE(G47,"/",H47,"/",I47)</f>
        <v>//</v>
      </c>
    </row>
    <row r="48" customFormat="false" ht="12.75" hidden="true" customHeight="true" outlineLevel="0" collapsed="false">
      <c r="A48" s="41" t="n">
        <v>41</v>
      </c>
      <c r="B48" s="42"/>
      <c r="C48" s="42"/>
      <c r="D48" s="42"/>
      <c r="E48" s="49"/>
      <c r="F48" s="45"/>
      <c r="G48" s="45"/>
      <c r="H48" s="45"/>
      <c r="I48" s="45"/>
      <c r="J48" s="46" t="str">
        <f aca="true">IFERROR(IF(DATEDIF(R48,TODAY(),"Y")="","",DATEDIF(R48,TODAY(),"Y")),"")</f>
        <v/>
      </c>
      <c r="K48" s="45"/>
      <c r="L48" s="48"/>
      <c r="M48" s="48"/>
      <c r="N48" s="45"/>
      <c r="Q48" s="16" t="str">
        <f aca="false">CONCATENATE(B48," ",C48," ",D48)</f>
        <v>  </v>
      </c>
      <c r="R48" s="14" t="str">
        <f aca="false">CONCATENATE(G48,"/",H48,"/",I48)</f>
        <v>//</v>
      </c>
    </row>
    <row r="49" customFormat="false" ht="12.75" hidden="true" customHeight="true" outlineLevel="0" collapsed="false">
      <c r="A49" s="41" t="n">
        <v>42</v>
      </c>
      <c r="B49" s="42"/>
      <c r="C49" s="42"/>
      <c r="D49" s="42"/>
      <c r="E49" s="49"/>
      <c r="F49" s="45"/>
      <c r="G49" s="45"/>
      <c r="H49" s="45"/>
      <c r="I49" s="45"/>
      <c r="J49" s="46" t="str">
        <f aca="true">IFERROR(IF(DATEDIF(R49,TODAY(),"Y")="","",DATEDIF(R49,TODAY(),"Y")),"")</f>
        <v/>
      </c>
      <c r="K49" s="45"/>
      <c r="L49" s="48"/>
      <c r="M49" s="48"/>
      <c r="N49" s="45"/>
      <c r="Q49" s="16" t="str">
        <f aca="false">CONCATENATE(B49," ",C49," ",D49)</f>
        <v>  </v>
      </c>
      <c r="R49" s="14" t="str">
        <f aca="false">CONCATENATE(G49,"/",H49,"/",I49)</f>
        <v>//</v>
      </c>
    </row>
    <row r="50" customFormat="false" ht="12.75" hidden="true" customHeight="true" outlineLevel="0" collapsed="false">
      <c r="A50" s="41" t="n">
        <v>43</v>
      </c>
      <c r="B50" s="42"/>
      <c r="C50" s="42"/>
      <c r="D50" s="42"/>
      <c r="E50" s="49"/>
      <c r="F50" s="45"/>
      <c r="G50" s="45"/>
      <c r="H50" s="45"/>
      <c r="I50" s="45"/>
      <c r="J50" s="46" t="str">
        <f aca="true">IFERROR(IF(DATEDIF(R50,TODAY(),"Y")="","",DATEDIF(R50,TODAY(),"Y")),"")</f>
        <v/>
      </c>
      <c r="K50" s="45"/>
      <c r="L50" s="48"/>
      <c r="M50" s="48"/>
      <c r="N50" s="45"/>
      <c r="Q50" s="16" t="str">
        <f aca="false">CONCATENATE(B50," ",C50," ",D50)</f>
        <v>  </v>
      </c>
      <c r="R50" s="14" t="str">
        <f aca="false">CONCATENATE(G50,"/",H50,"/",I50)</f>
        <v>//</v>
      </c>
    </row>
    <row r="51" customFormat="false" ht="12.75" hidden="true" customHeight="true" outlineLevel="0" collapsed="false">
      <c r="A51" s="41" t="n">
        <v>44</v>
      </c>
      <c r="B51" s="42"/>
      <c r="C51" s="42"/>
      <c r="D51" s="42"/>
      <c r="E51" s="49"/>
      <c r="F51" s="45"/>
      <c r="G51" s="45"/>
      <c r="H51" s="45"/>
      <c r="I51" s="45"/>
      <c r="J51" s="46" t="str">
        <f aca="true">IFERROR(IF(DATEDIF(R51,TODAY(),"Y")="","",DATEDIF(R51,TODAY(),"Y")),"")</f>
        <v/>
      </c>
      <c r="K51" s="45"/>
      <c r="L51" s="48"/>
      <c r="M51" s="48"/>
      <c r="N51" s="45"/>
      <c r="Q51" s="16" t="str">
        <f aca="false">CONCATENATE(B51," ",C51," ",D51)</f>
        <v>  </v>
      </c>
      <c r="R51" s="14" t="str">
        <f aca="false">CONCATENATE(G51,"/",H51,"/",I51)</f>
        <v>//</v>
      </c>
    </row>
    <row r="52" customFormat="false" ht="12.75" hidden="true" customHeight="true" outlineLevel="0" collapsed="false">
      <c r="A52" s="41" t="n">
        <v>45</v>
      </c>
      <c r="B52" s="42"/>
      <c r="C52" s="42"/>
      <c r="D52" s="42"/>
      <c r="E52" s="49"/>
      <c r="F52" s="45"/>
      <c r="G52" s="45"/>
      <c r="H52" s="45"/>
      <c r="I52" s="45"/>
      <c r="J52" s="46" t="str">
        <f aca="true">IFERROR(IF(DATEDIF(R52,TODAY(),"Y")="","",DATEDIF(R52,TODAY(),"Y")),"")</f>
        <v/>
      </c>
      <c r="K52" s="45"/>
      <c r="L52" s="48"/>
      <c r="M52" s="48"/>
      <c r="N52" s="45"/>
      <c r="Q52" s="16" t="str">
        <f aca="false">CONCATENATE(B52," ",C52," ",D52)</f>
        <v>  </v>
      </c>
      <c r="R52" s="14" t="str">
        <f aca="false">CONCATENATE(G52,"/",H52,"/",I52)</f>
        <v>//</v>
      </c>
    </row>
  </sheetData>
  <mergeCells count="15">
    <mergeCell ref="A3:N3"/>
    <mergeCell ref="A4:K4"/>
    <mergeCell ref="L4:N4"/>
    <mergeCell ref="A6:A7"/>
    <mergeCell ref="B6:B7"/>
    <mergeCell ref="C6:C7"/>
    <mergeCell ref="D6:D7"/>
    <mergeCell ref="E6:E7"/>
    <mergeCell ref="F6:F7"/>
    <mergeCell ref="G6:I6"/>
    <mergeCell ref="J6:J7"/>
    <mergeCell ref="K6:K7"/>
    <mergeCell ref="L6:L7"/>
    <mergeCell ref="M6:M7"/>
    <mergeCell ref="N6:N7"/>
  </mergeCells>
  <conditionalFormatting sqref="J8:J52">
    <cfRule type="cellIs" priority="2" operator="equal" aboveAverage="0" equalAverage="0" bottom="0" percent="0" rank="0" text="" dxfId="0">
      <formula>123</formula>
    </cfRule>
    <cfRule type="cellIs" priority="3" operator="equal" aboveAverage="0" equalAverage="0" bottom="0" percent="0" rank="0" text="" dxfId="1">
      <formula>122</formula>
    </cfRule>
    <cfRule type="cellIs" priority="4" operator="equal" aboveAverage="0" equalAverage="0" bottom="0" percent="0" rank="0" text="" dxfId="2">
      <formula>121</formula>
    </cfRule>
    <cfRule type="cellIs" priority="5" operator="equal" aboveAverage="0" equalAverage="0" bottom="0" percent="0" rank="0" text="" dxfId="3">
      <formula>120</formula>
    </cfRule>
    <cfRule type="cellIs" priority="6" operator="equal" aboveAverage="0" equalAverage="0" bottom="0" percent="0" rank="0" text="" dxfId="4">
      <formula>119</formula>
    </cfRule>
  </conditionalFormatting>
  <conditionalFormatting sqref="K8:K52">
    <cfRule type="cellIs" priority="7" operator="equal" aboveAverage="0" equalAverage="0" bottom="0" percent="0" rank="0" text="" dxfId="5">
      <formula>120</formula>
    </cfRule>
    <cfRule type="cellIs" priority="8" operator="equal" aboveAverage="0" equalAverage="0" bottom="0" percent="0" rank="0" text="" dxfId="6">
      <formula>119</formula>
    </cfRule>
  </conditionalFormatting>
  <dataValidations count="4">
    <dataValidation allowBlank="true" errorStyle="stop" operator="between" showDropDown="false" showErrorMessage="true" showInputMessage="true" sqref="K8:K52" type="list">
      <formula1>$P$9:$P$10</formula1>
      <formula2>0</formula2>
    </dataValidation>
    <dataValidation allowBlank="true" errorStyle="stop" operator="between" showDropDown="false" showErrorMessage="true" showInputMessage="true" sqref="I8:I52" type="whole">
      <formula1>1900</formula1>
      <formula2>2050</formula2>
    </dataValidation>
    <dataValidation allowBlank="true" error="de 1 al 31" errorStyle="stop" errorTitle="ERROR" operator="between" showDropDown="false" showErrorMessage="true" showInputMessage="true" sqref="G8:G52" type="whole">
      <formula1>1</formula1>
      <formula2>31</formula2>
    </dataValidation>
    <dataValidation allowBlank="true" error="de 1 al 12" errorStyle="stop" errorTitle="ERROR" operator="between" showDropDown="false" showErrorMessage="true" showInputMessage="true" sqref="H8:H52" type="whole">
      <formula1>1</formula1>
      <formula2>12</formula2>
    </dataValidation>
  </dataValidations>
  <printOptions headings="false" gridLines="false" gridLinesSet="true" horizontalCentered="true" verticalCentered="false"/>
  <pageMargins left="0.236111111111111" right="0.236111111111111" top="0.39375" bottom="0.433333333333333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I52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0.72"/>
    <col collapsed="false" customWidth="true" hidden="false" outlineLevel="0" max="2" min="2" style="195" width="5"/>
    <col collapsed="false" customWidth="true" hidden="false" outlineLevel="0" max="3" min="3" style="101" width="46.14"/>
    <col collapsed="false" customWidth="true" hidden="false" outlineLevel="0" max="4" min="4" style="101" width="33.43"/>
    <col collapsed="false" customWidth="true" hidden="true" outlineLevel="0" max="5" min="5" style="51" width="11.43"/>
    <col collapsed="false" customWidth="true" hidden="false" outlineLevel="0" max="6" min="6" style="195" width="25.14"/>
    <col collapsed="false" customWidth="true" hidden="true" outlineLevel="0" max="8" min="7" style="51" width="10.16"/>
  </cols>
  <sheetData>
    <row r="1" customFormat="false" ht="13.5" hidden="false" customHeight="true" outlineLevel="0" collapsed="false">
      <c r="B1" s="22" t="str">
        <f aca="false">NOMINA!$F$1</f>
        <v>U.E. "BEATRIZ HARTMANN DE BEDREGAL"</v>
      </c>
      <c r="C1" s="344"/>
      <c r="E1" s="345"/>
      <c r="F1" s="21" t="str">
        <f aca="false">NOMINA!$C$4</f>
        <v>GESTIÓN: 2024</v>
      </c>
      <c r="G1" s="346"/>
      <c r="H1" s="346"/>
      <c r="I1" s="346"/>
    </row>
    <row r="2" customFormat="false" ht="18.75" hidden="false" customHeight="true" outlineLevel="0" collapsed="false">
      <c r="B2" s="347" t="s">
        <v>414</v>
      </c>
      <c r="C2" s="347"/>
      <c r="D2" s="347"/>
      <c r="E2" s="347"/>
      <c r="F2" s="347"/>
      <c r="G2" s="346"/>
      <c r="H2" s="346"/>
      <c r="I2" s="346"/>
    </row>
    <row r="3" customFormat="false" ht="4.5" hidden="false" customHeight="true" outlineLevel="0" collapsed="false">
      <c r="G3" s="346"/>
      <c r="H3" s="346"/>
      <c r="I3" s="346"/>
    </row>
    <row r="4" customFormat="false" ht="18.75" hidden="false" customHeight="true" outlineLevel="0" collapsed="false">
      <c r="B4" s="348" t="s">
        <v>72</v>
      </c>
      <c r="C4" s="348"/>
      <c r="D4" s="348"/>
      <c r="E4" s="348"/>
      <c r="F4" s="348"/>
      <c r="G4" s="346"/>
      <c r="H4" s="346"/>
      <c r="I4" s="346"/>
    </row>
    <row r="5" customFormat="false" ht="18.75" hidden="false" customHeight="true" outlineLevel="0" collapsed="false">
      <c r="B5" s="349" t="s">
        <v>415</v>
      </c>
      <c r="C5" s="349"/>
      <c r="D5" s="349"/>
      <c r="E5" s="349"/>
      <c r="F5" s="349"/>
      <c r="G5" s="346"/>
      <c r="H5" s="346"/>
      <c r="I5" s="346"/>
    </row>
    <row r="6" customFormat="false" ht="18.75" hidden="false" customHeight="true" outlineLevel="0" collapsed="false">
      <c r="B6" s="350" t="str">
        <f aca="false">NOMINA!$C$1</f>
        <v>PROFESOR(A): SARA VALDIVIA ARANCIBIA</v>
      </c>
      <c r="C6" s="351"/>
      <c r="D6" s="352"/>
      <c r="E6" s="351"/>
      <c r="F6" s="350" t="str">
        <f aca="false">NOMINA!$C$2</f>
        <v>CURSO: 5º "A" PRIMARIA</v>
      </c>
      <c r="G6" s="346"/>
      <c r="H6" s="346"/>
      <c r="I6" s="346"/>
    </row>
    <row r="7" customFormat="false" ht="23.25" hidden="false" customHeight="true" outlineLevel="0" collapsed="false">
      <c r="B7" s="353" t="s">
        <v>142</v>
      </c>
      <c r="C7" s="354" t="s">
        <v>416</v>
      </c>
      <c r="D7" s="355" t="s">
        <v>382</v>
      </c>
      <c r="E7" s="355"/>
      <c r="F7" s="355" t="s">
        <v>417</v>
      </c>
      <c r="G7" s="346"/>
      <c r="H7" s="346"/>
      <c r="I7" s="346"/>
    </row>
    <row r="8" customFormat="false" ht="19.5" hidden="false" customHeight="true" outlineLevel="0" collapsed="false">
      <c r="B8" s="356" t="n">
        <v>1</v>
      </c>
      <c r="C8" s="357" t="str">
        <f aca="false">IF(D8="","",VLOOKUP(D8,$G$8:$H$52,2,FALSE()))</f>
        <v/>
      </c>
      <c r="D8" s="358" t="str">
        <f aca="false">IF(ISERROR(LARGE($G$8:$G$52,1)),"",LARGE($G$8:$G$52,1))</f>
        <v/>
      </c>
      <c r="E8" s="359" t="str">
        <f aca="false">D8</f>
        <v/>
      </c>
      <c r="F8" s="360" t="b">
        <f aca="false">IFERROR(IF(E8=1,"",IF(E8&lt;52,"EN DESARROLLO",IF(E8&lt;69,"DESARROLLO ACEPTABLE",IF(E8&lt;85,"DESARROLLO OPTIMO",IF(E8&lt;101,"DESARROLLO PLENO"))))),"")</f>
        <v>0</v>
      </c>
      <c r="G8" s="323" t="str">
        <f aca="false">'CENTRAL BIM'!O8</f>
        <v/>
      </c>
      <c r="H8" s="323" t="str">
        <f aca="false">'CENTRAL BIM'!P8</f>
        <v>  </v>
      </c>
      <c r="I8" s="346"/>
    </row>
    <row r="9" customFormat="false" ht="19.5" hidden="false" customHeight="true" outlineLevel="0" collapsed="false">
      <c r="B9" s="361" t="n">
        <v>2</v>
      </c>
      <c r="C9" s="362" t="str">
        <f aca="false">IF(D9="","",VLOOKUP(D9,$G$8:$H$52,2,FALSE()))</f>
        <v/>
      </c>
      <c r="D9" s="363" t="str">
        <f aca="false">IF(ISERROR(LARGE($G$8:$G$52,2)),"",LARGE($G$8:$G$52,2))</f>
        <v/>
      </c>
      <c r="E9" s="364" t="str">
        <f aca="false">D9</f>
        <v/>
      </c>
      <c r="F9" s="365" t="n">
        <f aca="false">IFERROR(IF(E9=1,"",IF(E9&lt;52,"EN DESARROLLO",IF(E9&lt;69,"DESARROLLO ACEPTABLE",IF(E9&lt;85,"DESARROLLO OPTIMO",IF(E9&lt;101,"DESARROLLO PLENO"))))),"")</f>
        <v>0</v>
      </c>
      <c r="G9" s="323" t="str">
        <f aca="false">'CENTRAL BIM'!O9</f>
        <v/>
      </c>
      <c r="H9" s="323" t="str">
        <f aca="false">'CENTRAL BIM'!P9</f>
        <v>  </v>
      </c>
      <c r="I9" s="346"/>
    </row>
    <row r="10" customFormat="false" ht="19.5" hidden="false" customHeight="true" outlineLevel="0" collapsed="false">
      <c r="B10" s="361" t="n">
        <v>3</v>
      </c>
      <c r="C10" s="362" t="str">
        <f aca="false">IF(D10="","",VLOOKUP(D10,$G$8:$H$52,2,FALSE()))</f>
        <v/>
      </c>
      <c r="D10" s="363" t="str">
        <f aca="false">IF(ISERROR(LARGE($G$8:$G$52,3)),"",LARGE($G$8:$G$52,3))</f>
        <v/>
      </c>
      <c r="E10" s="364" t="str">
        <f aca="false">D10</f>
        <v/>
      </c>
      <c r="F10" s="365" t="n">
        <f aca="false">IFERROR(IF(E10=1,"",IF(E10&lt;52,"EN DESARROLLO",IF(E10&lt;69,"DESARROLLO ACEPTABLE",IF(E10&lt;85,"DESARROLLO OPTIMO",IF(E10&lt;101,"DESARROLLO PLENO"))))),"")</f>
        <v>0</v>
      </c>
      <c r="G10" s="323" t="str">
        <f aca="false">'CENTRAL BIM'!O10</f>
        <v/>
      </c>
      <c r="H10" s="323" t="str">
        <f aca="false">'CENTRAL BIM'!P10</f>
        <v>  </v>
      </c>
      <c r="I10" s="346"/>
    </row>
    <row r="11" customFormat="false" ht="19.5" hidden="false" customHeight="true" outlineLevel="0" collapsed="false">
      <c r="B11" s="361" t="n">
        <v>4</v>
      </c>
      <c r="C11" s="362" t="str">
        <f aca="false">IF(D11="","",VLOOKUP(D11,$G$8:$H$52,2,FALSE()))</f>
        <v/>
      </c>
      <c r="D11" s="363" t="str">
        <f aca="false">IF(ISERROR(LARGE($G$8:$G$52,4)),"",LARGE($G$8:$G$52,4))</f>
        <v/>
      </c>
      <c r="E11" s="364" t="str">
        <f aca="false">D11</f>
        <v/>
      </c>
      <c r="F11" s="365" t="n">
        <f aca="false">IFERROR(IF(E11=1,"",IF(E11&lt;52,"EN DESARROLLO",IF(E11&lt;69,"DESARROLLO ACEPTABLE",IF(E11&lt;85,"DESARROLLO OPTIMO",IF(E11&lt;101,"DESARROLLO PLENO"))))),"")</f>
        <v>0</v>
      </c>
      <c r="G11" s="323" t="str">
        <f aca="false">'CENTRAL BIM'!O11</f>
        <v/>
      </c>
      <c r="H11" s="323" t="str">
        <f aca="false">'CENTRAL BIM'!P11</f>
        <v>  </v>
      </c>
      <c r="I11" s="346"/>
    </row>
    <row r="12" customFormat="false" ht="19.5" hidden="false" customHeight="true" outlineLevel="0" collapsed="false">
      <c r="B12" s="361" t="n">
        <v>5</v>
      </c>
      <c r="C12" s="362" t="str">
        <f aca="false">IF(D12="","",VLOOKUP(D12,$G$8:$H$52,2,FALSE()))</f>
        <v/>
      </c>
      <c r="D12" s="363" t="str">
        <f aca="false">IF(ISERROR(LARGE($G$8:$G$52,5)),"",LARGE($G$8:$G$52,5))</f>
        <v/>
      </c>
      <c r="E12" s="364" t="str">
        <f aca="false">D12</f>
        <v/>
      </c>
      <c r="F12" s="365" t="n">
        <f aca="false">IFERROR(IF(E12=1,"",IF(E12&lt;52,"EN DESARROLLO",IF(E12&lt;69,"DESARROLLO ACEPTABLE",IF(E12&lt;85,"DESARROLLO OPTIMO",IF(E12&lt;101,"DESARROLLO PLENO"))))),"")</f>
        <v>0</v>
      </c>
      <c r="G12" s="323" t="str">
        <f aca="false">'CENTRAL BIM'!O12</f>
        <v/>
      </c>
      <c r="H12" s="323" t="str">
        <f aca="false">'CENTRAL BIM'!P12</f>
        <v>  </v>
      </c>
      <c r="I12" s="346"/>
    </row>
    <row r="13" customFormat="false" ht="19.5" hidden="false" customHeight="true" outlineLevel="0" collapsed="false">
      <c r="B13" s="361" t="n">
        <v>6</v>
      </c>
      <c r="C13" s="362" t="str">
        <f aca="false">IF(D13="","",VLOOKUP(D13,$G$8:$H$52,2,FALSE()))</f>
        <v/>
      </c>
      <c r="D13" s="363" t="str">
        <f aca="false">IF(ISERROR(LARGE($G$8:$G$52,6)),"",LARGE($G$8:$G$52,6))</f>
        <v/>
      </c>
      <c r="E13" s="364" t="str">
        <f aca="false">D13</f>
        <v/>
      </c>
      <c r="F13" s="365" t="n">
        <f aca="false">IFERROR(IF(E13=1,"",IF(E13&lt;52,"EN DESARROLLO",IF(E13&lt;69,"DESARROLLO ACEPTABLE",IF(E13&lt;85,"DESARROLLO OPTIMO",IF(E13&lt;101,"DESARROLLO PLENO"))))),"")</f>
        <v>0</v>
      </c>
      <c r="G13" s="323" t="str">
        <f aca="false">'CENTRAL BIM'!O13</f>
        <v/>
      </c>
      <c r="H13" s="323" t="str">
        <f aca="false">'CENTRAL BIM'!P13</f>
        <v>  </v>
      </c>
      <c r="I13" s="346"/>
    </row>
    <row r="14" customFormat="false" ht="19.5" hidden="false" customHeight="true" outlineLevel="0" collapsed="false">
      <c r="B14" s="361" t="n">
        <v>7</v>
      </c>
      <c r="C14" s="362" t="str">
        <f aca="false">IF(D14="","",VLOOKUP(D14,$G$8:$H$52,2,FALSE()))</f>
        <v/>
      </c>
      <c r="D14" s="363" t="str">
        <f aca="false">IF(ISERROR(LARGE($G$8:$G$52,7)),"",LARGE($G$8:$G$52,7))</f>
        <v/>
      </c>
      <c r="E14" s="364" t="str">
        <f aca="false">D14</f>
        <v/>
      </c>
      <c r="F14" s="365" t="n">
        <f aca="false">IFERROR(IF(E14=1,"",IF(E14&lt;52,"EN DESARROLLO",IF(E14&lt;69,"DESARROLLO ACEPTABLE",IF(E14&lt;85,"DESARROLLO OPTIMO",IF(E14&lt;101,"DESARROLLO PLENO"))))),"")</f>
        <v>0</v>
      </c>
      <c r="G14" s="323" t="str">
        <f aca="false">'CENTRAL BIM'!O14</f>
        <v/>
      </c>
      <c r="H14" s="323" t="str">
        <f aca="false">'CENTRAL BIM'!P14</f>
        <v>  </v>
      </c>
      <c r="I14" s="346"/>
    </row>
    <row r="15" customFormat="false" ht="19.5" hidden="false" customHeight="true" outlineLevel="0" collapsed="false">
      <c r="B15" s="361" t="n">
        <v>8</v>
      </c>
      <c r="C15" s="362" t="str">
        <f aca="false">IF(D15="","",VLOOKUP(D15,$G$8:$H$52,2,FALSE()))</f>
        <v/>
      </c>
      <c r="D15" s="363" t="str">
        <f aca="false">IF(ISERROR(LARGE($G$8:$G$52,8)),"",LARGE($G$8:$G$52,8))</f>
        <v/>
      </c>
      <c r="E15" s="364" t="str">
        <f aca="false">D15</f>
        <v/>
      </c>
      <c r="F15" s="365" t="n">
        <f aca="false">IFERROR(IF(E15=1,"",IF(E15&lt;52,"EN DESARROLLO",IF(E15&lt;69,"DESARROLLO ACEPTABLE",IF(E15&lt;85,"DESARROLLO OPTIMO",IF(E15&lt;101,"DESARROLLO PLENO"))))),"")</f>
        <v>0</v>
      </c>
      <c r="G15" s="323" t="str">
        <f aca="false">'CENTRAL BIM'!O15</f>
        <v/>
      </c>
      <c r="H15" s="323" t="str">
        <f aca="false">'CENTRAL BIM'!P15</f>
        <v>  </v>
      </c>
      <c r="I15" s="346"/>
    </row>
    <row r="16" customFormat="false" ht="19.5" hidden="false" customHeight="true" outlineLevel="0" collapsed="false">
      <c r="B16" s="361" t="n">
        <v>9</v>
      </c>
      <c r="C16" s="362" t="str">
        <f aca="false">IF(D16="","",VLOOKUP(D16,$G$8:$H$52,2,FALSE()))</f>
        <v/>
      </c>
      <c r="D16" s="363" t="str">
        <f aca="false">IF(ISERROR(LARGE($G$8:$G$52,9)),"",LARGE($G$8:$G$52,9))</f>
        <v/>
      </c>
      <c r="E16" s="364" t="str">
        <f aca="false">D16</f>
        <v/>
      </c>
      <c r="F16" s="365" t="n">
        <f aca="false">IFERROR(IF(E16=1,"",IF(E16&lt;52,"EN DESARROLLO",IF(E16&lt;69,"DESARROLLO ACEPTABLE",IF(E16&lt;85,"DESARROLLO OPTIMO",IF(E16&lt;101,"DESARROLLO PLENO"))))),"")</f>
        <v>0</v>
      </c>
      <c r="G16" s="323" t="str">
        <f aca="false">'CENTRAL BIM'!O16</f>
        <v/>
      </c>
      <c r="H16" s="323" t="str">
        <f aca="false">'CENTRAL BIM'!P16</f>
        <v>  </v>
      </c>
      <c r="I16" s="346"/>
    </row>
    <row r="17" customFormat="false" ht="19.5" hidden="false" customHeight="true" outlineLevel="0" collapsed="false">
      <c r="B17" s="361" t="n">
        <v>10</v>
      </c>
      <c r="C17" s="362" t="str">
        <f aca="false">IF(D17="","",VLOOKUP(D17,$G$8:$H$52,2,FALSE()))</f>
        <v/>
      </c>
      <c r="D17" s="363" t="str">
        <f aca="false">IF(ISERROR(LARGE($G$8:$G$52,10)),"",LARGE($G$8:$G$52,10))</f>
        <v/>
      </c>
      <c r="E17" s="364" t="str">
        <f aca="false">D17</f>
        <v/>
      </c>
      <c r="F17" s="365" t="n">
        <f aca="false">IFERROR(IF(E17=1,"",IF(E17&lt;52,"EN DESARROLLO",IF(E17&lt;69,"DESARROLLO ACEPTABLE",IF(E17&lt;85,"DESARROLLO OPTIMO",IF(E17&lt;101,"DESARROLLO PLENO"))))),"")</f>
        <v>0</v>
      </c>
      <c r="G17" s="323" t="str">
        <f aca="false">'CENTRAL BIM'!O17</f>
        <v/>
      </c>
      <c r="H17" s="323" t="str">
        <f aca="false">'CENTRAL BIM'!P17</f>
        <v>  </v>
      </c>
      <c r="I17" s="346"/>
    </row>
    <row r="18" customFormat="false" ht="19.5" hidden="false" customHeight="true" outlineLevel="0" collapsed="false">
      <c r="B18" s="361" t="n">
        <v>11</v>
      </c>
      <c r="C18" s="362" t="str">
        <f aca="false">IF(D18="","",VLOOKUP(D18,$G$8:$H$52,2,FALSE()))</f>
        <v/>
      </c>
      <c r="D18" s="363" t="str">
        <f aca="false">IF(ISERROR(LARGE($G$8:$G$52,11)),"",LARGE($G$8:$G$52,11))</f>
        <v/>
      </c>
      <c r="E18" s="364" t="str">
        <f aca="false">D18</f>
        <v/>
      </c>
      <c r="F18" s="365" t="n">
        <f aca="false">IFERROR(IF(E18=1,"",IF(E18&lt;52,"EN DESARROLLO",IF(E18&lt;69,"DESARROLLO ACEPTABLE",IF(E18&lt;85,"DESARROLLO OPTIMO",IF(E18&lt;101,"DESARROLLO PLENO"))))),"")</f>
        <v>0</v>
      </c>
      <c r="G18" s="323" t="str">
        <f aca="false">'CENTRAL BIM'!O18</f>
        <v/>
      </c>
      <c r="H18" s="323" t="str">
        <f aca="false">'CENTRAL BIM'!P18</f>
        <v>  </v>
      </c>
      <c r="I18" s="346"/>
    </row>
    <row r="19" customFormat="false" ht="19.5" hidden="false" customHeight="true" outlineLevel="0" collapsed="false">
      <c r="B19" s="361" t="n">
        <v>12</v>
      </c>
      <c r="C19" s="362" t="str">
        <f aca="false">IF(D19="","",VLOOKUP(D19,$G$8:$H$52,2,FALSE()))</f>
        <v/>
      </c>
      <c r="D19" s="363" t="str">
        <f aca="false">IF(ISERROR(LARGE($G$8:$G$52,12)),"",LARGE($G$8:$G$52,12))</f>
        <v/>
      </c>
      <c r="E19" s="364" t="str">
        <f aca="false">D19</f>
        <v/>
      </c>
      <c r="F19" s="365" t="n">
        <f aca="false">IFERROR(IF(E19=1,"",IF(E19&lt;52,"EN DESARROLLO",IF(E19&lt;69,"DESARROLLO ACEPTABLE",IF(E19&lt;85,"DESARROLLO OPTIMO",IF(E19&lt;101,"DESARROLLO PLENO"))))),"")</f>
        <v>0</v>
      </c>
      <c r="G19" s="323" t="str">
        <f aca="false">'CENTRAL BIM'!O19</f>
        <v/>
      </c>
      <c r="H19" s="323" t="str">
        <f aca="false">'CENTRAL BIM'!P19</f>
        <v>  </v>
      </c>
      <c r="I19" s="346"/>
    </row>
    <row r="20" customFormat="false" ht="19.5" hidden="false" customHeight="true" outlineLevel="0" collapsed="false">
      <c r="B20" s="361" t="n">
        <v>13</v>
      </c>
      <c r="C20" s="362" t="str">
        <f aca="false">IF(D20="","",VLOOKUP(D20,$G$8:$H$52,2,FALSE()))</f>
        <v/>
      </c>
      <c r="D20" s="363" t="str">
        <f aca="false">IF(ISERROR(LARGE($G$8:$G$52,13)),"",LARGE($G$8:$G$52,13))</f>
        <v/>
      </c>
      <c r="E20" s="364" t="str">
        <f aca="false">D20</f>
        <v/>
      </c>
      <c r="F20" s="365" t="n">
        <f aca="false">IFERROR(IF(E20=1,"",IF(E20&lt;52,"EN DESARROLLO",IF(E20&lt;69,"DESARROLLO ACEPTABLE",IF(E20&lt;85,"DESARROLLO OPTIMO",IF(E20&lt;101,"DESARROLLO PLENO"))))),"")</f>
        <v>0</v>
      </c>
      <c r="G20" s="323" t="str">
        <f aca="false">'CENTRAL BIM'!O20</f>
        <v/>
      </c>
      <c r="H20" s="323" t="str">
        <f aca="false">'CENTRAL BIM'!P20</f>
        <v>  </v>
      </c>
      <c r="I20" s="346"/>
    </row>
    <row r="21" customFormat="false" ht="19.5" hidden="false" customHeight="true" outlineLevel="0" collapsed="false">
      <c r="B21" s="361" t="n">
        <v>14</v>
      </c>
      <c r="C21" s="362" t="str">
        <f aca="false">IF(D21="","",VLOOKUP(D21,$G$8:$H$52,2,FALSE()))</f>
        <v/>
      </c>
      <c r="D21" s="363" t="str">
        <f aca="false">IF(ISERROR(LARGE($G$8:$G$52,14)),"",LARGE($G$8:$G$52,14))</f>
        <v/>
      </c>
      <c r="E21" s="364" t="str">
        <f aca="false">D21</f>
        <v/>
      </c>
      <c r="F21" s="365" t="n">
        <f aca="false">IFERROR(IF(E21=1,"",IF(E21&lt;52,"EN DESARROLLO",IF(E21&lt;69,"DESARROLLO ACEPTABLE",IF(E21&lt;85,"DESARROLLO OPTIMO",IF(E21&lt;101,"DESARROLLO PLENO"))))),"")</f>
        <v>0</v>
      </c>
      <c r="G21" s="323" t="str">
        <f aca="false">'CENTRAL BIM'!O21</f>
        <v/>
      </c>
      <c r="H21" s="323" t="str">
        <f aca="false">'CENTRAL BIM'!P21</f>
        <v>  </v>
      </c>
      <c r="I21" s="346"/>
    </row>
    <row r="22" customFormat="false" ht="19.5" hidden="false" customHeight="true" outlineLevel="0" collapsed="false">
      <c r="B22" s="361" t="n">
        <v>15</v>
      </c>
      <c r="C22" s="362" t="str">
        <f aca="false">IF(D22="","",VLOOKUP(D22,$G$8:$H$52,2,FALSE()))</f>
        <v/>
      </c>
      <c r="D22" s="363" t="str">
        <f aca="false">IF(ISERROR(LARGE($G$8:$G$52,15)),"",LARGE($G$8:$G$52,15))</f>
        <v/>
      </c>
      <c r="E22" s="364" t="str">
        <f aca="false">D22</f>
        <v/>
      </c>
      <c r="F22" s="365" t="n">
        <f aca="false">IFERROR(IF(E22=1,"",IF(E22&lt;52,"EN DESARROLLO",IF(E22&lt;69,"DESARROLLO ACEPTABLE",IF(E22&lt;85,"DESARROLLO OPTIMO",IF(E22&lt;101,"DESARROLLO PLENO"))))),"")</f>
        <v>0</v>
      </c>
      <c r="G22" s="323" t="str">
        <f aca="false">'CENTRAL BIM'!O22</f>
        <v/>
      </c>
      <c r="H22" s="323" t="str">
        <f aca="false">'CENTRAL BIM'!P22</f>
        <v>  </v>
      </c>
      <c r="I22" s="346"/>
    </row>
    <row r="23" customFormat="false" ht="19.5" hidden="false" customHeight="true" outlineLevel="0" collapsed="false">
      <c r="B23" s="361" t="n">
        <v>16</v>
      </c>
      <c r="C23" s="362" t="str">
        <f aca="false">IF(D23="","",VLOOKUP(D23,$G$8:$H$52,2,FALSE()))</f>
        <v/>
      </c>
      <c r="D23" s="363" t="str">
        <f aca="false">IF(ISERROR(LARGE($G$8:$G$52,16)),"",LARGE($G$8:$G$52,16))</f>
        <v/>
      </c>
      <c r="E23" s="364" t="str">
        <f aca="false">D23</f>
        <v/>
      </c>
      <c r="F23" s="365" t="n">
        <f aca="false">IFERROR(IF(E23=1,"",IF(E23&lt;52,"EN DESARROLLO",IF(E23&lt;69,"DESARROLLO ACEPTABLE",IF(E23&lt;85,"DESARROLLO OPTIMO",IF(E23&lt;101,"DESARROLLO PLENO"))))),"")</f>
        <v>0</v>
      </c>
      <c r="G23" s="323" t="str">
        <f aca="false">'CENTRAL BIM'!O23</f>
        <v/>
      </c>
      <c r="H23" s="323" t="str">
        <f aca="false">'CENTRAL BIM'!P23</f>
        <v>  </v>
      </c>
      <c r="I23" s="346"/>
    </row>
    <row r="24" customFormat="false" ht="19.5" hidden="false" customHeight="true" outlineLevel="0" collapsed="false">
      <c r="B24" s="361" t="n">
        <v>17</v>
      </c>
      <c r="C24" s="362" t="str">
        <f aca="false">IF(D24="","",VLOOKUP(D24,$G$8:$H$52,2,FALSE()))</f>
        <v/>
      </c>
      <c r="D24" s="363" t="str">
        <f aca="false">IF(ISERROR(LARGE($G$8:$G$52,17)),"",LARGE($G$8:$G$52,17))</f>
        <v/>
      </c>
      <c r="E24" s="364" t="str">
        <f aca="false">D24</f>
        <v/>
      </c>
      <c r="F24" s="365" t="n">
        <f aca="false">IFERROR(IF(E24=1,"",IF(E24&lt;52,"EN DESARROLLO",IF(E24&lt;69,"DESARROLLO ACEPTABLE",IF(E24&lt;85,"DESARROLLO OPTIMO",IF(E24&lt;101,"DESARROLLO PLENO"))))),"")</f>
        <v>0</v>
      </c>
      <c r="G24" s="323" t="str">
        <f aca="false">'CENTRAL BIM'!O24</f>
        <v/>
      </c>
      <c r="H24" s="323" t="str">
        <f aca="false">'CENTRAL BIM'!P24</f>
        <v>  </v>
      </c>
      <c r="I24" s="346"/>
    </row>
    <row r="25" customFormat="false" ht="19.5" hidden="false" customHeight="true" outlineLevel="0" collapsed="false">
      <c r="B25" s="361" t="n">
        <v>18</v>
      </c>
      <c r="C25" s="362" t="str">
        <f aca="false">IF(D25="","",VLOOKUP(D25,$G$8:$H$52,2,FALSE()))</f>
        <v/>
      </c>
      <c r="D25" s="363" t="str">
        <f aca="false">IF(ISERROR(LARGE($G$8:$G$52,18)),"",LARGE($G$8:$G$52,18))</f>
        <v/>
      </c>
      <c r="E25" s="364" t="str">
        <f aca="false">D25</f>
        <v/>
      </c>
      <c r="F25" s="365" t="n">
        <f aca="false">IFERROR(IF(E25=1,"",IF(E25&lt;52,"EN DESARROLLO",IF(E25&lt;69,"DESARROLLO ACEPTABLE",IF(E25&lt;85,"DESARROLLO OPTIMO",IF(E25&lt;101,"DESARROLLO PLENO"))))),"")</f>
        <v>0</v>
      </c>
      <c r="G25" s="323" t="str">
        <f aca="false">'CENTRAL BIM'!O25</f>
        <v/>
      </c>
      <c r="H25" s="323" t="str">
        <f aca="false">'CENTRAL BIM'!P25</f>
        <v>  </v>
      </c>
      <c r="I25" s="346"/>
    </row>
    <row r="26" customFormat="false" ht="19.5" hidden="false" customHeight="true" outlineLevel="0" collapsed="false">
      <c r="B26" s="361" t="n">
        <v>19</v>
      </c>
      <c r="C26" s="362" t="str">
        <f aca="false">IF(D26="","",VLOOKUP(D26,$G$8:$H$52,2,FALSE()))</f>
        <v/>
      </c>
      <c r="D26" s="363" t="str">
        <f aca="false">IF(ISERROR(LARGE($G$8:$G$52,19)),"",LARGE($G$8:$G$52,19))</f>
        <v/>
      </c>
      <c r="E26" s="364" t="str">
        <f aca="false">D26</f>
        <v/>
      </c>
      <c r="F26" s="365" t="n">
        <f aca="false">IFERROR(IF(E26=1,"",IF(E26&lt;52,"EN DESARROLLO",IF(E26&lt;69,"DESARROLLO ACEPTABLE",IF(E26&lt;85,"DESARROLLO OPTIMO",IF(E26&lt;101,"DESARROLLO PLENO"))))),"")</f>
        <v>0</v>
      </c>
      <c r="G26" s="323" t="str">
        <f aca="false">'CENTRAL BIM'!O26</f>
        <v/>
      </c>
      <c r="H26" s="323" t="str">
        <f aca="false">'CENTRAL BIM'!P26</f>
        <v>  </v>
      </c>
      <c r="I26" s="346"/>
    </row>
    <row r="27" customFormat="false" ht="19.5" hidden="false" customHeight="true" outlineLevel="0" collapsed="false">
      <c r="B27" s="361" t="n">
        <v>20</v>
      </c>
      <c r="C27" s="362" t="str">
        <f aca="false">IF(D27="","",VLOOKUP(D27,$G$8:$H$52,2,FALSE()))</f>
        <v/>
      </c>
      <c r="D27" s="363" t="str">
        <f aca="false">IF(ISERROR(LARGE($G$8:$G$52,20)),"",LARGE($G$8:$G$52,20))</f>
        <v/>
      </c>
      <c r="E27" s="364" t="str">
        <f aca="false">D27</f>
        <v/>
      </c>
      <c r="F27" s="365" t="n">
        <f aca="false">IFERROR(IF(E27=1,"",IF(E27&lt;52,"EN DESARROLLO",IF(E27&lt;69,"DESARROLLO ACEPTABLE",IF(E27&lt;85,"DESARROLLO OPTIMO",IF(E27&lt;101,"DESARROLLO PLENO"))))),"")</f>
        <v>0</v>
      </c>
      <c r="G27" s="323" t="str">
        <f aca="false">'CENTRAL BIM'!O27</f>
        <v/>
      </c>
      <c r="H27" s="323" t="str">
        <f aca="false">'CENTRAL BIM'!P27</f>
        <v>  </v>
      </c>
      <c r="I27" s="346"/>
    </row>
    <row r="28" customFormat="false" ht="19.5" hidden="false" customHeight="true" outlineLevel="0" collapsed="false">
      <c r="B28" s="361" t="n">
        <v>21</v>
      </c>
      <c r="C28" s="362" t="str">
        <f aca="false">IF(D28="","",VLOOKUP(D28,$G$8:$H$52,2,FALSE()))</f>
        <v/>
      </c>
      <c r="D28" s="363" t="str">
        <f aca="false">IF(ISERROR(LARGE($G$8:$G$52,21)),"",LARGE($G$8:$G$52,21))</f>
        <v/>
      </c>
      <c r="E28" s="364" t="str">
        <f aca="false">D28</f>
        <v/>
      </c>
      <c r="F28" s="365" t="n">
        <f aca="false">IFERROR(IF(E28=1,"",IF(E28&lt;52,"EN DESARROLLO",IF(E28&lt;69,"DESARROLLO ACEPTABLE",IF(E28&lt;85,"DESARROLLO OPTIMO",IF(E28&lt;101,"DESARROLLO PLENO"))))),"")</f>
        <v>0</v>
      </c>
      <c r="G28" s="323" t="str">
        <f aca="false">'CENTRAL BIM'!O28</f>
        <v/>
      </c>
      <c r="H28" s="323" t="str">
        <f aca="false">'CENTRAL BIM'!P28</f>
        <v>  </v>
      </c>
      <c r="I28" s="346"/>
    </row>
    <row r="29" customFormat="false" ht="19.5" hidden="false" customHeight="true" outlineLevel="0" collapsed="false">
      <c r="B29" s="361" t="n">
        <v>22</v>
      </c>
      <c r="C29" s="362" t="str">
        <f aca="false">IF(D29="","",VLOOKUP(D29,$G$8:$H$52,2,FALSE()))</f>
        <v/>
      </c>
      <c r="D29" s="363" t="str">
        <f aca="false">IF(ISERROR(LARGE($G$8:$G$52,22)),"",LARGE($G$8:$G$52,22))</f>
        <v/>
      </c>
      <c r="E29" s="364" t="str">
        <f aca="false">D29</f>
        <v/>
      </c>
      <c r="F29" s="365" t="n">
        <f aca="false">IFERROR(IF(E29=1,"",IF(E29&lt;52,"EN DESARROLLO",IF(E29&lt;69,"DESARROLLO ACEPTABLE",IF(E29&lt;85,"DESARROLLO OPTIMO",IF(E29&lt;101,"DESARROLLO PLENO"))))),"")</f>
        <v>0</v>
      </c>
      <c r="G29" s="323" t="str">
        <f aca="false">'CENTRAL BIM'!O29</f>
        <v/>
      </c>
      <c r="H29" s="323" t="str">
        <f aca="false">'CENTRAL BIM'!P29</f>
        <v>  </v>
      </c>
      <c r="I29" s="346"/>
    </row>
    <row r="30" customFormat="false" ht="19.5" hidden="false" customHeight="true" outlineLevel="0" collapsed="false">
      <c r="B30" s="361" t="n">
        <v>23</v>
      </c>
      <c r="C30" s="362" t="str">
        <f aca="false">IF(D30="","",VLOOKUP(D30,$G$8:$H$52,2,FALSE()))</f>
        <v/>
      </c>
      <c r="D30" s="363" t="str">
        <f aca="false">IF(ISERROR(LARGE($G$8:$G$52,23)),"",LARGE($G$8:$G$52,23))</f>
        <v/>
      </c>
      <c r="E30" s="364" t="str">
        <f aca="false">D30</f>
        <v/>
      </c>
      <c r="F30" s="365" t="n">
        <f aca="false">IFERROR(IF(E30=1,"",IF(E30&lt;52,"EN DESARROLLO",IF(E30&lt;69,"DESARROLLO ACEPTABLE",IF(E30&lt;85,"DESARROLLO OPTIMO",IF(E30&lt;101,"DESARROLLO PLENO"))))),"")</f>
        <v>0</v>
      </c>
      <c r="G30" s="323" t="str">
        <f aca="false">'CENTRAL BIM'!O30</f>
        <v/>
      </c>
      <c r="H30" s="323" t="str">
        <f aca="false">'CENTRAL BIM'!P30</f>
        <v>  </v>
      </c>
      <c r="I30" s="346"/>
    </row>
    <row r="31" customFormat="false" ht="19.5" hidden="false" customHeight="true" outlineLevel="0" collapsed="false">
      <c r="B31" s="361" t="n">
        <v>24</v>
      </c>
      <c r="C31" s="362" t="str">
        <f aca="false">IF(D31="","",VLOOKUP(D31,$G$8:$H$52,2,FALSE()))</f>
        <v/>
      </c>
      <c r="D31" s="363" t="str">
        <f aca="false">IF(ISERROR(LARGE($G$8:$G$52,24)),"",LARGE($G$8:$G$52,24))</f>
        <v/>
      </c>
      <c r="E31" s="364" t="str">
        <f aca="false">D31</f>
        <v/>
      </c>
      <c r="F31" s="365" t="n">
        <f aca="false">IFERROR(IF(E31=1,"",IF(E31&lt;52,"EN DESARROLLO",IF(E31&lt;69,"DESARROLLO ACEPTABLE",IF(E31&lt;85,"DESARROLLO OPTIMO",IF(E31&lt;101,"DESARROLLO PLENO"))))),"")</f>
        <v>0</v>
      </c>
      <c r="G31" s="323" t="str">
        <f aca="false">'CENTRAL BIM'!O31</f>
        <v/>
      </c>
      <c r="H31" s="323" t="str">
        <f aca="false">'CENTRAL BIM'!P31</f>
        <v>  </v>
      </c>
      <c r="I31" s="346"/>
    </row>
    <row r="32" customFormat="false" ht="19.5" hidden="false" customHeight="true" outlineLevel="0" collapsed="false">
      <c r="B32" s="361" t="n">
        <v>25</v>
      </c>
      <c r="C32" s="362" t="str">
        <f aca="false">IF(D32="","",VLOOKUP(D32,$G$8:$H$52,2,FALSE()))</f>
        <v/>
      </c>
      <c r="D32" s="363" t="str">
        <f aca="false">IF(ISERROR(LARGE($G$8:$G$52,25)),"",LARGE($G$8:$G$52,25))</f>
        <v/>
      </c>
      <c r="E32" s="364" t="str">
        <f aca="false">D32</f>
        <v/>
      </c>
      <c r="F32" s="365" t="n">
        <f aca="false">IFERROR(IF(E32=1,"",IF(E32&lt;52,"EN DESARROLLO",IF(E32&lt;69,"DESARROLLO ACEPTABLE",IF(E32&lt;85,"DESARROLLO OPTIMO",IF(E32&lt;101,"DESARROLLO PLENO"))))),"")</f>
        <v>0</v>
      </c>
      <c r="G32" s="323" t="str">
        <f aca="false">'CENTRAL BIM'!O32</f>
        <v/>
      </c>
      <c r="H32" s="323" t="str">
        <f aca="false">'CENTRAL BIM'!P32</f>
        <v>  </v>
      </c>
      <c r="I32" s="346"/>
    </row>
    <row r="33" customFormat="false" ht="19.5" hidden="true" customHeight="true" outlineLevel="0" collapsed="false">
      <c r="B33" s="361" t="n">
        <v>26</v>
      </c>
      <c r="C33" s="362" t="str">
        <f aca="false">IF(D33="","",VLOOKUP(D33,$G$8:$H$52,2,FALSE()))</f>
        <v/>
      </c>
      <c r="D33" s="363" t="str">
        <f aca="false">IF(ISERROR(LARGE($G$8:$G$52,26)),"",LARGE($G$8:$G$52,26))</f>
        <v/>
      </c>
      <c r="E33" s="364" t="str">
        <f aca="false">D33</f>
        <v/>
      </c>
      <c r="F33" s="365" t="n">
        <f aca="false">IFERROR(IF(E33=1,"",IF(E33&lt;52,"EN DESARROLLO",IF(E33&lt;69,"DESARROLLO ACEPTABLE",IF(E33&lt;85,"DESARROLLO OPTIMO",IF(E33&lt;101,"DESARROLLO PLENO"))))),"")</f>
        <v>0</v>
      </c>
      <c r="G33" s="323" t="str">
        <f aca="false">'CENTRAL BIM'!O33</f>
        <v/>
      </c>
      <c r="H33" s="323" t="str">
        <f aca="false">'CENTRAL BIM'!P33</f>
        <v>  </v>
      </c>
      <c r="I33" s="346"/>
    </row>
    <row r="34" customFormat="false" ht="19.5" hidden="true" customHeight="true" outlineLevel="0" collapsed="false">
      <c r="B34" s="361" t="n">
        <v>27</v>
      </c>
      <c r="C34" s="362" t="str">
        <f aca="false">IF(D34="","",VLOOKUP(D34,$G$8:$H$52,2,FALSE()))</f>
        <v/>
      </c>
      <c r="D34" s="363" t="str">
        <f aca="false">IF(ISERROR(LARGE($G$8:$G$52,27)),"",LARGE($G$8:$G$52,27))</f>
        <v/>
      </c>
      <c r="E34" s="364" t="str">
        <f aca="false">D34</f>
        <v/>
      </c>
      <c r="F34" s="365" t="n">
        <f aca="false">IFERROR(IF(E34=1,"",IF(E34&lt;52,"EN DESARROLLO",IF(E34&lt;69,"DESARROLLO ACEPTABLE",IF(E34&lt;85,"DESARROLLO OPTIMO",IF(E34&lt;101,"DESARROLLO PLENO"))))),"")</f>
        <v>0</v>
      </c>
      <c r="G34" s="323" t="str">
        <f aca="false">'CENTRAL BIM'!O34</f>
        <v/>
      </c>
      <c r="H34" s="323" t="str">
        <f aca="false">'CENTRAL BIM'!P34</f>
        <v>  </v>
      </c>
      <c r="I34" s="346"/>
    </row>
    <row r="35" customFormat="false" ht="19.5" hidden="true" customHeight="true" outlineLevel="0" collapsed="false">
      <c r="B35" s="361" t="n">
        <v>28</v>
      </c>
      <c r="C35" s="362" t="str">
        <f aca="false">IF(D35="","",VLOOKUP(D35,$G$8:$H$52,2,FALSE()))</f>
        <v/>
      </c>
      <c r="D35" s="363" t="str">
        <f aca="false">IF(ISERROR(LARGE($G$8:$G$52,28)),"",LARGE($G$8:$G$52,28))</f>
        <v/>
      </c>
      <c r="E35" s="364" t="str">
        <f aca="false">D35</f>
        <v/>
      </c>
      <c r="F35" s="365" t="n">
        <f aca="false">IFERROR(IF(E35=1,"",IF(E35&lt;52,"EN DESARROLLO",IF(E35&lt;69,"DESARROLLO ACEPTABLE",IF(E35&lt;85,"DESARROLLO OPTIMO",IF(E35&lt;101,"DESARROLLO PLENO"))))),"")</f>
        <v>0</v>
      </c>
      <c r="G35" s="323" t="str">
        <f aca="false">'CENTRAL BIM'!O35</f>
        <v/>
      </c>
      <c r="H35" s="323" t="str">
        <f aca="false">'CENTRAL BIM'!P35</f>
        <v>  </v>
      </c>
      <c r="I35" s="346"/>
    </row>
    <row r="36" customFormat="false" ht="19.5" hidden="true" customHeight="true" outlineLevel="0" collapsed="false">
      <c r="B36" s="361" t="n">
        <v>29</v>
      </c>
      <c r="C36" s="362" t="str">
        <f aca="false">IF(D36="","",VLOOKUP(D36,$G$8:$H$52,2,FALSE()))</f>
        <v/>
      </c>
      <c r="D36" s="363" t="str">
        <f aca="false">IF(ISERROR(LARGE($G$8:$G$52,29)),"",LARGE($G$8:$G$52,29))</f>
        <v/>
      </c>
      <c r="E36" s="364" t="str">
        <f aca="false">D36</f>
        <v/>
      </c>
      <c r="F36" s="365" t="n">
        <f aca="false">IFERROR(IF(E36=1,"",IF(E36&lt;52,"EN DESARROLLO",IF(E36&lt;69,"DESARROLLO ACEPTABLE",IF(E36&lt;85,"DESARROLLO OPTIMO",IF(E36&lt;101,"DESARROLLO PLENO"))))),"")</f>
        <v>0</v>
      </c>
      <c r="G36" s="323" t="str">
        <f aca="false">'CENTRAL BIM'!O36</f>
        <v/>
      </c>
      <c r="H36" s="323" t="str">
        <f aca="false">'CENTRAL BIM'!P36</f>
        <v>  </v>
      </c>
      <c r="I36" s="346"/>
    </row>
    <row r="37" customFormat="false" ht="19.5" hidden="true" customHeight="true" outlineLevel="0" collapsed="false">
      <c r="B37" s="361" t="n">
        <v>30</v>
      </c>
      <c r="C37" s="362" t="str">
        <f aca="false">IF(D37="","",VLOOKUP(D37,$G$8:$H$52,2,FALSE()))</f>
        <v/>
      </c>
      <c r="D37" s="363" t="str">
        <f aca="false">IF(ISERROR(LARGE($G$8:$G$52,30)),"",LARGE($G$8:$G$52,30))</f>
        <v/>
      </c>
      <c r="E37" s="364" t="str">
        <f aca="false">D37</f>
        <v/>
      </c>
      <c r="F37" s="365" t="n">
        <f aca="false">IFERROR(IF(E37=1,"",IF(E37&lt;52,"EN DESARROLLO",IF(E37&lt;69,"DESARROLLO ACEPTABLE",IF(E37&lt;85,"DESARROLLO OPTIMO",IF(E37&lt;101,"DESARROLLO PLENO"))))),"")</f>
        <v>0</v>
      </c>
      <c r="G37" s="323" t="str">
        <f aca="false">'CENTRAL BIM'!O37</f>
        <v/>
      </c>
      <c r="H37" s="323" t="str">
        <f aca="false">'CENTRAL BIM'!P37</f>
        <v>  </v>
      </c>
      <c r="I37" s="346"/>
    </row>
    <row r="38" customFormat="false" ht="19.5" hidden="true" customHeight="true" outlineLevel="0" collapsed="false">
      <c r="B38" s="361" t="n">
        <v>31</v>
      </c>
      <c r="C38" s="362" t="str">
        <f aca="false">IF(D38="","",VLOOKUP(D38,$G$8:$H$52,2,FALSE()))</f>
        <v/>
      </c>
      <c r="D38" s="363" t="str">
        <f aca="false">IF(ISERROR(LARGE($G$8:$G$52,31)),"",LARGE($G$8:$G$52,31))</f>
        <v/>
      </c>
      <c r="E38" s="364" t="str">
        <f aca="false">D38</f>
        <v/>
      </c>
      <c r="F38" s="366" t="b">
        <f aca="false">IFERROR(IF(E38=1,"",IF(E38&lt;52,"EN DESARROLLO",IF(E38&lt;69,"DESARROLLO ACEPTABLE",IF(E38&lt;85,"DESARROLLO OPTIMO",IF(E38&lt;101,"DESARROLLO PLENO"))))),"")</f>
        <v>0</v>
      </c>
      <c r="G38" s="323" t="str">
        <f aca="false">'CENTRAL BIM'!O38</f>
        <v/>
      </c>
      <c r="H38" s="323" t="str">
        <f aca="false">'CENTRAL BIM'!P38</f>
        <v>  </v>
      </c>
      <c r="I38" s="346"/>
    </row>
    <row r="39" customFormat="false" ht="19.5" hidden="true" customHeight="true" outlineLevel="0" collapsed="false">
      <c r="B39" s="361" t="n">
        <v>32</v>
      </c>
      <c r="C39" s="362" t="str">
        <f aca="false">IF(D39="","",VLOOKUP(D39,$G$8:$H$52,2,FALSE()))</f>
        <v/>
      </c>
      <c r="D39" s="363" t="str">
        <f aca="false">IF(ISERROR(LARGE($G$8:$G$52,32)),"",LARGE($G$8:$G$52,32))</f>
        <v/>
      </c>
      <c r="E39" s="364" t="str">
        <f aca="false">D39</f>
        <v/>
      </c>
      <c r="F39" s="366" t="b">
        <f aca="false">IFERROR(IF(E39=1,"",IF(E39&lt;52,"EN DESARROLLO",IF(E39&lt;69,"DESARROLLO ACEPTABLE",IF(E39&lt;85,"DESARROLLO OPTIMO",IF(E39&lt;101,"DESARROLLO PLENO"))))),"")</f>
        <v>0</v>
      </c>
      <c r="G39" s="323" t="str">
        <f aca="false">'CENTRAL BIM'!O39</f>
        <v/>
      </c>
      <c r="H39" s="323" t="str">
        <f aca="false">'CENTRAL BIM'!P39</f>
        <v>  </v>
      </c>
      <c r="I39" s="346"/>
    </row>
    <row r="40" customFormat="false" ht="19.5" hidden="true" customHeight="true" outlineLevel="0" collapsed="false">
      <c r="B40" s="361" t="n">
        <v>33</v>
      </c>
      <c r="C40" s="362" t="str">
        <f aca="false">IF(D40="","",VLOOKUP(D40,$G$8:$H$52,2,FALSE()))</f>
        <v/>
      </c>
      <c r="D40" s="363" t="str">
        <f aca="false">IF(ISERROR(LARGE($G$8:$G$52,33)),"",LARGE($G$8:$G$52,33))</f>
        <v/>
      </c>
      <c r="E40" s="364" t="str">
        <f aca="false">D40</f>
        <v/>
      </c>
      <c r="F40" s="366" t="n">
        <f aca="false">IFERROR(IF(E40=1,"",IF(E40&lt;52,"EN DESARROLLO",IF(E40&lt;69,"DESARROLLO ACEPTABLE",IF(E40&lt;85,"DESARROLLO OPTIMO",IF(E40&lt;101,"DESARROLLO PLENO"))))),"")</f>
        <v>0</v>
      </c>
      <c r="G40" s="323" t="str">
        <f aca="false">'CENTRAL BIM'!O40</f>
        <v/>
      </c>
      <c r="H40" s="323" t="str">
        <f aca="false">'CENTRAL BIM'!P40</f>
        <v>  </v>
      </c>
      <c r="I40" s="346"/>
    </row>
    <row r="41" customFormat="false" ht="19.5" hidden="true" customHeight="true" outlineLevel="0" collapsed="false">
      <c r="B41" s="361" t="n">
        <v>34</v>
      </c>
      <c r="C41" s="362" t="str">
        <f aca="false">IF(D41="","",VLOOKUP(D41,$G$8:$H$52,2,FALSE()))</f>
        <v/>
      </c>
      <c r="D41" s="363" t="str">
        <f aca="false">IF(ISERROR(LARGE($G$8:$G$52,34)),"",LARGE($G$8:$G$52,34))</f>
        <v/>
      </c>
      <c r="E41" s="364" t="str">
        <f aca="false">D41</f>
        <v/>
      </c>
      <c r="F41" s="366" t="n">
        <f aca="false">IFERROR(IF(E41=1,"",IF(E41&lt;52,"EN DESARROLLO",IF(E41&lt;69,"DESARROLLO ACEPTABLE",IF(E41&lt;85,"DESARROLLO OPTIMO",IF(E41&lt;101,"DESARROLLO PLENO"))))),"")</f>
        <v>0</v>
      </c>
      <c r="G41" s="323" t="str">
        <f aca="false">'CENTRAL BIM'!O41</f>
        <v/>
      </c>
      <c r="H41" s="323" t="str">
        <f aca="false">'CENTRAL BIM'!P41</f>
        <v>  </v>
      </c>
      <c r="I41" s="346"/>
    </row>
    <row r="42" customFormat="false" ht="19.5" hidden="true" customHeight="true" outlineLevel="0" collapsed="false">
      <c r="B42" s="361" t="n">
        <v>35</v>
      </c>
      <c r="C42" s="362" t="str">
        <f aca="false">IF(D42="","",VLOOKUP(D42,$G$8:$H$52,2,FALSE()))</f>
        <v/>
      </c>
      <c r="D42" s="363" t="str">
        <f aca="false">IF(ISERROR(LARGE($G$8:$G$52,35)),"",LARGE($G$8:$G$52,35))</f>
        <v/>
      </c>
      <c r="E42" s="364" t="str">
        <f aca="false">D42</f>
        <v/>
      </c>
      <c r="F42" s="366" t="n">
        <f aca="false">IFERROR(IF(E42=1,"",IF(E42&lt;52,"EN DESARROLLO",IF(E42&lt;69,"DESARROLLO ACEPTABLE",IF(E42&lt;85,"DESARROLLO OPTIMO",IF(E42&lt;101,"DESARROLLO PLENO"))))),"")</f>
        <v>0</v>
      </c>
      <c r="G42" s="323" t="str">
        <f aca="false">'CENTRAL BIM'!O42</f>
        <v/>
      </c>
      <c r="H42" s="323" t="str">
        <f aca="false">'CENTRAL BIM'!P42</f>
        <v>  </v>
      </c>
      <c r="I42" s="346"/>
    </row>
    <row r="43" customFormat="false" ht="19.5" hidden="true" customHeight="true" outlineLevel="0" collapsed="false">
      <c r="B43" s="361" t="n">
        <v>36</v>
      </c>
      <c r="C43" s="362" t="str">
        <f aca="false">IF(D43="","",VLOOKUP(D43,$G$8:$H$52,2,FALSE()))</f>
        <v/>
      </c>
      <c r="D43" s="363" t="str">
        <f aca="false">IF(ISERROR(LARGE($G$8:$G$52,36)),"",LARGE($G$8:$G$52,36))</f>
        <v/>
      </c>
      <c r="E43" s="364" t="str">
        <f aca="false">D43</f>
        <v/>
      </c>
      <c r="F43" s="366" t="n">
        <f aca="false">IFERROR(IF(E43=1,"",IF(E43&lt;52,"EN DESARROLLO",IF(E43&lt;69,"DESARROLLO ACEPTABLE",IF(E43&lt;85,"DESARROLLO OPTIMO",IF(E43&lt;101,"DESARROLLO PLENO"))))),"")</f>
        <v>0</v>
      </c>
      <c r="G43" s="323" t="str">
        <f aca="false">'CENTRAL BIM'!O43</f>
        <v/>
      </c>
      <c r="H43" s="323" t="str">
        <f aca="false">'CENTRAL BIM'!P43</f>
        <v>  </v>
      </c>
      <c r="I43" s="346"/>
    </row>
    <row r="44" customFormat="false" ht="19.5" hidden="true" customHeight="true" outlineLevel="0" collapsed="false">
      <c r="B44" s="361" t="n">
        <v>37</v>
      </c>
      <c r="C44" s="362" t="str">
        <f aca="false">IF(D44="","",VLOOKUP(D44,$G$8:$H$52,2,FALSE()))</f>
        <v/>
      </c>
      <c r="D44" s="363" t="str">
        <f aca="false">IF(ISERROR(LARGE($G$8:$G$52,37)),"",LARGE($G$8:$G$52,37))</f>
        <v/>
      </c>
      <c r="E44" s="364" t="str">
        <f aca="false">D44</f>
        <v/>
      </c>
      <c r="F44" s="366" t="n">
        <f aca="false">IFERROR(IF(E44=1,"",IF(E44&lt;52,"EN DESARROLLO",IF(E44&lt;69,"DESARROLLO ACEPTABLE",IF(E44&lt;85,"DESARROLLO OPTIMO",IF(E44&lt;101,"DESARROLLO PLENO"))))),"")</f>
        <v>0</v>
      </c>
      <c r="G44" s="323" t="str">
        <f aca="false">'CENTRAL BIM'!O44</f>
        <v/>
      </c>
      <c r="H44" s="323" t="str">
        <f aca="false">'CENTRAL BIM'!P44</f>
        <v>  </v>
      </c>
      <c r="I44" s="346"/>
    </row>
    <row r="45" customFormat="false" ht="19.5" hidden="true" customHeight="true" outlineLevel="0" collapsed="false">
      <c r="B45" s="361" t="n">
        <v>38</v>
      </c>
      <c r="C45" s="362" t="str">
        <f aca="false">IF(D45="","",VLOOKUP(D45,$G$8:$H$52,2,FALSE()))</f>
        <v/>
      </c>
      <c r="D45" s="363" t="str">
        <f aca="false">IF(ISERROR(LARGE($G$8:$G$52,38)),"",LARGE($G$8:$G$52,38))</f>
        <v/>
      </c>
      <c r="E45" s="364" t="str">
        <f aca="false">D45</f>
        <v/>
      </c>
      <c r="F45" s="366" t="n">
        <f aca="false">IFERROR(IF(E45=1,"",IF(E45&lt;52,"EN DESARROLLO",IF(E45&lt;69,"DESARROLLO ACEPTABLE",IF(E45&lt;85,"DESARROLLO OPTIMO",IF(E45&lt;101,"DESARROLLO PLENO"))))),"")</f>
        <v>0</v>
      </c>
      <c r="G45" s="323" t="str">
        <f aca="false">'CENTRAL BIM'!O45</f>
        <v/>
      </c>
      <c r="H45" s="323" t="str">
        <f aca="false">'CENTRAL BIM'!P45</f>
        <v>  </v>
      </c>
      <c r="I45" s="346"/>
    </row>
    <row r="46" customFormat="false" ht="19.5" hidden="true" customHeight="true" outlineLevel="0" collapsed="false">
      <c r="B46" s="361" t="n">
        <v>39</v>
      </c>
      <c r="C46" s="362" t="str">
        <f aca="false">IF(D46="","",VLOOKUP(D46,$G$8:$H$52,2,FALSE()))</f>
        <v/>
      </c>
      <c r="D46" s="363" t="str">
        <f aca="false">IF(ISERROR(LARGE($G$8:$G$52,39)),"",LARGE($G$8:$G$52,39))</f>
        <v/>
      </c>
      <c r="E46" s="364" t="str">
        <f aca="false">D46</f>
        <v/>
      </c>
      <c r="F46" s="366" t="n">
        <f aca="false">IFERROR(IF(E46=1,"",IF(E46&lt;52,"EN DESARROLLO",IF(E46&lt;69,"DESARROLLO ACEPTABLE",IF(E46&lt;85,"DESARROLLO OPTIMO",IF(E46&lt;101,"DESARROLLO PLENO"))))),"")</f>
        <v>0</v>
      </c>
      <c r="G46" s="323" t="str">
        <f aca="false">'CENTRAL BIM'!O46</f>
        <v/>
      </c>
      <c r="H46" s="323" t="str">
        <f aca="false">'CENTRAL BIM'!P46</f>
        <v>  </v>
      </c>
      <c r="I46" s="346"/>
    </row>
    <row r="47" customFormat="false" ht="19.5" hidden="true" customHeight="true" outlineLevel="0" collapsed="false">
      <c r="B47" s="361" t="n">
        <v>40</v>
      </c>
      <c r="C47" s="362" t="str">
        <f aca="false">IF(D47="","",VLOOKUP(D47,$G$8:$H$52,2,FALSE()))</f>
        <v/>
      </c>
      <c r="D47" s="363" t="str">
        <f aca="false">IF(ISERROR(LARGE($G$8:$G$52,40)),"",LARGE($G$8:$G$52,40))</f>
        <v/>
      </c>
      <c r="E47" s="364" t="str">
        <f aca="false">D47</f>
        <v/>
      </c>
      <c r="F47" s="366" t="n">
        <f aca="false">IFERROR(IF(E47=1,"",IF(E47&lt;52,"EN DESARROLLO",IF(E47&lt;69,"DESARROLLO ACEPTABLE",IF(E47&lt;85,"DESARROLLO OPTIMO",IF(E47&lt;101,"DESARROLLO PLENO"))))),"")</f>
        <v>0</v>
      </c>
      <c r="G47" s="323" t="str">
        <f aca="false">'CENTRAL BIM'!O47</f>
        <v/>
      </c>
      <c r="H47" s="323" t="str">
        <f aca="false">'CENTRAL BIM'!P47</f>
        <v>  </v>
      </c>
      <c r="I47" s="346"/>
    </row>
    <row r="48" customFormat="false" ht="18" hidden="true" customHeight="true" outlineLevel="0" collapsed="false">
      <c r="B48" s="361" t="n">
        <v>41</v>
      </c>
      <c r="C48" s="362" t="str">
        <f aca="false">IF(D48="","",VLOOKUP(D48,$G$8:$H$52,2,FALSE()))</f>
        <v/>
      </c>
      <c r="D48" s="363" t="str">
        <f aca="false">IF(ISERROR(LARGE($G$8:$G$52,41)),"",LARGE($G$8:$G$52,41))</f>
        <v/>
      </c>
      <c r="E48" s="364" t="str">
        <f aca="false">D48</f>
        <v/>
      </c>
      <c r="F48" s="366" t="n">
        <f aca="false">IFERROR(IF(E48=1,"",IF(E48&lt;52,"EN DESARROLLO",IF(E48&lt;69,"DESARROLLO ACEPTABLE",IF(E48&lt;85,"DESARROLLO OPTIMO",IF(E48&lt;101,"DESARROLLO PLENO"))))),"")</f>
        <v>0</v>
      </c>
      <c r="G48" s="323" t="str">
        <f aca="false">'CENTRAL BIM'!O48</f>
        <v/>
      </c>
      <c r="H48" s="323" t="str">
        <f aca="false">'CENTRAL BIM'!P48</f>
        <v>  </v>
      </c>
      <c r="I48" s="346"/>
    </row>
    <row r="49" customFormat="false" ht="18" hidden="true" customHeight="true" outlineLevel="0" collapsed="false">
      <c r="B49" s="361" t="n">
        <v>42</v>
      </c>
      <c r="C49" s="362" t="str">
        <f aca="false">IF(D49="","",VLOOKUP(D49,$G$8:$H$52,2,FALSE()))</f>
        <v/>
      </c>
      <c r="D49" s="363" t="str">
        <f aca="false">IF(ISERROR(LARGE($G$8:$G$52,42)),"",LARGE($G$8:$G$52,42))</f>
        <v/>
      </c>
      <c r="E49" s="364" t="str">
        <f aca="false">D49</f>
        <v/>
      </c>
      <c r="F49" s="366" t="n">
        <f aca="false">IFERROR(IF(E49=1,"",IF(E49&lt;52,"EN DESARROLLO",IF(E49&lt;69,"DESARROLLO ACEPTABLE",IF(E49&lt;85,"DESARROLLO OPTIMO",IF(E49&lt;101,"DESARROLLO PLENO"))))),"")</f>
        <v>0</v>
      </c>
      <c r="G49" s="323" t="str">
        <f aca="false">'CENTRAL BIM'!O49</f>
        <v/>
      </c>
      <c r="H49" s="323" t="str">
        <f aca="false">'CENTRAL BIM'!P49</f>
        <v>  </v>
      </c>
      <c r="I49" s="346"/>
    </row>
    <row r="50" customFormat="false" ht="18" hidden="true" customHeight="true" outlineLevel="0" collapsed="false">
      <c r="B50" s="361" t="n">
        <v>43</v>
      </c>
      <c r="C50" s="362" t="str">
        <f aca="false">IF(D50="","",VLOOKUP(D50,$G$8:$H$52,2,FALSE()))</f>
        <v/>
      </c>
      <c r="D50" s="363" t="str">
        <f aca="false">IF(ISERROR(LARGE($G$8:$G$52,43)),"",LARGE($G$8:$G$52,43))</f>
        <v/>
      </c>
      <c r="E50" s="364" t="str">
        <f aca="false">D50</f>
        <v/>
      </c>
      <c r="F50" s="366" t="n">
        <f aca="false">IFERROR(IF(E50=1,"",IF(E50&lt;52,"EN DESARROLLO",IF(E50&lt;69,"DESARROLLO ACEPTABLE",IF(E50&lt;85,"DESARROLLO OPTIMO",IF(E50&lt;101,"DESARROLLO PLENO"))))),"")</f>
        <v>0</v>
      </c>
      <c r="G50" s="323" t="str">
        <f aca="false">'CENTRAL BIM'!O50</f>
        <v/>
      </c>
      <c r="H50" s="323" t="str">
        <f aca="false">'CENTRAL BIM'!P50</f>
        <v>  </v>
      </c>
      <c r="I50" s="346"/>
    </row>
    <row r="51" customFormat="false" ht="18" hidden="true" customHeight="true" outlineLevel="0" collapsed="false">
      <c r="B51" s="361" t="n">
        <v>44</v>
      </c>
      <c r="C51" s="362" t="str">
        <f aca="false">IF(D51="","",VLOOKUP(D51,$G$8:$H$52,2,FALSE()))</f>
        <v/>
      </c>
      <c r="D51" s="363" t="str">
        <f aca="false">IF(ISERROR(LARGE($G$8:$G$52,44)),"",LARGE($G$8:$G$52,44))</f>
        <v/>
      </c>
      <c r="E51" s="364" t="str">
        <f aca="false">D51</f>
        <v/>
      </c>
      <c r="F51" s="366" t="n">
        <f aca="false">IFERROR(IF(E51=1,"",IF(E51&lt;52,"EN DESARROLLO",IF(E51&lt;69,"DESARROLLO ACEPTABLE",IF(E51&lt;85,"DESARROLLO OPTIMO",IF(E51&lt;101,"DESARROLLO PLENO"))))),"")</f>
        <v>0</v>
      </c>
      <c r="G51" s="323" t="str">
        <f aca="false">'CENTRAL BIM'!O51</f>
        <v/>
      </c>
      <c r="H51" s="323" t="str">
        <f aca="false">'CENTRAL BIM'!P51</f>
        <v>  </v>
      </c>
      <c r="I51" s="346"/>
    </row>
    <row r="52" customFormat="false" ht="18" hidden="true" customHeight="true" outlineLevel="0" collapsed="false">
      <c r="B52" s="361" t="n">
        <v>45</v>
      </c>
      <c r="C52" s="362" t="str">
        <f aca="false">IF(D52="","",VLOOKUP(D52,$G$8:$H$52,2,FALSE()))</f>
        <v/>
      </c>
      <c r="D52" s="363" t="str">
        <f aca="false">IF(ISERROR(LARGE($G$8:$G$52,45)),"",LARGE($G$8:$G$52,45))</f>
        <v/>
      </c>
      <c r="E52" s="364" t="str">
        <f aca="false">D52</f>
        <v/>
      </c>
      <c r="F52" s="366" t="n">
        <f aca="false">IFERROR(IF(E52=1,"",IF(E52&lt;52,"EN DESARROLLO",IF(E52&lt;69,"DESARROLLO ACEPTABLE",IF(E52&lt;85,"DESARROLLO OPTIMO",IF(E52&lt;101,"DESARROLLO PLENO"))))),"")</f>
        <v>0</v>
      </c>
      <c r="G52" s="323" t="str">
        <f aca="false">'CENTRAL BIM'!O52</f>
        <v/>
      </c>
      <c r="H52" s="323" t="str">
        <f aca="false">'CENTRAL BIM'!P52</f>
        <v>  </v>
      </c>
      <c r="I52" s="346"/>
    </row>
  </sheetData>
  <sheetProtection sheet="true" objects="true" scenarios="true" formatCells="false" formatColumns="false" formatRows="false"/>
  <mergeCells count="3">
    <mergeCell ref="B2:F2"/>
    <mergeCell ref="B4:F4"/>
    <mergeCell ref="B5:F5"/>
  </mergeCells>
  <conditionalFormatting sqref="D8:D52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{85D7D325-2776-4EC6-A24C-7A2F40EABCBA}</x14:id>
        </ext>
      </extLst>
    </cfRule>
    <cfRule type="cellIs" priority="3" operator="between" aboveAverage="0" equalAverage="0" bottom="0" percent="0" rank="0" text="" dxfId="35">
      <formula>1</formula>
      <formula>50</formula>
    </cfRule>
  </conditionalFormatting>
  <conditionalFormatting sqref="G8:H52">
    <cfRule type="cellIs" priority="4" operator="between" aboveAverage="0" equalAverage="0" bottom="0" percent="0" rank="0" text="" dxfId="36">
      <formula>1</formula>
      <formula>50</formula>
    </cfRule>
  </conditionalFormatting>
  <conditionalFormatting sqref="F8:F52">
    <cfRule type="containsText" priority="5" operator="containsText" aboveAverage="0" equalAverage="0" bottom="0" percent="0" rank="0" text="EN DESARROLLO" dxfId="37">
      <formula>NOT(ISERROR(SEARCH("EN DESARROLLO",F8)))</formula>
    </cfRule>
  </conditionalFormatting>
  <printOptions headings="false" gridLines="false" gridLinesSet="true" horizontalCentered="true" verticalCentered="false"/>
  <pageMargins left="0.472222222222222" right="0.236111111111111" top="0.315277777777778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D7D325-2776-4EC6-A24C-7A2F40EABCB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D8:D52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true"/>
  </sheetPr>
  <dimension ref="A1:BU58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2.29"/>
    <col collapsed="false" customWidth="true" hidden="false" outlineLevel="0" max="2" min="2" style="51" width="24.14"/>
    <col collapsed="false" customWidth="true" hidden="false" outlineLevel="0" max="72" min="3" style="51" width="1.71"/>
    <col collapsed="false" customWidth="true" hidden="false" outlineLevel="0" max="73" min="73" style="51" width="3.15"/>
    <col collapsed="false" customWidth="true" hidden="false" outlineLevel="0" max="136" min="74" style="51" width="2"/>
  </cols>
  <sheetData>
    <row r="1" customFormat="false" ht="11.25" hidden="false" customHeight="true" outlineLevel="0" collapsed="false">
      <c r="A1" s="53" t="str">
        <f aca="false">NOMINA!$F$1</f>
        <v>U.E. "BEATRIZ HARTMANN DE BEDREGAL"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</row>
    <row r="2" customFormat="false" ht="24.75" hidden="false" customHeight="true" outlineLevel="0" collapsed="false">
      <c r="A2" s="180" t="s">
        <v>418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0"/>
      <c r="BQ2" s="180"/>
      <c r="BR2" s="180"/>
      <c r="BS2" s="180"/>
      <c r="BT2" s="180"/>
      <c r="BU2" s="180"/>
    </row>
    <row r="3" customFormat="false" ht="24.75" hidden="false" customHeight="true" outlineLevel="0" collapsed="false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1"/>
    </row>
    <row r="4" s="185" customFormat="true" ht="21.75" hidden="false" customHeight="true" outlineLevel="0" collapsed="false">
      <c r="A4" s="182" t="str">
        <f aca="false">NOMINA!$C$1</f>
        <v>PROFESOR(A): SARA VALDIVIA ARANCIBIA</v>
      </c>
      <c r="B4" s="183"/>
      <c r="C4" s="183"/>
      <c r="D4" s="183"/>
      <c r="E4" s="184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2" t="str">
        <f aca="false">NOMINA!$C$2</f>
        <v>CURSO: 5º "A" PRIMARIA</v>
      </c>
      <c r="Y4" s="183"/>
      <c r="Z4" s="184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2" t="str">
        <f aca="false">NOMINA!$C$4</f>
        <v>GESTIÓN: 2024</v>
      </c>
      <c r="AS4" s="183"/>
      <c r="AT4" s="184"/>
      <c r="AU4" s="184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  <c r="BS4" s="183"/>
      <c r="BT4" s="183"/>
    </row>
    <row r="5" s="195" customFormat="true" ht="17.25" hidden="false" customHeight="true" outlineLevel="0" collapsed="false">
      <c r="A5" s="186" t="s">
        <v>142</v>
      </c>
      <c r="B5" s="187" t="s">
        <v>143</v>
      </c>
      <c r="C5" s="188" t="s">
        <v>144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9" t="s">
        <v>145</v>
      </c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90" t="s">
        <v>146</v>
      </c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89" t="s">
        <v>147</v>
      </c>
      <c r="BN5" s="189"/>
      <c r="BO5" s="189"/>
      <c r="BP5" s="189"/>
      <c r="BQ5" s="189"/>
      <c r="BR5" s="189"/>
      <c r="BS5" s="189"/>
      <c r="BT5" s="189"/>
      <c r="BU5" s="194" t="s">
        <v>151</v>
      </c>
    </row>
    <row r="6" s="195" customFormat="true" ht="17.25" hidden="false" customHeight="true" outlineLevel="0" collapsed="false">
      <c r="A6" s="186"/>
      <c r="B6" s="187"/>
      <c r="C6" s="196" t="s">
        <v>152</v>
      </c>
      <c r="D6" s="197" t="s">
        <v>23</v>
      </c>
      <c r="E6" s="197" t="s">
        <v>153</v>
      </c>
      <c r="F6" s="197" t="s">
        <v>154</v>
      </c>
      <c r="G6" s="197" t="s">
        <v>39</v>
      </c>
      <c r="H6" s="196" t="s">
        <v>152</v>
      </c>
      <c r="I6" s="197" t="s">
        <v>23</v>
      </c>
      <c r="J6" s="197" t="s">
        <v>153</v>
      </c>
      <c r="K6" s="197" t="s">
        <v>154</v>
      </c>
      <c r="L6" s="197" t="s">
        <v>39</v>
      </c>
      <c r="M6" s="196" t="s">
        <v>152</v>
      </c>
      <c r="N6" s="197" t="s">
        <v>23</v>
      </c>
      <c r="O6" s="197" t="s">
        <v>153</v>
      </c>
      <c r="P6" s="197" t="s">
        <v>154</v>
      </c>
      <c r="Q6" s="197" t="s">
        <v>39</v>
      </c>
      <c r="R6" s="196" t="s">
        <v>152</v>
      </c>
      <c r="S6" s="197" t="s">
        <v>23</v>
      </c>
      <c r="T6" s="197" t="s">
        <v>153</v>
      </c>
      <c r="U6" s="198" t="s">
        <v>154</v>
      </c>
      <c r="V6" s="199" t="s">
        <v>39</v>
      </c>
      <c r="W6" s="196" t="s">
        <v>152</v>
      </c>
      <c r="X6" s="197" t="s">
        <v>23</v>
      </c>
      <c r="Y6" s="197" t="s">
        <v>153</v>
      </c>
      <c r="Z6" s="197" t="s">
        <v>154</v>
      </c>
      <c r="AA6" s="197" t="s">
        <v>39</v>
      </c>
      <c r="AB6" s="196" t="s">
        <v>152</v>
      </c>
      <c r="AC6" s="197" t="s">
        <v>23</v>
      </c>
      <c r="AD6" s="197" t="s">
        <v>153</v>
      </c>
      <c r="AE6" s="197" t="s">
        <v>154</v>
      </c>
      <c r="AF6" s="197" t="s">
        <v>39</v>
      </c>
      <c r="AG6" s="196" t="s">
        <v>152</v>
      </c>
      <c r="AH6" s="197" t="s">
        <v>23</v>
      </c>
      <c r="AI6" s="197" t="s">
        <v>153</v>
      </c>
      <c r="AJ6" s="197" t="s">
        <v>154</v>
      </c>
      <c r="AK6" s="197" t="s">
        <v>39</v>
      </c>
      <c r="AL6" s="196" t="s">
        <v>152</v>
      </c>
      <c r="AM6" s="197" t="s">
        <v>23</v>
      </c>
      <c r="AN6" s="197" t="s">
        <v>153</v>
      </c>
      <c r="AO6" s="197" t="s">
        <v>154</v>
      </c>
      <c r="AP6" s="198" t="s">
        <v>39</v>
      </c>
      <c r="AQ6" s="200" t="s">
        <v>152</v>
      </c>
      <c r="AR6" s="197" t="s">
        <v>23</v>
      </c>
      <c r="AS6" s="197" t="s">
        <v>153</v>
      </c>
      <c r="AT6" s="197" t="s">
        <v>154</v>
      </c>
      <c r="AU6" s="197" t="s">
        <v>39</v>
      </c>
      <c r="AV6" s="196" t="s">
        <v>152</v>
      </c>
      <c r="AW6" s="197" t="s">
        <v>23</v>
      </c>
      <c r="AX6" s="197" t="s">
        <v>153</v>
      </c>
      <c r="AY6" s="197" t="s">
        <v>154</v>
      </c>
      <c r="AZ6" s="197" t="s">
        <v>39</v>
      </c>
      <c r="BA6" s="196" t="s">
        <v>152</v>
      </c>
      <c r="BB6" s="197" t="s">
        <v>23</v>
      </c>
      <c r="BC6" s="197" t="s">
        <v>153</v>
      </c>
      <c r="BD6" s="197" t="s">
        <v>154</v>
      </c>
      <c r="BE6" s="197" t="s">
        <v>39</v>
      </c>
      <c r="BF6" s="196" t="s">
        <v>152</v>
      </c>
      <c r="BG6" s="197" t="s">
        <v>23</v>
      </c>
      <c r="BH6" s="197" t="s">
        <v>153</v>
      </c>
      <c r="BI6" s="197" t="s">
        <v>154</v>
      </c>
      <c r="BJ6" s="197" t="s">
        <v>39</v>
      </c>
      <c r="BK6" s="196" t="s">
        <v>152</v>
      </c>
      <c r="BL6" s="198" t="s">
        <v>23</v>
      </c>
      <c r="BM6" s="199" t="s">
        <v>153</v>
      </c>
      <c r="BN6" s="197" t="s">
        <v>154</v>
      </c>
      <c r="BO6" s="197" t="s">
        <v>39</v>
      </c>
      <c r="BP6" s="196" t="s">
        <v>152</v>
      </c>
      <c r="BQ6" s="197" t="s">
        <v>23</v>
      </c>
      <c r="BR6" s="197" t="s">
        <v>153</v>
      </c>
      <c r="BS6" s="197" t="s">
        <v>154</v>
      </c>
      <c r="BT6" s="197" t="s">
        <v>39</v>
      </c>
      <c r="BU6" s="194"/>
    </row>
    <row r="7" s="195" customFormat="true" ht="17.25" hidden="false" customHeight="true" outlineLevel="0" collapsed="false">
      <c r="A7" s="186"/>
      <c r="B7" s="187"/>
      <c r="C7" s="197" t="n">
        <v>5</v>
      </c>
      <c r="D7" s="197" t="n">
        <v>6</v>
      </c>
      <c r="E7" s="197" t="n">
        <v>7</v>
      </c>
      <c r="F7" s="197" t="n">
        <v>8</v>
      </c>
      <c r="G7" s="197" t="n">
        <v>9</v>
      </c>
      <c r="H7" s="197" t="n">
        <v>12</v>
      </c>
      <c r="I7" s="197" t="n">
        <v>13</v>
      </c>
      <c r="J7" s="197" t="n">
        <v>14</v>
      </c>
      <c r="K7" s="197" t="n">
        <v>15</v>
      </c>
      <c r="L7" s="197" t="n">
        <v>16</v>
      </c>
      <c r="M7" s="197" t="n">
        <v>19</v>
      </c>
      <c r="N7" s="197" t="n">
        <v>20</v>
      </c>
      <c r="O7" s="197" t="n">
        <v>21</v>
      </c>
      <c r="P7" s="197" t="n">
        <v>22</v>
      </c>
      <c r="Q7" s="197" t="n">
        <v>23</v>
      </c>
      <c r="R7" s="197" t="n">
        <v>26</v>
      </c>
      <c r="S7" s="197" t="n">
        <v>27</v>
      </c>
      <c r="T7" s="197" t="n">
        <v>28</v>
      </c>
      <c r="U7" s="198" t="n">
        <v>29</v>
      </c>
      <c r="V7" s="199" t="n">
        <v>1</v>
      </c>
      <c r="W7" s="197" t="n">
        <v>4</v>
      </c>
      <c r="X7" s="197" t="n">
        <v>5</v>
      </c>
      <c r="Y7" s="197" t="n">
        <v>6</v>
      </c>
      <c r="Z7" s="197" t="n">
        <v>7</v>
      </c>
      <c r="AA7" s="197" t="n">
        <v>8</v>
      </c>
      <c r="AB7" s="197" t="n">
        <v>11</v>
      </c>
      <c r="AC7" s="197" t="n">
        <v>12</v>
      </c>
      <c r="AD7" s="197" t="n">
        <v>13</v>
      </c>
      <c r="AE7" s="197" t="n">
        <v>14</v>
      </c>
      <c r="AF7" s="197" t="n">
        <v>15</v>
      </c>
      <c r="AG7" s="197" t="n">
        <v>18</v>
      </c>
      <c r="AH7" s="197" t="n">
        <v>19</v>
      </c>
      <c r="AI7" s="197" t="n">
        <v>20</v>
      </c>
      <c r="AJ7" s="197" t="n">
        <v>21</v>
      </c>
      <c r="AK7" s="197" t="n">
        <v>22</v>
      </c>
      <c r="AL7" s="197" t="n">
        <v>25</v>
      </c>
      <c r="AM7" s="197" t="n">
        <v>26</v>
      </c>
      <c r="AN7" s="197" t="n">
        <v>27</v>
      </c>
      <c r="AO7" s="197" t="n">
        <v>28</v>
      </c>
      <c r="AP7" s="198" t="n">
        <v>29</v>
      </c>
      <c r="AQ7" s="199" t="n">
        <v>1</v>
      </c>
      <c r="AR7" s="197" t="n">
        <v>2</v>
      </c>
      <c r="AS7" s="197" t="n">
        <v>3</v>
      </c>
      <c r="AT7" s="197" t="n">
        <v>4</v>
      </c>
      <c r="AU7" s="197" t="n">
        <v>5</v>
      </c>
      <c r="AV7" s="197" t="n">
        <v>8</v>
      </c>
      <c r="AW7" s="197" t="n">
        <v>9</v>
      </c>
      <c r="AX7" s="197" t="n">
        <v>10</v>
      </c>
      <c r="AY7" s="197" t="n">
        <v>11</v>
      </c>
      <c r="AZ7" s="197" t="n">
        <v>12</v>
      </c>
      <c r="BA7" s="197" t="n">
        <v>15</v>
      </c>
      <c r="BB7" s="197" t="n">
        <v>16</v>
      </c>
      <c r="BC7" s="197" t="n">
        <v>17</v>
      </c>
      <c r="BD7" s="197" t="n">
        <v>18</v>
      </c>
      <c r="BE7" s="197" t="n">
        <v>19</v>
      </c>
      <c r="BF7" s="197" t="n">
        <v>22</v>
      </c>
      <c r="BG7" s="197" t="n">
        <v>23</v>
      </c>
      <c r="BH7" s="197" t="n">
        <v>24</v>
      </c>
      <c r="BI7" s="197" t="n">
        <v>25</v>
      </c>
      <c r="BJ7" s="197" t="n">
        <v>26</v>
      </c>
      <c r="BK7" s="197" t="n">
        <v>29</v>
      </c>
      <c r="BL7" s="198" t="n">
        <v>30</v>
      </c>
      <c r="BM7" s="199" t="n">
        <v>1</v>
      </c>
      <c r="BN7" s="197" t="n">
        <v>2</v>
      </c>
      <c r="BO7" s="197" t="n">
        <v>3</v>
      </c>
      <c r="BP7" s="197" t="n">
        <v>6</v>
      </c>
      <c r="BQ7" s="197" t="n">
        <v>7</v>
      </c>
      <c r="BR7" s="197" t="n">
        <v>8</v>
      </c>
      <c r="BS7" s="197" t="n">
        <v>9</v>
      </c>
      <c r="BT7" s="197" t="n">
        <v>10</v>
      </c>
      <c r="BU7" s="194"/>
    </row>
    <row r="8" customFormat="false" ht="16.5" hidden="false" customHeight="true" outlineLevel="0" collapsed="false">
      <c r="A8" s="202" t="n">
        <v>1</v>
      </c>
      <c r="B8" s="203" t="str">
        <f aca="false">IF(NOMINA!B1="","",NOMINA!B1)</f>
        <v>  </v>
      </c>
      <c r="C8" s="204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6"/>
      <c r="V8" s="207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8"/>
      <c r="AQ8" s="207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8"/>
      <c r="BM8" s="207"/>
      <c r="BN8" s="205"/>
      <c r="BO8" s="205"/>
      <c r="BP8" s="205"/>
      <c r="BQ8" s="205"/>
      <c r="BR8" s="205"/>
      <c r="BS8" s="205"/>
      <c r="BT8" s="205"/>
      <c r="BU8" s="212"/>
    </row>
    <row r="9" customFormat="false" ht="16.5" hidden="false" customHeight="true" outlineLevel="0" collapsed="false">
      <c r="A9" s="202" t="n">
        <v>2</v>
      </c>
      <c r="B9" s="203" t="str">
        <f aca="false">IF(NOMINA!B2="","",NOMINA!B2)</f>
        <v>  </v>
      </c>
      <c r="C9" s="204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6"/>
      <c r="V9" s="207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8"/>
      <c r="AQ9" s="207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8"/>
      <c r="BM9" s="207"/>
      <c r="BN9" s="205"/>
      <c r="BO9" s="205"/>
      <c r="BP9" s="205"/>
      <c r="BQ9" s="205"/>
      <c r="BR9" s="205"/>
      <c r="BS9" s="205"/>
      <c r="BT9" s="205"/>
      <c r="BU9" s="212"/>
    </row>
    <row r="10" customFormat="false" ht="16.5" hidden="false" customHeight="true" outlineLevel="0" collapsed="false">
      <c r="A10" s="202" t="n">
        <v>3</v>
      </c>
      <c r="B10" s="203" t="str">
        <f aca="false">IF(NOMINA!B3="","",NOMINA!B3)</f>
        <v>  </v>
      </c>
      <c r="C10" s="204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6"/>
      <c r="V10" s="207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8"/>
      <c r="AQ10" s="207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8"/>
      <c r="BM10" s="207"/>
      <c r="BN10" s="205"/>
      <c r="BO10" s="205"/>
      <c r="BP10" s="205"/>
      <c r="BQ10" s="205"/>
      <c r="BR10" s="205"/>
      <c r="BS10" s="205"/>
      <c r="BT10" s="205"/>
      <c r="BU10" s="212"/>
    </row>
    <row r="11" customFormat="false" ht="16.5" hidden="false" customHeight="true" outlineLevel="0" collapsed="false">
      <c r="A11" s="202" t="n">
        <v>4</v>
      </c>
      <c r="B11" s="203" t="str">
        <f aca="false">IF(NOMINA!B4="","",NOMINA!B4)</f>
        <v>  </v>
      </c>
      <c r="C11" s="204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6"/>
      <c r="V11" s="207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13"/>
      <c r="AK11" s="205"/>
      <c r="AL11" s="205"/>
      <c r="AM11" s="205"/>
      <c r="AN11" s="205"/>
      <c r="AO11" s="205"/>
      <c r="AP11" s="208"/>
      <c r="AQ11" s="207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8"/>
      <c r="BM11" s="207"/>
      <c r="BN11" s="205"/>
      <c r="BO11" s="205"/>
      <c r="BP11" s="205"/>
      <c r="BQ11" s="205"/>
      <c r="BR11" s="205"/>
      <c r="BS11" s="205"/>
      <c r="BT11" s="205"/>
      <c r="BU11" s="212"/>
    </row>
    <row r="12" customFormat="false" ht="16.5" hidden="false" customHeight="true" outlineLevel="0" collapsed="false">
      <c r="A12" s="202" t="n">
        <v>5</v>
      </c>
      <c r="B12" s="203" t="str">
        <f aca="false">IF(NOMINA!B5="","",NOMINA!B5)</f>
        <v>  </v>
      </c>
      <c r="C12" s="204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6"/>
      <c r="V12" s="207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8"/>
      <c r="AQ12" s="207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8"/>
      <c r="BM12" s="207"/>
      <c r="BN12" s="205"/>
      <c r="BO12" s="205"/>
      <c r="BP12" s="205"/>
      <c r="BQ12" s="205"/>
      <c r="BR12" s="205"/>
      <c r="BS12" s="205"/>
      <c r="BT12" s="205"/>
      <c r="BU12" s="212"/>
    </row>
    <row r="13" customFormat="false" ht="16.5" hidden="false" customHeight="true" outlineLevel="0" collapsed="false">
      <c r="A13" s="202" t="n">
        <v>6</v>
      </c>
      <c r="B13" s="203" t="str">
        <f aca="false">IF(NOMINA!B6="","",NOMINA!B6)</f>
        <v>  </v>
      </c>
      <c r="C13" s="204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6"/>
      <c r="V13" s="207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8"/>
      <c r="AQ13" s="207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8"/>
      <c r="BM13" s="207"/>
      <c r="BN13" s="205"/>
      <c r="BO13" s="205"/>
      <c r="BP13" s="205"/>
      <c r="BQ13" s="205"/>
      <c r="BR13" s="205"/>
      <c r="BS13" s="205"/>
      <c r="BT13" s="205"/>
      <c r="BU13" s="212"/>
    </row>
    <row r="14" customFormat="false" ht="16.5" hidden="false" customHeight="true" outlineLevel="0" collapsed="false">
      <c r="A14" s="202" t="n">
        <v>7</v>
      </c>
      <c r="B14" s="203" t="str">
        <f aca="false">IF(NOMINA!B7="","",NOMINA!B7)</f>
        <v>  </v>
      </c>
      <c r="C14" s="204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6"/>
      <c r="V14" s="207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8"/>
      <c r="AQ14" s="207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8"/>
      <c r="BM14" s="207"/>
      <c r="BN14" s="205"/>
      <c r="BO14" s="205"/>
      <c r="BP14" s="205"/>
      <c r="BQ14" s="205"/>
      <c r="BR14" s="205"/>
      <c r="BS14" s="205"/>
      <c r="BT14" s="205"/>
      <c r="BU14" s="212"/>
    </row>
    <row r="15" customFormat="false" ht="16.5" hidden="false" customHeight="true" outlineLevel="0" collapsed="false">
      <c r="A15" s="202" t="n">
        <v>8</v>
      </c>
      <c r="B15" s="203" t="str">
        <f aca="false">IF(NOMINA!B8="","",NOMINA!B8)</f>
        <v>  </v>
      </c>
      <c r="C15" s="204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  <c r="V15" s="207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8"/>
      <c r="AQ15" s="207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8"/>
      <c r="BM15" s="207"/>
      <c r="BN15" s="205"/>
      <c r="BO15" s="205"/>
      <c r="BP15" s="205"/>
      <c r="BQ15" s="205"/>
      <c r="BR15" s="205"/>
      <c r="BS15" s="205"/>
      <c r="BT15" s="205"/>
      <c r="BU15" s="212"/>
    </row>
    <row r="16" customFormat="false" ht="16.5" hidden="false" customHeight="true" outlineLevel="0" collapsed="false">
      <c r="A16" s="202" t="n">
        <v>9</v>
      </c>
      <c r="B16" s="203" t="str">
        <f aca="false">IF(NOMINA!B9="","",NOMINA!B9)</f>
        <v>  </v>
      </c>
      <c r="C16" s="204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207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8"/>
      <c r="AQ16" s="207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8"/>
      <c r="BM16" s="207"/>
      <c r="BN16" s="205"/>
      <c r="BO16" s="205"/>
      <c r="BP16" s="205"/>
      <c r="BQ16" s="205"/>
      <c r="BR16" s="205"/>
      <c r="BS16" s="205"/>
      <c r="BT16" s="205"/>
      <c r="BU16" s="212"/>
    </row>
    <row r="17" customFormat="false" ht="16.5" hidden="false" customHeight="true" outlineLevel="0" collapsed="false">
      <c r="A17" s="202" t="n">
        <v>10</v>
      </c>
      <c r="B17" s="203" t="str">
        <f aca="false">IF(NOMINA!B10="","",NOMINA!B10)</f>
        <v>  </v>
      </c>
      <c r="C17" s="204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6"/>
      <c r="V17" s="207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8"/>
      <c r="AQ17" s="207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8"/>
      <c r="BM17" s="207"/>
      <c r="BN17" s="205"/>
      <c r="BO17" s="205"/>
      <c r="BP17" s="205"/>
      <c r="BQ17" s="205"/>
      <c r="BR17" s="205"/>
      <c r="BS17" s="205"/>
      <c r="BT17" s="205"/>
      <c r="BU17" s="212"/>
    </row>
    <row r="18" customFormat="false" ht="16.5" hidden="false" customHeight="true" outlineLevel="0" collapsed="false">
      <c r="A18" s="202" t="n">
        <v>11</v>
      </c>
      <c r="B18" s="203" t="str">
        <f aca="false">IF(NOMINA!B11="","",NOMINA!B11)</f>
        <v>  </v>
      </c>
      <c r="C18" s="204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6"/>
      <c r="V18" s="207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8"/>
      <c r="AQ18" s="207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8"/>
      <c r="BM18" s="207"/>
      <c r="BN18" s="205"/>
      <c r="BO18" s="205"/>
      <c r="BP18" s="205"/>
      <c r="BQ18" s="205"/>
      <c r="BR18" s="205"/>
      <c r="BS18" s="205"/>
      <c r="BT18" s="205"/>
      <c r="BU18" s="212"/>
    </row>
    <row r="19" customFormat="false" ht="16.5" hidden="false" customHeight="true" outlineLevel="0" collapsed="false">
      <c r="A19" s="202" t="n">
        <v>12</v>
      </c>
      <c r="B19" s="203" t="str">
        <f aca="false">IF(NOMINA!B12="","",NOMINA!B12)</f>
        <v>  </v>
      </c>
      <c r="C19" s="204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07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8"/>
      <c r="AQ19" s="207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8"/>
      <c r="BM19" s="207"/>
      <c r="BN19" s="205"/>
      <c r="BO19" s="205"/>
      <c r="BP19" s="205"/>
      <c r="BQ19" s="205"/>
      <c r="BR19" s="205"/>
      <c r="BS19" s="205"/>
      <c r="BT19" s="205"/>
      <c r="BU19" s="212"/>
    </row>
    <row r="20" customFormat="false" ht="16.5" hidden="false" customHeight="true" outlineLevel="0" collapsed="false">
      <c r="A20" s="202" t="n">
        <v>13</v>
      </c>
      <c r="B20" s="203" t="str">
        <f aca="false">IF(NOMINA!B13="","",NOMINA!B13)</f>
        <v>  </v>
      </c>
      <c r="C20" s="204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6"/>
      <c r="V20" s="207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8"/>
      <c r="AQ20" s="207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8"/>
      <c r="BM20" s="207"/>
      <c r="BN20" s="205"/>
      <c r="BO20" s="205"/>
      <c r="BP20" s="205"/>
      <c r="BQ20" s="205"/>
      <c r="BR20" s="205"/>
      <c r="BS20" s="205"/>
      <c r="BT20" s="205"/>
      <c r="BU20" s="212"/>
    </row>
    <row r="21" customFormat="false" ht="16.5" hidden="false" customHeight="true" outlineLevel="0" collapsed="false">
      <c r="A21" s="202" t="n">
        <v>14</v>
      </c>
      <c r="B21" s="203" t="str">
        <f aca="false">IF(NOMINA!B14="","",NOMINA!B14)</f>
        <v>  </v>
      </c>
      <c r="C21" s="204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6"/>
      <c r="V21" s="207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8"/>
      <c r="AQ21" s="207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8"/>
      <c r="BM21" s="207"/>
      <c r="BN21" s="205"/>
      <c r="BO21" s="205"/>
      <c r="BP21" s="205"/>
      <c r="BQ21" s="205"/>
      <c r="BR21" s="205"/>
      <c r="BS21" s="205"/>
      <c r="BT21" s="205"/>
      <c r="BU21" s="212"/>
    </row>
    <row r="22" customFormat="false" ht="16.5" hidden="false" customHeight="true" outlineLevel="0" collapsed="false">
      <c r="A22" s="202" t="n">
        <v>15</v>
      </c>
      <c r="B22" s="203" t="str">
        <f aca="false">IF(NOMINA!B15="","",NOMINA!B15)</f>
        <v>  </v>
      </c>
      <c r="C22" s="204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6"/>
      <c r="V22" s="207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8"/>
      <c r="AQ22" s="207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8"/>
      <c r="BM22" s="207"/>
      <c r="BN22" s="205"/>
      <c r="BO22" s="205"/>
      <c r="BP22" s="205"/>
      <c r="BQ22" s="205"/>
      <c r="BR22" s="205"/>
      <c r="BS22" s="205"/>
      <c r="BT22" s="205"/>
      <c r="BU22" s="212"/>
    </row>
    <row r="23" customFormat="false" ht="16.5" hidden="false" customHeight="true" outlineLevel="0" collapsed="false">
      <c r="A23" s="202" t="n">
        <v>16</v>
      </c>
      <c r="B23" s="203" t="str">
        <f aca="false">IF(NOMINA!B16="","",NOMINA!B16)</f>
        <v>  </v>
      </c>
      <c r="C23" s="204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6"/>
      <c r="V23" s="207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8"/>
      <c r="AQ23" s="207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8"/>
      <c r="BM23" s="207"/>
      <c r="BN23" s="205"/>
      <c r="BO23" s="205"/>
      <c r="BP23" s="205"/>
      <c r="BQ23" s="205"/>
      <c r="BR23" s="205"/>
      <c r="BS23" s="205"/>
      <c r="BT23" s="205"/>
      <c r="BU23" s="212"/>
    </row>
    <row r="24" customFormat="false" ht="16.5" hidden="false" customHeight="true" outlineLevel="0" collapsed="false">
      <c r="A24" s="202" t="n">
        <v>17</v>
      </c>
      <c r="B24" s="203" t="str">
        <f aca="false">IF(NOMINA!B17="","",NOMINA!B17)</f>
        <v>  </v>
      </c>
      <c r="C24" s="204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6"/>
      <c r="V24" s="207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8"/>
      <c r="AQ24" s="207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8"/>
      <c r="BM24" s="207"/>
      <c r="BN24" s="205"/>
      <c r="BO24" s="205"/>
      <c r="BP24" s="205"/>
      <c r="BQ24" s="205"/>
      <c r="BR24" s="205"/>
      <c r="BS24" s="205"/>
      <c r="BT24" s="205"/>
      <c r="BU24" s="212"/>
    </row>
    <row r="25" customFormat="false" ht="16.5" hidden="false" customHeight="true" outlineLevel="0" collapsed="false">
      <c r="A25" s="202" t="n">
        <v>18</v>
      </c>
      <c r="B25" s="203" t="str">
        <f aca="false">IF(NOMINA!B18="","",NOMINA!B18)</f>
        <v>  </v>
      </c>
      <c r="C25" s="204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6"/>
      <c r="V25" s="207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8"/>
      <c r="AQ25" s="207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8"/>
      <c r="BM25" s="207"/>
      <c r="BN25" s="205"/>
      <c r="BO25" s="205"/>
      <c r="BP25" s="205"/>
      <c r="BQ25" s="205"/>
      <c r="BR25" s="205"/>
      <c r="BS25" s="205"/>
      <c r="BT25" s="205"/>
      <c r="BU25" s="212"/>
    </row>
    <row r="26" customFormat="false" ht="16.5" hidden="false" customHeight="true" outlineLevel="0" collapsed="false">
      <c r="A26" s="202" t="n">
        <v>19</v>
      </c>
      <c r="B26" s="203" t="str">
        <f aca="false">IF(NOMINA!B19="","",NOMINA!B19)</f>
        <v>  </v>
      </c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6"/>
      <c r="V26" s="207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8"/>
      <c r="AQ26" s="207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8"/>
      <c r="BM26" s="207"/>
      <c r="BN26" s="205"/>
      <c r="BO26" s="205"/>
      <c r="BP26" s="205"/>
      <c r="BQ26" s="205"/>
      <c r="BR26" s="205"/>
      <c r="BS26" s="205"/>
      <c r="BT26" s="205"/>
      <c r="BU26" s="212"/>
    </row>
    <row r="27" customFormat="false" ht="16.5" hidden="false" customHeight="true" outlineLevel="0" collapsed="false">
      <c r="A27" s="202" t="n">
        <v>20</v>
      </c>
      <c r="B27" s="203" t="str">
        <f aca="false">IF(NOMINA!B20="","",NOMINA!B20)</f>
        <v>  </v>
      </c>
      <c r="C27" s="204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6"/>
      <c r="V27" s="207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8"/>
      <c r="AQ27" s="207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8"/>
      <c r="BM27" s="207"/>
      <c r="BN27" s="205"/>
      <c r="BO27" s="205"/>
      <c r="BP27" s="205"/>
      <c r="BQ27" s="205"/>
      <c r="BR27" s="205"/>
      <c r="BS27" s="205"/>
      <c r="BT27" s="205"/>
      <c r="BU27" s="212"/>
    </row>
    <row r="28" customFormat="false" ht="16.5" hidden="false" customHeight="true" outlineLevel="0" collapsed="false">
      <c r="A28" s="202" t="n">
        <v>21</v>
      </c>
      <c r="B28" s="203" t="str">
        <f aca="false">IF(NOMINA!B21="","",NOMINA!B21)</f>
        <v>  </v>
      </c>
      <c r="C28" s="204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6"/>
      <c r="V28" s="207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8"/>
      <c r="AQ28" s="207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8"/>
      <c r="BM28" s="207"/>
      <c r="BN28" s="205"/>
      <c r="BO28" s="205"/>
      <c r="BP28" s="205"/>
      <c r="BQ28" s="205"/>
      <c r="BR28" s="205"/>
      <c r="BS28" s="205"/>
      <c r="BT28" s="205"/>
      <c r="BU28" s="212"/>
    </row>
    <row r="29" customFormat="false" ht="16.5" hidden="false" customHeight="true" outlineLevel="0" collapsed="false">
      <c r="A29" s="202" t="n">
        <v>22</v>
      </c>
      <c r="B29" s="203" t="str">
        <f aca="false">IF(NOMINA!B22="","",NOMINA!B22)</f>
        <v>  </v>
      </c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6"/>
      <c r="V29" s="207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8"/>
      <c r="AQ29" s="207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8"/>
      <c r="BM29" s="207"/>
      <c r="BN29" s="205"/>
      <c r="BO29" s="205"/>
      <c r="BP29" s="205"/>
      <c r="BQ29" s="205"/>
      <c r="BR29" s="205"/>
      <c r="BS29" s="205"/>
      <c r="BT29" s="205"/>
      <c r="BU29" s="212"/>
    </row>
    <row r="30" customFormat="false" ht="16.5" hidden="false" customHeight="true" outlineLevel="0" collapsed="false">
      <c r="A30" s="202" t="n">
        <v>23</v>
      </c>
      <c r="B30" s="203" t="str">
        <f aca="false">IF(NOMINA!B23="","",NOMINA!B23)</f>
        <v>  </v>
      </c>
      <c r="C30" s="204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6"/>
      <c r="V30" s="207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8"/>
      <c r="AQ30" s="207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8"/>
      <c r="BM30" s="207"/>
      <c r="BN30" s="205"/>
      <c r="BO30" s="205"/>
      <c r="BP30" s="205"/>
      <c r="BQ30" s="205"/>
      <c r="BR30" s="205"/>
      <c r="BS30" s="205"/>
      <c r="BT30" s="205"/>
      <c r="BU30" s="212"/>
    </row>
    <row r="31" customFormat="false" ht="16.5" hidden="false" customHeight="true" outlineLevel="0" collapsed="false">
      <c r="A31" s="202" t="n">
        <v>24</v>
      </c>
      <c r="B31" s="203" t="str">
        <f aca="false">IF(NOMINA!B24="","",NOMINA!B24)</f>
        <v>  </v>
      </c>
      <c r="C31" s="204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6"/>
      <c r="V31" s="207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8"/>
      <c r="AQ31" s="207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8"/>
      <c r="BM31" s="207"/>
      <c r="BN31" s="205"/>
      <c r="BO31" s="205"/>
      <c r="BP31" s="205"/>
      <c r="BQ31" s="205"/>
      <c r="BR31" s="205"/>
      <c r="BS31" s="205"/>
      <c r="BT31" s="205"/>
      <c r="BU31" s="212"/>
    </row>
    <row r="32" customFormat="false" ht="16.5" hidden="false" customHeight="true" outlineLevel="0" collapsed="false">
      <c r="A32" s="202" t="n">
        <v>25</v>
      </c>
      <c r="B32" s="203" t="str">
        <f aca="false">IF(NOMINA!B25="","",NOMINA!B25)</f>
        <v>  </v>
      </c>
      <c r="C32" s="204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6"/>
      <c r="V32" s="207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8"/>
      <c r="AQ32" s="207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8"/>
      <c r="BM32" s="207"/>
      <c r="BN32" s="205"/>
      <c r="BO32" s="205"/>
      <c r="BP32" s="205"/>
      <c r="BQ32" s="205"/>
      <c r="BR32" s="205"/>
      <c r="BS32" s="205"/>
      <c r="BT32" s="205"/>
      <c r="BU32" s="212"/>
    </row>
    <row r="33" customFormat="false" ht="16.5" hidden="true" customHeight="true" outlineLevel="0" collapsed="false">
      <c r="A33" s="202" t="n">
        <v>26</v>
      </c>
      <c r="B33" s="203" t="str">
        <f aca="false">IF(NOMINA!B26="","",NOMINA!B26)</f>
        <v>  </v>
      </c>
      <c r="C33" s="204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6"/>
      <c r="V33" s="207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8"/>
      <c r="AQ33" s="207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8"/>
      <c r="BM33" s="207"/>
      <c r="BN33" s="205"/>
      <c r="BO33" s="205"/>
      <c r="BP33" s="205"/>
      <c r="BQ33" s="205"/>
      <c r="BR33" s="205"/>
      <c r="BS33" s="205"/>
      <c r="BT33" s="205"/>
      <c r="BU33" s="212"/>
    </row>
    <row r="34" customFormat="false" ht="16.5" hidden="true" customHeight="true" outlineLevel="0" collapsed="false">
      <c r="A34" s="202" t="n">
        <v>27</v>
      </c>
      <c r="B34" s="203" t="str">
        <f aca="false">IF(NOMINA!B27="","",NOMINA!B27)</f>
        <v>  </v>
      </c>
      <c r="C34" s="204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6"/>
      <c r="V34" s="207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8"/>
      <c r="AQ34" s="207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  <c r="BD34" s="205"/>
      <c r="BE34" s="205"/>
      <c r="BF34" s="205"/>
      <c r="BG34" s="205"/>
      <c r="BH34" s="205"/>
      <c r="BI34" s="205"/>
      <c r="BJ34" s="205"/>
      <c r="BK34" s="205"/>
      <c r="BL34" s="208"/>
      <c r="BM34" s="207"/>
      <c r="BN34" s="205"/>
      <c r="BO34" s="205"/>
      <c r="BP34" s="205"/>
      <c r="BQ34" s="205"/>
      <c r="BR34" s="205"/>
      <c r="BS34" s="205"/>
      <c r="BT34" s="205"/>
      <c r="BU34" s="212"/>
    </row>
    <row r="35" customFormat="false" ht="16.5" hidden="true" customHeight="true" outlineLevel="0" collapsed="false">
      <c r="A35" s="202" t="n">
        <v>28</v>
      </c>
      <c r="B35" s="203" t="str">
        <f aca="false">IF(NOMINA!B28="","",NOMINA!B28)</f>
        <v>  </v>
      </c>
      <c r="C35" s="204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6"/>
      <c r="V35" s="207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8"/>
      <c r="AQ35" s="207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8"/>
      <c r="BM35" s="207"/>
      <c r="BN35" s="205"/>
      <c r="BO35" s="205"/>
      <c r="BP35" s="205"/>
      <c r="BQ35" s="205"/>
      <c r="BR35" s="205"/>
      <c r="BS35" s="205"/>
      <c r="BT35" s="205"/>
      <c r="BU35" s="212"/>
    </row>
    <row r="36" customFormat="false" ht="16.5" hidden="true" customHeight="true" outlineLevel="0" collapsed="false">
      <c r="A36" s="202" t="n">
        <v>29</v>
      </c>
      <c r="B36" s="203" t="str">
        <f aca="false">IF(NOMINA!B29="","",NOMINA!B29)</f>
        <v>  </v>
      </c>
      <c r="C36" s="204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6"/>
      <c r="V36" s="207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8"/>
      <c r="AQ36" s="207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8"/>
      <c r="BM36" s="207"/>
      <c r="BN36" s="205"/>
      <c r="BO36" s="205"/>
      <c r="BP36" s="205"/>
      <c r="BQ36" s="205"/>
      <c r="BR36" s="205"/>
      <c r="BS36" s="205"/>
      <c r="BT36" s="205"/>
      <c r="BU36" s="212"/>
    </row>
    <row r="37" customFormat="false" ht="16.5" hidden="true" customHeight="true" outlineLevel="0" collapsed="false">
      <c r="A37" s="202" t="n">
        <v>30</v>
      </c>
      <c r="B37" s="203" t="str">
        <f aca="false">IF(NOMINA!B30="","",NOMINA!B30)</f>
        <v>  </v>
      </c>
      <c r="C37" s="204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6"/>
      <c r="V37" s="207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8"/>
      <c r="AQ37" s="207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8"/>
      <c r="BM37" s="207"/>
      <c r="BN37" s="205"/>
      <c r="BO37" s="205"/>
      <c r="BP37" s="205"/>
      <c r="BQ37" s="205"/>
      <c r="BR37" s="205"/>
      <c r="BS37" s="205"/>
      <c r="BT37" s="205"/>
      <c r="BU37" s="212"/>
    </row>
    <row r="38" customFormat="false" ht="16.5" hidden="true" customHeight="true" outlineLevel="0" collapsed="false">
      <c r="A38" s="202" t="n">
        <v>31</v>
      </c>
      <c r="B38" s="203" t="str">
        <f aca="false">IF(NOMINA!B31="","",NOMINA!B31)</f>
        <v>  </v>
      </c>
      <c r="C38" s="204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6"/>
      <c r="V38" s="207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8"/>
      <c r="AQ38" s="207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8"/>
      <c r="BM38" s="207"/>
      <c r="BN38" s="205"/>
      <c r="BO38" s="205"/>
      <c r="BP38" s="205"/>
      <c r="BQ38" s="205"/>
      <c r="BR38" s="205"/>
      <c r="BS38" s="205"/>
      <c r="BT38" s="205"/>
      <c r="BU38" s="212"/>
    </row>
    <row r="39" customFormat="false" ht="16.5" hidden="true" customHeight="true" outlineLevel="0" collapsed="false">
      <c r="A39" s="202" t="n">
        <v>32</v>
      </c>
      <c r="B39" s="203" t="str">
        <f aca="false">IF(NOMINA!B32="","",NOMINA!B32)</f>
        <v>  </v>
      </c>
      <c r="C39" s="204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6"/>
      <c r="V39" s="207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8"/>
      <c r="AQ39" s="207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  <c r="BD39" s="205"/>
      <c r="BE39" s="205"/>
      <c r="BF39" s="205"/>
      <c r="BG39" s="205"/>
      <c r="BH39" s="205"/>
      <c r="BI39" s="205"/>
      <c r="BJ39" s="205"/>
      <c r="BK39" s="205"/>
      <c r="BL39" s="208"/>
      <c r="BM39" s="207"/>
      <c r="BN39" s="205"/>
      <c r="BO39" s="205"/>
      <c r="BP39" s="205"/>
      <c r="BQ39" s="205"/>
      <c r="BR39" s="205"/>
      <c r="BS39" s="205"/>
      <c r="BT39" s="205"/>
      <c r="BU39" s="212"/>
    </row>
    <row r="40" customFormat="false" ht="16.5" hidden="true" customHeight="true" outlineLevel="0" collapsed="false">
      <c r="A40" s="202" t="n">
        <v>33</v>
      </c>
      <c r="B40" s="203" t="str">
        <f aca="false">IF(NOMINA!B33="","",NOMINA!B33)</f>
        <v>  </v>
      </c>
      <c r="C40" s="204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6"/>
      <c r="V40" s="207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8"/>
      <c r="AQ40" s="207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  <c r="BD40" s="205"/>
      <c r="BE40" s="205"/>
      <c r="BF40" s="205"/>
      <c r="BG40" s="205"/>
      <c r="BH40" s="205"/>
      <c r="BI40" s="205"/>
      <c r="BJ40" s="205"/>
      <c r="BK40" s="205"/>
      <c r="BL40" s="208"/>
      <c r="BM40" s="207"/>
      <c r="BN40" s="205"/>
      <c r="BO40" s="205"/>
      <c r="BP40" s="205"/>
      <c r="BQ40" s="205"/>
      <c r="BR40" s="205"/>
      <c r="BS40" s="205"/>
      <c r="BT40" s="205"/>
      <c r="BU40" s="212"/>
    </row>
    <row r="41" customFormat="false" ht="16.5" hidden="true" customHeight="true" outlineLevel="0" collapsed="false">
      <c r="A41" s="202" t="n">
        <v>34</v>
      </c>
      <c r="B41" s="203" t="str">
        <f aca="false">IF(NOMINA!B34="","",NOMINA!B34)</f>
        <v>  </v>
      </c>
      <c r="C41" s="204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6"/>
      <c r="V41" s="207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8"/>
      <c r="AQ41" s="207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  <c r="BD41" s="205"/>
      <c r="BE41" s="205"/>
      <c r="BF41" s="205"/>
      <c r="BG41" s="205"/>
      <c r="BH41" s="205"/>
      <c r="BI41" s="205"/>
      <c r="BJ41" s="205"/>
      <c r="BK41" s="205"/>
      <c r="BL41" s="208"/>
      <c r="BM41" s="207"/>
      <c r="BN41" s="205"/>
      <c r="BO41" s="205"/>
      <c r="BP41" s="205"/>
      <c r="BQ41" s="205"/>
      <c r="BR41" s="205"/>
      <c r="BS41" s="205"/>
      <c r="BT41" s="205"/>
      <c r="BU41" s="212"/>
    </row>
    <row r="42" customFormat="false" ht="16.5" hidden="true" customHeight="true" outlineLevel="0" collapsed="false">
      <c r="A42" s="202" t="n">
        <v>35</v>
      </c>
      <c r="B42" s="203" t="str">
        <f aca="false">IF(NOMINA!B35="","",NOMINA!B35)</f>
        <v>  </v>
      </c>
      <c r="C42" s="204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6"/>
      <c r="V42" s="207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8"/>
      <c r="AQ42" s="207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5"/>
      <c r="BG42" s="205"/>
      <c r="BH42" s="205"/>
      <c r="BI42" s="205"/>
      <c r="BJ42" s="205"/>
      <c r="BK42" s="205"/>
      <c r="BL42" s="208"/>
      <c r="BM42" s="207"/>
      <c r="BN42" s="205"/>
      <c r="BO42" s="205"/>
      <c r="BP42" s="205"/>
      <c r="BQ42" s="205"/>
      <c r="BR42" s="205"/>
      <c r="BS42" s="205"/>
      <c r="BT42" s="205"/>
      <c r="BU42" s="212"/>
    </row>
    <row r="43" customFormat="false" ht="12" hidden="true" customHeight="true" outlineLevel="0" collapsed="false">
      <c r="A43" s="202" t="n">
        <v>36</v>
      </c>
      <c r="B43" s="203" t="str">
        <f aca="false">IF(NOMINA!B36="","",NOMINA!B36)</f>
        <v>  </v>
      </c>
      <c r="C43" s="204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6"/>
      <c r="V43" s="207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8"/>
      <c r="AQ43" s="207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208"/>
      <c r="BM43" s="207"/>
      <c r="BN43" s="205"/>
      <c r="BO43" s="205"/>
      <c r="BP43" s="205"/>
      <c r="BQ43" s="205"/>
      <c r="BR43" s="205"/>
      <c r="BS43" s="205"/>
      <c r="BT43" s="205"/>
      <c r="BU43" s="212"/>
    </row>
    <row r="44" customFormat="false" ht="12" hidden="true" customHeight="true" outlineLevel="0" collapsed="false">
      <c r="A44" s="202" t="n">
        <v>37</v>
      </c>
      <c r="B44" s="203" t="str">
        <f aca="false">IF(NOMINA!B37="","",NOMINA!B37)</f>
        <v>  </v>
      </c>
      <c r="C44" s="204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6"/>
      <c r="V44" s="207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8"/>
      <c r="AQ44" s="207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8"/>
      <c r="BM44" s="207"/>
      <c r="BN44" s="205"/>
      <c r="BO44" s="205"/>
      <c r="BP44" s="205"/>
      <c r="BQ44" s="205"/>
      <c r="BR44" s="205"/>
      <c r="BS44" s="205"/>
      <c r="BT44" s="205"/>
      <c r="BU44" s="212"/>
    </row>
    <row r="45" customFormat="false" ht="12" hidden="true" customHeight="true" outlineLevel="0" collapsed="false">
      <c r="A45" s="202" t="n">
        <v>38</v>
      </c>
      <c r="B45" s="203" t="str">
        <f aca="false">IF(NOMINA!B38="","",NOMINA!B38)</f>
        <v>  </v>
      </c>
      <c r="C45" s="204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6"/>
      <c r="V45" s="207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8"/>
      <c r="AQ45" s="207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5"/>
      <c r="BL45" s="208"/>
      <c r="BM45" s="207"/>
      <c r="BN45" s="205"/>
      <c r="BO45" s="205"/>
      <c r="BP45" s="205"/>
      <c r="BQ45" s="205"/>
      <c r="BR45" s="205"/>
      <c r="BS45" s="205"/>
      <c r="BT45" s="205"/>
      <c r="BU45" s="212"/>
    </row>
    <row r="46" customFormat="false" ht="12" hidden="true" customHeight="true" outlineLevel="0" collapsed="false">
      <c r="A46" s="202" t="n">
        <v>39</v>
      </c>
      <c r="B46" s="203" t="str">
        <f aca="false">IF(NOMINA!B39="","",NOMINA!B39)</f>
        <v>  </v>
      </c>
      <c r="C46" s="204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6"/>
      <c r="V46" s="207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8"/>
      <c r="AQ46" s="207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8"/>
      <c r="BM46" s="207"/>
      <c r="BN46" s="205"/>
      <c r="BO46" s="205"/>
      <c r="BP46" s="205"/>
      <c r="BQ46" s="205"/>
      <c r="BR46" s="205"/>
      <c r="BS46" s="205"/>
      <c r="BT46" s="205"/>
      <c r="BU46" s="212"/>
    </row>
    <row r="47" customFormat="false" ht="12" hidden="true" customHeight="true" outlineLevel="0" collapsed="false">
      <c r="A47" s="202" t="n">
        <v>40</v>
      </c>
      <c r="B47" s="203" t="str">
        <f aca="false">IF(NOMINA!B40="","",NOMINA!B40)</f>
        <v>  </v>
      </c>
      <c r="C47" s="204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6"/>
      <c r="V47" s="207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8"/>
      <c r="AQ47" s="207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8"/>
      <c r="BM47" s="207"/>
      <c r="BN47" s="205"/>
      <c r="BO47" s="205"/>
      <c r="BP47" s="205"/>
      <c r="BQ47" s="205"/>
      <c r="BR47" s="205"/>
      <c r="BS47" s="205"/>
      <c r="BT47" s="205"/>
      <c r="BU47" s="212"/>
    </row>
    <row r="48" customFormat="false" ht="12" hidden="true" customHeight="true" outlineLevel="0" collapsed="false">
      <c r="A48" s="202" t="n">
        <v>41</v>
      </c>
      <c r="B48" s="203" t="str">
        <f aca="false">IF(NOMINA!B41="","",NOMINA!B41)</f>
        <v>  </v>
      </c>
      <c r="C48" s="204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6"/>
      <c r="V48" s="207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8"/>
      <c r="AQ48" s="207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8"/>
      <c r="BM48" s="207"/>
      <c r="BN48" s="205"/>
      <c r="BO48" s="205"/>
      <c r="BP48" s="205"/>
      <c r="BQ48" s="205"/>
      <c r="BR48" s="205"/>
      <c r="BS48" s="205"/>
      <c r="BT48" s="205"/>
      <c r="BU48" s="212"/>
    </row>
    <row r="49" customFormat="false" ht="12" hidden="true" customHeight="true" outlineLevel="0" collapsed="false">
      <c r="A49" s="202" t="n">
        <v>42</v>
      </c>
      <c r="B49" s="203" t="str">
        <f aca="false">IF(NOMINA!B42="","",NOMINA!B42)</f>
        <v>  </v>
      </c>
      <c r="C49" s="204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6"/>
      <c r="V49" s="207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8"/>
      <c r="AQ49" s="207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8"/>
      <c r="BM49" s="207"/>
      <c r="BN49" s="205"/>
      <c r="BO49" s="205"/>
      <c r="BP49" s="205"/>
      <c r="BQ49" s="205"/>
      <c r="BR49" s="205"/>
      <c r="BS49" s="205"/>
      <c r="BT49" s="205"/>
      <c r="BU49" s="212"/>
    </row>
    <row r="50" customFormat="false" ht="12" hidden="true" customHeight="true" outlineLevel="0" collapsed="false">
      <c r="A50" s="202" t="n">
        <v>43</v>
      </c>
      <c r="B50" s="203" t="str">
        <f aca="false">IF(NOMINA!B43="","",NOMINA!B43)</f>
        <v>  </v>
      </c>
      <c r="C50" s="204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6"/>
      <c r="V50" s="207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8"/>
      <c r="AQ50" s="207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8"/>
      <c r="BM50" s="207"/>
      <c r="BN50" s="205"/>
      <c r="BO50" s="205"/>
      <c r="BP50" s="205"/>
      <c r="BQ50" s="205"/>
      <c r="BR50" s="205"/>
      <c r="BS50" s="205"/>
      <c r="BT50" s="205"/>
      <c r="BU50" s="212"/>
    </row>
    <row r="51" customFormat="false" ht="12" hidden="true" customHeight="true" outlineLevel="0" collapsed="false">
      <c r="A51" s="202" t="n">
        <v>44</v>
      </c>
      <c r="B51" s="203" t="str">
        <f aca="false">IF(NOMINA!B44="","",NOMINA!B44)</f>
        <v>  </v>
      </c>
      <c r="C51" s="204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6"/>
      <c r="V51" s="207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8"/>
      <c r="AQ51" s="207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8"/>
      <c r="BM51" s="207"/>
      <c r="BN51" s="205"/>
      <c r="BO51" s="205"/>
      <c r="BP51" s="205"/>
      <c r="BQ51" s="205"/>
      <c r="BR51" s="205"/>
      <c r="BS51" s="205"/>
      <c r="BT51" s="205"/>
      <c r="BU51" s="212"/>
    </row>
    <row r="52" customFormat="false" ht="12" hidden="true" customHeight="true" outlineLevel="0" collapsed="false">
      <c r="A52" s="202" t="n">
        <v>45</v>
      </c>
      <c r="B52" s="203" t="str">
        <f aca="false">IF(NOMINA!B45="","",NOMINA!B45)</f>
        <v>  </v>
      </c>
      <c r="C52" s="204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6"/>
      <c r="V52" s="207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8"/>
      <c r="AQ52" s="207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05"/>
      <c r="BL52" s="208"/>
      <c r="BM52" s="207"/>
      <c r="BN52" s="205"/>
      <c r="BO52" s="205"/>
      <c r="BP52" s="205"/>
      <c r="BQ52" s="205"/>
      <c r="BR52" s="205"/>
      <c r="BS52" s="205"/>
      <c r="BT52" s="205"/>
      <c r="BU52" s="212"/>
    </row>
    <row r="53" customFormat="false" ht="12" hidden="false" customHeight="true" outlineLevel="0" collapsed="false">
      <c r="A53" s="367"/>
      <c r="B53" s="368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369"/>
      <c r="Z53" s="369"/>
      <c r="AA53" s="369"/>
      <c r="AB53" s="369"/>
      <c r="AC53" s="369"/>
      <c r="AD53" s="369"/>
      <c r="AE53" s="369"/>
      <c r="AF53" s="369"/>
      <c r="AG53" s="369"/>
      <c r="AH53" s="369"/>
      <c r="AI53" s="369"/>
      <c r="AJ53" s="369"/>
      <c r="AK53" s="369"/>
      <c r="AL53" s="369"/>
      <c r="AM53" s="369"/>
      <c r="AN53" s="369"/>
      <c r="AO53" s="369"/>
      <c r="AP53" s="369"/>
      <c r="AQ53" s="369"/>
      <c r="AR53" s="369"/>
      <c r="AS53" s="369"/>
      <c r="AT53" s="369"/>
      <c r="AU53" s="369"/>
      <c r="AV53" s="369"/>
      <c r="AW53" s="369"/>
      <c r="AX53" s="369"/>
      <c r="AY53" s="369"/>
      <c r="AZ53" s="369"/>
      <c r="BA53" s="369"/>
      <c r="BB53" s="369"/>
      <c r="BC53" s="369"/>
      <c r="BD53" s="369"/>
      <c r="BE53" s="369"/>
      <c r="BF53" s="369"/>
      <c r="BG53" s="369"/>
      <c r="BH53" s="369"/>
      <c r="BI53" s="369"/>
      <c r="BJ53" s="369"/>
      <c r="BK53" s="369"/>
      <c r="BL53" s="369"/>
      <c r="BM53" s="369"/>
      <c r="BN53" s="369"/>
      <c r="BO53" s="369"/>
      <c r="BP53" s="369"/>
      <c r="BQ53" s="369"/>
      <c r="BR53" s="369"/>
      <c r="BS53" s="369"/>
      <c r="BT53" s="369"/>
      <c r="BU53" s="370"/>
    </row>
    <row r="54" customFormat="false" ht="12" hidden="false" customHeight="true" outlineLevel="0" collapsed="false">
      <c r="A54" s="371"/>
      <c r="B54" s="372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373"/>
      <c r="Z54" s="373"/>
      <c r="AA54" s="373"/>
      <c r="AB54" s="373"/>
      <c r="AC54" s="373"/>
      <c r="AD54" s="373"/>
      <c r="AE54" s="373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373"/>
      <c r="AQ54" s="373"/>
      <c r="AR54" s="373"/>
      <c r="AS54" s="373"/>
      <c r="AT54" s="373"/>
      <c r="AU54" s="373"/>
      <c r="AV54" s="373"/>
      <c r="AW54" s="373"/>
      <c r="AX54" s="373"/>
      <c r="AY54" s="373"/>
      <c r="AZ54" s="373"/>
      <c r="BA54" s="373"/>
      <c r="BB54" s="373"/>
      <c r="BC54" s="373"/>
      <c r="BD54" s="373"/>
      <c r="BE54" s="373"/>
      <c r="BF54" s="373"/>
      <c r="BG54" s="373"/>
      <c r="BH54" s="373"/>
      <c r="BI54" s="373"/>
      <c r="BJ54" s="373"/>
      <c r="BK54" s="373"/>
      <c r="BL54" s="373"/>
      <c r="BM54" s="373"/>
      <c r="BN54" s="373"/>
      <c r="BO54" s="373"/>
      <c r="BP54" s="373"/>
      <c r="BQ54" s="373"/>
      <c r="BR54" s="373"/>
      <c r="BS54" s="373"/>
      <c r="BT54" s="373"/>
      <c r="BU54" s="374"/>
    </row>
    <row r="55" customFormat="false" ht="12" hidden="false" customHeight="true" outlineLevel="0" collapsed="false">
      <c r="A55" s="371"/>
      <c r="B55" s="372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373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3"/>
      <c r="AU55" s="373"/>
      <c r="AV55" s="373"/>
      <c r="AW55" s="373"/>
      <c r="AX55" s="373"/>
      <c r="AY55" s="373"/>
      <c r="AZ55" s="373"/>
      <c r="BA55" s="373"/>
      <c r="BB55" s="373"/>
      <c r="BC55" s="373"/>
      <c r="BD55" s="373"/>
      <c r="BE55" s="373"/>
      <c r="BF55" s="373"/>
      <c r="BG55" s="373"/>
      <c r="BH55" s="373"/>
      <c r="BI55" s="373"/>
      <c r="BJ55" s="373"/>
      <c r="BK55" s="373"/>
      <c r="BL55" s="373"/>
      <c r="BM55" s="373"/>
      <c r="BN55" s="373"/>
      <c r="BO55" s="373"/>
      <c r="BP55" s="373"/>
      <c r="BQ55" s="373"/>
      <c r="BR55" s="373"/>
      <c r="BS55" s="373"/>
      <c r="BT55" s="373"/>
      <c r="BU55" s="374"/>
    </row>
    <row r="56" customFormat="false" ht="12" hidden="false" customHeight="true" outlineLevel="0" collapsed="false">
      <c r="A56" s="371"/>
      <c r="B56" s="372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3"/>
      <c r="R56" s="373"/>
      <c r="S56" s="373"/>
      <c r="T56" s="373"/>
      <c r="U56" s="373"/>
      <c r="V56" s="373"/>
      <c r="W56" s="373"/>
      <c r="X56" s="373"/>
      <c r="Y56" s="373"/>
      <c r="Z56" s="373"/>
      <c r="AA56" s="373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3"/>
      <c r="AR56" s="373"/>
      <c r="AS56" s="373"/>
      <c r="AT56" s="373"/>
      <c r="AU56" s="373"/>
      <c r="AV56" s="373"/>
      <c r="AW56" s="373"/>
      <c r="AX56" s="373"/>
      <c r="AY56" s="373"/>
      <c r="AZ56" s="373"/>
      <c r="BA56" s="373"/>
      <c r="BB56" s="373"/>
      <c r="BC56" s="373"/>
      <c r="BD56" s="373"/>
      <c r="BE56" s="373"/>
      <c r="BF56" s="373"/>
      <c r="BG56" s="373"/>
      <c r="BH56" s="373"/>
      <c r="BI56" s="373"/>
      <c r="BJ56" s="373"/>
      <c r="BK56" s="373"/>
      <c r="BL56" s="373"/>
      <c r="BM56" s="373"/>
      <c r="BN56" s="373"/>
      <c r="BO56" s="373"/>
      <c r="BP56" s="373"/>
      <c r="BQ56" s="373"/>
      <c r="BR56" s="373"/>
      <c r="BS56" s="373"/>
      <c r="BT56" s="373"/>
      <c r="BU56" s="374"/>
    </row>
    <row r="57" customFormat="false" ht="13.5" hidden="false" customHeight="true" outlineLevel="0" collapsed="false"/>
    <row r="58" customFormat="false" ht="13.5" hidden="false" customHeight="true" outlineLevel="0" collapsed="false"/>
  </sheetData>
  <mergeCells count="8">
    <mergeCell ref="A2:BU2"/>
    <mergeCell ref="A5:A7"/>
    <mergeCell ref="B5:B7"/>
    <mergeCell ref="C5:U5"/>
    <mergeCell ref="V5:AP5"/>
    <mergeCell ref="AQ5:BL5"/>
    <mergeCell ref="BM5:BT5"/>
    <mergeCell ref="BU5:BU7"/>
  </mergeCells>
  <conditionalFormatting sqref="BM8:BT56">
    <cfRule type="cellIs" priority="2" operator="equal" aboveAverage="0" equalAverage="0" bottom="0" percent="0" rank="0" text="" dxfId="38">
      <formula>0</formula>
    </cfRule>
  </conditionalFormatting>
  <printOptions headings="false" gridLines="false" gridLinesSet="true" horizontalCentered="true" verticalCentered="false"/>
  <pageMargins left="0.236111111111111" right="0.236111111111111" top="0.511805555555556" bottom="0.1965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true"/>
  </sheetPr>
  <dimension ref="A1:BU58"/>
  <sheetViews>
    <sheetView showFormulas="false" showGridLines="true" showRowColHeaders="true" showZeros="true" rightToLeft="false" tabSelected="false" showOutlineSymbols="true" defaultGridColor="true" view="pageBreakPreview" topLeftCell="A3" colorId="64" zoomScale="160" zoomScaleNormal="100" zoomScalePageLayoutView="16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2.29"/>
    <col collapsed="false" customWidth="true" hidden="false" outlineLevel="0" max="2" min="2" style="51" width="24.14"/>
    <col collapsed="false" customWidth="true" hidden="false" outlineLevel="0" max="72" min="3" style="51" width="1.71"/>
    <col collapsed="false" customWidth="true" hidden="false" outlineLevel="0" max="73" min="73" style="51" width="3.15"/>
    <col collapsed="false" customWidth="true" hidden="false" outlineLevel="0" max="136" min="74" style="51" width="2"/>
  </cols>
  <sheetData>
    <row r="1" customFormat="false" ht="11.25" hidden="false" customHeight="true" outlineLevel="0" collapsed="false">
      <c r="A1" s="53" t="str">
        <f aca="false">NOMINA!$F$1</f>
        <v>U.E. "BEATRIZ HARTMANN DE BEDREGAL"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</row>
    <row r="2" customFormat="false" ht="24.75" hidden="false" customHeight="true" outlineLevel="0" collapsed="false">
      <c r="A2" s="180" t="s">
        <v>419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0"/>
      <c r="BQ2" s="180"/>
      <c r="BR2" s="180"/>
      <c r="BS2" s="180"/>
      <c r="BT2" s="180"/>
      <c r="BU2" s="180"/>
    </row>
    <row r="3" customFormat="false" ht="24.75" hidden="false" customHeight="true" outlineLevel="0" collapsed="false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1"/>
    </row>
    <row r="4" s="185" customFormat="true" ht="21.75" hidden="false" customHeight="true" outlineLevel="0" collapsed="false">
      <c r="A4" s="182" t="str">
        <f aca="false">NOMINA!$C$1</f>
        <v>PROFESOR(A): SARA VALDIVIA ARANCIBIA</v>
      </c>
      <c r="B4" s="183"/>
      <c r="C4" s="183"/>
      <c r="D4" s="183"/>
      <c r="E4" s="184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2" t="str">
        <f aca="false">NOMINA!$C$2</f>
        <v>CURSO: 5º "A" PRIMARIA</v>
      </c>
      <c r="Y4" s="183"/>
      <c r="Z4" s="184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2" t="str">
        <f aca="false">NOMINA!$C$4</f>
        <v>GESTIÓN: 2024</v>
      </c>
      <c r="AS4" s="183"/>
      <c r="AT4" s="184"/>
      <c r="AU4" s="184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  <c r="BS4" s="183"/>
      <c r="BT4" s="183"/>
    </row>
    <row r="5" s="195" customFormat="true" ht="17.25" hidden="false" customHeight="true" outlineLevel="0" collapsed="false">
      <c r="A5" s="186" t="s">
        <v>142</v>
      </c>
      <c r="B5" s="187" t="s">
        <v>143</v>
      </c>
      <c r="C5" s="188" t="s">
        <v>144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9" t="s">
        <v>145</v>
      </c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90" t="s">
        <v>146</v>
      </c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89" t="s">
        <v>147</v>
      </c>
      <c r="BN5" s="189"/>
      <c r="BO5" s="189"/>
      <c r="BP5" s="189"/>
      <c r="BQ5" s="189"/>
      <c r="BR5" s="189"/>
      <c r="BS5" s="189"/>
      <c r="BT5" s="189"/>
      <c r="BU5" s="194" t="s">
        <v>151</v>
      </c>
    </row>
    <row r="6" s="195" customFormat="true" ht="17.25" hidden="false" customHeight="true" outlineLevel="0" collapsed="false">
      <c r="A6" s="186"/>
      <c r="B6" s="187"/>
      <c r="C6" s="196" t="s">
        <v>152</v>
      </c>
      <c r="D6" s="197" t="s">
        <v>23</v>
      </c>
      <c r="E6" s="197" t="s">
        <v>153</v>
      </c>
      <c r="F6" s="197" t="s">
        <v>154</v>
      </c>
      <c r="G6" s="197" t="s">
        <v>39</v>
      </c>
      <c r="H6" s="196" t="s">
        <v>152</v>
      </c>
      <c r="I6" s="197" t="s">
        <v>23</v>
      </c>
      <c r="J6" s="197" t="s">
        <v>153</v>
      </c>
      <c r="K6" s="197" t="s">
        <v>154</v>
      </c>
      <c r="L6" s="197" t="s">
        <v>39</v>
      </c>
      <c r="M6" s="196" t="s">
        <v>152</v>
      </c>
      <c r="N6" s="197" t="s">
        <v>23</v>
      </c>
      <c r="O6" s="197" t="s">
        <v>153</v>
      </c>
      <c r="P6" s="197" t="s">
        <v>154</v>
      </c>
      <c r="Q6" s="197" t="s">
        <v>39</v>
      </c>
      <c r="R6" s="196" t="s">
        <v>152</v>
      </c>
      <c r="S6" s="197" t="s">
        <v>23</v>
      </c>
      <c r="T6" s="197" t="s">
        <v>153</v>
      </c>
      <c r="U6" s="198" t="s">
        <v>154</v>
      </c>
      <c r="V6" s="199" t="s">
        <v>39</v>
      </c>
      <c r="W6" s="196" t="s">
        <v>152</v>
      </c>
      <c r="X6" s="197" t="s">
        <v>23</v>
      </c>
      <c r="Y6" s="197" t="s">
        <v>153</v>
      </c>
      <c r="Z6" s="197" t="s">
        <v>154</v>
      </c>
      <c r="AA6" s="197" t="s">
        <v>39</v>
      </c>
      <c r="AB6" s="196" t="s">
        <v>152</v>
      </c>
      <c r="AC6" s="197" t="s">
        <v>23</v>
      </c>
      <c r="AD6" s="197" t="s">
        <v>153</v>
      </c>
      <c r="AE6" s="197" t="s">
        <v>154</v>
      </c>
      <c r="AF6" s="197" t="s">
        <v>39</v>
      </c>
      <c r="AG6" s="196" t="s">
        <v>152</v>
      </c>
      <c r="AH6" s="197" t="s">
        <v>23</v>
      </c>
      <c r="AI6" s="197" t="s">
        <v>153</v>
      </c>
      <c r="AJ6" s="197" t="s">
        <v>154</v>
      </c>
      <c r="AK6" s="197" t="s">
        <v>39</v>
      </c>
      <c r="AL6" s="196" t="s">
        <v>152</v>
      </c>
      <c r="AM6" s="197" t="s">
        <v>23</v>
      </c>
      <c r="AN6" s="197" t="s">
        <v>153</v>
      </c>
      <c r="AO6" s="197" t="s">
        <v>154</v>
      </c>
      <c r="AP6" s="198" t="s">
        <v>39</v>
      </c>
      <c r="AQ6" s="200" t="s">
        <v>152</v>
      </c>
      <c r="AR6" s="197" t="s">
        <v>23</v>
      </c>
      <c r="AS6" s="197" t="s">
        <v>153</v>
      </c>
      <c r="AT6" s="197" t="s">
        <v>154</v>
      </c>
      <c r="AU6" s="197" t="s">
        <v>39</v>
      </c>
      <c r="AV6" s="196" t="s">
        <v>152</v>
      </c>
      <c r="AW6" s="197" t="s">
        <v>23</v>
      </c>
      <c r="AX6" s="197" t="s">
        <v>153</v>
      </c>
      <c r="AY6" s="197" t="s">
        <v>154</v>
      </c>
      <c r="AZ6" s="197" t="s">
        <v>39</v>
      </c>
      <c r="BA6" s="196" t="s">
        <v>152</v>
      </c>
      <c r="BB6" s="197" t="s">
        <v>23</v>
      </c>
      <c r="BC6" s="197" t="s">
        <v>153</v>
      </c>
      <c r="BD6" s="197" t="s">
        <v>154</v>
      </c>
      <c r="BE6" s="197" t="s">
        <v>39</v>
      </c>
      <c r="BF6" s="196" t="s">
        <v>152</v>
      </c>
      <c r="BG6" s="197" t="s">
        <v>23</v>
      </c>
      <c r="BH6" s="197" t="s">
        <v>153</v>
      </c>
      <c r="BI6" s="197" t="s">
        <v>154</v>
      </c>
      <c r="BJ6" s="197" t="s">
        <v>39</v>
      </c>
      <c r="BK6" s="196" t="s">
        <v>152</v>
      </c>
      <c r="BL6" s="198" t="s">
        <v>23</v>
      </c>
      <c r="BM6" s="199" t="s">
        <v>153</v>
      </c>
      <c r="BN6" s="197" t="s">
        <v>154</v>
      </c>
      <c r="BO6" s="197" t="s">
        <v>39</v>
      </c>
      <c r="BP6" s="196" t="s">
        <v>152</v>
      </c>
      <c r="BQ6" s="197" t="s">
        <v>23</v>
      </c>
      <c r="BR6" s="197" t="s">
        <v>153</v>
      </c>
      <c r="BS6" s="197" t="s">
        <v>154</v>
      </c>
      <c r="BT6" s="197" t="s">
        <v>39</v>
      </c>
      <c r="BU6" s="194"/>
    </row>
    <row r="7" s="195" customFormat="true" ht="17.25" hidden="false" customHeight="true" outlineLevel="0" collapsed="false">
      <c r="A7" s="186"/>
      <c r="B7" s="187"/>
      <c r="C7" s="197" t="n">
        <v>5</v>
      </c>
      <c r="D7" s="197" t="n">
        <v>6</v>
      </c>
      <c r="E7" s="197" t="n">
        <v>7</v>
      </c>
      <c r="F7" s="197" t="n">
        <v>8</v>
      </c>
      <c r="G7" s="197" t="n">
        <v>9</v>
      </c>
      <c r="H7" s="197" t="n">
        <v>12</v>
      </c>
      <c r="I7" s="197" t="n">
        <v>13</v>
      </c>
      <c r="J7" s="197" t="n">
        <v>14</v>
      </c>
      <c r="K7" s="197" t="n">
        <v>15</v>
      </c>
      <c r="L7" s="197" t="n">
        <v>16</v>
      </c>
      <c r="M7" s="197" t="n">
        <v>19</v>
      </c>
      <c r="N7" s="197" t="n">
        <v>20</v>
      </c>
      <c r="O7" s="197" t="n">
        <v>21</v>
      </c>
      <c r="P7" s="197" t="n">
        <v>22</v>
      </c>
      <c r="Q7" s="197" t="n">
        <v>23</v>
      </c>
      <c r="R7" s="197" t="n">
        <v>26</v>
      </c>
      <c r="S7" s="197" t="n">
        <v>27</v>
      </c>
      <c r="T7" s="197" t="n">
        <v>28</v>
      </c>
      <c r="U7" s="198" t="n">
        <v>29</v>
      </c>
      <c r="V7" s="199" t="n">
        <v>1</v>
      </c>
      <c r="W7" s="197" t="n">
        <v>4</v>
      </c>
      <c r="X7" s="197" t="n">
        <v>5</v>
      </c>
      <c r="Y7" s="197" t="n">
        <v>6</v>
      </c>
      <c r="Z7" s="197" t="n">
        <v>7</v>
      </c>
      <c r="AA7" s="197" t="n">
        <v>8</v>
      </c>
      <c r="AB7" s="197" t="n">
        <v>11</v>
      </c>
      <c r="AC7" s="197" t="n">
        <v>12</v>
      </c>
      <c r="AD7" s="197" t="n">
        <v>13</v>
      </c>
      <c r="AE7" s="197" t="n">
        <v>14</v>
      </c>
      <c r="AF7" s="197" t="n">
        <v>15</v>
      </c>
      <c r="AG7" s="197" t="n">
        <v>18</v>
      </c>
      <c r="AH7" s="197" t="n">
        <v>19</v>
      </c>
      <c r="AI7" s="197" t="n">
        <v>20</v>
      </c>
      <c r="AJ7" s="197" t="n">
        <v>21</v>
      </c>
      <c r="AK7" s="197" t="n">
        <v>22</v>
      </c>
      <c r="AL7" s="197" t="n">
        <v>25</v>
      </c>
      <c r="AM7" s="197" t="n">
        <v>26</v>
      </c>
      <c r="AN7" s="197" t="n">
        <v>27</v>
      </c>
      <c r="AO7" s="197" t="n">
        <v>28</v>
      </c>
      <c r="AP7" s="198" t="n">
        <v>29</v>
      </c>
      <c r="AQ7" s="199" t="n">
        <v>1</v>
      </c>
      <c r="AR7" s="197" t="n">
        <v>2</v>
      </c>
      <c r="AS7" s="197" t="n">
        <v>3</v>
      </c>
      <c r="AT7" s="197" t="n">
        <v>4</v>
      </c>
      <c r="AU7" s="197" t="n">
        <v>5</v>
      </c>
      <c r="AV7" s="197" t="n">
        <v>8</v>
      </c>
      <c r="AW7" s="197" t="n">
        <v>9</v>
      </c>
      <c r="AX7" s="197" t="n">
        <v>10</v>
      </c>
      <c r="AY7" s="197" t="n">
        <v>11</v>
      </c>
      <c r="AZ7" s="197" t="n">
        <v>12</v>
      </c>
      <c r="BA7" s="197" t="n">
        <v>15</v>
      </c>
      <c r="BB7" s="197" t="n">
        <v>16</v>
      </c>
      <c r="BC7" s="197" t="n">
        <v>17</v>
      </c>
      <c r="BD7" s="197" t="n">
        <v>18</v>
      </c>
      <c r="BE7" s="197" t="n">
        <v>19</v>
      </c>
      <c r="BF7" s="197" t="n">
        <v>22</v>
      </c>
      <c r="BG7" s="197" t="n">
        <v>23</v>
      </c>
      <c r="BH7" s="197" t="n">
        <v>24</v>
      </c>
      <c r="BI7" s="197" t="n">
        <v>25</v>
      </c>
      <c r="BJ7" s="197" t="n">
        <v>26</v>
      </c>
      <c r="BK7" s="197" t="n">
        <v>29</v>
      </c>
      <c r="BL7" s="198" t="n">
        <v>30</v>
      </c>
      <c r="BM7" s="199" t="n">
        <v>1</v>
      </c>
      <c r="BN7" s="197" t="n">
        <v>2</v>
      </c>
      <c r="BO7" s="197" t="n">
        <v>3</v>
      </c>
      <c r="BP7" s="197" t="n">
        <v>6</v>
      </c>
      <c r="BQ7" s="197" t="n">
        <v>7</v>
      </c>
      <c r="BR7" s="197" t="n">
        <v>8</v>
      </c>
      <c r="BS7" s="197" t="n">
        <v>9</v>
      </c>
      <c r="BT7" s="197" t="n">
        <v>10</v>
      </c>
      <c r="BU7" s="194"/>
    </row>
    <row r="8" customFormat="false" ht="16.5" hidden="false" customHeight="true" outlineLevel="0" collapsed="false">
      <c r="A8" s="202" t="n">
        <v>1</v>
      </c>
      <c r="B8" s="203" t="str">
        <f aca="false">IF(NOMINA!B1="","",NOMINA!B1)</f>
        <v>  </v>
      </c>
      <c r="C8" s="204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6"/>
      <c r="V8" s="207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8"/>
      <c r="AQ8" s="207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8"/>
      <c r="BM8" s="207"/>
      <c r="BN8" s="205"/>
      <c r="BO8" s="205"/>
      <c r="BP8" s="205"/>
      <c r="BQ8" s="205"/>
      <c r="BR8" s="205"/>
      <c r="BS8" s="205"/>
      <c r="BT8" s="205"/>
      <c r="BU8" s="212"/>
    </row>
    <row r="9" customFormat="false" ht="16.5" hidden="false" customHeight="true" outlineLevel="0" collapsed="false">
      <c r="A9" s="202" t="n">
        <v>2</v>
      </c>
      <c r="B9" s="203" t="str">
        <f aca="false">IF(NOMINA!B2="","",NOMINA!B2)</f>
        <v>  </v>
      </c>
      <c r="C9" s="204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6"/>
      <c r="V9" s="207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8"/>
      <c r="AQ9" s="207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8"/>
      <c r="BM9" s="207"/>
      <c r="BN9" s="205"/>
      <c r="BO9" s="205"/>
      <c r="BP9" s="205"/>
      <c r="BQ9" s="205"/>
      <c r="BR9" s="205"/>
      <c r="BS9" s="205"/>
      <c r="BT9" s="205"/>
      <c r="BU9" s="212"/>
    </row>
    <row r="10" customFormat="false" ht="16.5" hidden="false" customHeight="true" outlineLevel="0" collapsed="false">
      <c r="A10" s="202" t="n">
        <v>3</v>
      </c>
      <c r="B10" s="203" t="str">
        <f aca="false">IF(NOMINA!B3="","",NOMINA!B3)</f>
        <v>  </v>
      </c>
      <c r="C10" s="204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6"/>
      <c r="V10" s="207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8"/>
      <c r="AQ10" s="207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8"/>
      <c r="BM10" s="207"/>
      <c r="BN10" s="205"/>
      <c r="BO10" s="205"/>
      <c r="BP10" s="205"/>
      <c r="BQ10" s="205"/>
      <c r="BR10" s="205"/>
      <c r="BS10" s="205"/>
      <c r="BT10" s="205"/>
      <c r="BU10" s="212"/>
    </row>
    <row r="11" customFormat="false" ht="16.5" hidden="false" customHeight="true" outlineLevel="0" collapsed="false">
      <c r="A11" s="202" t="n">
        <v>4</v>
      </c>
      <c r="B11" s="203" t="str">
        <f aca="false">IF(NOMINA!B4="","",NOMINA!B4)</f>
        <v>  </v>
      </c>
      <c r="C11" s="204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6"/>
      <c r="V11" s="207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13"/>
      <c r="AK11" s="205"/>
      <c r="AL11" s="205"/>
      <c r="AM11" s="205"/>
      <c r="AN11" s="205"/>
      <c r="AO11" s="205"/>
      <c r="AP11" s="208"/>
      <c r="AQ11" s="207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8"/>
      <c r="BM11" s="207"/>
      <c r="BN11" s="205"/>
      <c r="BO11" s="205"/>
      <c r="BP11" s="205"/>
      <c r="BQ11" s="205"/>
      <c r="BR11" s="205"/>
      <c r="BS11" s="205"/>
      <c r="BT11" s="205"/>
      <c r="BU11" s="212"/>
    </row>
    <row r="12" customFormat="false" ht="16.5" hidden="false" customHeight="true" outlineLevel="0" collapsed="false">
      <c r="A12" s="202" t="n">
        <v>5</v>
      </c>
      <c r="B12" s="203" t="str">
        <f aca="false">IF(NOMINA!B5="","",NOMINA!B5)</f>
        <v>  </v>
      </c>
      <c r="C12" s="204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6"/>
      <c r="V12" s="207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8"/>
      <c r="AQ12" s="207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8"/>
      <c r="BM12" s="207"/>
      <c r="BN12" s="205"/>
      <c r="BO12" s="205"/>
      <c r="BP12" s="205"/>
      <c r="BQ12" s="205"/>
      <c r="BR12" s="205"/>
      <c r="BS12" s="205"/>
      <c r="BT12" s="205"/>
      <c r="BU12" s="212"/>
    </row>
    <row r="13" customFormat="false" ht="16.5" hidden="false" customHeight="true" outlineLevel="0" collapsed="false">
      <c r="A13" s="202" t="n">
        <v>6</v>
      </c>
      <c r="B13" s="203" t="str">
        <f aca="false">IF(NOMINA!B6="","",NOMINA!B6)</f>
        <v>  </v>
      </c>
      <c r="C13" s="204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6"/>
      <c r="V13" s="207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8"/>
      <c r="AQ13" s="207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8"/>
      <c r="BM13" s="207"/>
      <c r="BN13" s="205"/>
      <c r="BO13" s="205"/>
      <c r="BP13" s="205"/>
      <c r="BQ13" s="205"/>
      <c r="BR13" s="205"/>
      <c r="BS13" s="205"/>
      <c r="BT13" s="205"/>
      <c r="BU13" s="212"/>
    </row>
    <row r="14" customFormat="false" ht="16.5" hidden="false" customHeight="true" outlineLevel="0" collapsed="false">
      <c r="A14" s="202" t="n">
        <v>7</v>
      </c>
      <c r="B14" s="203" t="str">
        <f aca="false">IF(NOMINA!B7="","",NOMINA!B7)</f>
        <v>  </v>
      </c>
      <c r="C14" s="204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6"/>
      <c r="V14" s="207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8"/>
      <c r="AQ14" s="207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8"/>
      <c r="BM14" s="207"/>
      <c r="BN14" s="205"/>
      <c r="BO14" s="205"/>
      <c r="BP14" s="205"/>
      <c r="BQ14" s="205"/>
      <c r="BR14" s="205"/>
      <c r="BS14" s="205"/>
      <c r="BT14" s="205"/>
      <c r="BU14" s="212"/>
    </row>
    <row r="15" customFormat="false" ht="16.5" hidden="false" customHeight="true" outlineLevel="0" collapsed="false">
      <c r="A15" s="202" t="n">
        <v>8</v>
      </c>
      <c r="B15" s="203" t="str">
        <f aca="false">IF(NOMINA!B8="","",NOMINA!B8)</f>
        <v>  </v>
      </c>
      <c r="C15" s="204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  <c r="V15" s="207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8"/>
      <c r="AQ15" s="207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8"/>
      <c r="BM15" s="207"/>
      <c r="BN15" s="205"/>
      <c r="BO15" s="205"/>
      <c r="BP15" s="205"/>
      <c r="BQ15" s="205"/>
      <c r="BR15" s="205"/>
      <c r="BS15" s="205"/>
      <c r="BT15" s="205"/>
      <c r="BU15" s="212"/>
    </row>
    <row r="16" customFormat="false" ht="16.5" hidden="false" customHeight="true" outlineLevel="0" collapsed="false">
      <c r="A16" s="202" t="n">
        <v>9</v>
      </c>
      <c r="B16" s="203" t="str">
        <f aca="false">IF(NOMINA!B9="","",NOMINA!B9)</f>
        <v>  </v>
      </c>
      <c r="C16" s="204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207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8"/>
      <c r="AQ16" s="207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8"/>
      <c r="BM16" s="207"/>
      <c r="BN16" s="205"/>
      <c r="BO16" s="205"/>
      <c r="BP16" s="205"/>
      <c r="BQ16" s="205"/>
      <c r="BR16" s="205"/>
      <c r="BS16" s="205"/>
      <c r="BT16" s="205"/>
      <c r="BU16" s="212"/>
    </row>
    <row r="17" customFormat="false" ht="16.5" hidden="false" customHeight="true" outlineLevel="0" collapsed="false">
      <c r="A17" s="202" t="n">
        <v>10</v>
      </c>
      <c r="B17" s="203" t="str">
        <f aca="false">IF(NOMINA!B10="","",NOMINA!B10)</f>
        <v>  </v>
      </c>
      <c r="C17" s="204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6"/>
      <c r="V17" s="207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8"/>
      <c r="AQ17" s="207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8"/>
      <c r="BM17" s="207"/>
      <c r="BN17" s="205"/>
      <c r="BO17" s="205"/>
      <c r="BP17" s="205"/>
      <c r="BQ17" s="205"/>
      <c r="BR17" s="205"/>
      <c r="BS17" s="205"/>
      <c r="BT17" s="205"/>
      <c r="BU17" s="212"/>
    </row>
    <row r="18" customFormat="false" ht="16.5" hidden="false" customHeight="true" outlineLevel="0" collapsed="false">
      <c r="A18" s="202" t="n">
        <v>11</v>
      </c>
      <c r="B18" s="203" t="str">
        <f aca="false">IF(NOMINA!B11="","",NOMINA!B11)</f>
        <v>  </v>
      </c>
      <c r="C18" s="204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6"/>
      <c r="V18" s="207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8"/>
      <c r="AQ18" s="207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8"/>
      <c r="BM18" s="207"/>
      <c r="BN18" s="205"/>
      <c r="BO18" s="205"/>
      <c r="BP18" s="205"/>
      <c r="BQ18" s="205"/>
      <c r="BR18" s="205"/>
      <c r="BS18" s="205"/>
      <c r="BT18" s="205"/>
      <c r="BU18" s="212"/>
    </row>
    <row r="19" customFormat="false" ht="16.5" hidden="false" customHeight="true" outlineLevel="0" collapsed="false">
      <c r="A19" s="202" t="n">
        <v>12</v>
      </c>
      <c r="B19" s="203" t="str">
        <f aca="false">IF(NOMINA!B12="","",NOMINA!B12)</f>
        <v>  </v>
      </c>
      <c r="C19" s="204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07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8"/>
      <c r="AQ19" s="207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8"/>
      <c r="BM19" s="207"/>
      <c r="BN19" s="205"/>
      <c r="BO19" s="205"/>
      <c r="BP19" s="205"/>
      <c r="BQ19" s="205"/>
      <c r="BR19" s="205"/>
      <c r="BS19" s="205"/>
      <c r="BT19" s="205"/>
      <c r="BU19" s="212"/>
    </row>
    <row r="20" customFormat="false" ht="16.5" hidden="false" customHeight="true" outlineLevel="0" collapsed="false">
      <c r="A20" s="202" t="n">
        <v>13</v>
      </c>
      <c r="B20" s="203" t="str">
        <f aca="false">IF(NOMINA!B13="","",NOMINA!B13)</f>
        <v>  </v>
      </c>
      <c r="C20" s="204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6"/>
      <c r="V20" s="207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8"/>
      <c r="AQ20" s="207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8"/>
      <c r="BM20" s="207"/>
      <c r="BN20" s="205"/>
      <c r="BO20" s="205"/>
      <c r="BP20" s="205"/>
      <c r="BQ20" s="205"/>
      <c r="BR20" s="205"/>
      <c r="BS20" s="205"/>
      <c r="BT20" s="205"/>
      <c r="BU20" s="212"/>
    </row>
    <row r="21" customFormat="false" ht="16.5" hidden="false" customHeight="true" outlineLevel="0" collapsed="false">
      <c r="A21" s="202" t="n">
        <v>14</v>
      </c>
      <c r="B21" s="203" t="str">
        <f aca="false">IF(NOMINA!B14="","",NOMINA!B14)</f>
        <v>  </v>
      </c>
      <c r="C21" s="204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6"/>
      <c r="V21" s="207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8"/>
      <c r="AQ21" s="207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8"/>
      <c r="BM21" s="207"/>
      <c r="BN21" s="205"/>
      <c r="BO21" s="205"/>
      <c r="BP21" s="205"/>
      <c r="BQ21" s="205"/>
      <c r="BR21" s="205"/>
      <c r="BS21" s="205"/>
      <c r="BT21" s="205"/>
      <c r="BU21" s="212"/>
    </row>
    <row r="22" customFormat="false" ht="16.5" hidden="false" customHeight="true" outlineLevel="0" collapsed="false">
      <c r="A22" s="202" t="n">
        <v>15</v>
      </c>
      <c r="B22" s="203" t="str">
        <f aca="false">IF(NOMINA!B15="","",NOMINA!B15)</f>
        <v>  </v>
      </c>
      <c r="C22" s="204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6"/>
      <c r="V22" s="207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8"/>
      <c r="AQ22" s="207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8"/>
      <c r="BM22" s="207"/>
      <c r="BN22" s="205"/>
      <c r="BO22" s="205"/>
      <c r="BP22" s="205"/>
      <c r="BQ22" s="205"/>
      <c r="BR22" s="205"/>
      <c r="BS22" s="205"/>
      <c r="BT22" s="205"/>
      <c r="BU22" s="212"/>
    </row>
    <row r="23" customFormat="false" ht="16.5" hidden="false" customHeight="true" outlineLevel="0" collapsed="false">
      <c r="A23" s="202" t="n">
        <v>16</v>
      </c>
      <c r="B23" s="203" t="str">
        <f aca="false">IF(NOMINA!B16="","",NOMINA!B16)</f>
        <v>  </v>
      </c>
      <c r="C23" s="204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6"/>
      <c r="V23" s="207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8"/>
      <c r="AQ23" s="207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8"/>
      <c r="BM23" s="207"/>
      <c r="BN23" s="205"/>
      <c r="BO23" s="205"/>
      <c r="BP23" s="205"/>
      <c r="BQ23" s="205"/>
      <c r="BR23" s="205"/>
      <c r="BS23" s="205"/>
      <c r="BT23" s="205"/>
      <c r="BU23" s="212"/>
    </row>
    <row r="24" customFormat="false" ht="16.5" hidden="false" customHeight="true" outlineLevel="0" collapsed="false">
      <c r="A24" s="202" t="n">
        <v>17</v>
      </c>
      <c r="B24" s="203" t="str">
        <f aca="false">IF(NOMINA!B17="","",NOMINA!B17)</f>
        <v>  </v>
      </c>
      <c r="C24" s="204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6"/>
      <c r="V24" s="207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8"/>
      <c r="AQ24" s="207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8"/>
      <c r="BM24" s="207"/>
      <c r="BN24" s="205"/>
      <c r="BO24" s="205"/>
      <c r="BP24" s="205"/>
      <c r="BQ24" s="205"/>
      <c r="BR24" s="205"/>
      <c r="BS24" s="205"/>
      <c r="BT24" s="205"/>
      <c r="BU24" s="212"/>
    </row>
    <row r="25" customFormat="false" ht="16.5" hidden="false" customHeight="true" outlineLevel="0" collapsed="false">
      <c r="A25" s="202" t="n">
        <v>18</v>
      </c>
      <c r="B25" s="203" t="str">
        <f aca="false">IF(NOMINA!B18="","",NOMINA!B18)</f>
        <v>  </v>
      </c>
      <c r="C25" s="204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6"/>
      <c r="V25" s="207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8"/>
      <c r="AQ25" s="207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8"/>
      <c r="BM25" s="207"/>
      <c r="BN25" s="205"/>
      <c r="BO25" s="205"/>
      <c r="BP25" s="205"/>
      <c r="BQ25" s="205"/>
      <c r="BR25" s="205"/>
      <c r="BS25" s="205"/>
      <c r="BT25" s="205"/>
      <c r="BU25" s="212"/>
    </row>
    <row r="26" customFormat="false" ht="16.5" hidden="false" customHeight="true" outlineLevel="0" collapsed="false">
      <c r="A26" s="202" t="n">
        <v>19</v>
      </c>
      <c r="B26" s="203" t="str">
        <f aca="false">IF(NOMINA!B19="","",NOMINA!B19)</f>
        <v>  </v>
      </c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6"/>
      <c r="V26" s="207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8"/>
      <c r="AQ26" s="207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8"/>
      <c r="BM26" s="207"/>
      <c r="BN26" s="205"/>
      <c r="BO26" s="205"/>
      <c r="BP26" s="205"/>
      <c r="BQ26" s="205"/>
      <c r="BR26" s="205"/>
      <c r="BS26" s="205"/>
      <c r="BT26" s="205"/>
      <c r="BU26" s="212"/>
    </row>
    <row r="27" customFormat="false" ht="16.5" hidden="false" customHeight="true" outlineLevel="0" collapsed="false">
      <c r="A27" s="202" t="n">
        <v>20</v>
      </c>
      <c r="B27" s="203" t="str">
        <f aca="false">IF(NOMINA!B20="","",NOMINA!B20)</f>
        <v>  </v>
      </c>
      <c r="C27" s="204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6"/>
      <c r="V27" s="207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8"/>
      <c r="AQ27" s="207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8"/>
      <c r="BM27" s="207"/>
      <c r="BN27" s="205"/>
      <c r="BO27" s="205"/>
      <c r="BP27" s="205"/>
      <c r="BQ27" s="205"/>
      <c r="BR27" s="205"/>
      <c r="BS27" s="205"/>
      <c r="BT27" s="205"/>
      <c r="BU27" s="212"/>
    </row>
    <row r="28" customFormat="false" ht="16.5" hidden="false" customHeight="true" outlineLevel="0" collapsed="false">
      <c r="A28" s="202" t="n">
        <v>21</v>
      </c>
      <c r="B28" s="203" t="str">
        <f aca="false">IF(NOMINA!B21="","",NOMINA!B21)</f>
        <v>  </v>
      </c>
      <c r="C28" s="204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6"/>
      <c r="V28" s="207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8"/>
      <c r="AQ28" s="207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8"/>
      <c r="BM28" s="207"/>
      <c r="BN28" s="205"/>
      <c r="BO28" s="205"/>
      <c r="BP28" s="205"/>
      <c r="BQ28" s="205"/>
      <c r="BR28" s="205"/>
      <c r="BS28" s="205"/>
      <c r="BT28" s="205"/>
      <c r="BU28" s="212"/>
    </row>
    <row r="29" customFormat="false" ht="16.5" hidden="false" customHeight="true" outlineLevel="0" collapsed="false">
      <c r="A29" s="202" t="n">
        <v>22</v>
      </c>
      <c r="B29" s="203" t="str">
        <f aca="false">IF(NOMINA!B22="","",NOMINA!B22)</f>
        <v>  </v>
      </c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6"/>
      <c r="V29" s="207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8"/>
      <c r="AQ29" s="207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8"/>
      <c r="BM29" s="207"/>
      <c r="BN29" s="205"/>
      <c r="BO29" s="205"/>
      <c r="BP29" s="205"/>
      <c r="BQ29" s="205"/>
      <c r="BR29" s="205"/>
      <c r="BS29" s="205"/>
      <c r="BT29" s="205"/>
      <c r="BU29" s="212"/>
    </row>
    <row r="30" customFormat="false" ht="16.5" hidden="false" customHeight="true" outlineLevel="0" collapsed="false">
      <c r="A30" s="202" t="n">
        <v>23</v>
      </c>
      <c r="B30" s="203" t="str">
        <f aca="false">IF(NOMINA!B23="","",NOMINA!B23)</f>
        <v>  </v>
      </c>
      <c r="C30" s="204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6"/>
      <c r="V30" s="207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8"/>
      <c r="AQ30" s="207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8"/>
      <c r="BM30" s="207"/>
      <c r="BN30" s="205"/>
      <c r="BO30" s="205"/>
      <c r="BP30" s="205"/>
      <c r="BQ30" s="205"/>
      <c r="BR30" s="205"/>
      <c r="BS30" s="205"/>
      <c r="BT30" s="205"/>
      <c r="BU30" s="212"/>
    </row>
    <row r="31" customFormat="false" ht="16.5" hidden="false" customHeight="true" outlineLevel="0" collapsed="false">
      <c r="A31" s="202" t="n">
        <v>24</v>
      </c>
      <c r="B31" s="203" t="str">
        <f aca="false">IF(NOMINA!B24="","",NOMINA!B24)</f>
        <v>  </v>
      </c>
      <c r="C31" s="204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6"/>
      <c r="V31" s="207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8"/>
      <c r="AQ31" s="207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8"/>
      <c r="BM31" s="207"/>
      <c r="BN31" s="205"/>
      <c r="BO31" s="205"/>
      <c r="BP31" s="205"/>
      <c r="BQ31" s="205"/>
      <c r="BR31" s="205"/>
      <c r="BS31" s="205"/>
      <c r="BT31" s="205"/>
      <c r="BU31" s="212"/>
    </row>
    <row r="32" customFormat="false" ht="16.5" hidden="false" customHeight="true" outlineLevel="0" collapsed="false">
      <c r="A32" s="202" t="n">
        <v>25</v>
      </c>
      <c r="B32" s="203" t="str">
        <f aca="false">IF(NOMINA!B25="","",NOMINA!B25)</f>
        <v>  </v>
      </c>
      <c r="C32" s="204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6"/>
      <c r="V32" s="207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8"/>
      <c r="AQ32" s="207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8"/>
      <c r="BM32" s="207"/>
      <c r="BN32" s="205"/>
      <c r="BO32" s="205"/>
      <c r="BP32" s="205"/>
      <c r="BQ32" s="205"/>
      <c r="BR32" s="205"/>
      <c r="BS32" s="205"/>
      <c r="BT32" s="205"/>
      <c r="BU32" s="212"/>
    </row>
    <row r="33" customFormat="false" ht="16.5" hidden="true" customHeight="true" outlineLevel="0" collapsed="false">
      <c r="A33" s="202" t="n">
        <v>26</v>
      </c>
      <c r="B33" s="203" t="str">
        <f aca="false">IF(NOMINA!B26="","",NOMINA!B26)</f>
        <v>  </v>
      </c>
      <c r="C33" s="204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6"/>
      <c r="V33" s="207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8"/>
      <c r="AQ33" s="207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8"/>
      <c r="BM33" s="207"/>
      <c r="BN33" s="205"/>
      <c r="BO33" s="205"/>
      <c r="BP33" s="205"/>
      <c r="BQ33" s="205"/>
      <c r="BR33" s="205"/>
      <c r="BS33" s="205"/>
      <c r="BT33" s="205"/>
      <c r="BU33" s="212"/>
    </row>
    <row r="34" customFormat="false" ht="16.5" hidden="true" customHeight="true" outlineLevel="0" collapsed="false">
      <c r="A34" s="202" t="n">
        <v>27</v>
      </c>
      <c r="B34" s="203" t="str">
        <f aca="false">IF(NOMINA!B27="","",NOMINA!B27)</f>
        <v>  </v>
      </c>
      <c r="C34" s="204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6"/>
      <c r="V34" s="207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8"/>
      <c r="AQ34" s="207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  <c r="BD34" s="205"/>
      <c r="BE34" s="205"/>
      <c r="BF34" s="205"/>
      <c r="BG34" s="205"/>
      <c r="BH34" s="205"/>
      <c r="BI34" s="205"/>
      <c r="BJ34" s="205"/>
      <c r="BK34" s="205"/>
      <c r="BL34" s="208"/>
      <c r="BM34" s="207"/>
      <c r="BN34" s="205"/>
      <c r="BO34" s="205"/>
      <c r="BP34" s="205"/>
      <c r="BQ34" s="205"/>
      <c r="BR34" s="205"/>
      <c r="BS34" s="205"/>
      <c r="BT34" s="205"/>
      <c r="BU34" s="212"/>
    </row>
    <row r="35" customFormat="false" ht="16.5" hidden="true" customHeight="true" outlineLevel="0" collapsed="false">
      <c r="A35" s="202" t="n">
        <v>28</v>
      </c>
      <c r="B35" s="203" t="str">
        <f aca="false">IF(NOMINA!B28="","",NOMINA!B28)</f>
        <v>  </v>
      </c>
      <c r="C35" s="204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6"/>
      <c r="V35" s="207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8"/>
      <c r="AQ35" s="207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8"/>
      <c r="BM35" s="207"/>
      <c r="BN35" s="205"/>
      <c r="BO35" s="205"/>
      <c r="BP35" s="205"/>
      <c r="BQ35" s="205"/>
      <c r="BR35" s="205"/>
      <c r="BS35" s="205"/>
      <c r="BT35" s="205"/>
      <c r="BU35" s="212"/>
    </row>
    <row r="36" customFormat="false" ht="16.5" hidden="true" customHeight="true" outlineLevel="0" collapsed="false">
      <c r="A36" s="202" t="n">
        <v>29</v>
      </c>
      <c r="B36" s="203" t="str">
        <f aca="false">IF(NOMINA!B29="","",NOMINA!B29)</f>
        <v>  </v>
      </c>
      <c r="C36" s="204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6"/>
      <c r="V36" s="207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8"/>
      <c r="AQ36" s="207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8"/>
      <c r="BM36" s="207"/>
      <c r="BN36" s="205"/>
      <c r="BO36" s="205"/>
      <c r="BP36" s="205"/>
      <c r="BQ36" s="205"/>
      <c r="BR36" s="205"/>
      <c r="BS36" s="205"/>
      <c r="BT36" s="205"/>
      <c r="BU36" s="212"/>
    </row>
    <row r="37" customFormat="false" ht="16.5" hidden="true" customHeight="true" outlineLevel="0" collapsed="false">
      <c r="A37" s="202" t="n">
        <v>30</v>
      </c>
      <c r="B37" s="203" t="str">
        <f aca="false">IF(NOMINA!B30="","",NOMINA!B30)</f>
        <v>  </v>
      </c>
      <c r="C37" s="204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6"/>
      <c r="V37" s="207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8"/>
      <c r="AQ37" s="207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8"/>
      <c r="BM37" s="207"/>
      <c r="BN37" s="205"/>
      <c r="BO37" s="205"/>
      <c r="BP37" s="205"/>
      <c r="BQ37" s="205"/>
      <c r="BR37" s="205"/>
      <c r="BS37" s="205"/>
      <c r="BT37" s="205"/>
      <c r="BU37" s="212"/>
    </row>
    <row r="38" customFormat="false" ht="16.5" hidden="true" customHeight="true" outlineLevel="0" collapsed="false">
      <c r="A38" s="202" t="n">
        <v>31</v>
      </c>
      <c r="B38" s="203" t="str">
        <f aca="false">IF(NOMINA!B31="","",NOMINA!B31)</f>
        <v>  </v>
      </c>
      <c r="C38" s="204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6"/>
      <c r="V38" s="207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8"/>
      <c r="AQ38" s="207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8"/>
      <c r="BM38" s="207"/>
      <c r="BN38" s="205"/>
      <c r="BO38" s="205"/>
      <c r="BP38" s="205"/>
      <c r="BQ38" s="205"/>
      <c r="BR38" s="205"/>
      <c r="BS38" s="205"/>
      <c r="BT38" s="205"/>
      <c r="BU38" s="212"/>
    </row>
    <row r="39" customFormat="false" ht="16.5" hidden="true" customHeight="true" outlineLevel="0" collapsed="false">
      <c r="A39" s="202" t="n">
        <v>32</v>
      </c>
      <c r="B39" s="203" t="str">
        <f aca="false">IF(NOMINA!B32="","",NOMINA!B32)</f>
        <v>  </v>
      </c>
      <c r="C39" s="204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6"/>
      <c r="V39" s="207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8"/>
      <c r="AQ39" s="207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  <c r="BD39" s="205"/>
      <c r="BE39" s="205"/>
      <c r="BF39" s="205"/>
      <c r="BG39" s="205"/>
      <c r="BH39" s="205"/>
      <c r="BI39" s="205"/>
      <c r="BJ39" s="205"/>
      <c r="BK39" s="205"/>
      <c r="BL39" s="208"/>
      <c r="BM39" s="207"/>
      <c r="BN39" s="205"/>
      <c r="BO39" s="205"/>
      <c r="BP39" s="205"/>
      <c r="BQ39" s="205"/>
      <c r="BR39" s="205"/>
      <c r="BS39" s="205"/>
      <c r="BT39" s="205"/>
      <c r="BU39" s="212"/>
    </row>
    <row r="40" customFormat="false" ht="16.5" hidden="true" customHeight="true" outlineLevel="0" collapsed="false">
      <c r="A40" s="202" t="n">
        <v>33</v>
      </c>
      <c r="B40" s="203" t="str">
        <f aca="false">IF(NOMINA!B33="","",NOMINA!B33)</f>
        <v>  </v>
      </c>
      <c r="C40" s="204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6"/>
      <c r="V40" s="207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8"/>
      <c r="AQ40" s="207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  <c r="BD40" s="205"/>
      <c r="BE40" s="205"/>
      <c r="BF40" s="205"/>
      <c r="BG40" s="205"/>
      <c r="BH40" s="205"/>
      <c r="BI40" s="205"/>
      <c r="BJ40" s="205"/>
      <c r="BK40" s="205"/>
      <c r="BL40" s="208"/>
      <c r="BM40" s="207"/>
      <c r="BN40" s="205"/>
      <c r="BO40" s="205"/>
      <c r="BP40" s="205"/>
      <c r="BQ40" s="205"/>
      <c r="BR40" s="205"/>
      <c r="BS40" s="205"/>
      <c r="BT40" s="205"/>
      <c r="BU40" s="212"/>
    </row>
    <row r="41" customFormat="false" ht="16.5" hidden="true" customHeight="true" outlineLevel="0" collapsed="false">
      <c r="A41" s="202" t="n">
        <v>34</v>
      </c>
      <c r="B41" s="203" t="str">
        <f aca="false">IF(NOMINA!B34="","",NOMINA!B34)</f>
        <v>  </v>
      </c>
      <c r="C41" s="204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6"/>
      <c r="V41" s="207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8"/>
      <c r="AQ41" s="207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  <c r="BD41" s="205"/>
      <c r="BE41" s="205"/>
      <c r="BF41" s="205"/>
      <c r="BG41" s="205"/>
      <c r="BH41" s="205"/>
      <c r="BI41" s="205"/>
      <c r="BJ41" s="205"/>
      <c r="BK41" s="205"/>
      <c r="BL41" s="208"/>
      <c r="BM41" s="207"/>
      <c r="BN41" s="205"/>
      <c r="BO41" s="205"/>
      <c r="BP41" s="205"/>
      <c r="BQ41" s="205"/>
      <c r="BR41" s="205"/>
      <c r="BS41" s="205"/>
      <c r="BT41" s="205"/>
      <c r="BU41" s="212"/>
    </row>
    <row r="42" customFormat="false" ht="16.5" hidden="true" customHeight="true" outlineLevel="0" collapsed="false">
      <c r="A42" s="202" t="n">
        <v>35</v>
      </c>
      <c r="B42" s="203" t="str">
        <f aca="false">IF(NOMINA!B35="","",NOMINA!B35)</f>
        <v>  </v>
      </c>
      <c r="C42" s="204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6"/>
      <c r="V42" s="207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8"/>
      <c r="AQ42" s="207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5"/>
      <c r="BG42" s="205"/>
      <c r="BH42" s="205"/>
      <c r="BI42" s="205"/>
      <c r="BJ42" s="205"/>
      <c r="BK42" s="205"/>
      <c r="BL42" s="208"/>
      <c r="BM42" s="207"/>
      <c r="BN42" s="205"/>
      <c r="BO42" s="205"/>
      <c r="BP42" s="205"/>
      <c r="BQ42" s="205"/>
      <c r="BR42" s="205"/>
      <c r="BS42" s="205"/>
      <c r="BT42" s="205"/>
      <c r="BU42" s="212"/>
    </row>
    <row r="43" customFormat="false" ht="12" hidden="true" customHeight="true" outlineLevel="0" collapsed="false">
      <c r="A43" s="202" t="n">
        <v>36</v>
      </c>
      <c r="B43" s="203" t="str">
        <f aca="false">IF(NOMINA!B36="","",NOMINA!B36)</f>
        <v>  </v>
      </c>
      <c r="C43" s="204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6"/>
      <c r="V43" s="207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8"/>
      <c r="AQ43" s="207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208"/>
      <c r="BM43" s="207"/>
      <c r="BN43" s="205"/>
      <c r="BO43" s="205"/>
      <c r="BP43" s="205"/>
      <c r="BQ43" s="205"/>
      <c r="BR43" s="205"/>
      <c r="BS43" s="205"/>
      <c r="BT43" s="205"/>
      <c r="BU43" s="212"/>
    </row>
    <row r="44" customFormat="false" ht="12" hidden="true" customHeight="true" outlineLevel="0" collapsed="false">
      <c r="A44" s="202" t="n">
        <v>37</v>
      </c>
      <c r="B44" s="203" t="str">
        <f aca="false">IF(NOMINA!B37="","",NOMINA!B37)</f>
        <v>  </v>
      </c>
      <c r="C44" s="204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6"/>
      <c r="V44" s="207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8"/>
      <c r="AQ44" s="207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8"/>
      <c r="BM44" s="207"/>
      <c r="BN44" s="205"/>
      <c r="BO44" s="205"/>
      <c r="BP44" s="205"/>
      <c r="BQ44" s="205"/>
      <c r="BR44" s="205"/>
      <c r="BS44" s="205"/>
      <c r="BT44" s="205"/>
      <c r="BU44" s="212"/>
    </row>
    <row r="45" customFormat="false" ht="12" hidden="true" customHeight="true" outlineLevel="0" collapsed="false">
      <c r="A45" s="202" t="n">
        <v>38</v>
      </c>
      <c r="B45" s="203" t="str">
        <f aca="false">IF(NOMINA!B38="","",NOMINA!B38)</f>
        <v>  </v>
      </c>
      <c r="C45" s="204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6"/>
      <c r="V45" s="207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8"/>
      <c r="AQ45" s="207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5"/>
      <c r="BL45" s="208"/>
      <c r="BM45" s="207"/>
      <c r="BN45" s="205"/>
      <c r="BO45" s="205"/>
      <c r="BP45" s="205"/>
      <c r="BQ45" s="205"/>
      <c r="BR45" s="205"/>
      <c r="BS45" s="205"/>
      <c r="BT45" s="205"/>
      <c r="BU45" s="212"/>
    </row>
    <row r="46" customFormat="false" ht="12" hidden="true" customHeight="true" outlineLevel="0" collapsed="false">
      <c r="A46" s="202" t="n">
        <v>39</v>
      </c>
      <c r="B46" s="203" t="str">
        <f aca="false">IF(NOMINA!B39="","",NOMINA!B39)</f>
        <v>  </v>
      </c>
      <c r="C46" s="204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6"/>
      <c r="V46" s="207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8"/>
      <c r="AQ46" s="207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8"/>
      <c r="BM46" s="207"/>
      <c r="BN46" s="205"/>
      <c r="BO46" s="205"/>
      <c r="BP46" s="205"/>
      <c r="BQ46" s="205"/>
      <c r="BR46" s="205"/>
      <c r="BS46" s="205"/>
      <c r="BT46" s="205"/>
      <c r="BU46" s="212"/>
    </row>
    <row r="47" customFormat="false" ht="12" hidden="true" customHeight="true" outlineLevel="0" collapsed="false">
      <c r="A47" s="202" t="n">
        <v>40</v>
      </c>
      <c r="B47" s="203" t="str">
        <f aca="false">IF(NOMINA!B40="","",NOMINA!B40)</f>
        <v>  </v>
      </c>
      <c r="C47" s="204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6"/>
      <c r="V47" s="207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8"/>
      <c r="AQ47" s="207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8"/>
      <c r="BM47" s="207"/>
      <c r="BN47" s="205"/>
      <c r="BO47" s="205"/>
      <c r="BP47" s="205"/>
      <c r="BQ47" s="205"/>
      <c r="BR47" s="205"/>
      <c r="BS47" s="205"/>
      <c r="BT47" s="205"/>
      <c r="BU47" s="212"/>
    </row>
    <row r="48" customFormat="false" ht="12" hidden="true" customHeight="true" outlineLevel="0" collapsed="false">
      <c r="A48" s="202" t="n">
        <v>41</v>
      </c>
      <c r="B48" s="203" t="str">
        <f aca="false">IF(NOMINA!B41="","",NOMINA!B41)</f>
        <v>  </v>
      </c>
      <c r="C48" s="204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6"/>
      <c r="V48" s="207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8"/>
      <c r="AQ48" s="207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8"/>
      <c r="BM48" s="207"/>
      <c r="BN48" s="205"/>
      <c r="BO48" s="205"/>
      <c r="BP48" s="205"/>
      <c r="BQ48" s="205"/>
      <c r="BR48" s="205"/>
      <c r="BS48" s="205"/>
      <c r="BT48" s="205"/>
      <c r="BU48" s="212"/>
    </row>
    <row r="49" customFormat="false" ht="12" hidden="true" customHeight="true" outlineLevel="0" collapsed="false">
      <c r="A49" s="202" t="n">
        <v>42</v>
      </c>
      <c r="B49" s="203" t="str">
        <f aca="false">IF(NOMINA!B42="","",NOMINA!B42)</f>
        <v>  </v>
      </c>
      <c r="C49" s="204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6"/>
      <c r="V49" s="207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8"/>
      <c r="AQ49" s="207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8"/>
      <c r="BM49" s="207"/>
      <c r="BN49" s="205"/>
      <c r="BO49" s="205"/>
      <c r="BP49" s="205"/>
      <c r="BQ49" s="205"/>
      <c r="BR49" s="205"/>
      <c r="BS49" s="205"/>
      <c r="BT49" s="205"/>
      <c r="BU49" s="212"/>
    </row>
    <row r="50" customFormat="false" ht="12" hidden="true" customHeight="true" outlineLevel="0" collapsed="false">
      <c r="A50" s="202" t="n">
        <v>43</v>
      </c>
      <c r="B50" s="203" t="str">
        <f aca="false">IF(NOMINA!B43="","",NOMINA!B43)</f>
        <v>  </v>
      </c>
      <c r="C50" s="204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6"/>
      <c r="V50" s="207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8"/>
      <c r="AQ50" s="207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8"/>
      <c r="BM50" s="207"/>
      <c r="BN50" s="205"/>
      <c r="BO50" s="205"/>
      <c r="BP50" s="205"/>
      <c r="BQ50" s="205"/>
      <c r="BR50" s="205"/>
      <c r="BS50" s="205"/>
      <c r="BT50" s="205"/>
      <c r="BU50" s="212"/>
    </row>
    <row r="51" customFormat="false" ht="12" hidden="true" customHeight="true" outlineLevel="0" collapsed="false">
      <c r="A51" s="202" t="n">
        <v>44</v>
      </c>
      <c r="B51" s="203" t="str">
        <f aca="false">IF(NOMINA!B44="","",NOMINA!B44)</f>
        <v>  </v>
      </c>
      <c r="C51" s="204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6"/>
      <c r="V51" s="207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8"/>
      <c r="AQ51" s="207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8"/>
      <c r="BM51" s="207"/>
      <c r="BN51" s="205"/>
      <c r="BO51" s="205"/>
      <c r="BP51" s="205"/>
      <c r="BQ51" s="205"/>
      <c r="BR51" s="205"/>
      <c r="BS51" s="205"/>
      <c r="BT51" s="205"/>
      <c r="BU51" s="212"/>
    </row>
    <row r="52" customFormat="false" ht="12" hidden="true" customHeight="true" outlineLevel="0" collapsed="false">
      <c r="A52" s="202" t="n">
        <v>45</v>
      </c>
      <c r="B52" s="203" t="str">
        <f aca="false">IF(NOMINA!B45="","",NOMINA!B45)</f>
        <v>  </v>
      </c>
      <c r="C52" s="204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6"/>
      <c r="V52" s="207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8"/>
      <c r="AQ52" s="207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05"/>
      <c r="BL52" s="208"/>
      <c r="BM52" s="207"/>
      <c r="BN52" s="205"/>
      <c r="BO52" s="205"/>
      <c r="BP52" s="205"/>
      <c r="BQ52" s="205"/>
      <c r="BR52" s="205"/>
      <c r="BS52" s="205"/>
      <c r="BT52" s="205"/>
      <c r="BU52" s="212"/>
    </row>
    <row r="53" customFormat="false" ht="12" hidden="false" customHeight="true" outlineLevel="0" collapsed="false">
      <c r="A53" s="367"/>
      <c r="B53" s="368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369"/>
      <c r="Z53" s="369"/>
      <c r="AA53" s="369"/>
      <c r="AB53" s="369"/>
      <c r="AC53" s="369"/>
      <c r="AD53" s="369"/>
      <c r="AE53" s="369"/>
      <c r="AF53" s="369"/>
      <c r="AG53" s="369"/>
      <c r="AH53" s="369"/>
      <c r="AI53" s="369"/>
      <c r="AJ53" s="369"/>
      <c r="AK53" s="369"/>
      <c r="AL53" s="369"/>
      <c r="AM53" s="369"/>
      <c r="AN53" s="369"/>
      <c r="AO53" s="369"/>
      <c r="AP53" s="369"/>
      <c r="AQ53" s="369"/>
      <c r="AR53" s="369"/>
      <c r="AS53" s="369"/>
      <c r="AT53" s="369"/>
      <c r="AU53" s="369"/>
      <c r="AV53" s="369"/>
      <c r="AW53" s="369"/>
      <c r="AX53" s="369"/>
      <c r="AY53" s="369"/>
      <c r="AZ53" s="369"/>
      <c r="BA53" s="369"/>
      <c r="BB53" s="369"/>
      <c r="BC53" s="369"/>
      <c r="BD53" s="369"/>
      <c r="BE53" s="369"/>
      <c r="BF53" s="369"/>
      <c r="BG53" s="369"/>
      <c r="BH53" s="369"/>
      <c r="BI53" s="369"/>
      <c r="BJ53" s="369"/>
      <c r="BK53" s="369"/>
      <c r="BL53" s="369"/>
      <c r="BM53" s="369"/>
      <c r="BN53" s="369"/>
      <c r="BO53" s="369"/>
      <c r="BP53" s="369"/>
      <c r="BQ53" s="369"/>
      <c r="BR53" s="369"/>
      <c r="BS53" s="369"/>
      <c r="BT53" s="369"/>
      <c r="BU53" s="370"/>
    </row>
    <row r="54" customFormat="false" ht="12" hidden="false" customHeight="true" outlineLevel="0" collapsed="false">
      <c r="A54" s="371"/>
      <c r="B54" s="372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373"/>
      <c r="Z54" s="373"/>
      <c r="AA54" s="373"/>
      <c r="AB54" s="373"/>
      <c r="AC54" s="373"/>
      <c r="AD54" s="373"/>
      <c r="AE54" s="373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373"/>
      <c r="AQ54" s="373"/>
      <c r="AR54" s="373"/>
      <c r="AS54" s="373"/>
      <c r="AT54" s="373"/>
      <c r="AU54" s="373"/>
      <c r="AV54" s="373"/>
      <c r="AW54" s="373"/>
      <c r="AX54" s="373"/>
      <c r="AY54" s="373"/>
      <c r="AZ54" s="373"/>
      <c r="BA54" s="373"/>
      <c r="BB54" s="373"/>
      <c r="BC54" s="373"/>
      <c r="BD54" s="373"/>
      <c r="BE54" s="373"/>
      <c r="BF54" s="373"/>
      <c r="BG54" s="373"/>
      <c r="BH54" s="373"/>
      <c r="BI54" s="373"/>
      <c r="BJ54" s="373"/>
      <c r="BK54" s="373"/>
      <c r="BL54" s="373"/>
      <c r="BM54" s="373"/>
      <c r="BN54" s="373"/>
      <c r="BO54" s="373"/>
      <c r="BP54" s="373"/>
      <c r="BQ54" s="373"/>
      <c r="BR54" s="373"/>
      <c r="BS54" s="373"/>
      <c r="BT54" s="373"/>
      <c r="BU54" s="374"/>
    </row>
    <row r="55" customFormat="false" ht="12" hidden="false" customHeight="true" outlineLevel="0" collapsed="false">
      <c r="A55" s="371"/>
      <c r="B55" s="372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373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3"/>
      <c r="AU55" s="373"/>
      <c r="AV55" s="373"/>
      <c r="AW55" s="373"/>
      <c r="AX55" s="373"/>
      <c r="AY55" s="373"/>
      <c r="AZ55" s="373"/>
      <c r="BA55" s="373"/>
      <c r="BB55" s="373"/>
      <c r="BC55" s="373"/>
      <c r="BD55" s="373"/>
      <c r="BE55" s="373"/>
      <c r="BF55" s="373"/>
      <c r="BG55" s="373"/>
      <c r="BH55" s="373"/>
      <c r="BI55" s="373"/>
      <c r="BJ55" s="373"/>
      <c r="BK55" s="373"/>
      <c r="BL55" s="373"/>
      <c r="BM55" s="373"/>
      <c r="BN55" s="373"/>
      <c r="BO55" s="373"/>
      <c r="BP55" s="373"/>
      <c r="BQ55" s="373"/>
      <c r="BR55" s="373"/>
      <c r="BS55" s="373"/>
      <c r="BT55" s="373"/>
      <c r="BU55" s="374"/>
    </row>
    <row r="56" customFormat="false" ht="12" hidden="false" customHeight="true" outlineLevel="0" collapsed="false">
      <c r="A56" s="371"/>
      <c r="B56" s="372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3"/>
      <c r="R56" s="373"/>
      <c r="S56" s="373"/>
      <c r="T56" s="373"/>
      <c r="U56" s="373"/>
      <c r="V56" s="373"/>
      <c r="W56" s="373"/>
      <c r="X56" s="373"/>
      <c r="Y56" s="373"/>
      <c r="Z56" s="373"/>
      <c r="AA56" s="373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3"/>
      <c r="AR56" s="373"/>
      <c r="AS56" s="373"/>
      <c r="AT56" s="373"/>
      <c r="AU56" s="373"/>
      <c r="AV56" s="373"/>
      <c r="AW56" s="373"/>
      <c r="AX56" s="373"/>
      <c r="AY56" s="373"/>
      <c r="AZ56" s="373"/>
      <c r="BA56" s="373"/>
      <c r="BB56" s="373"/>
      <c r="BC56" s="373"/>
      <c r="BD56" s="373"/>
      <c r="BE56" s="373"/>
      <c r="BF56" s="373"/>
      <c r="BG56" s="373"/>
      <c r="BH56" s="373"/>
      <c r="BI56" s="373"/>
      <c r="BJ56" s="373"/>
      <c r="BK56" s="373"/>
      <c r="BL56" s="373"/>
      <c r="BM56" s="373"/>
      <c r="BN56" s="373"/>
      <c r="BO56" s="373"/>
      <c r="BP56" s="373"/>
      <c r="BQ56" s="373"/>
      <c r="BR56" s="373"/>
      <c r="BS56" s="373"/>
      <c r="BT56" s="373"/>
      <c r="BU56" s="374"/>
    </row>
    <row r="57" customFormat="false" ht="13.5" hidden="false" customHeight="true" outlineLevel="0" collapsed="false"/>
    <row r="58" customFormat="false" ht="13.5" hidden="false" customHeight="true" outlineLevel="0" collapsed="false"/>
  </sheetData>
  <mergeCells count="8">
    <mergeCell ref="A2:BU2"/>
    <mergeCell ref="A5:A7"/>
    <mergeCell ref="B5:B7"/>
    <mergeCell ref="C5:U5"/>
    <mergeCell ref="V5:AP5"/>
    <mergeCell ref="AQ5:BL5"/>
    <mergeCell ref="BM5:BT5"/>
    <mergeCell ref="BU5:BU7"/>
  </mergeCells>
  <conditionalFormatting sqref="BM8:BT56">
    <cfRule type="cellIs" priority="2" operator="equal" aboveAverage="0" equalAverage="0" bottom="0" percent="0" rank="0" text="" dxfId="39">
      <formula>0</formula>
    </cfRule>
  </conditionalFormatting>
  <printOptions headings="false" gridLines="false" gridLinesSet="true" horizontalCentered="true" verticalCentered="false"/>
  <pageMargins left="0.236111111111111" right="0.236111111111111" top="0.511805555555556" bottom="0.1965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Z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3.28"/>
    <col collapsed="false" customWidth="true" hidden="false" outlineLevel="0" max="2" min="2" style="51" width="20"/>
    <col collapsed="false" customWidth="true" hidden="true" outlineLevel="0" max="7" min="3" style="51" width="10.16"/>
    <col collapsed="false" customWidth="true" hidden="true" outlineLevel="0" max="13" min="8" style="51" width="11.43"/>
    <col collapsed="false" customWidth="true" hidden="true" outlineLevel="0" max="14" min="14" style="51" width="10.16"/>
    <col collapsed="false" customWidth="true" hidden="false" outlineLevel="0" max="26" min="15" style="51" width="9.71"/>
  </cols>
  <sheetData>
    <row r="1" customFormat="false" ht="17.35" hidden="false" customHeight="false" outlineLevel="0" collapsed="false">
      <c r="A1" s="375" t="str">
        <f aca="false">NOMINA!$F$1</f>
        <v>U.E. "BEATRIZ HARTMANN DE BEDREGAL"</v>
      </c>
      <c r="V1" s="376" t="s">
        <v>420</v>
      </c>
    </row>
    <row r="2" customFormat="false" ht="29.15" hidden="false" customHeight="false" outlineLevel="0" collapsed="false">
      <c r="A2" s="377" t="s">
        <v>421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</row>
    <row r="3" customFormat="false" ht="15" hidden="false" customHeight="true" outlineLevel="0" collapsed="false">
      <c r="A3" s="378" t="str">
        <f aca="false">NOMINA!$C$1</f>
        <v>PROFESOR(A): SARA VALDIVIA ARANCIBIA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8" t="str">
        <f aca="false">NOMINA!$C$2</f>
        <v>CURSO: 5º "A" PRIMARIA</v>
      </c>
      <c r="T3" s="379"/>
      <c r="U3" s="379"/>
      <c r="V3" s="379"/>
      <c r="W3" s="380"/>
      <c r="X3" s="378" t="str">
        <f aca="false">NOMINA!$C$4</f>
        <v>GESTIÓN: 2024</v>
      </c>
      <c r="Y3" s="379"/>
      <c r="Z3" s="379"/>
    </row>
    <row r="4" customFormat="false" ht="3.75" hidden="false" customHeight="true" outlineLevel="0" collapsed="false">
      <c r="A4" s="378"/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R4" s="378"/>
      <c r="T4" s="379"/>
      <c r="U4" s="379"/>
      <c r="V4" s="379"/>
      <c r="W4" s="380"/>
      <c r="X4" s="378"/>
      <c r="Y4" s="379"/>
      <c r="Z4" s="379"/>
    </row>
    <row r="5" customFormat="false" ht="15" hidden="false" customHeight="true" outlineLevel="0" collapsed="false"/>
    <row r="6" customFormat="false" ht="15" hidden="false" customHeight="false" outlineLevel="0" collapsed="false">
      <c r="A6" s="381" t="s">
        <v>142</v>
      </c>
      <c r="B6" s="382" t="s">
        <v>422</v>
      </c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</row>
    <row r="7" customFormat="false" ht="15" hidden="false" customHeight="false" outlineLevel="0" collapsed="false">
      <c r="A7" s="381"/>
      <c r="B7" s="382"/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</row>
    <row r="8" customFormat="false" ht="24" hidden="false" customHeight="true" outlineLevel="0" collapsed="false">
      <c r="A8" s="381" t="n">
        <v>1</v>
      </c>
      <c r="B8" s="385" t="str">
        <f aca="false">IF(NOMINA!B1="","",NOMINA!B1)</f>
        <v>  </v>
      </c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</row>
    <row r="9" customFormat="false" ht="24" hidden="false" customHeight="true" outlineLevel="0" collapsed="false">
      <c r="A9" s="381" t="n">
        <v>2</v>
      </c>
      <c r="B9" s="385" t="str">
        <f aca="false">IF(NOMINA!B2="","",NOMINA!B2)</f>
        <v>  </v>
      </c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</row>
    <row r="10" customFormat="false" ht="24" hidden="false" customHeight="true" outlineLevel="0" collapsed="false">
      <c r="A10" s="381" t="n">
        <v>3</v>
      </c>
      <c r="B10" s="385" t="str">
        <f aca="false">IF(NOMINA!B3="","",NOMINA!B3)</f>
        <v>  </v>
      </c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86"/>
      <c r="Z10" s="386"/>
    </row>
    <row r="11" customFormat="false" ht="24" hidden="false" customHeight="true" outlineLevel="0" collapsed="false">
      <c r="A11" s="381" t="n">
        <v>4</v>
      </c>
      <c r="B11" s="385" t="str">
        <f aca="false">IF(NOMINA!B4="","",NOMINA!B4)</f>
        <v>  </v>
      </c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6"/>
      <c r="P11" s="386"/>
      <c r="Q11" s="386"/>
      <c r="R11" s="386"/>
      <c r="S11" s="386"/>
      <c r="T11" s="386"/>
      <c r="U11" s="386"/>
      <c r="V11" s="386"/>
      <c r="W11" s="386"/>
      <c r="X11" s="386"/>
      <c r="Y11" s="386"/>
      <c r="Z11" s="386"/>
    </row>
    <row r="12" customFormat="false" ht="24" hidden="false" customHeight="true" outlineLevel="0" collapsed="false">
      <c r="A12" s="381" t="n">
        <v>5</v>
      </c>
      <c r="B12" s="385" t="str">
        <f aca="false">IF(NOMINA!B5="","",NOMINA!B5)</f>
        <v>  </v>
      </c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6"/>
      <c r="P12" s="386"/>
      <c r="Q12" s="386"/>
      <c r="R12" s="386"/>
      <c r="S12" s="386"/>
      <c r="T12" s="386"/>
      <c r="U12" s="386"/>
      <c r="V12" s="386"/>
      <c r="W12" s="386"/>
      <c r="X12" s="386"/>
      <c r="Y12" s="386"/>
      <c r="Z12" s="386"/>
    </row>
    <row r="13" customFormat="false" ht="24" hidden="false" customHeight="true" outlineLevel="0" collapsed="false">
      <c r="A13" s="381" t="n">
        <v>6</v>
      </c>
      <c r="B13" s="385" t="str">
        <f aca="false">IF(NOMINA!B6="","",NOMINA!B6)</f>
        <v>  </v>
      </c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6"/>
      <c r="P13" s="386"/>
      <c r="Q13" s="386"/>
      <c r="R13" s="386"/>
      <c r="S13" s="386"/>
      <c r="T13" s="386"/>
      <c r="U13" s="386"/>
      <c r="V13" s="386"/>
      <c r="W13" s="386"/>
      <c r="X13" s="386"/>
      <c r="Y13" s="386"/>
      <c r="Z13" s="386"/>
    </row>
    <row r="14" customFormat="false" ht="24" hidden="false" customHeight="true" outlineLevel="0" collapsed="false">
      <c r="A14" s="381" t="n">
        <v>7</v>
      </c>
      <c r="B14" s="385" t="str">
        <f aca="false">IF(NOMINA!B7="","",NOMINA!B7)</f>
        <v>  </v>
      </c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</row>
    <row r="15" customFormat="false" ht="24" hidden="false" customHeight="true" outlineLevel="0" collapsed="false">
      <c r="A15" s="381" t="n">
        <v>8</v>
      </c>
      <c r="B15" s="385" t="str">
        <f aca="false">IF(NOMINA!B8="","",NOMINA!B8)</f>
        <v>  </v>
      </c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</row>
    <row r="16" customFormat="false" ht="24" hidden="false" customHeight="true" outlineLevel="0" collapsed="false">
      <c r="A16" s="381" t="n">
        <v>9</v>
      </c>
      <c r="B16" s="385" t="str">
        <f aca="false">IF(NOMINA!B9="","",NOMINA!B9)</f>
        <v>  </v>
      </c>
      <c r="C16" s="383"/>
      <c r="D16" s="383"/>
      <c r="E16" s="383"/>
      <c r="F16" s="383"/>
      <c r="G16" s="383"/>
      <c r="H16" s="383"/>
      <c r="I16" s="383"/>
      <c r="J16" s="383"/>
      <c r="K16" s="383"/>
      <c r="L16" s="383"/>
      <c r="M16" s="383"/>
      <c r="N16" s="383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</row>
    <row r="17" customFormat="false" ht="24" hidden="false" customHeight="true" outlineLevel="0" collapsed="false">
      <c r="A17" s="381" t="n">
        <v>10</v>
      </c>
      <c r="B17" s="385" t="str">
        <f aca="false">IF(NOMINA!B10="","",NOMINA!B10)</f>
        <v>  </v>
      </c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</row>
    <row r="18" customFormat="false" ht="24" hidden="false" customHeight="true" outlineLevel="0" collapsed="false">
      <c r="A18" s="381" t="n">
        <v>11</v>
      </c>
      <c r="B18" s="385" t="str">
        <f aca="false">IF(NOMINA!B11="","",NOMINA!B11)</f>
        <v>  </v>
      </c>
      <c r="C18" s="383"/>
      <c r="D18" s="383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</row>
    <row r="19" customFormat="false" ht="24" hidden="false" customHeight="true" outlineLevel="0" collapsed="false">
      <c r="A19" s="381" t="n">
        <v>12</v>
      </c>
      <c r="B19" s="385" t="str">
        <f aca="false">IF(NOMINA!B12="","",NOMINA!B12)</f>
        <v>  </v>
      </c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</row>
    <row r="20" customFormat="false" ht="24" hidden="false" customHeight="true" outlineLevel="0" collapsed="false">
      <c r="A20" s="381" t="n">
        <v>13</v>
      </c>
      <c r="B20" s="385" t="str">
        <f aca="false">IF(NOMINA!B13="","",NOMINA!B13)</f>
        <v>  </v>
      </c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</row>
    <row r="21" customFormat="false" ht="24" hidden="false" customHeight="true" outlineLevel="0" collapsed="false">
      <c r="A21" s="381" t="n">
        <v>14</v>
      </c>
      <c r="B21" s="385" t="str">
        <f aca="false">IF(NOMINA!B14="","",NOMINA!B14)</f>
        <v>  </v>
      </c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</row>
    <row r="22" customFormat="false" ht="24" hidden="false" customHeight="true" outlineLevel="0" collapsed="false">
      <c r="A22" s="381" t="n">
        <v>15</v>
      </c>
      <c r="B22" s="385" t="str">
        <f aca="false">IF(NOMINA!B15="","",NOMINA!B15)</f>
        <v>  </v>
      </c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386"/>
    </row>
    <row r="23" customFormat="false" ht="24" hidden="false" customHeight="true" outlineLevel="0" collapsed="false">
      <c r="A23" s="381" t="n">
        <v>16</v>
      </c>
      <c r="B23" s="385" t="str">
        <f aca="false">IF(NOMINA!B16="","",NOMINA!B16)</f>
        <v>  </v>
      </c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386"/>
    </row>
    <row r="24" customFormat="false" ht="24" hidden="false" customHeight="true" outlineLevel="0" collapsed="false">
      <c r="A24" s="381" t="n">
        <v>17</v>
      </c>
      <c r="B24" s="385" t="str">
        <f aca="false">IF(NOMINA!B17="","",NOMINA!B17)</f>
        <v>  </v>
      </c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386"/>
    </row>
    <row r="25" customFormat="false" ht="24" hidden="false" customHeight="true" outlineLevel="0" collapsed="false">
      <c r="A25" s="381" t="n">
        <v>18</v>
      </c>
      <c r="B25" s="385" t="str">
        <f aca="false">IF(NOMINA!B18="","",NOMINA!B18)</f>
        <v>  </v>
      </c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</row>
    <row r="26" customFormat="false" ht="24" hidden="false" customHeight="true" outlineLevel="0" collapsed="false">
      <c r="A26" s="381" t="n">
        <v>19</v>
      </c>
      <c r="B26" s="385" t="str">
        <f aca="false">IF(NOMINA!B19="","",NOMINA!B19)</f>
        <v>  </v>
      </c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86"/>
    </row>
    <row r="27" customFormat="false" ht="24" hidden="false" customHeight="true" outlineLevel="0" collapsed="false">
      <c r="A27" s="381" t="n">
        <v>20</v>
      </c>
      <c r="B27" s="385" t="str">
        <f aca="false">IF(NOMINA!B20="","",NOMINA!B20)</f>
        <v>  </v>
      </c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386"/>
    </row>
    <row r="28" customFormat="false" ht="24" hidden="false" customHeight="true" outlineLevel="0" collapsed="false">
      <c r="A28" s="381" t="n">
        <v>21</v>
      </c>
      <c r="B28" s="385" t="str">
        <f aca="false">IF(NOMINA!B21="","",NOMINA!B21)</f>
        <v>  </v>
      </c>
      <c r="C28" s="383"/>
      <c r="D28" s="383"/>
      <c r="E28" s="383"/>
      <c r="F28" s="383"/>
      <c r="G28" s="383"/>
      <c r="H28" s="383"/>
      <c r="I28" s="383"/>
      <c r="J28" s="383"/>
      <c r="K28" s="383"/>
      <c r="L28" s="383"/>
      <c r="M28" s="383"/>
      <c r="N28" s="383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386"/>
    </row>
    <row r="29" customFormat="false" ht="24" hidden="false" customHeight="true" outlineLevel="0" collapsed="false">
      <c r="A29" s="381" t="n">
        <v>22</v>
      </c>
      <c r="B29" s="385" t="str">
        <f aca="false">IF(NOMINA!B22="","",NOMINA!B22)</f>
        <v>  </v>
      </c>
      <c r="C29" s="383"/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386"/>
    </row>
    <row r="30" customFormat="false" ht="24" hidden="false" customHeight="true" outlineLevel="0" collapsed="false">
      <c r="A30" s="381" t="n">
        <v>23</v>
      </c>
      <c r="B30" s="385" t="str">
        <f aca="false">IF(NOMINA!B23="","",NOMINA!B23)</f>
        <v>  </v>
      </c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386"/>
    </row>
    <row r="31" customFormat="false" ht="24" hidden="false" customHeight="true" outlineLevel="0" collapsed="false">
      <c r="A31" s="381" t="n">
        <v>24</v>
      </c>
      <c r="B31" s="385" t="str">
        <f aca="false">IF(NOMINA!B24="","",NOMINA!B24)</f>
        <v>  </v>
      </c>
      <c r="C31" s="383"/>
      <c r="D31" s="383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386"/>
    </row>
    <row r="32" customFormat="false" ht="23.25" hidden="false" customHeight="true" outlineLevel="0" collapsed="false">
      <c r="A32" s="381" t="n">
        <v>25</v>
      </c>
      <c r="B32" s="385" t="str">
        <f aca="false">IF(NOMINA!B25="","",NOMINA!B25)</f>
        <v>  </v>
      </c>
      <c r="C32" s="383"/>
      <c r="D32" s="383"/>
      <c r="E32" s="383"/>
      <c r="F32" s="383"/>
      <c r="G32" s="383"/>
      <c r="H32" s="383"/>
      <c r="I32" s="383"/>
      <c r="J32" s="383"/>
      <c r="K32" s="383"/>
      <c r="L32" s="383"/>
      <c r="M32" s="383"/>
      <c r="N32" s="383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386"/>
    </row>
    <row r="33" customFormat="false" ht="23.25" hidden="true" customHeight="true" outlineLevel="0" collapsed="false">
      <c r="A33" s="381" t="n">
        <v>26</v>
      </c>
      <c r="B33" s="385" t="str">
        <f aca="false">IF(NOMINA!B26="","",NOMINA!B26)</f>
        <v>  </v>
      </c>
      <c r="C33" s="383"/>
      <c r="D33" s="383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386"/>
    </row>
    <row r="34" customFormat="false" ht="23.25" hidden="true" customHeight="true" outlineLevel="0" collapsed="false">
      <c r="A34" s="381" t="n">
        <v>27</v>
      </c>
      <c r="B34" s="385" t="str">
        <f aca="false">IF(NOMINA!B27="","",NOMINA!B27)</f>
        <v>  </v>
      </c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383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386"/>
    </row>
    <row r="35" customFormat="false" ht="23.25" hidden="true" customHeight="true" outlineLevel="0" collapsed="false">
      <c r="A35" s="381" t="n">
        <v>28</v>
      </c>
      <c r="B35" s="385" t="str">
        <f aca="false">IF(NOMINA!B28="","",NOMINA!B28)</f>
        <v>  </v>
      </c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386"/>
    </row>
    <row r="36" customFormat="false" ht="23.25" hidden="true" customHeight="true" outlineLevel="0" collapsed="false">
      <c r="A36" s="381" t="n">
        <v>29</v>
      </c>
      <c r="B36" s="385" t="str">
        <f aca="false">IF(NOMINA!B29="","",NOMINA!B29)</f>
        <v>  </v>
      </c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86"/>
    </row>
    <row r="37" customFormat="false" ht="23.25" hidden="true" customHeight="true" outlineLevel="0" collapsed="false">
      <c r="A37" s="381" t="n">
        <v>30</v>
      </c>
      <c r="B37" s="385" t="str">
        <f aca="false">IF(NOMINA!B30="","",NOMINA!B30)</f>
        <v>  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386"/>
    </row>
    <row r="38" customFormat="false" ht="23.25" hidden="true" customHeight="true" outlineLevel="0" collapsed="false">
      <c r="A38" s="381" t="n">
        <v>31</v>
      </c>
      <c r="B38" s="385" t="str">
        <f aca="false">IF(NOMINA!B31="","",NOMINA!B31)</f>
        <v>  </v>
      </c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</row>
    <row r="39" customFormat="false" ht="23.25" hidden="true" customHeight="true" outlineLevel="0" collapsed="false">
      <c r="A39" s="381" t="n">
        <v>32</v>
      </c>
      <c r="B39" s="385" t="str">
        <f aca="false">IF(NOMINA!B32="","",NOMINA!B32)</f>
        <v>  </v>
      </c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383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386"/>
    </row>
    <row r="40" customFormat="false" ht="23.25" hidden="true" customHeight="true" outlineLevel="0" collapsed="false">
      <c r="A40" s="381" t="n">
        <v>33</v>
      </c>
      <c r="B40" s="385" t="str">
        <f aca="false">IF(NOMINA!B33="","",NOMINA!B33)</f>
        <v>  </v>
      </c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86"/>
    </row>
    <row r="41" customFormat="false" ht="23.25" hidden="true" customHeight="true" outlineLevel="0" collapsed="false">
      <c r="A41" s="381" t="n">
        <v>34</v>
      </c>
      <c r="B41" s="385" t="str">
        <f aca="false">IF(NOMINA!B34="","",NOMINA!B34)</f>
        <v>  </v>
      </c>
      <c r="C41" s="383"/>
      <c r="D41" s="383"/>
      <c r="E41" s="383"/>
      <c r="F41" s="383"/>
      <c r="G41" s="383"/>
      <c r="H41" s="383"/>
      <c r="I41" s="383"/>
      <c r="J41" s="383"/>
      <c r="K41" s="383"/>
      <c r="L41" s="383"/>
      <c r="M41" s="383"/>
      <c r="N41" s="383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386"/>
      <c r="Z41" s="386"/>
    </row>
    <row r="42" customFormat="false" ht="23.25" hidden="true" customHeight="true" outlineLevel="0" collapsed="false">
      <c r="A42" s="381" t="n">
        <v>35</v>
      </c>
      <c r="B42" s="385" t="str">
        <f aca="false">IF(NOMINA!B35="","",NOMINA!B35)</f>
        <v>  </v>
      </c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</row>
    <row r="43" customFormat="false" ht="23.25" hidden="true" customHeight="true" outlineLevel="0" collapsed="false">
      <c r="A43" s="381" t="n">
        <v>36</v>
      </c>
      <c r="B43" s="385" t="str">
        <f aca="false">IF(NOMINA!B36="","",NOMINA!B36)</f>
        <v>  </v>
      </c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383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386"/>
    </row>
    <row r="44" customFormat="false" ht="23.25" hidden="true" customHeight="true" outlineLevel="0" collapsed="false">
      <c r="A44" s="381" t="n">
        <v>37</v>
      </c>
      <c r="B44" s="385" t="str">
        <f aca="false">IF(NOMINA!B37="","",NOMINA!B37)</f>
        <v>  </v>
      </c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86"/>
    </row>
    <row r="45" customFormat="false" ht="23.25" hidden="true" customHeight="true" outlineLevel="0" collapsed="false">
      <c r="A45" s="381" t="n">
        <v>38</v>
      </c>
      <c r="B45" s="385" t="str">
        <f aca="false">IF(NOMINA!B38="","",NOMINA!B38)</f>
        <v>  </v>
      </c>
      <c r="C45" s="383"/>
      <c r="D45" s="383"/>
      <c r="E45" s="383"/>
      <c r="F45" s="383"/>
      <c r="G45" s="383"/>
      <c r="H45" s="383"/>
      <c r="I45" s="383"/>
      <c r="J45" s="383"/>
      <c r="K45" s="383"/>
      <c r="L45" s="383"/>
      <c r="M45" s="383"/>
      <c r="N45" s="383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386"/>
      <c r="Z45" s="386"/>
    </row>
    <row r="46" customFormat="false" ht="23.25" hidden="true" customHeight="true" outlineLevel="0" collapsed="false">
      <c r="A46" s="381" t="n">
        <v>39</v>
      </c>
      <c r="B46" s="385" t="str">
        <f aca="false">IF(NOMINA!B39="","",NOMINA!B39)</f>
        <v>  </v>
      </c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</row>
    <row r="47" customFormat="false" ht="23.25" hidden="true" customHeight="true" outlineLevel="0" collapsed="false">
      <c r="A47" s="381" t="n">
        <v>40</v>
      </c>
      <c r="B47" s="385" t="str">
        <f aca="false">IF(NOMINA!B40="","",NOMINA!B40)</f>
        <v>  </v>
      </c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386"/>
      <c r="Z47" s="386"/>
    </row>
    <row r="48" customFormat="false" ht="23.25" hidden="true" customHeight="true" outlineLevel="0" collapsed="false">
      <c r="A48" s="381" t="n">
        <v>41</v>
      </c>
      <c r="B48" s="385" t="str">
        <f aca="false">IF(NOMINA!B41="","",NOMINA!B41)</f>
        <v>  </v>
      </c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386"/>
      <c r="Z48" s="386"/>
    </row>
    <row r="49" customFormat="false" ht="23.25" hidden="true" customHeight="true" outlineLevel="0" collapsed="false">
      <c r="A49" s="381" t="n">
        <v>42</v>
      </c>
      <c r="B49" s="385" t="str">
        <f aca="false">IF(NOMINA!B42="","",NOMINA!B42)</f>
        <v>  </v>
      </c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86"/>
    </row>
    <row r="50" customFormat="false" ht="23.25" hidden="true" customHeight="true" outlineLevel="0" collapsed="false">
      <c r="A50" s="381" t="n">
        <v>43</v>
      </c>
      <c r="B50" s="385" t="str">
        <f aca="false">IF(NOMINA!B43="","",NOMINA!B43)</f>
        <v>  </v>
      </c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86"/>
    </row>
    <row r="51" customFormat="false" ht="23.25" hidden="true" customHeight="true" outlineLevel="0" collapsed="false">
      <c r="A51" s="381" t="n">
        <v>44</v>
      </c>
      <c r="B51" s="385" t="str">
        <f aca="false">IF(NOMINA!B44="","",NOMINA!B44)</f>
        <v>  </v>
      </c>
      <c r="C51" s="383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</row>
    <row r="52" customFormat="false" ht="23.25" hidden="true" customHeight="true" outlineLevel="0" collapsed="false">
      <c r="A52" s="381" t="n">
        <v>45</v>
      </c>
      <c r="B52" s="385" t="str">
        <f aca="false">IF(NOMINA!B45="","",NOMINA!B45)</f>
        <v>  </v>
      </c>
      <c r="C52" s="383"/>
      <c r="D52" s="383"/>
      <c r="E52" s="383"/>
      <c r="F52" s="383"/>
      <c r="G52" s="383"/>
      <c r="H52" s="383"/>
      <c r="I52" s="383"/>
      <c r="J52" s="383"/>
      <c r="K52" s="383"/>
      <c r="L52" s="383"/>
      <c r="M52" s="383"/>
      <c r="N52" s="383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</row>
  </sheetData>
  <mergeCells count="3">
    <mergeCell ref="A2:Z2"/>
    <mergeCell ref="A6:A7"/>
    <mergeCell ref="B6:B7"/>
  </mergeCells>
  <printOptions headings="false" gridLines="false" gridLinesSet="true" horizontalCentered="false" verticalCentered="false"/>
  <pageMargins left="0.525694444444445" right="0.322916666666667" top="0.61875" bottom="0.39375" header="0.511811023622047" footer="0.511811023622047"/>
  <pageSetup paperSize="1" scale="9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AX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20"/>
    <col collapsed="false" customWidth="true" hidden="true" outlineLevel="0" max="7" min="3" style="51" width="10.16"/>
    <col collapsed="false" customWidth="true" hidden="true" outlineLevel="0" max="13" min="8" style="51" width="11.43"/>
    <col collapsed="false" customWidth="true" hidden="true" outlineLevel="0" max="14" min="14" style="51" width="10.16"/>
    <col collapsed="false" customWidth="true" hidden="false" outlineLevel="0" max="39" min="15" style="51" width="4.86"/>
    <col collapsed="false" customWidth="true" hidden="true" outlineLevel="0" max="50" min="40" style="51" width="3"/>
  </cols>
  <sheetData>
    <row r="1" customFormat="false" ht="15" hidden="false" customHeight="false" outlineLevel="0" collapsed="false">
      <c r="A1" s="375" t="str">
        <f aca="false">NOMINA!$F$1</f>
        <v>U.E. "BEATRIZ HARTMANN DE BEDREGAL"</v>
      </c>
      <c r="AE1" s="387" t="s">
        <v>423</v>
      </c>
    </row>
    <row r="2" customFormat="false" ht="26.25" hidden="false" customHeight="true" outlineLevel="0" collapsed="false">
      <c r="A2" s="377" t="s">
        <v>424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</row>
    <row r="3" customFormat="false" ht="15" hidden="false" customHeight="true" outlineLevel="0" collapsed="false">
      <c r="A3" s="378" t="str">
        <f aca="false">NOMINA!$C$1</f>
        <v>PROFESOR(A): SARA VALDIVIA ARANCIBIA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T3" s="379"/>
      <c r="U3" s="379"/>
      <c r="V3" s="379"/>
      <c r="W3" s="380"/>
      <c r="Y3" s="379"/>
      <c r="Z3" s="378" t="str">
        <f aca="false">NOMINA!$C$2</f>
        <v>CURSO: 5º "A" PRIMARIA</v>
      </c>
      <c r="AJ3" s="378" t="str">
        <f aca="false">NOMINA!$C$4</f>
        <v>GESTIÓN: 2024</v>
      </c>
    </row>
    <row r="4" customFormat="false" ht="3.75" hidden="false" customHeight="true" outlineLevel="0" collapsed="false">
      <c r="A4" s="378"/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  <c r="T4" s="379"/>
      <c r="U4" s="379"/>
      <c r="V4" s="379"/>
      <c r="W4" s="380"/>
      <c r="Y4" s="379"/>
      <c r="Z4" s="378"/>
      <c r="AJ4" s="378"/>
    </row>
    <row r="5" customFormat="false" ht="6.75" hidden="false" customHeight="true" outlineLevel="0" collapsed="false"/>
    <row r="6" customFormat="false" ht="15" hidden="false" customHeight="false" outlineLevel="0" collapsed="false">
      <c r="A6" s="388" t="s">
        <v>142</v>
      </c>
      <c r="B6" s="382" t="s">
        <v>422</v>
      </c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6"/>
      <c r="AB6" s="386"/>
      <c r="AC6" s="386"/>
      <c r="AD6" s="386"/>
      <c r="AE6" s="386"/>
      <c r="AF6" s="386"/>
      <c r="AG6" s="386"/>
      <c r="AH6" s="386"/>
      <c r="AI6" s="386"/>
      <c r="AJ6" s="386"/>
      <c r="AK6" s="386"/>
      <c r="AL6" s="386"/>
      <c r="AM6" s="386"/>
      <c r="AN6" s="386"/>
      <c r="AO6" s="386"/>
      <c r="AP6" s="386"/>
      <c r="AQ6" s="386"/>
      <c r="AR6" s="386"/>
      <c r="AS6" s="386"/>
      <c r="AT6" s="386"/>
      <c r="AU6" s="386"/>
      <c r="AV6" s="386"/>
      <c r="AW6" s="386"/>
      <c r="AX6" s="386"/>
    </row>
    <row r="7" customFormat="false" ht="15" hidden="false" customHeight="false" outlineLevel="0" collapsed="false">
      <c r="A7" s="388"/>
      <c r="B7" s="382"/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4"/>
      <c r="P7" s="384"/>
      <c r="Q7" s="384"/>
      <c r="R7" s="384"/>
      <c r="S7" s="384"/>
      <c r="T7" s="384"/>
      <c r="U7" s="384"/>
      <c r="V7" s="384"/>
      <c r="W7" s="384"/>
      <c r="X7" s="384"/>
      <c r="Y7" s="384"/>
      <c r="Z7" s="384"/>
      <c r="AA7" s="386"/>
      <c r="AB7" s="386"/>
      <c r="AC7" s="386"/>
      <c r="AD7" s="386"/>
      <c r="AE7" s="386"/>
      <c r="AF7" s="386"/>
      <c r="AG7" s="386"/>
      <c r="AH7" s="386"/>
      <c r="AI7" s="386"/>
      <c r="AJ7" s="386"/>
      <c r="AK7" s="386"/>
      <c r="AL7" s="386"/>
      <c r="AM7" s="386"/>
      <c r="AN7" s="386"/>
      <c r="AO7" s="386"/>
      <c r="AP7" s="386"/>
      <c r="AQ7" s="386"/>
      <c r="AR7" s="386"/>
      <c r="AS7" s="386"/>
      <c r="AT7" s="386"/>
      <c r="AU7" s="386"/>
      <c r="AV7" s="386"/>
      <c r="AW7" s="386"/>
      <c r="AX7" s="386"/>
    </row>
    <row r="8" customFormat="false" ht="24" hidden="false" customHeight="true" outlineLevel="0" collapsed="false">
      <c r="A8" s="388" t="n">
        <v>1</v>
      </c>
      <c r="B8" s="385" t="str">
        <f aca="false">IF(NOMINA!B1="","",NOMINA!B1)</f>
        <v>  </v>
      </c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386"/>
      <c r="AC8" s="386"/>
      <c r="AD8" s="386"/>
      <c r="AE8" s="386"/>
      <c r="AF8" s="386"/>
      <c r="AG8" s="386"/>
      <c r="AH8" s="386"/>
      <c r="AI8" s="386"/>
      <c r="AJ8" s="386"/>
      <c r="AK8" s="386"/>
      <c r="AL8" s="386"/>
      <c r="AM8" s="386"/>
      <c r="AN8" s="386"/>
      <c r="AO8" s="386"/>
      <c r="AP8" s="386"/>
      <c r="AQ8" s="386"/>
      <c r="AR8" s="386"/>
      <c r="AS8" s="386"/>
      <c r="AT8" s="386"/>
      <c r="AU8" s="386"/>
      <c r="AV8" s="386"/>
      <c r="AW8" s="386"/>
      <c r="AX8" s="386"/>
    </row>
    <row r="9" customFormat="false" ht="24" hidden="false" customHeight="true" outlineLevel="0" collapsed="false">
      <c r="A9" s="388" t="n">
        <v>2</v>
      </c>
      <c r="B9" s="385" t="str">
        <f aca="false">IF(NOMINA!B2="","",NOMINA!B2)</f>
        <v>  </v>
      </c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386"/>
      <c r="AB9" s="386"/>
      <c r="AC9" s="386"/>
      <c r="AD9" s="386"/>
      <c r="AE9" s="386"/>
      <c r="AF9" s="386"/>
      <c r="AG9" s="386"/>
      <c r="AH9" s="386"/>
      <c r="AI9" s="386"/>
      <c r="AJ9" s="386"/>
      <c r="AK9" s="386"/>
      <c r="AL9" s="386"/>
      <c r="AM9" s="386"/>
      <c r="AN9" s="386"/>
      <c r="AO9" s="386"/>
      <c r="AP9" s="386"/>
      <c r="AQ9" s="386"/>
      <c r="AR9" s="386"/>
      <c r="AS9" s="386"/>
      <c r="AT9" s="386"/>
      <c r="AU9" s="386"/>
      <c r="AV9" s="386"/>
      <c r="AW9" s="386"/>
      <c r="AX9" s="386"/>
    </row>
    <row r="10" customFormat="false" ht="24" hidden="false" customHeight="true" outlineLevel="0" collapsed="false">
      <c r="A10" s="388" t="n">
        <v>3</v>
      </c>
      <c r="B10" s="385" t="str">
        <f aca="false">IF(NOMINA!B3="","",NOMINA!B3)</f>
        <v>  </v>
      </c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86"/>
      <c r="Z10" s="386"/>
      <c r="AA10" s="386"/>
      <c r="AB10" s="386"/>
      <c r="AC10" s="386"/>
      <c r="AD10" s="386"/>
      <c r="AE10" s="386"/>
      <c r="AF10" s="386"/>
      <c r="AG10" s="386"/>
      <c r="AH10" s="386"/>
      <c r="AI10" s="386"/>
      <c r="AJ10" s="386"/>
      <c r="AK10" s="386"/>
      <c r="AL10" s="386"/>
      <c r="AM10" s="386"/>
      <c r="AN10" s="386"/>
      <c r="AO10" s="386"/>
      <c r="AP10" s="386"/>
      <c r="AQ10" s="386"/>
      <c r="AR10" s="386"/>
      <c r="AS10" s="386"/>
      <c r="AT10" s="386"/>
      <c r="AU10" s="386"/>
      <c r="AV10" s="386"/>
      <c r="AW10" s="386"/>
      <c r="AX10" s="386"/>
    </row>
    <row r="11" customFormat="false" ht="24" hidden="false" customHeight="true" outlineLevel="0" collapsed="false">
      <c r="A11" s="388" t="n">
        <v>4</v>
      </c>
      <c r="B11" s="385" t="str">
        <f aca="false">IF(NOMINA!B4="","",NOMINA!B4)</f>
        <v>  </v>
      </c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6"/>
      <c r="P11" s="386"/>
      <c r="Q11" s="386"/>
      <c r="R11" s="386"/>
      <c r="S11" s="386"/>
      <c r="T11" s="386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6"/>
      <c r="AF11" s="386"/>
      <c r="AG11" s="386"/>
      <c r="AH11" s="386"/>
      <c r="AI11" s="386"/>
      <c r="AJ11" s="386"/>
      <c r="AK11" s="386"/>
      <c r="AL11" s="386"/>
      <c r="AM11" s="386"/>
      <c r="AN11" s="386"/>
      <c r="AO11" s="386"/>
      <c r="AP11" s="386"/>
      <c r="AQ11" s="386"/>
      <c r="AR11" s="386"/>
      <c r="AS11" s="386"/>
      <c r="AT11" s="386"/>
      <c r="AU11" s="386"/>
      <c r="AV11" s="386"/>
      <c r="AW11" s="386"/>
      <c r="AX11" s="386"/>
    </row>
    <row r="12" customFormat="false" ht="24" hidden="false" customHeight="true" outlineLevel="0" collapsed="false">
      <c r="A12" s="388" t="n">
        <v>5</v>
      </c>
      <c r="B12" s="385" t="str">
        <f aca="false">IF(NOMINA!B5="","",NOMINA!B5)</f>
        <v>  </v>
      </c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6"/>
      <c r="P12" s="386"/>
      <c r="Q12" s="386"/>
      <c r="R12" s="386"/>
      <c r="S12" s="386"/>
      <c r="T12" s="386"/>
      <c r="U12" s="386"/>
      <c r="V12" s="386"/>
      <c r="W12" s="386"/>
      <c r="X12" s="386"/>
      <c r="Y12" s="386"/>
      <c r="Z12" s="386"/>
      <c r="AA12" s="386"/>
      <c r="AB12" s="386"/>
      <c r="AC12" s="386"/>
      <c r="AD12" s="386"/>
      <c r="AE12" s="386"/>
      <c r="AF12" s="386"/>
      <c r="AG12" s="386"/>
      <c r="AH12" s="386"/>
      <c r="AI12" s="386"/>
      <c r="AJ12" s="386"/>
      <c r="AK12" s="386"/>
      <c r="AL12" s="386"/>
      <c r="AM12" s="386"/>
      <c r="AN12" s="386"/>
      <c r="AO12" s="386"/>
      <c r="AP12" s="386"/>
      <c r="AQ12" s="386"/>
      <c r="AR12" s="386"/>
      <c r="AS12" s="386"/>
      <c r="AT12" s="386"/>
      <c r="AU12" s="386"/>
      <c r="AV12" s="386"/>
      <c r="AW12" s="386"/>
      <c r="AX12" s="386"/>
    </row>
    <row r="13" customFormat="false" ht="24" hidden="false" customHeight="true" outlineLevel="0" collapsed="false">
      <c r="A13" s="388" t="n">
        <v>6</v>
      </c>
      <c r="B13" s="385" t="str">
        <f aca="false">IF(NOMINA!B6="","",NOMINA!B6)</f>
        <v>  </v>
      </c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6"/>
      <c r="P13" s="386"/>
      <c r="Q13" s="386"/>
      <c r="R13" s="386"/>
      <c r="S13" s="386"/>
      <c r="T13" s="386"/>
      <c r="U13" s="386"/>
      <c r="V13" s="386"/>
      <c r="W13" s="386"/>
      <c r="X13" s="386"/>
      <c r="Y13" s="386"/>
      <c r="Z13" s="386"/>
      <c r="AA13" s="386"/>
      <c r="AB13" s="386"/>
      <c r="AC13" s="386"/>
      <c r="AD13" s="386"/>
      <c r="AE13" s="386"/>
      <c r="AF13" s="386"/>
      <c r="AG13" s="386"/>
      <c r="AH13" s="386"/>
      <c r="AI13" s="386"/>
      <c r="AJ13" s="386"/>
      <c r="AK13" s="386"/>
      <c r="AL13" s="386"/>
      <c r="AM13" s="386"/>
      <c r="AN13" s="386"/>
      <c r="AO13" s="386"/>
      <c r="AP13" s="386"/>
      <c r="AQ13" s="386"/>
      <c r="AR13" s="386"/>
      <c r="AS13" s="386"/>
      <c r="AT13" s="386"/>
      <c r="AU13" s="386"/>
      <c r="AV13" s="386"/>
      <c r="AW13" s="386"/>
      <c r="AX13" s="386"/>
    </row>
    <row r="14" customFormat="false" ht="24" hidden="false" customHeight="true" outlineLevel="0" collapsed="false">
      <c r="A14" s="388" t="n">
        <v>7</v>
      </c>
      <c r="B14" s="385" t="str">
        <f aca="false">IF(NOMINA!B7="","",NOMINA!B7)</f>
        <v>  </v>
      </c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  <c r="AH14" s="386"/>
      <c r="AI14" s="386"/>
      <c r="AJ14" s="386"/>
      <c r="AK14" s="386"/>
      <c r="AL14" s="386"/>
      <c r="AM14" s="386"/>
      <c r="AN14" s="386"/>
      <c r="AO14" s="386"/>
      <c r="AP14" s="386"/>
      <c r="AQ14" s="386"/>
      <c r="AR14" s="386"/>
      <c r="AS14" s="386"/>
      <c r="AT14" s="386"/>
      <c r="AU14" s="386"/>
      <c r="AV14" s="386"/>
      <c r="AW14" s="386"/>
      <c r="AX14" s="386"/>
    </row>
    <row r="15" customFormat="false" ht="24" hidden="false" customHeight="true" outlineLevel="0" collapsed="false">
      <c r="A15" s="388" t="n">
        <v>8</v>
      </c>
      <c r="B15" s="385" t="str">
        <f aca="false">IF(NOMINA!B8="","",NOMINA!B8)</f>
        <v>  </v>
      </c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6"/>
      <c r="AL15" s="386"/>
      <c r="AM15" s="386"/>
      <c r="AN15" s="386"/>
      <c r="AO15" s="386"/>
      <c r="AP15" s="386"/>
      <c r="AQ15" s="386"/>
      <c r="AR15" s="386"/>
      <c r="AS15" s="386"/>
      <c r="AT15" s="386"/>
      <c r="AU15" s="386"/>
      <c r="AV15" s="386"/>
      <c r="AW15" s="386"/>
      <c r="AX15" s="386"/>
    </row>
    <row r="16" customFormat="false" ht="24" hidden="false" customHeight="true" outlineLevel="0" collapsed="false">
      <c r="A16" s="388" t="n">
        <v>9</v>
      </c>
      <c r="B16" s="385" t="str">
        <f aca="false">IF(NOMINA!B9="","",NOMINA!B9)</f>
        <v>  </v>
      </c>
      <c r="C16" s="383"/>
      <c r="D16" s="383"/>
      <c r="E16" s="383"/>
      <c r="F16" s="383"/>
      <c r="G16" s="383"/>
      <c r="H16" s="383"/>
      <c r="I16" s="383"/>
      <c r="J16" s="383"/>
      <c r="K16" s="383"/>
      <c r="L16" s="383"/>
      <c r="M16" s="383"/>
      <c r="N16" s="383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6"/>
      <c r="AG16" s="386"/>
      <c r="AH16" s="386"/>
      <c r="AI16" s="386"/>
      <c r="AJ16" s="386"/>
      <c r="AK16" s="386"/>
      <c r="AL16" s="386"/>
      <c r="AM16" s="386"/>
      <c r="AN16" s="386"/>
      <c r="AO16" s="386"/>
      <c r="AP16" s="386"/>
      <c r="AQ16" s="386"/>
      <c r="AR16" s="386"/>
      <c r="AS16" s="386"/>
      <c r="AT16" s="386"/>
      <c r="AU16" s="386"/>
      <c r="AV16" s="386"/>
      <c r="AW16" s="386"/>
      <c r="AX16" s="386"/>
    </row>
    <row r="17" customFormat="false" ht="24" hidden="false" customHeight="true" outlineLevel="0" collapsed="false">
      <c r="A17" s="388" t="n">
        <v>10</v>
      </c>
      <c r="B17" s="385" t="str">
        <f aca="false">IF(NOMINA!B10="","",NOMINA!B10)</f>
        <v>  </v>
      </c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  <c r="AH17" s="386"/>
      <c r="AI17" s="386"/>
      <c r="AJ17" s="386"/>
      <c r="AK17" s="386"/>
      <c r="AL17" s="386"/>
      <c r="AM17" s="386"/>
      <c r="AN17" s="386"/>
      <c r="AO17" s="386"/>
      <c r="AP17" s="386"/>
      <c r="AQ17" s="386"/>
      <c r="AR17" s="386"/>
      <c r="AS17" s="386"/>
      <c r="AT17" s="386"/>
      <c r="AU17" s="386"/>
      <c r="AV17" s="386"/>
      <c r="AW17" s="386"/>
      <c r="AX17" s="386"/>
    </row>
    <row r="18" customFormat="false" ht="24" hidden="false" customHeight="true" outlineLevel="0" collapsed="false">
      <c r="A18" s="388" t="n">
        <v>11</v>
      </c>
      <c r="B18" s="385" t="str">
        <f aca="false">IF(NOMINA!B11="","",NOMINA!B11)</f>
        <v>  </v>
      </c>
      <c r="C18" s="383"/>
      <c r="D18" s="383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6"/>
      <c r="AG18" s="386"/>
      <c r="AH18" s="386"/>
      <c r="AI18" s="386"/>
      <c r="AJ18" s="386"/>
      <c r="AK18" s="386"/>
      <c r="AL18" s="386"/>
      <c r="AM18" s="386"/>
      <c r="AN18" s="386"/>
      <c r="AO18" s="386"/>
      <c r="AP18" s="386"/>
      <c r="AQ18" s="386"/>
      <c r="AR18" s="386"/>
      <c r="AS18" s="386"/>
      <c r="AT18" s="386"/>
      <c r="AU18" s="386"/>
      <c r="AV18" s="386"/>
      <c r="AW18" s="386"/>
      <c r="AX18" s="386"/>
    </row>
    <row r="19" customFormat="false" ht="24" hidden="false" customHeight="true" outlineLevel="0" collapsed="false">
      <c r="A19" s="388" t="n">
        <v>12</v>
      </c>
      <c r="B19" s="385" t="str">
        <f aca="false">IF(NOMINA!B12="","",NOMINA!B12)</f>
        <v>  </v>
      </c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386"/>
      <c r="AM19" s="386"/>
      <c r="AN19" s="386"/>
      <c r="AO19" s="386"/>
      <c r="AP19" s="386"/>
      <c r="AQ19" s="386"/>
      <c r="AR19" s="386"/>
      <c r="AS19" s="386"/>
      <c r="AT19" s="386"/>
      <c r="AU19" s="386"/>
      <c r="AV19" s="386"/>
      <c r="AW19" s="386"/>
      <c r="AX19" s="386"/>
    </row>
    <row r="20" customFormat="false" ht="24" hidden="false" customHeight="true" outlineLevel="0" collapsed="false">
      <c r="A20" s="388" t="n">
        <v>13</v>
      </c>
      <c r="B20" s="385" t="str">
        <f aca="false">IF(NOMINA!B13="","",NOMINA!B13)</f>
        <v>  </v>
      </c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  <c r="AE20" s="386"/>
      <c r="AF20" s="386"/>
      <c r="AG20" s="386"/>
      <c r="AH20" s="386"/>
      <c r="AI20" s="386"/>
      <c r="AJ20" s="386"/>
      <c r="AK20" s="386"/>
      <c r="AL20" s="386"/>
      <c r="AM20" s="386"/>
      <c r="AN20" s="386"/>
      <c r="AO20" s="386"/>
      <c r="AP20" s="386"/>
      <c r="AQ20" s="386"/>
      <c r="AR20" s="386"/>
      <c r="AS20" s="386"/>
      <c r="AT20" s="386"/>
      <c r="AU20" s="386"/>
      <c r="AV20" s="386"/>
      <c r="AW20" s="386"/>
      <c r="AX20" s="386"/>
    </row>
    <row r="21" customFormat="false" ht="24" hidden="false" customHeight="true" outlineLevel="0" collapsed="false">
      <c r="A21" s="388" t="n">
        <v>14</v>
      </c>
      <c r="B21" s="385" t="str">
        <f aca="false">IF(NOMINA!B14="","",NOMINA!B14)</f>
        <v>  </v>
      </c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86"/>
      <c r="AB21" s="386"/>
      <c r="AC21" s="386"/>
      <c r="AD21" s="386"/>
      <c r="AE21" s="386"/>
      <c r="AF21" s="386"/>
      <c r="AG21" s="386"/>
      <c r="AH21" s="386"/>
      <c r="AI21" s="386"/>
      <c r="AJ21" s="386"/>
      <c r="AK21" s="386"/>
      <c r="AL21" s="386"/>
      <c r="AM21" s="386"/>
      <c r="AN21" s="386"/>
      <c r="AO21" s="386"/>
      <c r="AP21" s="386"/>
      <c r="AQ21" s="386"/>
      <c r="AR21" s="386"/>
      <c r="AS21" s="386"/>
      <c r="AT21" s="386"/>
      <c r="AU21" s="386"/>
      <c r="AV21" s="386"/>
      <c r="AW21" s="386"/>
      <c r="AX21" s="386"/>
    </row>
    <row r="22" customFormat="false" ht="24" hidden="false" customHeight="true" outlineLevel="0" collapsed="false">
      <c r="A22" s="388" t="n">
        <v>15</v>
      </c>
      <c r="B22" s="385" t="str">
        <f aca="false">IF(NOMINA!B15="","",NOMINA!B15)</f>
        <v>  </v>
      </c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386"/>
      <c r="AA22" s="386"/>
      <c r="AB22" s="386"/>
      <c r="AC22" s="386"/>
      <c r="AD22" s="386"/>
      <c r="AE22" s="386"/>
      <c r="AF22" s="386"/>
      <c r="AG22" s="386"/>
      <c r="AH22" s="386"/>
      <c r="AI22" s="386"/>
      <c r="AJ22" s="386"/>
      <c r="AK22" s="386"/>
      <c r="AL22" s="386"/>
      <c r="AM22" s="386"/>
      <c r="AN22" s="386"/>
      <c r="AO22" s="386"/>
      <c r="AP22" s="386"/>
      <c r="AQ22" s="386"/>
      <c r="AR22" s="386"/>
      <c r="AS22" s="386"/>
      <c r="AT22" s="386"/>
      <c r="AU22" s="386"/>
      <c r="AV22" s="386"/>
      <c r="AW22" s="386"/>
      <c r="AX22" s="386"/>
    </row>
    <row r="23" customFormat="false" ht="24" hidden="false" customHeight="true" outlineLevel="0" collapsed="false">
      <c r="A23" s="388" t="n">
        <v>16</v>
      </c>
      <c r="B23" s="385" t="str">
        <f aca="false">IF(NOMINA!B16="","",NOMINA!B16)</f>
        <v>  </v>
      </c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386"/>
      <c r="AA23" s="386"/>
      <c r="AB23" s="386"/>
      <c r="AC23" s="386"/>
      <c r="AD23" s="386"/>
      <c r="AE23" s="386"/>
      <c r="AF23" s="386"/>
      <c r="AG23" s="386"/>
      <c r="AH23" s="386"/>
      <c r="AI23" s="386"/>
      <c r="AJ23" s="386"/>
      <c r="AK23" s="386"/>
      <c r="AL23" s="386"/>
      <c r="AM23" s="386"/>
      <c r="AN23" s="386"/>
      <c r="AO23" s="386"/>
      <c r="AP23" s="386"/>
      <c r="AQ23" s="386"/>
      <c r="AR23" s="386"/>
      <c r="AS23" s="386"/>
      <c r="AT23" s="386"/>
      <c r="AU23" s="386"/>
      <c r="AV23" s="386"/>
      <c r="AW23" s="386"/>
      <c r="AX23" s="386"/>
    </row>
    <row r="24" customFormat="false" ht="24" hidden="false" customHeight="true" outlineLevel="0" collapsed="false">
      <c r="A24" s="388" t="n">
        <v>17</v>
      </c>
      <c r="B24" s="385" t="str">
        <f aca="false">IF(NOMINA!B17="","",NOMINA!B17)</f>
        <v>  </v>
      </c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386"/>
      <c r="AA24" s="386"/>
      <c r="AB24" s="386"/>
      <c r="AC24" s="386"/>
      <c r="AD24" s="386"/>
      <c r="AE24" s="386"/>
      <c r="AF24" s="386"/>
      <c r="AG24" s="386"/>
      <c r="AH24" s="386"/>
      <c r="AI24" s="386"/>
      <c r="AJ24" s="386"/>
      <c r="AK24" s="386"/>
      <c r="AL24" s="386"/>
      <c r="AM24" s="386"/>
      <c r="AN24" s="386"/>
      <c r="AO24" s="386"/>
      <c r="AP24" s="386"/>
      <c r="AQ24" s="386"/>
      <c r="AR24" s="386"/>
      <c r="AS24" s="386"/>
      <c r="AT24" s="386"/>
      <c r="AU24" s="386"/>
      <c r="AV24" s="386"/>
      <c r="AW24" s="386"/>
      <c r="AX24" s="386"/>
    </row>
    <row r="25" customFormat="false" ht="24" hidden="false" customHeight="true" outlineLevel="0" collapsed="false">
      <c r="A25" s="388" t="n">
        <v>18</v>
      </c>
      <c r="B25" s="385" t="str">
        <f aca="false">IF(NOMINA!B18="","",NOMINA!B18)</f>
        <v>  </v>
      </c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86"/>
      <c r="AB25" s="386"/>
      <c r="AC25" s="386"/>
      <c r="AD25" s="386"/>
      <c r="AE25" s="386"/>
      <c r="AF25" s="386"/>
      <c r="AG25" s="386"/>
      <c r="AH25" s="386"/>
      <c r="AI25" s="386"/>
      <c r="AJ25" s="386"/>
      <c r="AK25" s="386"/>
      <c r="AL25" s="386"/>
      <c r="AM25" s="386"/>
      <c r="AN25" s="386"/>
      <c r="AO25" s="386"/>
      <c r="AP25" s="386"/>
      <c r="AQ25" s="386"/>
      <c r="AR25" s="386"/>
      <c r="AS25" s="386"/>
      <c r="AT25" s="386"/>
      <c r="AU25" s="386"/>
      <c r="AV25" s="386"/>
      <c r="AW25" s="386"/>
      <c r="AX25" s="386"/>
    </row>
    <row r="26" customFormat="false" ht="24" hidden="false" customHeight="true" outlineLevel="0" collapsed="false">
      <c r="A26" s="388" t="n">
        <v>19</v>
      </c>
      <c r="B26" s="385" t="str">
        <f aca="false">IF(NOMINA!B19="","",NOMINA!B19)</f>
        <v>  </v>
      </c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86"/>
      <c r="AA26" s="386"/>
      <c r="AB26" s="386"/>
      <c r="AC26" s="386"/>
      <c r="AD26" s="386"/>
      <c r="AE26" s="386"/>
      <c r="AF26" s="386"/>
      <c r="AG26" s="386"/>
      <c r="AH26" s="386"/>
      <c r="AI26" s="386"/>
      <c r="AJ26" s="386"/>
      <c r="AK26" s="386"/>
      <c r="AL26" s="386"/>
      <c r="AM26" s="386"/>
      <c r="AN26" s="386"/>
      <c r="AO26" s="386"/>
      <c r="AP26" s="386"/>
      <c r="AQ26" s="386"/>
      <c r="AR26" s="386"/>
      <c r="AS26" s="386"/>
      <c r="AT26" s="386"/>
      <c r="AU26" s="386"/>
      <c r="AV26" s="386"/>
      <c r="AW26" s="386"/>
      <c r="AX26" s="386"/>
    </row>
    <row r="27" customFormat="false" ht="24" hidden="false" customHeight="true" outlineLevel="0" collapsed="false">
      <c r="A27" s="388" t="n">
        <v>20</v>
      </c>
      <c r="B27" s="385" t="str">
        <f aca="false">IF(NOMINA!B20="","",NOMINA!B20)</f>
        <v>  </v>
      </c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386"/>
      <c r="AA27" s="386"/>
      <c r="AB27" s="386"/>
      <c r="AC27" s="386"/>
      <c r="AD27" s="386"/>
      <c r="AE27" s="386"/>
      <c r="AF27" s="386"/>
      <c r="AG27" s="386"/>
      <c r="AH27" s="386"/>
      <c r="AI27" s="386"/>
      <c r="AJ27" s="386"/>
      <c r="AK27" s="386"/>
      <c r="AL27" s="386"/>
      <c r="AM27" s="386"/>
      <c r="AN27" s="386"/>
      <c r="AO27" s="386"/>
      <c r="AP27" s="386"/>
      <c r="AQ27" s="386"/>
      <c r="AR27" s="386"/>
      <c r="AS27" s="386"/>
      <c r="AT27" s="386"/>
      <c r="AU27" s="386"/>
      <c r="AV27" s="386"/>
      <c r="AW27" s="386"/>
      <c r="AX27" s="386"/>
    </row>
    <row r="28" customFormat="false" ht="24" hidden="false" customHeight="true" outlineLevel="0" collapsed="false">
      <c r="A28" s="388" t="n">
        <v>21</v>
      </c>
      <c r="B28" s="385" t="str">
        <f aca="false">IF(NOMINA!B21="","",NOMINA!B21)</f>
        <v>  </v>
      </c>
      <c r="C28" s="383"/>
      <c r="D28" s="383"/>
      <c r="E28" s="383"/>
      <c r="F28" s="383"/>
      <c r="G28" s="383"/>
      <c r="H28" s="383"/>
      <c r="I28" s="383"/>
      <c r="J28" s="383"/>
      <c r="K28" s="383"/>
      <c r="L28" s="383"/>
      <c r="M28" s="383"/>
      <c r="N28" s="383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  <c r="AH28" s="386"/>
      <c r="AI28" s="386"/>
      <c r="AJ28" s="386"/>
      <c r="AK28" s="386"/>
      <c r="AL28" s="386"/>
      <c r="AM28" s="386"/>
      <c r="AN28" s="386"/>
      <c r="AO28" s="386"/>
      <c r="AP28" s="386"/>
      <c r="AQ28" s="386"/>
      <c r="AR28" s="386"/>
      <c r="AS28" s="386"/>
      <c r="AT28" s="386"/>
      <c r="AU28" s="386"/>
      <c r="AV28" s="386"/>
      <c r="AW28" s="386"/>
      <c r="AX28" s="386"/>
    </row>
    <row r="29" customFormat="false" ht="24" hidden="false" customHeight="true" outlineLevel="0" collapsed="false">
      <c r="A29" s="388" t="n">
        <v>22</v>
      </c>
      <c r="B29" s="385" t="str">
        <f aca="false">IF(NOMINA!B22="","",NOMINA!B22)</f>
        <v>  </v>
      </c>
      <c r="C29" s="383"/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386"/>
      <c r="AA29" s="386"/>
      <c r="AB29" s="386"/>
      <c r="AC29" s="386"/>
      <c r="AD29" s="386"/>
      <c r="AE29" s="386"/>
      <c r="AF29" s="386"/>
      <c r="AG29" s="386"/>
      <c r="AH29" s="386"/>
      <c r="AI29" s="386"/>
      <c r="AJ29" s="386"/>
      <c r="AK29" s="386"/>
      <c r="AL29" s="386"/>
      <c r="AM29" s="386"/>
      <c r="AN29" s="386"/>
      <c r="AO29" s="386"/>
      <c r="AP29" s="386"/>
      <c r="AQ29" s="386"/>
      <c r="AR29" s="386"/>
      <c r="AS29" s="386"/>
      <c r="AT29" s="386"/>
      <c r="AU29" s="386"/>
      <c r="AV29" s="386"/>
      <c r="AW29" s="386"/>
      <c r="AX29" s="386"/>
    </row>
    <row r="30" customFormat="false" ht="24" hidden="false" customHeight="true" outlineLevel="0" collapsed="false">
      <c r="A30" s="388" t="n">
        <v>23</v>
      </c>
      <c r="B30" s="385" t="str">
        <f aca="false">IF(NOMINA!B23="","",NOMINA!B23)</f>
        <v>  </v>
      </c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386"/>
      <c r="AA30" s="386"/>
      <c r="AB30" s="386"/>
      <c r="AC30" s="386"/>
      <c r="AD30" s="386"/>
      <c r="AE30" s="386"/>
      <c r="AF30" s="386"/>
      <c r="AG30" s="386"/>
      <c r="AH30" s="386"/>
      <c r="AI30" s="386"/>
      <c r="AJ30" s="386"/>
      <c r="AK30" s="386"/>
      <c r="AL30" s="386"/>
      <c r="AM30" s="386"/>
      <c r="AN30" s="386"/>
      <c r="AO30" s="386"/>
      <c r="AP30" s="386"/>
      <c r="AQ30" s="386"/>
      <c r="AR30" s="386"/>
      <c r="AS30" s="386"/>
      <c r="AT30" s="386"/>
      <c r="AU30" s="386"/>
      <c r="AV30" s="386"/>
      <c r="AW30" s="386"/>
      <c r="AX30" s="386"/>
    </row>
    <row r="31" customFormat="false" ht="24" hidden="false" customHeight="true" outlineLevel="0" collapsed="false">
      <c r="A31" s="388" t="n">
        <v>24</v>
      </c>
      <c r="B31" s="385" t="str">
        <f aca="false">IF(NOMINA!B24="","",NOMINA!B24)</f>
        <v>  </v>
      </c>
      <c r="C31" s="383"/>
      <c r="D31" s="383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386"/>
      <c r="AA31" s="386"/>
      <c r="AB31" s="386"/>
      <c r="AC31" s="386"/>
      <c r="AD31" s="386"/>
      <c r="AE31" s="386"/>
      <c r="AF31" s="386"/>
      <c r="AG31" s="386"/>
      <c r="AH31" s="386"/>
      <c r="AI31" s="386"/>
      <c r="AJ31" s="386"/>
      <c r="AK31" s="386"/>
      <c r="AL31" s="386"/>
      <c r="AM31" s="386"/>
      <c r="AN31" s="386"/>
      <c r="AO31" s="386"/>
      <c r="AP31" s="386"/>
      <c r="AQ31" s="386"/>
      <c r="AR31" s="386"/>
      <c r="AS31" s="386"/>
      <c r="AT31" s="386"/>
      <c r="AU31" s="386"/>
      <c r="AV31" s="386"/>
      <c r="AW31" s="386"/>
      <c r="AX31" s="386"/>
    </row>
    <row r="32" customFormat="false" ht="24" hidden="false" customHeight="true" outlineLevel="0" collapsed="false">
      <c r="A32" s="388" t="n">
        <v>25</v>
      </c>
      <c r="B32" s="385" t="str">
        <f aca="false">IF(NOMINA!B25="","",NOMINA!B25)</f>
        <v>  </v>
      </c>
      <c r="C32" s="383"/>
      <c r="D32" s="383"/>
      <c r="E32" s="383"/>
      <c r="F32" s="383"/>
      <c r="G32" s="383"/>
      <c r="H32" s="383"/>
      <c r="I32" s="383"/>
      <c r="J32" s="383"/>
      <c r="K32" s="383"/>
      <c r="L32" s="383"/>
      <c r="M32" s="383"/>
      <c r="N32" s="383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386"/>
      <c r="AA32" s="386"/>
      <c r="AB32" s="386"/>
      <c r="AC32" s="386"/>
      <c r="AD32" s="386"/>
      <c r="AE32" s="386"/>
      <c r="AF32" s="386"/>
      <c r="AG32" s="386"/>
      <c r="AH32" s="386"/>
      <c r="AI32" s="386"/>
      <c r="AJ32" s="386"/>
      <c r="AK32" s="386"/>
      <c r="AL32" s="386"/>
      <c r="AM32" s="386"/>
      <c r="AN32" s="386"/>
      <c r="AO32" s="386"/>
      <c r="AP32" s="386"/>
      <c r="AQ32" s="386"/>
      <c r="AR32" s="386"/>
      <c r="AS32" s="386"/>
      <c r="AT32" s="386"/>
      <c r="AU32" s="386"/>
      <c r="AV32" s="386"/>
      <c r="AW32" s="386"/>
      <c r="AX32" s="386"/>
    </row>
    <row r="33" customFormat="false" ht="24" hidden="true" customHeight="true" outlineLevel="0" collapsed="false">
      <c r="A33" s="388" t="n">
        <v>26</v>
      </c>
      <c r="B33" s="385" t="str">
        <f aca="false">IF(NOMINA!B26="","",NOMINA!B26)</f>
        <v>  </v>
      </c>
      <c r="C33" s="383"/>
      <c r="D33" s="383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386"/>
      <c r="AA33" s="386"/>
      <c r="AB33" s="386"/>
      <c r="AC33" s="386"/>
      <c r="AD33" s="386"/>
      <c r="AE33" s="386"/>
      <c r="AF33" s="386"/>
      <c r="AG33" s="386"/>
      <c r="AH33" s="386"/>
      <c r="AI33" s="386"/>
      <c r="AJ33" s="386"/>
      <c r="AK33" s="386"/>
      <c r="AL33" s="386"/>
      <c r="AM33" s="386"/>
      <c r="AN33" s="386"/>
      <c r="AO33" s="386"/>
      <c r="AP33" s="386"/>
      <c r="AQ33" s="386"/>
      <c r="AR33" s="386"/>
      <c r="AS33" s="386"/>
      <c r="AT33" s="386"/>
      <c r="AU33" s="386"/>
      <c r="AV33" s="386"/>
      <c r="AW33" s="386"/>
      <c r="AX33" s="386"/>
    </row>
    <row r="34" customFormat="false" ht="24" hidden="true" customHeight="true" outlineLevel="0" collapsed="false">
      <c r="A34" s="388" t="n">
        <v>27</v>
      </c>
      <c r="B34" s="385" t="str">
        <f aca="false">IF(NOMINA!B27="","",NOMINA!B27)</f>
        <v>  </v>
      </c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383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386"/>
      <c r="AA34" s="386"/>
      <c r="AB34" s="386"/>
      <c r="AC34" s="386"/>
      <c r="AD34" s="386"/>
      <c r="AE34" s="386"/>
      <c r="AF34" s="386"/>
      <c r="AG34" s="386"/>
      <c r="AH34" s="386"/>
      <c r="AI34" s="386"/>
      <c r="AJ34" s="386"/>
      <c r="AK34" s="386"/>
      <c r="AL34" s="386"/>
      <c r="AM34" s="386"/>
      <c r="AN34" s="386"/>
      <c r="AO34" s="386"/>
      <c r="AP34" s="386"/>
      <c r="AQ34" s="386"/>
      <c r="AR34" s="386"/>
      <c r="AS34" s="386"/>
      <c r="AT34" s="386"/>
      <c r="AU34" s="386"/>
      <c r="AV34" s="386"/>
      <c r="AW34" s="386"/>
      <c r="AX34" s="386"/>
    </row>
    <row r="35" customFormat="false" ht="24" hidden="true" customHeight="true" outlineLevel="0" collapsed="false">
      <c r="A35" s="388" t="n">
        <v>28</v>
      </c>
      <c r="B35" s="385" t="str">
        <f aca="false">IF(NOMINA!B28="","",NOMINA!B28)</f>
        <v>  </v>
      </c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386"/>
      <c r="AA35" s="386"/>
      <c r="AB35" s="386"/>
      <c r="AC35" s="386"/>
      <c r="AD35" s="386"/>
      <c r="AE35" s="386"/>
      <c r="AF35" s="386"/>
      <c r="AG35" s="386"/>
      <c r="AH35" s="386"/>
      <c r="AI35" s="386"/>
      <c r="AJ35" s="386"/>
      <c r="AK35" s="386"/>
      <c r="AL35" s="386"/>
      <c r="AM35" s="386"/>
      <c r="AN35" s="386"/>
      <c r="AO35" s="386"/>
      <c r="AP35" s="386"/>
      <c r="AQ35" s="386"/>
      <c r="AR35" s="386"/>
      <c r="AS35" s="386"/>
      <c r="AT35" s="386"/>
      <c r="AU35" s="386"/>
      <c r="AV35" s="386"/>
      <c r="AW35" s="386"/>
      <c r="AX35" s="386"/>
    </row>
    <row r="36" customFormat="false" ht="24" hidden="true" customHeight="true" outlineLevel="0" collapsed="false">
      <c r="A36" s="388" t="n">
        <v>29</v>
      </c>
      <c r="B36" s="385" t="str">
        <f aca="false">IF(NOMINA!B29="","",NOMINA!B29)</f>
        <v>  </v>
      </c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86"/>
      <c r="AA36" s="386"/>
      <c r="AB36" s="386"/>
      <c r="AC36" s="386"/>
      <c r="AD36" s="386"/>
      <c r="AE36" s="386"/>
      <c r="AF36" s="386"/>
      <c r="AG36" s="386"/>
      <c r="AH36" s="386"/>
      <c r="AI36" s="386"/>
      <c r="AJ36" s="386"/>
      <c r="AK36" s="386"/>
      <c r="AL36" s="386"/>
      <c r="AM36" s="386"/>
      <c r="AN36" s="386"/>
      <c r="AO36" s="386"/>
      <c r="AP36" s="386"/>
      <c r="AQ36" s="386"/>
      <c r="AR36" s="386"/>
      <c r="AS36" s="386"/>
      <c r="AT36" s="386"/>
      <c r="AU36" s="386"/>
      <c r="AV36" s="386"/>
      <c r="AW36" s="386"/>
      <c r="AX36" s="386"/>
    </row>
    <row r="37" customFormat="false" ht="24" hidden="true" customHeight="true" outlineLevel="0" collapsed="false">
      <c r="A37" s="388" t="n">
        <v>30</v>
      </c>
      <c r="B37" s="385" t="str">
        <f aca="false">IF(NOMINA!B30="","",NOMINA!B30)</f>
        <v>  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386"/>
      <c r="AA37" s="386"/>
      <c r="AB37" s="386"/>
      <c r="AC37" s="386"/>
      <c r="AD37" s="386"/>
      <c r="AE37" s="386"/>
      <c r="AF37" s="386"/>
      <c r="AG37" s="386"/>
      <c r="AH37" s="386"/>
      <c r="AI37" s="386"/>
      <c r="AJ37" s="386"/>
      <c r="AK37" s="386"/>
      <c r="AL37" s="386"/>
      <c r="AM37" s="386"/>
      <c r="AN37" s="386"/>
      <c r="AO37" s="386"/>
      <c r="AP37" s="386"/>
      <c r="AQ37" s="386"/>
      <c r="AR37" s="386"/>
      <c r="AS37" s="386"/>
      <c r="AT37" s="386"/>
      <c r="AU37" s="386"/>
      <c r="AV37" s="386"/>
      <c r="AW37" s="386"/>
      <c r="AX37" s="386"/>
    </row>
    <row r="38" customFormat="false" ht="24" hidden="true" customHeight="true" outlineLevel="0" collapsed="false">
      <c r="A38" s="388" t="n">
        <v>31</v>
      </c>
      <c r="B38" s="385" t="str">
        <f aca="false">IF(NOMINA!B31="","",NOMINA!B31)</f>
        <v>  </v>
      </c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86"/>
      <c r="AB38" s="386"/>
      <c r="AC38" s="386"/>
      <c r="AD38" s="386"/>
      <c r="AE38" s="386"/>
      <c r="AF38" s="386"/>
      <c r="AG38" s="386"/>
      <c r="AH38" s="386"/>
      <c r="AI38" s="386"/>
      <c r="AJ38" s="386"/>
      <c r="AK38" s="386"/>
      <c r="AL38" s="386"/>
      <c r="AM38" s="386"/>
      <c r="AN38" s="386"/>
      <c r="AO38" s="386"/>
      <c r="AP38" s="386"/>
      <c r="AQ38" s="386"/>
      <c r="AR38" s="386"/>
      <c r="AS38" s="386"/>
      <c r="AT38" s="386"/>
      <c r="AU38" s="386"/>
      <c r="AV38" s="386"/>
      <c r="AW38" s="386"/>
      <c r="AX38" s="386"/>
    </row>
    <row r="39" customFormat="false" ht="24" hidden="true" customHeight="true" outlineLevel="0" collapsed="false">
      <c r="A39" s="388" t="n">
        <v>32</v>
      </c>
      <c r="B39" s="385" t="str">
        <f aca="false">IF(NOMINA!B32="","",NOMINA!B32)</f>
        <v>  </v>
      </c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383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386"/>
      <c r="AA39" s="386"/>
      <c r="AB39" s="386"/>
      <c r="AC39" s="386"/>
      <c r="AD39" s="386"/>
      <c r="AE39" s="386"/>
      <c r="AF39" s="386"/>
      <c r="AG39" s="386"/>
      <c r="AH39" s="386"/>
      <c r="AI39" s="386"/>
      <c r="AJ39" s="386"/>
      <c r="AK39" s="386"/>
      <c r="AL39" s="386"/>
      <c r="AM39" s="386"/>
      <c r="AN39" s="386"/>
      <c r="AO39" s="386"/>
      <c r="AP39" s="386"/>
      <c r="AQ39" s="386"/>
      <c r="AR39" s="386"/>
      <c r="AS39" s="386"/>
      <c r="AT39" s="386"/>
      <c r="AU39" s="386"/>
      <c r="AV39" s="386"/>
      <c r="AW39" s="386"/>
      <c r="AX39" s="386"/>
    </row>
    <row r="40" customFormat="false" ht="24" hidden="true" customHeight="true" outlineLevel="0" collapsed="false">
      <c r="A40" s="388" t="n">
        <v>33</v>
      </c>
      <c r="B40" s="385" t="str">
        <f aca="false">IF(NOMINA!B33="","",NOMINA!B33)</f>
        <v>  </v>
      </c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86"/>
      <c r="AA40" s="386"/>
      <c r="AB40" s="386"/>
      <c r="AC40" s="386"/>
      <c r="AD40" s="386"/>
      <c r="AE40" s="386"/>
      <c r="AF40" s="386"/>
      <c r="AG40" s="386"/>
      <c r="AH40" s="386"/>
      <c r="AI40" s="386"/>
      <c r="AJ40" s="386"/>
      <c r="AK40" s="386"/>
      <c r="AL40" s="386"/>
      <c r="AM40" s="386"/>
      <c r="AN40" s="386"/>
      <c r="AO40" s="386"/>
      <c r="AP40" s="386"/>
      <c r="AQ40" s="386"/>
      <c r="AR40" s="386"/>
      <c r="AS40" s="386"/>
      <c r="AT40" s="386"/>
      <c r="AU40" s="386"/>
      <c r="AV40" s="386"/>
      <c r="AW40" s="386"/>
      <c r="AX40" s="386"/>
    </row>
    <row r="41" customFormat="false" ht="24" hidden="true" customHeight="true" outlineLevel="0" collapsed="false">
      <c r="A41" s="388" t="n">
        <v>34</v>
      </c>
      <c r="B41" s="385" t="str">
        <f aca="false">IF(NOMINA!B34="","",NOMINA!B34)</f>
        <v>  </v>
      </c>
      <c r="C41" s="383"/>
      <c r="D41" s="383"/>
      <c r="E41" s="383"/>
      <c r="F41" s="383"/>
      <c r="G41" s="383"/>
      <c r="H41" s="383"/>
      <c r="I41" s="383"/>
      <c r="J41" s="383"/>
      <c r="K41" s="383"/>
      <c r="L41" s="383"/>
      <c r="M41" s="383"/>
      <c r="N41" s="383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386"/>
      <c r="Z41" s="386"/>
      <c r="AA41" s="386"/>
      <c r="AB41" s="386"/>
      <c r="AC41" s="386"/>
      <c r="AD41" s="386"/>
      <c r="AE41" s="386"/>
      <c r="AF41" s="386"/>
      <c r="AG41" s="386"/>
      <c r="AH41" s="386"/>
      <c r="AI41" s="386"/>
      <c r="AJ41" s="386"/>
      <c r="AK41" s="386"/>
      <c r="AL41" s="386"/>
      <c r="AM41" s="386"/>
      <c r="AN41" s="386"/>
      <c r="AO41" s="386"/>
      <c r="AP41" s="386"/>
      <c r="AQ41" s="386"/>
      <c r="AR41" s="386"/>
      <c r="AS41" s="386"/>
      <c r="AT41" s="386"/>
      <c r="AU41" s="386"/>
      <c r="AV41" s="386"/>
      <c r="AW41" s="386"/>
      <c r="AX41" s="386"/>
    </row>
    <row r="42" customFormat="false" ht="24" hidden="true" customHeight="true" outlineLevel="0" collapsed="false">
      <c r="A42" s="388" t="n">
        <v>35</v>
      </c>
      <c r="B42" s="385" t="str">
        <f aca="false">IF(NOMINA!B35="","",NOMINA!B35)</f>
        <v>  </v>
      </c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6"/>
      <c r="AD42" s="386"/>
      <c r="AE42" s="386"/>
      <c r="AF42" s="386"/>
      <c r="AG42" s="386"/>
      <c r="AH42" s="386"/>
      <c r="AI42" s="386"/>
      <c r="AJ42" s="386"/>
      <c r="AK42" s="386"/>
      <c r="AL42" s="386"/>
      <c r="AM42" s="386"/>
      <c r="AN42" s="386"/>
      <c r="AO42" s="386"/>
      <c r="AP42" s="386"/>
      <c r="AQ42" s="386"/>
      <c r="AR42" s="386"/>
      <c r="AS42" s="386"/>
      <c r="AT42" s="386"/>
      <c r="AU42" s="386"/>
      <c r="AV42" s="386"/>
      <c r="AW42" s="386"/>
      <c r="AX42" s="386"/>
    </row>
    <row r="43" customFormat="false" ht="24" hidden="true" customHeight="true" outlineLevel="0" collapsed="false">
      <c r="A43" s="388" t="n">
        <v>36</v>
      </c>
      <c r="B43" s="385" t="str">
        <f aca="false">IF(NOMINA!B36="","",NOMINA!B36)</f>
        <v>  </v>
      </c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383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386"/>
      <c r="AA43" s="386"/>
      <c r="AB43" s="386"/>
      <c r="AC43" s="386"/>
      <c r="AD43" s="386"/>
      <c r="AE43" s="386"/>
      <c r="AF43" s="386"/>
      <c r="AG43" s="386"/>
      <c r="AH43" s="386"/>
      <c r="AI43" s="386"/>
      <c r="AJ43" s="386"/>
      <c r="AK43" s="386"/>
      <c r="AL43" s="386"/>
      <c r="AM43" s="386"/>
      <c r="AN43" s="386"/>
      <c r="AO43" s="386"/>
      <c r="AP43" s="386"/>
      <c r="AQ43" s="386"/>
      <c r="AR43" s="386"/>
      <c r="AS43" s="386"/>
      <c r="AT43" s="386"/>
      <c r="AU43" s="386"/>
      <c r="AV43" s="386"/>
      <c r="AW43" s="386"/>
      <c r="AX43" s="386"/>
    </row>
    <row r="44" customFormat="false" ht="24" hidden="true" customHeight="true" outlineLevel="0" collapsed="false">
      <c r="A44" s="388" t="n">
        <v>37</v>
      </c>
      <c r="B44" s="385" t="str">
        <f aca="false">IF(NOMINA!B37="","",NOMINA!B37)</f>
        <v>  </v>
      </c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86"/>
      <c r="AA44" s="386"/>
      <c r="AB44" s="386"/>
      <c r="AC44" s="386"/>
      <c r="AD44" s="386"/>
      <c r="AE44" s="386"/>
      <c r="AF44" s="386"/>
      <c r="AG44" s="386"/>
      <c r="AH44" s="386"/>
      <c r="AI44" s="386"/>
      <c r="AJ44" s="386"/>
      <c r="AK44" s="386"/>
      <c r="AL44" s="386"/>
      <c r="AM44" s="386"/>
      <c r="AN44" s="386"/>
      <c r="AO44" s="386"/>
      <c r="AP44" s="386"/>
      <c r="AQ44" s="386"/>
      <c r="AR44" s="386"/>
      <c r="AS44" s="386"/>
      <c r="AT44" s="386"/>
      <c r="AU44" s="386"/>
      <c r="AV44" s="386"/>
      <c r="AW44" s="386"/>
      <c r="AX44" s="386"/>
    </row>
    <row r="45" customFormat="false" ht="24" hidden="true" customHeight="true" outlineLevel="0" collapsed="false">
      <c r="A45" s="388" t="n">
        <v>38</v>
      </c>
      <c r="B45" s="385" t="str">
        <f aca="false">IF(NOMINA!B38="","",NOMINA!B38)</f>
        <v>  </v>
      </c>
      <c r="C45" s="383"/>
      <c r="D45" s="383"/>
      <c r="E45" s="383"/>
      <c r="F45" s="383"/>
      <c r="G45" s="383"/>
      <c r="H45" s="383"/>
      <c r="I45" s="383"/>
      <c r="J45" s="383"/>
      <c r="K45" s="383"/>
      <c r="L45" s="383"/>
      <c r="M45" s="383"/>
      <c r="N45" s="383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386"/>
      <c r="Z45" s="386"/>
      <c r="AA45" s="386"/>
      <c r="AB45" s="386"/>
      <c r="AC45" s="386"/>
      <c r="AD45" s="386"/>
      <c r="AE45" s="386"/>
      <c r="AF45" s="386"/>
      <c r="AG45" s="386"/>
      <c r="AH45" s="386"/>
      <c r="AI45" s="386"/>
      <c r="AJ45" s="386"/>
      <c r="AK45" s="386"/>
      <c r="AL45" s="386"/>
      <c r="AM45" s="386"/>
      <c r="AN45" s="386"/>
      <c r="AO45" s="386"/>
      <c r="AP45" s="386"/>
      <c r="AQ45" s="386"/>
      <c r="AR45" s="386"/>
      <c r="AS45" s="386"/>
      <c r="AT45" s="386"/>
      <c r="AU45" s="386"/>
      <c r="AV45" s="386"/>
      <c r="AW45" s="386"/>
      <c r="AX45" s="386"/>
    </row>
    <row r="46" customFormat="false" ht="24" hidden="true" customHeight="true" outlineLevel="0" collapsed="false">
      <c r="A46" s="388" t="n">
        <v>39</v>
      </c>
      <c r="B46" s="385" t="str">
        <f aca="false">IF(NOMINA!B39="","",NOMINA!B39)</f>
        <v>  </v>
      </c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86"/>
      <c r="AB46" s="386"/>
      <c r="AC46" s="386"/>
      <c r="AD46" s="386"/>
      <c r="AE46" s="386"/>
      <c r="AF46" s="386"/>
      <c r="AG46" s="386"/>
      <c r="AH46" s="386"/>
      <c r="AI46" s="386"/>
      <c r="AJ46" s="386"/>
      <c r="AK46" s="386"/>
      <c r="AL46" s="386"/>
      <c r="AM46" s="386"/>
      <c r="AN46" s="386"/>
      <c r="AO46" s="386"/>
      <c r="AP46" s="386"/>
      <c r="AQ46" s="386"/>
      <c r="AR46" s="386"/>
      <c r="AS46" s="386"/>
      <c r="AT46" s="386"/>
      <c r="AU46" s="386"/>
      <c r="AV46" s="386"/>
      <c r="AW46" s="386"/>
      <c r="AX46" s="386"/>
    </row>
    <row r="47" customFormat="false" ht="24" hidden="true" customHeight="true" outlineLevel="0" collapsed="false">
      <c r="A47" s="388" t="n">
        <v>40</v>
      </c>
      <c r="B47" s="385" t="str">
        <f aca="false">IF(NOMINA!B40="","",NOMINA!B40)</f>
        <v>  </v>
      </c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386"/>
      <c r="Z47" s="386"/>
      <c r="AA47" s="386"/>
      <c r="AB47" s="386"/>
      <c r="AC47" s="386"/>
      <c r="AD47" s="386"/>
      <c r="AE47" s="386"/>
      <c r="AF47" s="386"/>
      <c r="AG47" s="386"/>
      <c r="AH47" s="386"/>
      <c r="AI47" s="386"/>
      <c r="AJ47" s="386"/>
      <c r="AK47" s="386"/>
      <c r="AL47" s="386"/>
      <c r="AM47" s="386"/>
      <c r="AN47" s="386"/>
      <c r="AO47" s="386"/>
      <c r="AP47" s="386"/>
      <c r="AQ47" s="386"/>
      <c r="AR47" s="386"/>
      <c r="AS47" s="386"/>
      <c r="AT47" s="386"/>
      <c r="AU47" s="386"/>
      <c r="AV47" s="386"/>
      <c r="AW47" s="386"/>
      <c r="AX47" s="386"/>
    </row>
    <row r="48" customFormat="false" ht="24" hidden="true" customHeight="true" outlineLevel="0" collapsed="false">
      <c r="A48" s="388" t="n">
        <v>41</v>
      </c>
      <c r="B48" s="385" t="str">
        <f aca="false">IF(NOMINA!B41="","",NOMINA!B41)</f>
        <v>  </v>
      </c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386"/>
      <c r="Z48" s="386"/>
      <c r="AA48" s="386"/>
      <c r="AB48" s="386"/>
      <c r="AC48" s="386"/>
      <c r="AD48" s="386"/>
      <c r="AE48" s="386"/>
      <c r="AF48" s="386"/>
      <c r="AG48" s="386"/>
      <c r="AH48" s="386"/>
      <c r="AI48" s="386"/>
      <c r="AJ48" s="386"/>
      <c r="AK48" s="386"/>
      <c r="AL48" s="386"/>
      <c r="AM48" s="386"/>
      <c r="AN48" s="386"/>
      <c r="AO48" s="386"/>
      <c r="AP48" s="386"/>
      <c r="AQ48" s="386"/>
      <c r="AR48" s="386"/>
      <c r="AS48" s="386"/>
      <c r="AT48" s="386"/>
      <c r="AU48" s="386"/>
      <c r="AV48" s="386"/>
      <c r="AW48" s="386"/>
      <c r="AX48" s="386"/>
    </row>
    <row r="49" customFormat="false" ht="23.25" hidden="true" customHeight="true" outlineLevel="0" collapsed="false">
      <c r="A49" s="388" t="n">
        <v>42</v>
      </c>
      <c r="B49" s="385" t="str">
        <f aca="false">IF(NOMINA!B42="","",NOMINA!B42)</f>
        <v>  </v>
      </c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86"/>
      <c r="AA49" s="386"/>
      <c r="AB49" s="386"/>
      <c r="AC49" s="386"/>
      <c r="AD49" s="386"/>
      <c r="AE49" s="386"/>
      <c r="AF49" s="386"/>
      <c r="AG49" s="386"/>
      <c r="AH49" s="386"/>
      <c r="AI49" s="386"/>
      <c r="AJ49" s="386"/>
      <c r="AK49" s="386"/>
      <c r="AL49" s="386"/>
      <c r="AM49" s="386"/>
      <c r="AN49" s="386"/>
      <c r="AO49" s="386"/>
      <c r="AP49" s="386"/>
      <c r="AQ49" s="386"/>
      <c r="AR49" s="386"/>
      <c r="AS49" s="386"/>
      <c r="AT49" s="386"/>
      <c r="AU49" s="386"/>
      <c r="AV49" s="386"/>
      <c r="AW49" s="386"/>
      <c r="AX49" s="386"/>
    </row>
    <row r="50" customFormat="false" ht="20.25" hidden="true" customHeight="true" outlineLevel="0" collapsed="false">
      <c r="A50" s="389" t="n">
        <v>43</v>
      </c>
      <c r="B50" s="390" t="str">
        <f aca="false">IF(NOMINA!B43="","",NOMINA!B43)</f>
        <v>  </v>
      </c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86"/>
      <c r="AA50" s="386"/>
      <c r="AB50" s="386"/>
      <c r="AC50" s="386"/>
      <c r="AD50" s="386"/>
      <c r="AE50" s="386"/>
      <c r="AF50" s="386"/>
      <c r="AG50" s="386"/>
      <c r="AH50" s="386"/>
      <c r="AI50" s="386"/>
      <c r="AJ50" s="386"/>
      <c r="AK50" s="386"/>
      <c r="AL50" s="386"/>
      <c r="AM50" s="386"/>
      <c r="AN50" s="392"/>
      <c r="AO50" s="393"/>
      <c r="AP50" s="393"/>
      <c r="AQ50" s="393"/>
      <c r="AR50" s="393"/>
      <c r="AS50" s="393"/>
      <c r="AT50" s="393"/>
      <c r="AU50" s="393"/>
      <c r="AV50" s="393"/>
      <c r="AW50" s="393"/>
      <c r="AX50" s="394"/>
    </row>
    <row r="51" customFormat="false" ht="20.25" hidden="true" customHeight="true" outlineLevel="0" collapsed="false">
      <c r="A51" s="388" t="n">
        <v>44</v>
      </c>
      <c r="B51" s="385" t="str">
        <f aca="false">IF(NOMINA!B44="","",NOMINA!B44)</f>
        <v>  </v>
      </c>
      <c r="C51" s="383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86"/>
      <c r="AB51" s="386"/>
      <c r="AC51" s="386"/>
      <c r="AD51" s="386"/>
      <c r="AE51" s="386"/>
      <c r="AF51" s="386"/>
      <c r="AG51" s="386"/>
      <c r="AH51" s="386"/>
      <c r="AI51" s="386"/>
      <c r="AJ51" s="386"/>
      <c r="AK51" s="386"/>
      <c r="AL51" s="386"/>
      <c r="AM51" s="386"/>
    </row>
    <row r="52" customFormat="false" ht="20.25" hidden="true" customHeight="true" outlineLevel="0" collapsed="false">
      <c r="A52" s="389" t="n">
        <v>45</v>
      </c>
      <c r="B52" s="390" t="str">
        <f aca="false">IF(NOMINA!B45="","",NOMINA!B45)</f>
        <v>  </v>
      </c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86"/>
      <c r="AB52" s="386"/>
      <c r="AC52" s="386"/>
      <c r="AD52" s="386"/>
      <c r="AE52" s="386"/>
      <c r="AF52" s="386"/>
      <c r="AG52" s="386"/>
      <c r="AH52" s="386"/>
      <c r="AI52" s="386"/>
      <c r="AJ52" s="386"/>
      <c r="AK52" s="386"/>
      <c r="AL52" s="386"/>
      <c r="AM52" s="386"/>
    </row>
  </sheetData>
  <mergeCells count="3">
    <mergeCell ref="A2:AX2"/>
    <mergeCell ref="A6:A7"/>
    <mergeCell ref="B6:B7"/>
  </mergeCells>
  <printOptions headings="false" gridLines="false" gridLinesSet="true" horizontalCentered="false" verticalCentered="false"/>
  <pageMargins left="0.472222222222222" right="0.275694444444444" top="0.590277777777778" bottom="0.39375" header="0.511811023622047" footer="0.511811023622047"/>
  <pageSetup paperSize="1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AX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18.29"/>
    <col collapsed="false" customWidth="true" hidden="true" outlineLevel="0" max="7" min="3" style="51" width="10.16"/>
    <col collapsed="false" customWidth="true" hidden="true" outlineLevel="0" max="13" min="8" style="51" width="11.43"/>
    <col collapsed="false" customWidth="true" hidden="true" outlineLevel="0" max="14" min="14" style="51" width="10.16"/>
    <col collapsed="false" customWidth="true" hidden="false" outlineLevel="0" max="50" min="15" style="51" width="3.28"/>
  </cols>
  <sheetData>
    <row r="1" customFormat="false" ht="17.35" hidden="false" customHeight="false" outlineLevel="0" collapsed="false">
      <c r="A1" s="375" t="str">
        <f aca="false">NOMINA!$F$1</f>
        <v>U.E. "BEATRIZ HARTMANN DE BEDREGAL"</v>
      </c>
      <c r="AJ1" s="376" t="s">
        <v>420</v>
      </c>
    </row>
    <row r="2" customFormat="false" ht="27.75" hidden="false" customHeight="true" outlineLevel="0" collapsed="false">
      <c r="A2" s="377" t="s">
        <v>425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</row>
    <row r="3" customFormat="false" ht="19.5" hidden="false" customHeight="true" outlineLevel="0" collapsed="false">
      <c r="A3" s="378" t="str">
        <f aca="false">NOMINA!$C$1</f>
        <v>PROFESOR(A): SARA VALDIVIA ARANCIBIA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6"/>
      <c r="S3" s="396"/>
      <c r="T3" s="395"/>
      <c r="U3" s="395"/>
      <c r="V3" s="395"/>
      <c r="W3" s="397"/>
      <c r="X3" s="396"/>
      <c r="Y3" s="395"/>
      <c r="Z3" s="398" t="str">
        <f aca="false">NOMINA!$C$2</f>
        <v>CURSO: 5º "A" PRIMARIA</v>
      </c>
      <c r="AA3" s="396"/>
      <c r="AB3" s="396"/>
      <c r="AC3" s="396"/>
      <c r="AD3" s="396"/>
      <c r="AE3" s="396"/>
      <c r="AF3" s="396"/>
      <c r="AG3" s="396"/>
      <c r="AH3" s="396"/>
      <c r="AI3" s="396"/>
      <c r="AJ3" s="396"/>
      <c r="AK3" s="396"/>
      <c r="AL3" s="396"/>
      <c r="AM3" s="396"/>
      <c r="AN3" s="396"/>
      <c r="AO3" s="396"/>
      <c r="AP3" s="398" t="str">
        <f aca="false">NOMINA!$C$4</f>
        <v>GESTIÓN: 2024</v>
      </c>
      <c r="AQ3" s="396"/>
      <c r="AR3" s="396"/>
      <c r="AS3" s="396"/>
      <c r="AT3" s="396"/>
      <c r="AU3" s="396"/>
    </row>
    <row r="4" customFormat="false" ht="3.75" hidden="false" customHeight="true" outlineLevel="0" collapsed="false">
      <c r="A4" s="378"/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6"/>
      <c r="S4" s="396"/>
      <c r="T4" s="395"/>
      <c r="U4" s="395"/>
      <c r="V4" s="395"/>
      <c r="W4" s="397"/>
      <c r="X4" s="396"/>
      <c r="Y4" s="395"/>
      <c r="Z4" s="398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6"/>
      <c r="AL4" s="396"/>
      <c r="AM4" s="396"/>
      <c r="AN4" s="396"/>
      <c r="AO4" s="396"/>
      <c r="AP4" s="398"/>
      <c r="AQ4" s="396"/>
      <c r="AR4" s="396"/>
      <c r="AS4" s="396"/>
      <c r="AT4" s="396"/>
      <c r="AU4" s="396"/>
    </row>
    <row r="5" customFormat="false" ht="15" hidden="false" customHeight="false" outlineLevel="0" collapsed="false">
      <c r="A5" s="388" t="s">
        <v>142</v>
      </c>
      <c r="B5" s="399" t="s">
        <v>426</v>
      </c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6"/>
      <c r="AB5" s="386"/>
      <c r="AC5" s="386"/>
      <c r="AD5" s="386"/>
      <c r="AE5" s="386"/>
      <c r="AF5" s="386"/>
      <c r="AG5" s="386"/>
      <c r="AH5" s="386"/>
      <c r="AI5" s="386"/>
      <c r="AJ5" s="386"/>
      <c r="AK5" s="386"/>
      <c r="AL5" s="386"/>
      <c r="AM5" s="386"/>
      <c r="AN5" s="386"/>
      <c r="AO5" s="386"/>
      <c r="AP5" s="386"/>
      <c r="AQ5" s="386"/>
      <c r="AR5" s="386"/>
      <c r="AS5" s="386"/>
      <c r="AT5" s="386"/>
      <c r="AU5" s="386"/>
      <c r="AV5" s="386"/>
      <c r="AW5" s="386"/>
      <c r="AX5" s="386"/>
    </row>
    <row r="6" customFormat="false" ht="15" hidden="false" customHeight="false" outlineLevel="0" collapsed="false">
      <c r="A6" s="388"/>
      <c r="B6" s="399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6"/>
      <c r="AB6" s="386"/>
      <c r="AC6" s="386"/>
      <c r="AD6" s="386"/>
      <c r="AE6" s="386"/>
      <c r="AF6" s="386"/>
      <c r="AG6" s="386"/>
      <c r="AH6" s="386"/>
      <c r="AI6" s="386"/>
      <c r="AJ6" s="386"/>
      <c r="AK6" s="386"/>
      <c r="AL6" s="386"/>
      <c r="AM6" s="386"/>
      <c r="AN6" s="386"/>
      <c r="AO6" s="386"/>
      <c r="AP6" s="386"/>
      <c r="AQ6" s="386"/>
      <c r="AR6" s="386"/>
      <c r="AS6" s="386"/>
      <c r="AT6" s="386"/>
      <c r="AU6" s="386"/>
      <c r="AV6" s="386"/>
      <c r="AW6" s="386"/>
      <c r="AX6" s="386"/>
    </row>
    <row r="7" customFormat="false" ht="99.75" hidden="false" customHeight="true" outlineLevel="0" collapsed="false">
      <c r="A7" s="388"/>
      <c r="B7" s="382" t="s">
        <v>422</v>
      </c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400"/>
      <c r="P7" s="400"/>
      <c r="Q7" s="400"/>
      <c r="R7" s="400"/>
      <c r="S7" s="400"/>
      <c r="T7" s="400"/>
      <c r="U7" s="400"/>
      <c r="V7" s="400"/>
      <c r="W7" s="400"/>
      <c r="X7" s="400"/>
      <c r="Y7" s="400"/>
      <c r="Z7" s="400"/>
      <c r="AA7" s="401"/>
      <c r="AB7" s="401"/>
      <c r="AC7" s="401"/>
      <c r="AD7" s="401"/>
      <c r="AE7" s="401"/>
      <c r="AF7" s="401"/>
      <c r="AG7" s="401"/>
      <c r="AH7" s="401"/>
      <c r="AI7" s="401"/>
      <c r="AJ7" s="401"/>
      <c r="AK7" s="401"/>
      <c r="AL7" s="401"/>
      <c r="AM7" s="401"/>
      <c r="AN7" s="401"/>
      <c r="AO7" s="401"/>
      <c r="AP7" s="401"/>
      <c r="AQ7" s="401"/>
      <c r="AR7" s="401"/>
      <c r="AS7" s="401"/>
      <c r="AT7" s="401"/>
      <c r="AU7" s="401"/>
      <c r="AV7" s="401"/>
      <c r="AW7" s="401"/>
      <c r="AX7" s="401"/>
    </row>
    <row r="8" customFormat="false" ht="21.75" hidden="false" customHeight="true" outlineLevel="0" collapsed="false">
      <c r="A8" s="388" t="n">
        <v>1</v>
      </c>
      <c r="B8" s="402" t="str">
        <f aca="false">IF(NOMINA!B1="","",NOMINA!B1)</f>
        <v>  </v>
      </c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386"/>
      <c r="AC8" s="386"/>
      <c r="AD8" s="386"/>
      <c r="AE8" s="386"/>
      <c r="AF8" s="386"/>
      <c r="AG8" s="386"/>
      <c r="AH8" s="386"/>
      <c r="AI8" s="386"/>
      <c r="AJ8" s="386"/>
      <c r="AK8" s="386"/>
      <c r="AL8" s="386"/>
      <c r="AM8" s="386"/>
      <c r="AN8" s="386"/>
      <c r="AO8" s="386"/>
      <c r="AP8" s="386"/>
      <c r="AQ8" s="386"/>
      <c r="AR8" s="386"/>
      <c r="AS8" s="386"/>
      <c r="AT8" s="386"/>
      <c r="AU8" s="386"/>
      <c r="AV8" s="386"/>
      <c r="AW8" s="386"/>
      <c r="AX8" s="386"/>
    </row>
    <row r="9" customFormat="false" ht="21.75" hidden="false" customHeight="true" outlineLevel="0" collapsed="false">
      <c r="A9" s="388" t="n">
        <v>2</v>
      </c>
      <c r="B9" s="402" t="str">
        <f aca="false">IF(NOMINA!B2="","",NOMINA!B2)</f>
        <v>  </v>
      </c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386"/>
      <c r="AB9" s="386"/>
      <c r="AC9" s="386"/>
      <c r="AD9" s="386"/>
      <c r="AE9" s="386"/>
      <c r="AF9" s="386"/>
      <c r="AG9" s="386"/>
      <c r="AH9" s="386"/>
      <c r="AI9" s="386"/>
      <c r="AJ9" s="386"/>
      <c r="AK9" s="386"/>
      <c r="AL9" s="386"/>
      <c r="AM9" s="386"/>
      <c r="AN9" s="386"/>
      <c r="AO9" s="386"/>
      <c r="AP9" s="386"/>
      <c r="AQ9" s="386"/>
      <c r="AR9" s="386"/>
      <c r="AS9" s="386"/>
      <c r="AT9" s="386"/>
      <c r="AU9" s="386"/>
      <c r="AV9" s="386"/>
      <c r="AW9" s="386"/>
      <c r="AX9" s="386"/>
    </row>
    <row r="10" customFormat="false" ht="21.75" hidden="false" customHeight="true" outlineLevel="0" collapsed="false">
      <c r="A10" s="388" t="n">
        <v>3</v>
      </c>
      <c r="B10" s="402" t="str">
        <f aca="false">IF(NOMINA!B3="","",NOMINA!B3)</f>
        <v>  </v>
      </c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86"/>
      <c r="Z10" s="386"/>
      <c r="AA10" s="386"/>
      <c r="AB10" s="386"/>
      <c r="AC10" s="386"/>
      <c r="AD10" s="386"/>
      <c r="AE10" s="386"/>
      <c r="AF10" s="386"/>
      <c r="AG10" s="386"/>
      <c r="AH10" s="386"/>
      <c r="AI10" s="386"/>
      <c r="AJ10" s="386"/>
      <c r="AK10" s="386"/>
      <c r="AL10" s="386"/>
      <c r="AM10" s="386"/>
      <c r="AN10" s="386"/>
      <c r="AO10" s="386"/>
      <c r="AP10" s="386"/>
      <c r="AQ10" s="386"/>
      <c r="AR10" s="386"/>
      <c r="AS10" s="386"/>
      <c r="AT10" s="386"/>
      <c r="AU10" s="386"/>
      <c r="AV10" s="386"/>
      <c r="AW10" s="386"/>
      <c r="AX10" s="386"/>
    </row>
    <row r="11" customFormat="false" ht="21.75" hidden="false" customHeight="true" outlineLevel="0" collapsed="false">
      <c r="A11" s="388" t="n">
        <v>4</v>
      </c>
      <c r="B11" s="402" t="str">
        <f aca="false">IF(NOMINA!B4="","",NOMINA!B4)</f>
        <v>  </v>
      </c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6"/>
      <c r="P11" s="386"/>
      <c r="Q11" s="386"/>
      <c r="R11" s="386"/>
      <c r="S11" s="386"/>
      <c r="T11" s="386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6"/>
      <c r="AF11" s="386"/>
      <c r="AG11" s="386"/>
      <c r="AH11" s="386"/>
      <c r="AI11" s="386"/>
      <c r="AJ11" s="386"/>
      <c r="AK11" s="386"/>
      <c r="AL11" s="386"/>
      <c r="AM11" s="386"/>
      <c r="AN11" s="386"/>
      <c r="AO11" s="386"/>
      <c r="AP11" s="386"/>
      <c r="AQ11" s="386"/>
      <c r="AR11" s="386"/>
      <c r="AS11" s="386"/>
      <c r="AT11" s="386"/>
      <c r="AU11" s="386"/>
      <c r="AV11" s="386"/>
      <c r="AW11" s="386"/>
      <c r="AX11" s="386"/>
    </row>
    <row r="12" customFormat="false" ht="21.75" hidden="false" customHeight="true" outlineLevel="0" collapsed="false">
      <c r="A12" s="388" t="n">
        <v>5</v>
      </c>
      <c r="B12" s="402" t="str">
        <f aca="false">IF(NOMINA!B5="","",NOMINA!B5)</f>
        <v>  </v>
      </c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6"/>
      <c r="P12" s="386"/>
      <c r="Q12" s="386"/>
      <c r="R12" s="386"/>
      <c r="S12" s="386"/>
      <c r="T12" s="386"/>
      <c r="U12" s="386"/>
      <c r="V12" s="386"/>
      <c r="W12" s="386"/>
      <c r="X12" s="386"/>
      <c r="Y12" s="386"/>
      <c r="Z12" s="386"/>
      <c r="AA12" s="386"/>
      <c r="AB12" s="386"/>
      <c r="AC12" s="386"/>
      <c r="AD12" s="386"/>
      <c r="AE12" s="386"/>
      <c r="AF12" s="386"/>
      <c r="AG12" s="386"/>
      <c r="AH12" s="386"/>
      <c r="AI12" s="386"/>
      <c r="AJ12" s="386"/>
      <c r="AK12" s="386"/>
      <c r="AL12" s="386"/>
      <c r="AM12" s="386"/>
      <c r="AN12" s="386"/>
      <c r="AO12" s="386"/>
      <c r="AP12" s="386"/>
      <c r="AQ12" s="386"/>
      <c r="AR12" s="386"/>
      <c r="AS12" s="386"/>
      <c r="AT12" s="386"/>
      <c r="AU12" s="386"/>
      <c r="AV12" s="386"/>
      <c r="AW12" s="386"/>
      <c r="AX12" s="386"/>
    </row>
    <row r="13" customFormat="false" ht="21.75" hidden="false" customHeight="true" outlineLevel="0" collapsed="false">
      <c r="A13" s="388" t="n">
        <v>6</v>
      </c>
      <c r="B13" s="402" t="str">
        <f aca="false">IF(NOMINA!B6="","",NOMINA!B6)</f>
        <v>  </v>
      </c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6"/>
      <c r="P13" s="386"/>
      <c r="Q13" s="386"/>
      <c r="R13" s="386"/>
      <c r="S13" s="386"/>
      <c r="T13" s="386"/>
      <c r="U13" s="386"/>
      <c r="V13" s="386"/>
      <c r="W13" s="386"/>
      <c r="X13" s="386"/>
      <c r="Y13" s="386"/>
      <c r="Z13" s="386"/>
      <c r="AA13" s="386"/>
      <c r="AB13" s="386"/>
      <c r="AC13" s="386"/>
      <c r="AD13" s="386"/>
      <c r="AE13" s="386"/>
      <c r="AF13" s="386"/>
      <c r="AG13" s="386"/>
      <c r="AH13" s="386"/>
      <c r="AI13" s="386"/>
      <c r="AJ13" s="386"/>
      <c r="AK13" s="386"/>
      <c r="AL13" s="386"/>
      <c r="AM13" s="386"/>
      <c r="AN13" s="386"/>
      <c r="AO13" s="386"/>
      <c r="AP13" s="386"/>
      <c r="AQ13" s="386"/>
      <c r="AR13" s="386"/>
      <c r="AS13" s="386"/>
      <c r="AT13" s="386"/>
      <c r="AU13" s="386"/>
      <c r="AV13" s="386"/>
      <c r="AW13" s="386"/>
      <c r="AX13" s="386"/>
    </row>
    <row r="14" customFormat="false" ht="21.75" hidden="false" customHeight="true" outlineLevel="0" collapsed="false">
      <c r="A14" s="388" t="n">
        <v>7</v>
      </c>
      <c r="B14" s="402" t="str">
        <f aca="false">IF(NOMINA!B7="","",NOMINA!B7)</f>
        <v>  </v>
      </c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  <c r="AH14" s="386"/>
      <c r="AI14" s="386"/>
      <c r="AJ14" s="386"/>
      <c r="AK14" s="386"/>
      <c r="AL14" s="386"/>
      <c r="AM14" s="386"/>
      <c r="AN14" s="386"/>
      <c r="AO14" s="386"/>
      <c r="AP14" s="386"/>
      <c r="AQ14" s="386"/>
      <c r="AR14" s="386"/>
      <c r="AS14" s="386"/>
      <c r="AT14" s="386"/>
      <c r="AU14" s="386"/>
      <c r="AV14" s="386"/>
      <c r="AW14" s="386"/>
      <c r="AX14" s="386"/>
    </row>
    <row r="15" customFormat="false" ht="21.75" hidden="false" customHeight="true" outlineLevel="0" collapsed="false">
      <c r="A15" s="388" t="n">
        <v>8</v>
      </c>
      <c r="B15" s="402" t="str">
        <f aca="false">IF(NOMINA!B8="","",NOMINA!B8)</f>
        <v>  </v>
      </c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  <c r="AE15" s="386"/>
      <c r="AF15" s="386"/>
      <c r="AG15" s="386"/>
      <c r="AH15" s="386"/>
      <c r="AI15" s="386"/>
      <c r="AJ15" s="386"/>
      <c r="AK15" s="386"/>
      <c r="AL15" s="386"/>
      <c r="AM15" s="386"/>
      <c r="AN15" s="386"/>
      <c r="AO15" s="386"/>
      <c r="AP15" s="386"/>
      <c r="AQ15" s="386"/>
      <c r="AR15" s="386"/>
      <c r="AS15" s="386"/>
      <c r="AT15" s="386"/>
      <c r="AU15" s="386"/>
      <c r="AV15" s="386"/>
      <c r="AW15" s="386"/>
      <c r="AX15" s="386"/>
    </row>
    <row r="16" customFormat="false" ht="21.75" hidden="false" customHeight="true" outlineLevel="0" collapsed="false">
      <c r="A16" s="388" t="n">
        <v>9</v>
      </c>
      <c r="B16" s="402" t="str">
        <f aca="false">IF(NOMINA!B9="","",NOMINA!B9)</f>
        <v>  </v>
      </c>
      <c r="C16" s="383"/>
      <c r="D16" s="383"/>
      <c r="E16" s="383"/>
      <c r="F16" s="383"/>
      <c r="G16" s="383"/>
      <c r="H16" s="383"/>
      <c r="I16" s="383"/>
      <c r="J16" s="383"/>
      <c r="K16" s="383"/>
      <c r="L16" s="383"/>
      <c r="M16" s="383"/>
      <c r="N16" s="383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  <c r="AE16" s="386"/>
      <c r="AF16" s="386"/>
      <c r="AG16" s="386"/>
      <c r="AH16" s="386"/>
      <c r="AI16" s="386"/>
      <c r="AJ16" s="386"/>
      <c r="AK16" s="386"/>
      <c r="AL16" s="386"/>
      <c r="AM16" s="386"/>
      <c r="AN16" s="386"/>
      <c r="AO16" s="386"/>
      <c r="AP16" s="386"/>
      <c r="AQ16" s="386"/>
      <c r="AR16" s="386"/>
      <c r="AS16" s="386"/>
      <c r="AT16" s="386"/>
      <c r="AU16" s="386"/>
      <c r="AV16" s="386"/>
      <c r="AW16" s="386"/>
      <c r="AX16" s="386"/>
    </row>
    <row r="17" customFormat="false" ht="21.75" hidden="false" customHeight="true" outlineLevel="0" collapsed="false">
      <c r="A17" s="388" t="n">
        <v>10</v>
      </c>
      <c r="B17" s="402" t="str">
        <f aca="false">IF(NOMINA!B10="","",NOMINA!B10)</f>
        <v>  </v>
      </c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  <c r="AH17" s="386"/>
      <c r="AI17" s="386"/>
      <c r="AJ17" s="386"/>
      <c r="AK17" s="386"/>
      <c r="AL17" s="386"/>
      <c r="AM17" s="386"/>
      <c r="AN17" s="386"/>
      <c r="AO17" s="386"/>
      <c r="AP17" s="386"/>
      <c r="AQ17" s="386"/>
      <c r="AR17" s="386"/>
      <c r="AS17" s="386"/>
      <c r="AT17" s="386"/>
      <c r="AU17" s="386"/>
      <c r="AV17" s="386"/>
      <c r="AW17" s="386"/>
      <c r="AX17" s="386"/>
    </row>
    <row r="18" customFormat="false" ht="21.75" hidden="false" customHeight="true" outlineLevel="0" collapsed="false">
      <c r="A18" s="388" t="n">
        <v>11</v>
      </c>
      <c r="B18" s="402" t="str">
        <f aca="false">IF(NOMINA!B11="","",NOMINA!B11)</f>
        <v>  </v>
      </c>
      <c r="C18" s="383"/>
      <c r="D18" s="383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6"/>
      <c r="AG18" s="386"/>
      <c r="AH18" s="386"/>
      <c r="AI18" s="386"/>
      <c r="AJ18" s="386"/>
      <c r="AK18" s="386"/>
      <c r="AL18" s="386"/>
      <c r="AM18" s="386"/>
      <c r="AN18" s="386"/>
      <c r="AO18" s="386"/>
      <c r="AP18" s="386"/>
      <c r="AQ18" s="386"/>
      <c r="AR18" s="386"/>
      <c r="AS18" s="386"/>
      <c r="AT18" s="386"/>
      <c r="AU18" s="386"/>
      <c r="AV18" s="386"/>
      <c r="AW18" s="386"/>
      <c r="AX18" s="386"/>
    </row>
    <row r="19" customFormat="false" ht="21.75" hidden="false" customHeight="true" outlineLevel="0" collapsed="false">
      <c r="A19" s="388" t="n">
        <v>12</v>
      </c>
      <c r="B19" s="402" t="str">
        <f aca="false">IF(NOMINA!B12="","",NOMINA!B12)</f>
        <v>  </v>
      </c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  <c r="AE19" s="386"/>
      <c r="AF19" s="386"/>
      <c r="AG19" s="386"/>
      <c r="AH19" s="386"/>
      <c r="AI19" s="386"/>
      <c r="AJ19" s="386"/>
      <c r="AK19" s="386"/>
      <c r="AL19" s="386"/>
      <c r="AM19" s="386"/>
      <c r="AN19" s="386"/>
      <c r="AO19" s="386"/>
      <c r="AP19" s="386"/>
      <c r="AQ19" s="386"/>
      <c r="AR19" s="386"/>
      <c r="AS19" s="386"/>
      <c r="AT19" s="386"/>
      <c r="AU19" s="386"/>
      <c r="AV19" s="386"/>
      <c r="AW19" s="386"/>
      <c r="AX19" s="386"/>
    </row>
    <row r="20" customFormat="false" ht="21.75" hidden="false" customHeight="true" outlineLevel="0" collapsed="false">
      <c r="A20" s="388" t="n">
        <v>13</v>
      </c>
      <c r="B20" s="402" t="str">
        <f aca="false">IF(NOMINA!B13="","",NOMINA!B13)</f>
        <v>  </v>
      </c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  <c r="AE20" s="386"/>
      <c r="AF20" s="386"/>
      <c r="AG20" s="386"/>
      <c r="AH20" s="386"/>
      <c r="AI20" s="386"/>
      <c r="AJ20" s="386"/>
      <c r="AK20" s="386"/>
      <c r="AL20" s="386"/>
      <c r="AM20" s="386"/>
      <c r="AN20" s="386"/>
      <c r="AO20" s="386"/>
      <c r="AP20" s="386"/>
      <c r="AQ20" s="386"/>
      <c r="AR20" s="386"/>
      <c r="AS20" s="386"/>
      <c r="AT20" s="386"/>
      <c r="AU20" s="386"/>
      <c r="AV20" s="386"/>
      <c r="AW20" s="386"/>
      <c r="AX20" s="386"/>
    </row>
    <row r="21" customFormat="false" ht="21.75" hidden="false" customHeight="true" outlineLevel="0" collapsed="false">
      <c r="A21" s="388" t="n">
        <v>14</v>
      </c>
      <c r="B21" s="402" t="str">
        <f aca="false">IF(NOMINA!B14="","",NOMINA!B14)</f>
        <v>  </v>
      </c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86"/>
      <c r="AB21" s="386"/>
      <c r="AC21" s="386"/>
      <c r="AD21" s="386"/>
      <c r="AE21" s="386"/>
      <c r="AF21" s="386"/>
      <c r="AG21" s="386"/>
      <c r="AH21" s="386"/>
      <c r="AI21" s="386"/>
      <c r="AJ21" s="386"/>
      <c r="AK21" s="386"/>
      <c r="AL21" s="386"/>
      <c r="AM21" s="386"/>
      <c r="AN21" s="386"/>
      <c r="AO21" s="386"/>
      <c r="AP21" s="386"/>
      <c r="AQ21" s="386"/>
      <c r="AR21" s="386"/>
      <c r="AS21" s="386"/>
      <c r="AT21" s="386"/>
      <c r="AU21" s="386"/>
      <c r="AV21" s="386"/>
      <c r="AW21" s="386"/>
      <c r="AX21" s="386"/>
    </row>
    <row r="22" customFormat="false" ht="21.75" hidden="false" customHeight="true" outlineLevel="0" collapsed="false">
      <c r="A22" s="388" t="n">
        <v>15</v>
      </c>
      <c r="B22" s="402" t="str">
        <f aca="false">IF(NOMINA!B15="","",NOMINA!B15)</f>
        <v>  </v>
      </c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386"/>
      <c r="AA22" s="386"/>
      <c r="AB22" s="386"/>
      <c r="AC22" s="386"/>
      <c r="AD22" s="386"/>
      <c r="AE22" s="386"/>
      <c r="AF22" s="386"/>
      <c r="AG22" s="386"/>
      <c r="AH22" s="386"/>
      <c r="AI22" s="386"/>
      <c r="AJ22" s="386"/>
      <c r="AK22" s="386"/>
      <c r="AL22" s="386"/>
      <c r="AM22" s="386"/>
      <c r="AN22" s="386"/>
      <c r="AO22" s="386"/>
      <c r="AP22" s="386"/>
      <c r="AQ22" s="386"/>
      <c r="AR22" s="386"/>
      <c r="AS22" s="386"/>
      <c r="AT22" s="386"/>
      <c r="AU22" s="386"/>
      <c r="AV22" s="386"/>
      <c r="AW22" s="386"/>
      <c r="AX22" s="386"/>
    </row>
    <row r="23" customFormat="false" ht="21.75" hidden="false" customHeight="true" outlineLevel="0" collapsed="false">
      <c r="A23" s="388" t="n">
        <v>16</v>
      </c>
      <c r="B23" s="402" t="str">
        <f aca="false">IF(NOMINA!B16="","",NOMINA!B16)</f>
        <v>  </v>
      </c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386"/>
      <c r="AA23" s="386"/>
      <c r="AB23" s="386"/>
      <c r="AC23" s="386"/>
      <c r="AD23" s="386"/>
      <c r="AE23" s="386"/>
      <c r="AF23" s="386"/>
      <c r="AG23" s="386"/>
      <c r="AH23" s="386"/>
      <c r="AI23" s="386"/>
      <c r="AJ23" s="386"/>
      <c r="AK23" s="386"/>
      <c r="AL23" s="386"/>
      <c r="AM23" s="386"/>
      <c r="AN23" s="386"/>
      <c r="AO23" s="386"/>
      <c r="AP23" s="386"/>
      <c r="AQ23" s="386"/>
      <c r="AR23" s="386"/>
      <c r="AS23" s="386"/>
      <c r="AT23" s="386"/>
      <c r="AU23" s="386"/>
      <c r="AV23" s="386"/>
      <c r="AW23" s="386"/>
      <c r="AX23" s="386"/>
    </row>
    <row r="24" customFormat="false" ht="21.75" hidden="false" customHeight="true" outlineLevel="0" collapsed="false">
      <c r="A24" s="388" t="n">
        <v>17</v>
      </c>
      <c r="B24" s="402" t="str">
        <f aca="false">IF(NOMINA!B17="","",NOMINA!B17)</f>
        <v>  </v>
      </c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386"/>
      <c r="AA24" s="386"/>
      <c r="AB24" s="386"/>
      <c r="AC24" s="386"/>
      <c r="AD24" s="386"/>
      <c r="AE24" s="386"/>
      <c r="AF24" s="386"/>
      <c r="AG24" s="386"/>
      <c r="AH24" s="386"/>
      <c r="AI24" s="386"/>
      <c r="AJ24" s="386"/>
      <c r="AK24" s="386"/>
      <c r="AL24" s="386"/>
      <c r="AM24" s="386"/>
      <c r="AN24" s="386"/>
      <c r="AO24" s="386"/>
      <c r="AP24" s="386"/>
      <c r="AQ24" s="386"/>
      <c r="AR24" s="386"/>
      <c r="AS24" s="386"/>
      <c r="AT24" s="386"/>
      <c r="AU24" s="386"/>
      <c r="AV24" s="386"/>
      <c r="AW24" s="386"/>
      <c r="AX24" s="386"/>
    </row>
    <row r="25" customFormat="false" ht="21.75" hidden="false" customHeight="true" outlineLevel="0" collapsed="false">
      <c r="A25" s="388" t="n">
        <v>18</v>
      </c>
      <c r="B25" s="402" t="str">
        <f aca="false">IF(NOMINA!B18="","",NOMINA!B18)</f>
        <v>  </v>
      </c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86"/>
      <c r="AB25" s="386"/>
      <c r="AC25" s="386"/>
      <c r="AD25" s="386"/>
      <c r="AE25" s="386"/>
      <c r="AF25" s="386"/>
      <c r="AG25" s="386"/>
      <c r="AH25" s="386"/>
      <c r="AI25" s="386"/>
      <c r="AJ25" s="386"/>
      <c r="AK25" s="386"/>
      <c r="AL25" s="386"/>
      <c r="AM25" s="386"/>
      <c r="AN25" s="386"/>
      <c r="AO25" s="386"/>
      <c r="AP25" s="386"/>
      <c r="AQ25" s="386"/>
      <c r="AR25" s="386"/>
      <c r="AS25" s="386"/>
      <c r="AT25" s="386"/>
      <c r="AU25" s="386"/>
      <c r="AV25" s="386"/>
      <c r="AW25" s="386"/>
      <c r="AX25" s="386"/>
    </row>
    <row r="26" customFormat="false" ht="21.75" hidden="false" customHeight="true" outlineLevel="0" collapsed="false">
      <c r="A26" s="388" t="n">
        <v>19</v>
      </c>
      <c r="B26" s="402" t="str">
        <f aca="false">IF(NOMINA!B19="","",NOMINA!B19)</f>
        <v>  </v>
      </c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86"/>
      <c r="AA26" s="386"/>
      <c r="AB26" s="386"/>
      <c r="AC26" s="386"/>
      <c r="AD26" s="386"/>
      <c r="AE26" s="386"/>
      <c r="AF26" s="386"/>
      <c r="AG26" s="386"/>
      <c r="AH26" s="386"/>
      <c r="AI26" s="386"/>
      <c r="AJ26" s="386"/>
      <c r="AK26" s="386"/>
      <c r="AL26" s="386"/>
      <c r="AM26" s="386"/>
      <c r="AN26" s="386"/>
      <c r="AO26" s="386"/>
      <c r="AP26" s="386"/>
      <c r="AQ26" s="386"/>
      <c r="AR26" s="386"/>
      <c r="AS26" s="386"/>
      <c r="AT26" s="386"/>
      <c r="AU26" s="386"/>
      <c r="AV26" s="386"/>
      <c r="AW26" s="386"/>
      <c r="AX26" s="386"/>
    </row>
    <row r="27" customFormat="false" ht="21.75" hidden="false" customHeight="true" outlineLevel="0" collapsed="false">
      <c r="A27" s="388" t="n">
        <v>20</v>
      </c>
      <c r="B27" s="402" t="str">
        <f aca="false">IF(NOMINA!B20="","",NOMINA!B20)</f>
        <v>  </v>
      </c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386"/>
      <c r="AA27" s="386"/>
      <c r="AB27" s="386"/>
      <c r="AC27" s="386"/>
      <c r="AD27" s="386"/>
      <c r="AE27" s="386"/>
      <c r="AF27" s="386"/>
      <c r="AG27" s="386"/>
      <c r="AH27" s="386"/>
      <c r="AI27" s="386"/>
      <c r="AJ27" s="386"/>
      <c r="AK27" s="386"/>
      <c r="AL27" s="386"/>
      <c r="AM27" s="386"/>
      <c r="AN27" s="386"/>
      <c r="AO27" s="386"/>
      <c r="AP27" s="386"/>
      <c r="AQ27" s="386"/>
      <c r="AR27" s="386"/>
      <c r="AS27" s="386"/>
      <c r="AT27" s="386"/>
      <c r="AU27" s="386"/>
      <c r="AV27" s="386"/>
      <c r="AW27" s="386"/>
      <c r="AX27" s="386"/>
    </row>
    <row r="28" customFormat="false" ht="21.75" hidden="false" customHeight="true" outlineLevel="0" collapsed="false">
      <c r="A28" s="388" t="n">
        <v>21</v>
      </c>
      <c r="B28" s="402" t="str">
        <f aca="false">IF(NOMINA!B21="","",NOMINA!B21)</f>
        <v>  </v>
      </c>
      <c r="C28" s="383"/>
      <c r="D28" s="383"/>
      <c r="E28" s="383"/>
      <c r="F28" s="383"/>
      <c r="G28" s="383"/>
      <c r="H28" s="383"/>
      <c r="I28" s="383"/>
      <c r="J28" s="383"/>
      <c r="K28" s="383"/>
      <c r="L28" s="383"/>
      <c r="M28" s="383"/>
      <c r="N28" s="383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  <c r="AH28" s="386"/>
      <c r="AI28" s="386"/>
      <c r="AJ28" s="386"/>
      <c r="AK28" s="386"/>
      <c r="AL28" s="386"/>
      <c r="AM28" s="386"/>
      <c r="AN28" s="386"/>
      <c r="AO28" s="386"/>
      <c r="AP28" s="386"/>
      <c r="AQ28" s="386"/>
      <c r="AR28" s="386"/>
      <c r="AS28" s="386"/>
      <c r="AT28" s="386"/>
      <c r="AU28" s="386"/>
      <c r="AV28" s="386"/>
      <c r="AW28" s="386"/>
      <c r="AX28" s="386"/>
    </row>
    <row r="29" customFormat="false" ht="21.75" hidden="false" customHeight="true" outlineLevel="0" collapsed="false">
      <c r="A29" s="388" t="n">
        <v>22</v>
      </c>
      <c r="B29" s="402" t="str">
        <f aca="false">IF(NOMINA!B22="","",NOMINA!B22)</f>
        <v>  </v>
      </c>
      <c r="C29" s="383"/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386"/>
      <c r="AA29" s="386"/>
      <c r="AB29" s="386"/>
      <c r="AC29" s="386"/>
      <c r="AD29" s="386"/>
      <c r="AE29" s="386"/>
      <c r="AF29" s="386"/>
      <c r="AG29" s="386"/>
      <c r="AH29" s="386"/>
      <c r="AI29" s="386"/>
      <c r="AJ29" s="386"/>
      <c r="AK29" s="386"/>
      <c r="AL29" s="386"/>
      <c r="AM29" s="386"/>
      <c r="AN29" s="386"/>
      <c r="AO29" s="386"/>
      <c r="AP29" s="386"/>
      <c r="AQ29" s="386"/>
      <c r="AR29" s="386"/>
      <c r="AS29" s="386"/>
      <c r="AT29" s="386"/>
      <c r="AU29" s="386"/>
      <c r="AV29" s="386"/>
      <c r="AW29" s="386"/>
      <c r="AX29" s="386"/>
    </row>
    <row r="30" customFormat="false" ht="21.75" hidden="false" customHeight="true" outlineLevel="0" collapsed="false">
      <c r="A30" s="388" t="n">
        <v>23</v>
      </c>
      <c r="B30" s="402" t="str">
        <f aca="false">IF(NOMINA!B23="","",NOMINA!B23)</f>
        <v>  </v>
      </c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386"/>
      <c r="AA30" s="386"/>
      <c r="AB30" s="386"/>
      <c r="AC30" s="386"/>
      <c r="AD30" s="386"/>
      <c r="AE30" s="386"/>
      <c r="AF30" s="386"/>
      <c r="AG30" s="386"/>
      <c r="AH30" s="386"/>
      <c r="AI30" s="386"/>
      <c r="AJ30" s="386"/>
      <c r="AK30" s="386"/>
      <c r="AL30" s="386"/>
      <c r="AM30" s="386"/>
      <c r="AN30" s="386"/>
      <c r="AO30" s="386"/>
      <c r="AP30" s="386"/>
      <c r="AQ30" s="386"/>
      <c r="AR30" s="386"/>
      <c r="AS30" s="386"/>
      <c r="AT30" s="386"/>
      <c r="AU30" s="386"/>
      <c r="AV30" s="386"/>
      <c r="AW30" s="386"/>
      <c r="AX30" s="386"/>
    </row>
    <row r="31" customFormat="false" ht="21.75" hidden="false" customHeight="true" outlineLevel="0" collapsed="false">
      <c r="A31" s="388" t="n">
        <v>24</v>
      </c>
      <c r="B31" s="402" t="str">
        <f aca="false">IF(NOMINA!B24="","",NOMINA!B24)</f>
        <v>  </v>
      </c>
      <c r="C31" s="383"/>
      <c r="D31" s="383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386"/>
      <c r="AA31" s="386"/>
      <c r="AB31" s="386"/>
      <c r="AC31" s="386"/>
      <c r="AD31" s="386"/>
      <c r="AE31" s="386"/>
      <c r="AF31" s="386"/>
      <c r="AG31" s="386"/>
      <c r="AH31" s="386"/>
      <c r="AI31" s="386"/>
      <c r="AJ31" s="386"/>
      <c r="AK31" s="386"/>
      <c r="AL31" s="386"/>
      <c r="AM31" s="386"/>
      <c r="AN31" s="386"/>
      <c r="AO31" s="386"/>
      <c r="AP31" s="386"/>
      <c r="AQ31" s="386"/>
      <c r="AR31" s="386"/>
      <c r="AS31" s="386"/>
      <c r="AT31" s="386"/>
      <c r="AU31" s="386"/>
      <c r="AV31" s="386"/>
      <c r="AW31" s="386"/>
      <c r="AX31" s="386"/>
    </row>
    <row r="32" customFormat="false" ht="21.75" hidden="false" customHeight="true" outlineLevel="0" collapsed="false">
      <c r="A32" s="388" t="n">
        <v>25</v>
      </c>
      <c r="B32" s="402" t="str">
        <f aca="false">IF(NOMINA!B25="","",NOMINA!B25)</f>
        <v>  </v>
      </c>
      <c r="C32" s="383"/>
      <c r="D32" s="383"/>
      <c r="E32" s="383"/>
      <c r="F32" s="383"/>
      <c r="G32" s="383"/>
      <c r="H32" s="383"/>
      <c r="I32" s="383"/>
      <c r="J32" s="383"/>
      <c r="K32" s="383"/>
      <c r="L32" s="383"/>
      <c r="M32" s="383"/>
      <c r="N32" s="383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386"/>
      <c r="AA32" s="386"/>
      <c r="AB32" s="386"/>
      <c r="AC32" s="386"/>
      <c r="AD32" s="386"/>
      <c r="AE32" s="386"/>
      <c r="AF32" s="386"/>
      <c r="AG32" s="386"/>
      <c r="AH32" s="386"/>
      <c r="AI32" s="386"/>
      <c r="AJ32" s="386"/>
      <c r="AK32" s="386"/>
      <c r="AL32" s="386"/>
      <c r="AM32" s="386"/>
      <c r="AN32" s="386"/>
      <c r="AO32" s="386"/>
      <c r="AP32" s="386"/>
      <c r="AQ32" s="386"/>
      <c r="AR32" s="386"/>
      <c r="AS32" s="386"/>
      <c r="AT32" s="386"/>
      <c r="AU32" s="386"/>
      <c r="AV32" s="386"/>
      <c r="AW32" s="386"/>
      <c r="AX32" s="386"/>
    </row>
    <row r="33" customFormat="false" ht="21.75" hidden="true" customHeight="true" outlineLevel="0" collapsed="false">
      <c r="A33" s="388" t="n">
        <v>26</v>
      </c>
      <c r="B33" s="402" t="str">
        <f aca="false">IF(NOMINA!B26="","",NOMINA!B26)</f>
        <v>  </v>
      </c>
      <c r="C33" s="383"/>
      <c r="D33" s="383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386"/>
      <c r="AA33" s="386"/>
      <c r="AB33" s="386"/>
      <c r="AC33" s="386"/>
      <c r="AD33" s="386"/>
      <c r="AE33" s="386"/>
      <c r="AF33" s="386"/>
      <c r="AG33" s="386"/>
      <c r="AH33" s="386"/>
      <c r="AI33" s="386"/>
      <c r="AJ33" s="386"/>
      <c r="AK33" s="386"/>
      <c r="AL33" s="386"/>
      <c r="AM33" s="386"/>
      <c r="AN33" s="386"/>
      <c r="AO33" s="386"/>
      <c r="AP33" s="386"/>
      <c r="AQ33" s="386"/>
      <c r="AR33" s="386"/>
      <c r="AS33" s="386"/>
      <c r="AT33" s="386"/>
      <c r="AU33" s="386"/>
      <c r="AV33" s="386"/>
      <c r="AW33" s="386"/>
      <c r="AX33" s="386"/>
    </row>
    <row r="34" customFormat="false" ht="21.75" hidden="true" customHeight="true" outlineLevel="0" collapsed="false">
      <c r="A34" s="388" t="n">
        <v>27</v>
      </c>
      <c r="B34" s="402" t="str">
        <f aca="false">IF(NOMINA!B27="","",NOMINA!B27)</f>
        <v>  </v>
      </c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383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386"/>
      <c r="AA34" s="386"/>
      <c r="AB34" s="386"/>
      <c r="AC34" s="386"/>
      <c r="AD34" s="386"/>
      <c r="AE34" s="386"/>
      <c r="AF34" s="386"/>
      <c r="AG34" s="386"/>
      <c r="AH34" s="386"/>
      <c r="AI34" s="386"/>
      <c r="AJ34" s="386"/>
      <c r="AK34" s="386"/>
      <c r="AL34" s="386"/>
      <c r="AM34" s="386"/>
      <c r="AN34" s="386"/>
      <c r="AO34" s="386"/>
      <c r="AP34" s="386"/>
      <c r="AQ34" s="386"/>
      <c r="AR34" s="386"/>
      <c r="AS34" s="386"/>
      <c r="AT34" s="386"/>
      <c r="AU34" s="386"/>
      <c r="AV34" s="386"/>
      <c r="AW34" s="386"/>
      <c r="AX34" s="386"/>
    </row>
    <row r="35" customFormat="false" ht="21.75" hidden="true" customHeight="true" outlineLevel="0" collapsed="false">
      <c r="A35" s="388" t="n">
        <v>28</v>
      </c>
      <c r="B35" s="402" t="str">
        <f aca="false">IF(NOMINA!B28="","",NOMINA!B28)</f>
        <v>  </v>
      </c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386"/>
      <c r="AA35" s="386"/>
      <c r="AB35" s="386"/>
      <c r="AC35" s="386"/>
      <c r="AD35" s="386"/>
      <c r="AE35" s="386"/>
      <c r="AF35" s="386"/>
      <c r="AG35" s="386"/>
      <c r="AH35" s="386"/>
      <c r="AI35" s="386"/>
      <c r="AJ35" s="386"/>
      <c r="AK35" s="386"/>
      <c r="AL35" s="386"/>
      <c r="AM35" s="386"/>
      <c r="AN35" s="386"/>
      <c r="AO35" s="386"/>
      <c r="AP35" s="386"/>
      <c r="AQ35" s="386"/>
      <c r="AR35" s="386"/>
      <c r="AS35" s="386"/>
      <c r="AT35" s="386"/>
      <c r="AU35" s="386"/>
      <c r="AV35" s="386"/>
      <c r="AW35" s="386"/>
      <c r="AX35" s="386"/>
    </row>
    <row r="36" customFormat="false" ht="21.75" hidden="true" customHeight="true" outlineLevel="0" collapsed="false">
      <c r="A36" s="388" t="n">
        <v>29</v>
      </c>
      <c r="B36" s="402" t="str">
        <f aca="false">IF(NOMINA!B29="","",NOMINA!B29)</f>
        <v>  </v>
      </c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86"/>
      <c r="AA36" s="386"/>
      <c r="AB36" s="386"/>
      <c r="AC36" s="386"/>
      <c r="AD36" s="386"/>
      <c r="AE36" s="386"/>
      <c r="AF36" s="386"/>
      <c r="AG36" s="386"/>
      <c r="AH36" s="386"/>
      <c r="AI36" s="386"/>
      <c r="AJ36" s="386"/>
      <c r="AK36" s="386"/>
      <c r="AL36" s="386"/>
      <c r="AM36" s="386"/>
      <c r="AN36" s="386"/>
      <c r="AO36" s="386"/>
      <c r="AP36" s="386"/>
      <c r="AQ36" s="386"/>
      <c r="AR36" s="386"/>
      <c r="AS36" s="386"/>
      <c r="AT36" s="386"/>
      <c r="AU36" s="386"/>
      <c r="AV36" s="386"/>
      <c r="AW36" s="386"/>
      <c r="AX36" s="386"/>
    </row>
    <row r="37" customFormat="false" ht="21.75" hidden="true" customHeight="true" outlineLevel="0" collapsed="false">
      <c r="A37" s="388" t="n">
        <v>30</v>
      </c>
      <c r="B37" s="402" t="str">
        <f aca="false">IF(NOMINA!B30="","",NOMINA!B30)</f>
        <v>  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386"/>
      <c r="AA37" s="386"/>
      <c r="AB37" s="386"/>
      <c r="AC37" s="386"/>
      <c r="AD37" s="386"/>
      <c r="AE37" s="386"/>
      <c r="AF37" s="386"/>
      <c r="AG37" s="386"/>
      <c r="AH37" s="386"/>
      <c r="AI37" s="386"/>
      <c r="AJ37" s="386"/>
      <c r="AK37" s="386"/>
      <c r="AL37" s="386"/>
      <c r="AM37" s="386"/>
      <c r="AN37" s="386"/>
      <c r="AO37" s="386"/>
      <c r="AP37" s="386"/>
      <c r="AQ37" s="386"/>
      <c r="AR37" s="386"/>
      <c r="AS37" s="386"/>
      <c r="AT37" s="386"/>
      <c r="AU37" s="386"/>
      <c r="AV37" s="386"/>
      <c r="AW37" s="386"/>
      <c r="AX37" s="386"/>
    </row>
    <row r="38" customFormat="false" ht="21.75" hidden="true" customHeight="true" outlineLevel="0" collapsed="false">
      <c r="A38" s="388" t="n">
        <v>31</v>
      </c>
      <c r="B38" s="402" t="str">
        <f aca="false">IF(NOMINA!B31="","",NOMINA!B31)</f>
        <v>  </v>
      </c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86"/>
      <c r="AB38" s="386"/>
      <c r="AC38" s="386"/>
      <c r="AD38" s="386"/>
      <c r="AE38" s="386"/>
      <c r="AF38" s="386"/>
      <c r="AG38" s="386"/>
      <c r="AH38" s="386"/>
      <c r="AI38" s="386"/>
      <c r="AJ38" s="386"/>
      <c r="AK38" s="386"/>
      <c r="AL38" s="386"/>
      <c r="AM38" s="386"/>
      <c r="AN38" s="386"/>
      <c r="AO38" s="386"/>
      <c r="AP38" s="386"/>
      <c r="AQ38" s="386"/>
      <c r="AR38" s="386"/>
      <c r="AS38" s="386"/>
      <c r="AT38" s="386"/>
      <c r="AU38" s="386"/>
      <c r="AV38" s="386"/>
      <c r="AW38" s="386"/>
      <c r="AX38" s="386"/>
    </row>
    <row r="39" customFormat="false" ht="21.75" hidden="true" customHeight="true" outlineLevel="0" collapsed="false">
      <c r="A39" s="388" t="n">
        <v>32</v>
      </c>
      <c r="B39" s="402" t="str">
        <f aca="false">IF(NOMINA!B32="","",NOMINA!B32)</f>
        <v>  </v>
      </c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383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386"/>
      <c r="AA39" s="386"/>
      <c r="AB39" s="386"/>
      <c r="AC39" s="386"/>
      <c r="AD39" s="386"/>
      <c r="AE39" s="386"/>
      <c r="AF39" s="386"/>
      <c r="AG39" s="386"/>
      <c r="AH39" s="386"/>
      <c r="AI39" s="386"/>
      <c r="AJ39" s="386"/>
      <c r="AK39" s="386"/>
      <c r="AL39" s="386"/>
      <c r="AM39" s="386"/>
      <c r="AN39" s="386"/>
      <c r="AO39" s="386"/>
      <c r="AP39" s="386"/>
      <c r="AQ39" s="386"/>
      <c r="AR39" s="386"/>
      <c r="AS39" s="386"/>
      <c r="AT39" s="386"/>
      <c r="AU39" s="386"/>
      <c r="AV39" s="386"/>
      <c r="AW39" s="386"/>
      <c r="AX39" s="386"/>
    </row>
    <row r="40" customFormat="false" ht="21.75" hidden="true" customHeight="true" outlineLevel="0" collapsed="false">
      <c r="A40" s="388" t="n">
        <v>33</v>
      </c>
      <c r="B40" s="402" t="str">
        <f aca="false">IF(NOMINA!B33="","",NOMINA!B33)</f>
        <v>  </v>
      </c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86"/>
      <c r="AA40" s="386"/>
      <c r="AB40" s="386"/>
      <c r="AC40" s="386"/>
      <c r="AD40" s="386"/>
      <c r="AE40" s="386"/>
      <c r="AF40" s="386"/>
      <c r="AG40" s="386"/>
      <c r="AH40" s="386"/>
      <c r="AI40" s="386"/>
      <c r="AJ40" s="386"/>
      <c r="AK40" s="386"/>
      <c r="AL40" s="386"/>
      <c r="AM40" s="386"/>
      <c r="AN40" s="386"/>
      <c r="AO40" s="386"/>
      <c r="AP40" s="386"/>
      <c r="AQ40" s="386"/>
      <c r="AR40" s="386"/>
      <c r="AS40" s="386"/>
      <c r="AT40" s="386"/>
      <c r="AU40" s="386"/>
      <c r="AV40" s="386"/>
      <c r="AW40" s="386"/>
      <c r="AX40" s="386"/>
    </row>
    <row r="41" customFormat="false" ht="21.75" hidden="true" customHeight="true" outlineLevel="0" collapsed="false">
      <c r="A41" s="388" t="n">
        <v>34</v>
      </c>
      <c r="B41" s="402" t="str">
        <f aca="false">IF(NOMINA!B34="","",NOMINA!B34)</f>
        <v>  </v>
      </c>
      <c r="C41" s="383"/>
      <c r="D41" s="383"/>
      <c r="E41" s="383"/>
      <c r="F41" s="383"/>
      <c r="G41" s="383"/>
      <c r="H41" s="383"/>
      <c r="I41" s="383"/>
      <c r="J41" s="383"/>
      <c r="K41" s="383"/>
      <c r="L41" s="383"/>
      <c r="M41" s="383"/>
      <c r="N41" s="383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386"/>
      <c r="Z41" s="386"/>
      <c r="AA41" s="386"/>
      <c r="AB41" s="386"/>
      <c r="AC41" s="386"/>
      <c r="AD41" s="386"/>
      <c r="AE41" s="386"/>
      <c r="AF41" s="386"/>
      <c r="AG41" s="386"/>
      <c r="AH41" s="386"/>
      <c r="AI41" s="386"/>
      <c r="AJ41" s="386"/>
      <c r="AK41" s="386"/>
      <c r="AL41" s="386"/>
      <c r="AM41" s="386"/>
      <c r="AN41" s="386"/>
      <c r="AO41" s="386"/>
      <c r="AP41" s="386"/>
      <c r="AQ41" s="386"/>
      <c r="AR41" s="386"/>
      <c r="AS41" s="386"/>
      <c r="AT41" s="386"/>
      <c r="AU41" s="386"/>
      <c r="AV41" s="386"/>
      <c r="AW41" s="386"/>
      <c r="AX41" s="386"/>
    </row>
    <row r="42" customFormat="false" ht="21.75" hidden="true" customHeight="true" outlineLevel="0" collapsed="false">
      <c r="A42" s="388" t="n">
        <v>35</v>
      </c>
      <c r="B42" s="402" t="str">
        <f aca="false">IF(NOMINA!B35="","",NOMINA!B35)</f>
        <v>  </v>
      </c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6"/>
      <c r="AD42" s="386"/>
      <c r="AE42" s="386"/>
      <c r="AF42" s="386"/>
      <c r="AG42" s="386"/>
      <c r="AH42" s="386"/>
      <c r="AI42" s="386"/>
      <c r="AJ42" s="386"/>
      <c r="AK42" s="386"/>
      <c r="AL42" s="386"/>
      <c r="AM42" s="386"/>
      <c r="AN42" s="386"/>
      <c r="AO42" s="386"/>
      <c r="AP42" s="386"/>
      <c r="AQ42" s="386"/>
      <c r="AR42" s="386"/>
      <c r="AS42" s="386"/>
      <c r="AT42" s="386"/>
      <c r="AU42" s="386"/>
      <c r="AV42" s="386"/>
      <c r="AW42" s="386"/>
      <c r="AX42" s="386"/>
    </row>
    <row r="43" customFormat="false" ht="21.75" hidden="true" customHeight="true" outlineLevel="0" collapsed="false">
      <c r="A43" s="388" t="n">
        <v>36</v>
      </c>
      <c r="B43" s="402" t="str">
        <f aca="false">IF(NOMINA!B36="","",NOMINA!B36)</f>
        <v>  </v>
      </c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383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386"/>
      <c r="AA43" s="386"/>
      <c r="AB43" s="386"/>
      <c r="AC43" s="386"/>
      <c r="AD43" s="386"/>
      <c r="AE43" s="386"/>
      <c r="AF43" s="386"/>
      <c r="AG43" s="386"/>
      <c r="AH43" s="386"/>
      <c r="AI43" s="386"/>
      <c r="AJ43" s="386"/>
      <c r="AK43" s="386"/>
      <c r="AL43" s="386"/>
      <c r="AM43" s="386"/>
      <c r="AN43" s="386"/>
      <c r="AO43" s="386"/>
      <c r="AP43" s="386"/>
      <c r="AQ43" s="386"/>
      <c r="AR43" s="386"/>
      <c r="AS43" s="386"/>
      <c r="AT43" s="386"/>
      <c r="AU43" s="386"/>
      <c r="AV43" s="386"/>
      <c r="AW43" s="386"/>
      <c r="AX43" s="386"/>
    </row>
    <row r="44" customFormat="false" ht="21.75" hidden="true" customHeight="true" outlineLevel="0" collapsed="false">
      <c r="A44" s="388" t="n">
        <v>37</v>
      </c>
      <c r="B44" s="402" t="str">
        <f aca="false">IF(NOMINA!B37="","",NOMINA!B37)</f>
        <v>  </v>
      </c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86"/>
      <c r="AA44" s="386"/>
      <c r="AB44" s="386"/>
      <c r="AC44" s="386"/>
      <c r="AD44" s="386"/>
      <c r="AE44" s="386"/>
      <c r="AF44" s="386"/>
      <c r="AG44" s="386"/>
      <c r="AH44" s="386"/>
      <c r="AI44" s="386"/>
      <c r="AJ44" s="386"/>
      <c r="AK44" s="386"/>
      <c r="AL44" s="386"/>
      <c r="AM44" s="386"/>
      <c r="AN44" s="386"/>
      <c r="AO44" s="386"/>
      <c r="AP44" s="386"/>
      <c r="AQ44" s="386"/>
      <c r="AR44" s="386"/>
      <c r="AS44" s="386"/>
      <c r="AT44" s="386"/>
      <c r="AU44" s="386"/>
      <c r="AV44" s="386"/>
      <c r="AW44" s="386"/>
      <c r="AX44" s="386"/>
    </row>
    <row r="45" customFormat="false" ht="21.75" hidden="true" customHeight="true" outlineLevel="0" collapsed="false">
      <c r="A45" s="388" t="n">
        <v>38</v>
      </c>
      <c r="B45" s="402" t="str">
        <f aca="false">IF(NOMINA!B38="","",NOMINA!B38)</f>
        <v>  </v>
      </c>
      <c r="C45" s="383"/>
      <c r="D45" s="383"/>
      <c r="E45" s="383"/>
      <c r="F45" s="383"/>
      <c r="G45" s="383"/>
      <c r="H45" s="383"/>
      <c r="I45" s="383"/>
      <c r="J45" s="383"/>
      <c r="K45" s="383"/>
      <c r="L45" s="383"/>
      <c r="M45" s="383"/>
      <c r="N45" s="383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386"/>
      <c r="Z45" s="386"/>
      <c r="AA45" s="386"/>
      <c r="AB45" s="386"/>
      <c r="AC45" s="386"/>
      <c r="AD45" s="386"/>
      <c r="AE45" s="386"/>
      <c r="AF45" s="386"/>
      <c r="AG45" s="386"/>
      <c r="AH45" s="386"/>
      <c r="AI45" s="386"/>
      <c r="AJ45" s="386"/>
      <c r="AK45" s="386"/>
      <c r="AL45" s="386"/>
      <c r="AM45" s="386"/>
      <c r="AN45" s="386"/>
      <c r="AO45" s="386"/>
      <c r="AP45" s="386"/>
      <c r="AQ45" s="386"/>
      <c r="AR45" s="386"/>
      <c r="AS45" s="386"/>
      <c r="AT45" s="386"/>
      <c r="AU45" s="386"/>
      <c r="AV45" s="386"/>
      <c r="AW45" s="386"/>
      <c r="AX45" s="386"/>
    </row>
    <row r="46" customFormat="false" ht="21.75" hidden="true" customHeight="true" outlineLevel="0" collapsed="false">
      <c r="A46" s="388" t="n">
        <v>39</v>
      </c>
      <c r="B46" s="402" t="str">
        <f aca="false">IF(NOMINA!B39="","",NOMINA!B39)</f>
        <v>  </v>
      </c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86"/>
      <c r="AB46" s="386"/>
      <c r="AC46" s="386"/>
      <c r="AD46" s="386"/>
      <c r="AE46" s="386"/>
      <c r="AF46" s="386"/>
      <c r="AG46" s="386"/>
      <c r="AH46" s="386"/>
      <c r="AI46" s="386"/>
      <c r="AJ46" s="386"/>
      <c r="AK46" s="386"/>
      <c r="AL46" s="386"/>
      <c r="AM46" s="386"/>
      <c r="AN46" s="386"/>
      <c r="AO46" s="386"/>
      <c r="AP46" s="386"/>
      <c r="AQ46" s="386"/>
      <c r="AR46" s="386"/>
      <c r="AS46" s="386"/>
      <c r="AT46" s="386"/>
      <c r="AU46" s="386"/>
      <c r="AV46" s="386"/>
      <c r="AW46" s="386"/>
      <c r="AX46" s="386"/>
    </row>
    <row r="47" customFormat="false" ht="21.75" hidden="true" customHeight="true" outlineLevel="0" collapsed="false">
      <c r="A47" s="388" t="n">
        <v>40</v>
      </c>
      <c r="B47" s="402" t="str">
        <f aca="false">IF(NOMINA!B40="","",NOMINA!B40)</f>
        <v>  </v>
      </c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386"/>
      <c r="Z47" s="386"/>
      <c r="AA47" s="386"/>
      <c r="AB47" s="386"/>
      <c r="AC47" s="386"/>
      <c r="AD47" s="386"/>
      <c r="AE47" s="386"/>
      <c r="AF47" s="386"/>
      <c r="AG47" s="386"/>
      <c r="AH47" s="386"/>
      <c r="AI47" s="386"/>
      <c r="AJ47" s="386"/>
      <c r="AK47" s="386"/>
      <c r="AL47" s="386"/>
      <c r="AM47" s="386"/>
      <c r="AN47" s="386"/>
      <c r="AO47" s="386"/>
      <c r="AP47" s="386"/>
      <c r="AQ47" s="386"/>
      <c r="AR47" s="386"/>
      <c r="AS47" s="386"/>
      <c r="AT47" s="386"/>
      <c r="AU47" s="386"/>
      <c r="AV47" s="386"/>
      <c r="AW47" s="386"/>
      <c r="AX47" s="386"/>
    </row>
    <row r="48" customFormat="false" ht="21.75" hidden="true" customHeight="true" outlineLevel="0" collapsed="false">
      <c r="A48" s="388" t="n">
        <v>41</v>
      </c>
      <c r="B48" s="402" t="str">
        <f aca="false">IF(NOMINA!B41="","",NOMINA!B41)</f>
        <v>  </v>
      </c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386"/>
      <c r="Z48" s="386"/>
      <c r="AA48" s="386"/>
      <c r="AB48" s="386"/>
      <c r="AC48" s="386"/>
      <c r="AD48" s="386"/>
      <c r="AE48" s="386"/>
      <c r="AF48" s="386"/>
      <c r="AG48" s="386"/>
      <c r="AH48" s="386"/>
      <c r="AI48" s="386"/>
      <c r="AJ48" s="386"/>
      <c r="AK48" s="386"/>
      <c r="AL48" s="386"/>
      <c r="AM48" s="386"/>
      <c r="AN48" s="386"/>
      <c r="AO48" s="386"/>
      <c r="AP48" s="386"/>
      <c r="AQ48" s="386"/>
      <c r="AR48" s="386"/>
      <c r="AS48" s="386"/>
      <c r="AT48" s="386"/>
      <c r="AU48" s="386"/>
      <c r="AV48" s="386"/>
      <c r="AW48" s="386"/>
      <c r="AX48" s="386"/>
    </row>
    <row r="49" customFormat="false" ht="20.25" hidden="true" customHeight="true" outlineLevel="0" collapsed="false">
      <c r="A49" s="388" t="n">
        <v>42</v>
      </c>
      <c r="B49" s="402" t="str">
        <f aca="false">IF(NOMINA!B42="","",NOMINA!B42)</f>
        <v>  </v>
      </c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86"/>
      <c r="AA49" s="386"/>
      <c r="AB49" s="386"/>
      <c r="AC49" s="386"/>
      <c r="AD49" s="386"/>
      <c r="AE49" s="386"/>
      <c r="AF49" s="386"/>
      <c r="AG49" s="386"/>
      <c r="AH49" s="386"/>
      <c r="AI49" s="386"/>
      <c r="AJ49" s="386"/>
      <c r="AK49" s="386"/>
      <c r="AL49" s="386"/>
      <c r="AM49" s="386"/>
      <c r="AN49" s="386"/>
      <c r="AO49" s="386"/>
      <c r="AP49" s="386"/>
      <c r="AQ49" s="386"/>
      <c r="AR49" s="386"/>
      <c r="AS49" s="386"/>
      <c r="AT49" s="386"/>
      <c r="AU49" s="386"/>
      <c r="AV49" s="386"/>
      <c r="AW49" s="386"/>
      <c r="AX49" s="386"/>
    </row>
    <row r="50" customFormat="false" ht="20.25" hidden="true" customHeight="true" outlineLevel="0" collapsed="false">
      <c r="A50" s="388" t="n">
        <v>43</v>
      </c>
      <c r="B50" s="402" t="str">
        <f aca="false">IF(NOMINA!B43="","",NOMINA!B43)</f>
        <v>  </v>
      </c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40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93"/>
      <c r="AB50" s="393"/>
      <c r="AC50" s="393"/>
      <c r="AD50" s="393"/>
      <c r="AE50" s="393"/>
      <c r="AF50" s="393"/>
      <c r="AG50" s="393"/>
      <c r="AH50" s="393"/>
      <c r="AI50" s="393"/>
      <c r="AJ50" s="393"/>
      <c r="AK50" s="393"/>
      <c r="AL50" s="393"/>
      <c r="AM50" s="393"/>
      <c r="AN50" s="393"/>
      <c r="AO50" s="393"/>
      <c r="AP50" s="393"/>
      <c r="AQ50" s="393"/>
      <c r="AR50" s="393"/>
      <c r="AS50" s="393"/>
      <c r="AT50" s="393"/>
      <c r="AU50" s="393"/>
      <c r="AV50" s="393"/>
      <c r="AW50" s="393"/>
      <c r="AX50" s="394"/>
    </row>
    <row r="51" customFormat="false" ht="15" hidden="true" customHeight="false" outlineLevel="0" collapsed="false">
      <c r="A51" s="388" t="n">
        <v>44</v>
      </c>
      <c r="B51" s="402" t="str">
        <f aca="false">IF(NOMINA!B44="","",NOMINA!B44)</f>
        <v>  </v>
      </c>
      <c r="C51" s="383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86"/>
      <c r="AB51" s="386"/>
      <c r="AC51" s="386"/>
      <c r="AD51" s="386"/>
      <c r="AE51" s="386"/>
      <c r="AF51" s="386"/>
      <c r="AG51" s="386"/>
      <c r="AH51" s="386"/>
      <c r="AI51" s="386"/>
      <c r="AJ51" s="386"/>
      <c r="AK51" s="386"/>
      <c r="AL51" s="386"/>
      <c r="AM51" s="386"/>
      <c r="AN51" s="383"/>
      <c r="AO51" s="383"/>
      <c r="AP51" s="383"/>
      <c r="AQ51" s="383"/>
      <c r="AR51" s="383"/>
      <c r="AS51" s="383"/>
      <c r="AT51" s="383"/>
      <c r="AU51" s="383"/>
      <c r="AV51" s="383"/>
      <c r="AW51" s="383"/>
      <c r="AX51" s="383"/>
    </row>
    <row r="52" customFormat="false" ht="15" hidden="true" customHeight="false" outlineLevel="0" collapsed="false">
      <c r="A52" s="388" t="n">
        <v>45</v>
      </c>
      <c r="B52" s="402" t="str">
        <f aca="false">IF(NOMINA!B45="","",NOMINA!B45)</f>
        <v>  </v>
      </c>
      <c r="C52" s="383"/>
      <c r="D52" s="383"/>
      <c r="E52" s="383"/>
      <c r="F52" s="383"/>
      <c r="G52" s="383"/>
      <c r="H52" s="383"/>
      <c r="I52" s="383"/>
      <c r="J52" s="383"/>
      <c r="K52" s="383"/>
      <c r="L52" s="383"/>
      <c r="M52" s="383"/>
      <c r="N52" s="383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86"/>
      <c r="AB52" s="386"/>
      <c r="AC52" s="386"/>
      <c r="AD52" s="386"/>
      <c r="AE52" s="386"/>
      <c r="AF52" s="386"/>
      <c r="AG52" s="386"/>
      <c r="AH52" s="386"/>
      <c r="AI52" s="386"/>
      <c r="AJ52" s="386"/>
      <c r="AK52" s="386"/>
      <c r="AL52" s="386"/>
      <c r="AM52" s="386"/>
      <c r="AN52" s="383"/>
      <c r="AO52" s="383"/>
      <c r="AP52" s="383"/>
      <c r="AQ52" s="383"/>
      <c r="AR52" s="383"/>
      <c r="AS52" s="383"/>
      <c r="AT52" s="383"/>
      <c r="AU52" s="383"/>
      <c r="AV52" s="383"/>
      <c r="AW52" s="383"/>
      <c r="AX52" s="383"/>
    </row>
  </sheetData>
  <mergeCells count="3">
    <mergeCell ref="A2:AX2"/>
    <mergeCell ref="A5:A7"/>
    <mergeCell ref="B5:B6"/>
  </mergeCells>
  <printOptions headings="false" gridLines="false" gridLinesSet="true" horizontalCentered="false" verticalCentered="false"/>
  <pageMargins left="0.511805555555556" right="0.275694444444444" top="0.511805555555556" bottom="0.39375" header="0.511811023622047" footer="0.511811023622047"/>
  <pageSetup paperSize="1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AD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18.29"/>
    <col collapsed="false" customWidth="true" hidden="true" outlineLevel="0" max="7" min="3" style="51" width="10.16"/>
    <col collapsed="false" customWidth="true" hidden="true" outlineLevel="0" max="13" min="8" style="51" width="11.43"/>
    <col collapsed="false" customWidth="true" hidden="true" outlineLevel="0" max="14" min="14" style="51" width="10.16"/>
    <col collapsed="false" customWidth="true" hidden="false" outlineLevel="0" max="30" min="15" style="51" width="7.57"/>
  </cols>
  <sheetData>
    <row r="1" customFormat="false" ht="17.35" hidden="false" customHeight="false" outlineLevel="0" collapsed="false">
      <c r="A1" s="375" t="str">
        <f aca="false">NOMINA!$F$1</f>
        <v>U.E. "BEATRIZ HARTMANN DE BEDREGAL"</v>
      </c>
      <c r="Y1" s="376" t="s">
        <v>427</v>
      </c>
    </row>
    <row r="2" customFormat="false" ht="25.5" hidden="false" customHeight="true" outlineLevel="0" collapsed="false">
      <c r="A2" s="377" t="s">
        <v>428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</row>
    <row r="3" customFormat="false" ht="18" hidden="false" customHeight="true" outlineLevel="0" collapsed="false">
      <c r="A3" s="378" t="str">
        <f aca="false">NOMINA!$C$1</f>
        <v>PROFESOR(A): SARA VALDIVIA ARANCIBIA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S3" s="378" t="str">
        <f aca="false">NOMINA!$C$2</f>
        <v>CURSO: 5º "A" PRIMARIA</v>
      </c>
      <c r="T3" s="395"/>
      <c r="U3" s="395"/>
      <c r="V3" s="395"/>
      <c r="W3" s="380"/>
      <c r="Y3" s="395"/>
      <c r="AA3" s="378" t="str">
        <f aca="false">NOMINA!$C$4</f>
        <v>GESTIÓN: 2024</v>
      </c>
    </row>
    <row r="4" customFormat="false" ht="3.75" hidden="false" customHeight="true" outlineLevel="0" collapsed="false">
      <c r="A4" s="378"/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S4" s="378"/>
      <c r="T4" s="395"/>
      <c r="U4" s="395"/>
      <c r="V4" s="395"/>
      <c r="W4" s="380"/>
      <c r="Y4" s="395"/>
      <c r="AA4" s="378"/>
    </row>
    <row r="5" customFormat="false" ht="15" hidden="false" customHeight="false" outlineLevel="0" collapsed="false">
      <c r="A5" s="388" t="s">
        <v>142</v>
      </c>
      <c r="B5" s="399" t="s">
        <v>426</v>
      </c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4"/>
      <c r="P5" s="384"/>
      <c r="Q5" s="384"/>
      <c r="R5" s="384"/>
      <c r="S5" s="384"/>
      <c r="T5" s="384"/>
      <c r="U5" s="384"/>
      <c r="V5" s="384"/>
      <c r="W5" s="384"/>
      <c r="X5" s="384"/>
      <c r="Y5" s="384"/>
      <c r="Z5" s="386"/>
      <c r="AA5" s="386"/>
      <c r="AB5" s="386"/>
      <c r="AC5" s="386"/>
      <c r="AD5" s="386"/>
    </row>
    <row r="6" customFormat="false" ht="15" hidden="false" customHeight="false" outlineLevel="0" collapsed="false">
      <c r="A6" s="388"/>
      <c r="B6" s="399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6"/>
      <c r="AA6" s="386"/>
      <c r="AB6" s="386"/>
      <c r="AC6" s="386"/>
      <c r="AD6" s="386"/>
    </row>
    <row r="7" customFormat="false" ht="99.75" hidden="false" customHeight="true" outlineLevel="0" collapsed="false">
      <c r="A7" s="388"/>
      <c r="B7" s="382" t="s">
        <v>422</v>
      </c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400"/>
      <c r="P7" s="400"/>
      <c r="Q7" s="400"/>
      <c r="R7" s="400"/>
      <c r="S7" s="400"/>
      <c r="T7" s="400"/>
      <c r="U7" s="400"/>
      <c r="V7" s="400"/>
      <c r="W7" s="400"/>
      <c r="X7" s="400"/>
      <c r="Y7" s="400"/>
      <c r="Z7" s="401"/>
      <c r="AA7" s="401"/>
      <c r="AB7" s="401"/>
      <c r="AC7" s="401"/>
      <c r="AD7" s="401"/>
    </row>
    <row r="8" customFormat="false" ht="21.75" hidden="false" customHeight="true" outlineLevel="0" collapsed="false">
      <c r="A8" s="388" t="n">
        <v>1</v>
      </c>
      <c r="B8" s="402" t="str">
        <f aca="false">IF(NOMINA!B1="","",NOMINA!B1)</f>
        <v>  </v>
      </c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386"/>
      <c r="AC8" s="386"/>
      <c r="AD8" s="386"/>
    </row>
    <row r="9" customFormat="false" ht="21.75" hidden="false" customHeight="true" outlineLevel="0" collapsed="false">
      <c r="A9" s="388" t="n">
        <v>2</v>
      </c>
      <c r="B9" s="402" t="str">
        <f aca="false">IF(NOMINA!B2="","",NOMINA!B2)</f>
        <v>  </v>
      </c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386"/>
      <c r="AB9" s="386"/>
      <c r="AC9" s="386"/>
      <c r="AD9" s="386"/>
    </row>
    <row r="10" customFormat="false" ht="21.75" hidden="false" customHeight="true" outlineLevel="0" collapsed="false">
      <c r="A10" s="388" t="n">
        <v>3</v>
      </c>
      <c r="B10" s="402" t="str">
        <f aca="false">IF(NOMINA!B3="","",NOMINA!B3)</f>
        <v>  </v>
      </c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6"/>
      <c r="P10" s="386"/>
      <c r="Q10" s="386"/>
      <c r="R10" s="386"/>
      <c r="S10" s="386"/>
      <c r="T10" s="386"/>
      <c r="U10" s="386"/>
      <c r="V10" s="386"/>
      <c r="W10" s="386"/>
      <c r="X10" s="386"/>
      <c r="Y10" s="386"/>
      <c r="Z10" s="386"/>
      <c r="AA10" s="386"/>
      <c r="AB10" s="386"/>
      <c r="AC10" s="386"/>
      <c r="AD10" s="386"/>
    </row>
    <row r="11" customFormat="false" ht="21.75" hidden="false" customHeight="true" outlineLevel="0" collapsed="false">
      <c r="A11" s="388" t="n">
        <v>4</v>
      </c>
      <c r="B11" s="402" t="str">
        <f aca="false">IF(NOMINA!B4="","",NOMINA!B4)</f>
        <v>  </v>
      </c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6"/>
      <c r="P11" s="386"/>
      <c r="Q11" s="386"/>
      <c r="R11" s="386"/>
      <c r="S11" s="386"/>
      <c r="T11" s="386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</row>
    <row r="12" customFormat="false" ht="21.75" hidden="false" customHeight="true" outlineLevel="0" collapsed="false">
      <c r="A12" s="388" t="n">
        <v>5</v>
      </c>
      <c r="B12" s="402" t="str">
        <f aca="false">IF(NOMINA!B5="","",NOMINA!B5)</f>
        <v>  </v>
      </c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6"/>
      <c r="P12" s="386"/>
      <c r="Q12" s="386"/>
      <c r="R12" s="386"/>
      <c r="S12" s="386"/>
      <c r="T12" s="386"/>
      <c r="U12" s="386"/>
      <c r="V12" s="386"/>
      <c r="W12" s="386"/>
      <c r="X12" s="386"/>
      <c r="Y12" s="386"/>
      <c r="Z12" s="386"/>
      <c r="AA12" s="386"/>
      <c r="AB12" s="386"/>
      <c r="AC12" s="386"/>
      <c r="AD12" s="386"/>
    </row>
    <row r="13" customFormat="false" ht="21.75" hidden="false" customHeight="true" outlineLevel="0" collapsed="false">
      <c r="A13" s="388" t="n">
        <v>6</v>
      </c>
      <c r="B13" s="402" t="str">
        <f aca="false">IF(NOMINA!B6="","",NOMINA!B6)</f>
        <v>  </v>
      </c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6"/>
      <c r="P13" s="386"/>
      <c r="Q13" s="386"/>
      <c r="R13" s="386"/>
      <c r="S13" s="386"/>
      <c r="T13" s="386"/>
      <c r="U13" s="386"/>
      <c r="V13" s="386"/>
      <c r="W13" s="386"/>
      <c r="X13" s="386"/>
      <c r="Y13" s="386"/>
      <c r="Z13" s="386"/>
      <c r="AA13" s="386"/>
      <c r="AB13" s="386"/>
      <c r="AC13" s="386"/>
      <c r="AD13" s="386"/>
    </row>
    <row r="14" customFormat="false" ht="21.75" hidden="false" customHeight="true" outlineLevel="0" collapsed="false">
      <c r="A14" s="388" t="n">
        <v>7</v>
      </c>
      <c r="B14" s="402" t="str">
        <f aca="false">IF(NOMINA!B7="","",NOMINA!B7)</f>
        <v>  </v>
      </c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</row>
    <row r="15" customFormat="false" ht="21.75" hidden="false" customHeight="true" outlineLevel="0" collapsed="false">
      <c r="A15" s="388" t="n">
        <v>8</v>
      </c>
      <c r="B15" s="402" t="str">
        <f aca="false">IF(NOMINA!B8="","",NOMINA!B8)</f>
        <v>  </v>
      </c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6"/>
      <c r="P15" s="386"/>
      <c r="Q15" s="386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86"/>
      <c r="AD15" s="386"/>
    </row>
    <row r="16" customFormat="false" ht="21.75" hidden="false" customHeight="true" outlineLevel="0" collapsed="false">
      <c r="A16" s="388" t="n">
        <v>9</v>
      </c>
      <c r="B16" s="402" t="str">
        <f aca="false">IF(NOMINA!B9="","",NOMINA!B9)</f>
        <v>  </v>
      </c>
      <c r="C16" s="383"/>
      <c r="D16" s="383"/>
      <c r="E16" s="383"/>
      <c r="F16" s="383"/>
      <c r="G16" s="383"/>
      <c r="H16" s="383"/>
      <c r="I16" s="383"/>
      <c r="J16" s="383"/>
      <c r="K16" s="383"/>
      <c r="L16" s="383"/>
      <c r="M16" s="383"/>
      <c r="N16" s="383"/>
      <c r="O16" s="386"/>
      <c r="P16" s="386"/>
      <c r="Q16" s="386"/>
      <c r="R16" s="386"/>
      <c r="S16" s="386"/>
      <c r="T16" s="386"/>
      <c r="U16" s="386"/>
      <c r="V16" s="386"/>
      <c r="W16" s="386"/>
      <c r="X16" s="386"/>
      <c r="Y16" s="386"/>
      <c r="Z16" s="386"/>
      <c r="AA16" s="386"/>
      <c r="AB16" s="386"/>
      <c r="AC16" s="386"/>
      <c r="AD16" s="386"/>
    </row>
    <row r="17" customFormat="false" ht="21.75" hidden="false" customHeight="true" outlineLevel="0" collapsed="false">
      <c r="A17" s="388" t="n">
        <v>10</v>
      </c>
      <c r="B17" s="402" t="str">
        <f aca="false">IF(NOMINA!B10="","",NOMINA!B10)</f>
        <v>  </v>
      </c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6"/>
      <c r="P17" s="386"/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</row>
    <row r="18" customFormat="false" ht="21.75" hidden="false" customHeight="true" outlineLevel="0" collapsed="false">
      <c r="A18" s="388" t="n">
        <v>11</v>
      </c>
      <c r="B18" s="402" t="str">
        <f aca="false">IF(NOMINA!B11="","",NOMINA!B11)</f>
        <v>  </v>
      </c>
      <c r="C18" s="383"/>
      <c r="D18" s="383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</row>
    <row r="19" customFormat="false" ht="21.75" hidden="false" customHeight="true" outlineLevel="0" collapsed="false">
      <c r="A19" s="388" t="n">
        <v>12</v>
      </c>
      <c r="B19" s="402" t="str">
        <f aca="false">IF(NOMINA!B12="","",NOMINA!B12)</f>
        <v>  </v>
      </c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386"/>
      <c r="AB19" s="386"/>
      <c r="AC19" s="386"/>
      <c r="AD19" s="386"/>
    </row>
    <row r="20" customFormat="false" ht="21.75" hidden="false" customHeight="true" outlineLevel="0" collapsed="false">
      <c r="A20" s="388" t="n">
        <v>13</v>
      </c>
      <c r="B20" s="402" t="str">
        <f aca="false">IF(NOMINA!B13="","",NOMINA!B13)</f>
        <v>  </v>
      </c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</row>
    <row r="21" customFormat="false" ht="21.75" hidden="false" customHeight="true" outlineLevel="0" collapsed="false">
      <c r="A21" s="388" t="n">
        <v>14</v>
      </c>
      <c r="B21" s="402" t="str">
        <f aca="false">IF(NOMINA!B14="","",NOMINA!B14)</f>
        <v>  </v>
      </c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86"/>
      <c r="AB21" s="386"/>
      <c r="AC21" s="386"/>
      <c r="AD21" s="386"/>
    </row>
    <row r="22" customFormat="false" ht="21.75" hidden="false" customHeight="true" outlineLevel="0" collapsed="false">
      <c r="A22" s="388" t="n">
        <v>15</v>
      </c>
      <c r="B22" s="402" t="str">
        <f aca="false">IF(NOMINA!B15="","",NOMINA!B15)</f>
        <v>  </v>
      </c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386"/>
      <c r="AA22" s="386"/>
      <c r="AB22" s="386"/>
      <c r="AC22" s="386"/>
      <c r="AD22" s="386"/>
    </row>
    <row r="23" customFormat="false" ht="21.75" hidden="false" customHeight="true" outlineLevel="0" collapsed="false">
      <c r="A23" s="388" t="n">
        <v>16</v>
      </c>
      <c r="B23" s="402" t="str">
        <f aca="false">IF(NOMINA!B16="","",NOMINA!B16)</f>
        <v>  </v>
      </c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386"/>
      <c r="AA23" s="386"/>
      <c r="AB23" s="386"/>
      <c r="AC23" s="386"/>
      <c r="AD23" s="386"/>
    </row>
    <row r="24" customFormat="false" ht="21.75" hidden="false" customHeight="true" outlineLevel="0" collapsed="false">
      <c r="A24" s="388" t="n">
        <v>17</v>
      </c>
      <c r="B24" s="402" t="str">
        <f aca="false">IF(NOMINA!B17="","",NOMINA!B17)</f>
        <v>  </v>
      </c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386"/>
      <c r="AA24" s="386"/>
      <c r="AB24" s="386"/>
      <c r="AC24" s="386"/>
      <c r="AD24" s="386"/>
    </row>
    <row r="25" customFormat="false" ht="21.75" hidden="false" customHeight="true" outlineLevel="0" collapsed="false">
      <c r="A25" s="388" t="n">
        <v>18</v>
      </c>
      <c r="B25" s="402" t="str">
        <f aca="false">IF(NOMINA!B18="","",NOMINA!B18)</f>
        <v>  </v>
      </c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86"/>
      <c r="AB25" s="386"/>
      <c r="AC25" s="386"/>
      <c r="AD25" s="386"/>
    </row>
    <row r="26" customFormat="false" ht="21.75" hidden="false" customHeight="true" outlineLevel="0" collapsed="false">
      <c r="A26" s="388" t="n">
        <v>19</v>
      </c>
      <c r="B26" s="402" t="str">
        <f aca="false">IF(NOMINA!B19="","",NOMINA!B19)</f>
        <v>  </v>
      </c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86"/>
      <c r="AA26" s="386"/>
      <c r="AB26" s="386"/>
      <c r="AC26" s="386"/>
      <c r="AD26" s="386"/>
    </row>
    <row r="27" customFormat="false" ht="21.75" hidden="false" customHeight="true" outlineLevel="0" collapsed="false">
      <c r="A27" s="388" t="n">
        <v>20</v>
      </c>
      <c r="B27" s="402" t="str">
        <f aca="false">IF(NOMINA!B20="","",NOMINA!B20)</f>
        <v>  </v>
      </c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386"/>
      <c r="AA27" s="386"/>
      <c r="AB27" s="386"/>
      <c r="AC27" s="386"/>
      <c r="AD27" s="386"/>
    </row>
    <row r="28" customFormat="false" ht="21.75" hidden="false" customHeight="true" outlineLevel="0" collapsed="false">
      <c r="A28" s="388" t="n">
        <v>21</v>
      </c>
      <c r="B28" s="402" t="str">
        <f aca="false">IF(NOMINA!B21="","",NOMINA!B21)</f>
        <v>  </v>
      </c>
      <c r="C28" s="383"/>
      <c r="D28" s="383"/>
      <c r="E28" s="383"/>
      <c r="F28" s="383"/>
      <c r="G28" s="383"/>
      <c r="H28" s="383"/>
      <c r="I28" s="383"/>
      <c r="J28" s="383"/>
      <c r="K28" s="383"/>
      <c r="L28" s="383"/>
      <c r="M28" s="383"/>
      <c r="N28" s="383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</row>
    <row r="29" customFormat="false" ht="21.75" hidden="false" customHeight="true" outlineLevel="0" collapsed="false">
      <c r="A29" s="388" t="n">
        <v>22</v>
      </c>
      <c r="B29" s="402" t="str">
        <f aca="false">IF(NOMINA!B22="","",NOMINA!B22)</f>
        <v>  </v>
      </c>
      <c r="C29" s="383"/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386"/>
      <c r="AA29" s="386"/>
      <c r="AB29" s="386"/>
      <c r="AC29" s="386"/>
      <c r="AD29" s="386"/>
    </row>
    <row r="30" customFormat="false" ht="21.75" hidden="false" customHeight="true" outlineLevel="0" collapsed="false">
      <c r="A30" s="388" t="n">
        <v>23</v>
      </c>
      <c r="B30" s="402" t="str">
        <f aca="false">IF(NOMINA!B23="","",NOMINA!B23)</f>
        <v>  </v>
      </c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386"/>
      <c r="AA30" s="386"/>
      <c r="AB30" s="386"/>
      <c r="AC30" s="386"/>
      <c r="AD30" s="386"/>
    </row>
    <row r="31" customFormat="false" ht="21.75" hidden="false" customHeight="true" outlineLevel="0" collapsed="false">
      <c r="A31" s="388" t="n">
        <v>24</v>
      </c>
      <c r="B31" s="402" t="str">
        <f aca="false">IF(NOMINA!B24="","",NOMINA!B24)</f>
        <v>  </v>
      </c>
      <c r="C31" s="383"/>
      <c r="D31" s="383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386"/>
      <c r="AA31" s="386"/>
      <c r="AB31" s="386"/>
      <c r="AC31" s="386"/>
      <c r="AD31" s="386"/>
    </row>
    <row r="32" customFormat="false" ht="21.75" hidden="false" customHeight="true" outlineLevel="0" collapsed="false">
      <c r="A32" s="388" t="n">
        <v>25</v>
      </c>
      <c r="B32" s="402" t="str">
        <f aca="false">IF(NOMINA!B25="","",NOMINA!B25)</f>
        <v>  </v>
      </c>
      <c r="C32" s="383"/>
      <c r="D32" s="383"/>
      <c r="E32" s="383"/>
      <c r="F32" s="383"/>
      <c r="G32" s="383"/>
      <c r="H32" s="383"/>
      <c r="I32" s="383"/>
      <c r="J32" s="383"/>
      <c r="K32" s="383"/>
      <c r="L32" s="383"/>
      <c r="M32" s="383"/>
      <c r="N32" s="383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386"/>
      <c r="AA32" s="386"/>
      <c r="AB32" s="386"/>
      <c r="AC32" s="386"/>
      <c r="AD32" s="386"/>
    </row>
    <row r="33" customFormat="false" ht="21.75" hidden="true" customHeight="true" outlineLevel="0" collapsed="false">
      <c r="A33" s="388" t="n">
        <v>26</v>
      </c>
      <c r="B33" s="402" t="str">
        <f aca="false">IF(NOMINA!B26="","",NOMINA!B26)</f>
        <v>  </v>
      </c>
      <c r="C33" s="383"/>
      <c r="D33" s="383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386"/>
      <c r="AA33" s="386"/>
      <c r="AB33" s="386"/>
      <c r="AC33" s="386"/>
      <c r="AD33" s="386"/>
    </row>
    <row r="34" customFormat="false" ht="21.75" hidden="true" customHeight="true" outlineLevel="0" collapsed="false">
      <c r="A34" s="388" t="n">
        <v>27</v>
      </c>
      <c r="B34" s="402" t="str">
        <f aca="false">IF(NOMINA!B27="","",NOMINA!B27)</f>
        <v>  </v>
      </c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383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386"/>
      <c r="AA34" s="386"/>
      <c r="AB34" s="386"/>
      <c r="AC34" s="386"/>
      <c r="AD34" s="386"/>
    </row>
    <row r="35" customFormat="false" ht="21.75" hidden="true" customHeight="true" outlineLevel="0" collapsed="false">
      <c r="A35" s="388" t="n">
        <v>28</v>
      </c>
      <c r="B35" s="402" t="str">
        <f aca="false">IF(NOMINA!B28="","",NOMINA!B28)</f>
        <v>  </v>
      </c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386"/>
      <c r="AA35" s="386"/>
      <c r="AB35" s="386"/>
      <c r="AC35" s="386"/>
      <c r="AD35" s="386"/>
    </row>
    <row r="36" customFormat="false" ht="21.75" hidden="true" customHeight="true" outlineLevel="0" collapsed="false">
      <c r="A36" s="388" t="n">
        <v>29</v>
      </c>
      <c r="B36" s="402" t="str">
        <f aca="false">IF(NOMINA!B29="","",NOMINA!B29)</f>
        <v>  </v>
      </c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86"/>
      <c r="AA36" s="386"/>
      <c r="AB36" s="386"/>
      <c r="AC36" s="386"/>
      <c r="AD36" s="386"/>
    </row>
    <row r="37" customFormat="false" ht="21.75" hidden="true" customHeight="true" outlineLevel="0" collapsed="false">
      <c r="A37" s="388" t="n">
        <v>30</v>
      </c>
      <c r="B37" s="402" t="str">
        <f aca="false">IF(NOMINA!B30="","",NOMINA!B30)</f>
        <v>  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386"/>
      <c r="AA37" s="386"/>
      <c r="AB37" s="386"/>
      <c r="AC37" s="386"/>
      <c r="AD37" s="386"/>
    </row>
    <row r="38" customFormat="false" ht="21.75" hidden="true" customHeight="true" outlineLevel="0" collapsed="false">
      <c r="A38" s="388" t="n">
        <v>31</v>
      </c>
      <c r="B38" s="402" t="str">
        <f aca="false">IF(NOMINA!B31="","",NOMINA!B31)</f>
        <v>  </v>
      </c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86"/>
      <c r="AB38" s="386"/>
      <c r="AC38" s="386"/>
      <c r="AD38" s="386"/>
    </row>
    <row r="39" customFormat="false" ht="21.75" hidden="true" customHeight="true" outlineLevel="0" collapsed="false">
      <c r="A39" s="388" t="n">
        <v>32</v>
      </c>
      <c r="B39" s="402" t="str">
        <f aca="false">IF(NOMINA!B32="","",NOMINA!B32)</f>
        <v>  </v>
      </c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383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386"/>
      <c r="AA39" s="386"/>
      <c r="AB39" s="386"/>
      <c r="AC39" s="386"/>
      <c r="AD39" s="386"/>
    </row>
    <row r="40" customFormat="false" ht="21.75" hidden="true" customHeight="true" outlineLevel="0" collapsed="false">
      <c r="A40" s="388" t="n">
        <v>33</v>
      </c>
      <c r="B40" s="402" t="str">
        <f aca="false">IF(NOMINA!B33="","",NOMINA!B33)</f>
        <v>  </v>
      </c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86"/>
      <c r="AA40" s="386"/>
      <c r="AB40" s="386"/>
      <c r="AC40" s="386"/>
      <c r="AD40" s="386"/>
    </row>
    <row r="41" customFormat="false" ht="21.75" hidden="true" customHeight="true" outlineLevel="0" collapsed="false">
      <c r="A41" s="388" t="n">
        <v>34</v>
      </c>
      <c r="B41" s="402" t="str">
        <f aca="false">IF(NOMINA!B34="","",NOMINA!B34)</f>
        <v>  </v>
      </c>
      <c r="C41" s="383"/>
      <c r="D41" s="383"/>
      <c r="E41" s="383"/>
      <c r="F41" s="383"/>
      <c r="G41" s="383"/>
      <c r="H41" s="383"/>
      <c r="I41" s="383"/>
      <c r="J41" s="383"/>
      <c r="K41" s="383"/>
      <c r="L41" s="383"/>
      <c r="M41" s="383"/>
      <c r="N41" s="383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386"/>
      <c r="Z41" s="386"/>
      <c r="AA41" s="386"/>
      <c r="AB41" s="386"/>
      <c r="AC41" s="386"/>
      <c r="AD41" s="386"/>
    </row>
    <row r="42" customFormat="false" ht="21.75" hidden="true" customHeight="true" outlineLevel="0" collapsed="false">
      <c r="A42" s="388" t="n">
        <v>35</v>
      </c>
      <c r="B42" s="402" t="str">
        <f aca="false">IF(NOMINA!B35="","",NOMINA!B35)</f>
        <v>  </v>
      </c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6"/>
      <c r="AD42" s="386"/>
    </row>
    <row r="43" customFormat="false" ht="21.75" hidden="true" customHeight="true" outlineLevel="0" collapsed="false">
      <c r="A43" s="388" t="n">
        <v>36</v>
      </c>
      <c r="B43" s="402" t="str">
        <f aca="false">IF(NOMINA!B36="","",NOMINA!B36)</f>
        <v>  </v>
      </c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383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386"/>
      <c r="AA43" s="386"/>
      <c r="AB43" s="386"/>
      <c r="AC43" s="386"/>
      <c r="AD43" s="386"/>
    </row>
    <row r="44" customFormat="false" ht="21.75" hidden="true" customHeight="true" outlineLevel="0" collapsed="false">
      <c r="A44" s="388" t="n">
        <v>37</v>
      </c>
      <c r="B44" s="402" t="str">
        <f aca="false">IF(NOMINA!B37="","",NOMINA!B37)</f>
        <v>  </v>
      </c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86"/>
      <c r="AA44" s="386"/>
      <c r="AB44" s="386"/>
      <c r="AC44" s="386"/>
      <c r="AD44" s="386"/>
    </row>
    <row r="45" customFormat="false" ht="21.75" hidden="true" customHeight="true" outlineLevel="0" collapsed="false">
      <c r="A45" s="388" t="n">
        <v>38</v>
      </c>
      <c r="B45" s="402" t="str">
        <f aca="false">IF(NOMINA!B38="","",NOMINA!B38)</f>
        <v>  </v>
      </c>
      <c r="C45" s="383"/>
      <c r="D45" s="383"/>
      <c r="E45" s="383"/>
      <c r="F45" s="383"/>
      <c r="G45" s="383"/>
      <c r="H45" s="383"/>
      <c r="I45" s="383"/>
      <c r="J45" s="383"/>
      <c r="K45" s="383"/>
      <c r="L45" s="383"/>
      <c r="M45" s="383"/>
      <c r="N45" s="383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386"/>
      <c r="Z45" s="386"/>
      <c r="AA45" s="386"/>
      <c r="AB45" s="386"/>
      <c r="AC45" s="386"/>
      <c r="AD45" s="386"/>
    </row>
    <row r="46" customFormat="false" ht="21.75" hidden="true" customHeight="true" outlineLevel="0" collapsed="false">
      <c r="A46" s="388" t="n">
        <v>39</v>
      </c>
      <c r="B46" s="402" t="str">
        <f aca="false">IF(NOMINA!B39="","",NOMINA!B39)</f>
        <v>  </v>
      </c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86"/>
      <c r="AB46" s="386"/>
      <c r="AC46" s="386"/>
      <c r="AD46" s="386"/>
    </row>
    <row r="47" customFormat="false" ht="21.75" hidden="true" customHeight="true" outlineLevel="0" collapsed="false">
      <c r="A47" s="388" t="n">
        <v>40</v>
      </c>
      <c r="B47" s="402" t="str">
        <f aca="false">IF(NOMINA!B40="","",NOMINA!B40)</f>
        <v>  </v>
      </c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386"/>
      <c r="Z47" s="386"/>
      <c r="AA47" s="386"/>
      <c r="AB47" s="386"/>
      <c r="AC47" s="386"/>
      <c r="AD47" s="386"/>
    </row>
    <row r="48" customFormat="false" ht="21.75" hidden="true" customHeight="true" outlineLevel="0" collapsed="false">
      <c r="A48" s="388" t="n">
        <v>41</v>
      </c>
      <c r="B48" s="402" t="str">
        <f aca="false">IF(NOMINA!B41="","",NOMINA!B41)</f>
        <v>  </v>
      </c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386"/>
      <c r="Z48" s="386"/>
      <c r="AA48" s="386"/>
      <c r="AB48" s="386"/>
      <c r="AC48" s="386"/>
      <c r="AD48" s="386"/>
    </row>
    <row r="49" customFormat="false" ht="21" hidden="true" customHeight="true" outlineLevel="0" collapsed="false">
      <c r="A49" s="388" t="n">
        <v>42</v>
      </c>
      <c r="B49" s="402" t="str">
        <f aca="false">IF(NOMINA!B42="","",NOMINA!B42)</f>
        <v>  </v>
      </c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86"/>
      <c r="AA49" s="386"/>
      <c r="AB49" s="386"/>
      <c r="AC49" s="386"/>
      <c r="AD49" s="386"/>
    </row>
    <row r="50" customFormat="false" ht="21" hidden="true" customHeight="true" outlineLevel="0" collapsed="false">
      <c r="A50" s="388" t="n">
        <v>43</v>
      </c>
      <c r="B50" s="402" t="str">
        <f aca="false">IF(NOMINA!B43="","",NOMINA!B43)</f>
        <v>  </v>
      </c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86"/>
      <c r="AA50" s="386"/>
      <c r="AB50" s="386"/>
      <c r="AC50" s="386"/>
      <c r="AD50" s="386"/>
    </row>
    <row r="51" customFormat="false" ht="23.25" hidden="true" customHeight="true" outlineLevel="0" collapsed="false">
      <c r="A51" s="388" t="n">
        <v>44</v>
      </c>
      <c r="B51" s="402" t="str">
        <f aca="false">IF(NOMINA!B44="","",NOMINA!B44)</f>
        <v>  </v>
      </c>
      <c r="C51" s="383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86"/>
      <c r="AB51" s="386"/>
      <c r="AC51" s="386"/>
      <c r="AD51" s="386"/>
    </row>
    <row r="52" customFormat="false" ht="23.25" hidden="true" customHeight="true" outlineLevel="0" collapsed="false">
      <c r="A52" s="388" t="n">
        <v>45</v>
      </c>
      <c r="B52" s="402" t="str">
        <f aca="false">IF(NOMINA!B45="","",NOMINA!B45)</f>
        <v>  </v>
      </c>
      <c r="C52" s="383"/>
      <c r="D52" s="383"/>
      <c r="E52" s="383"/>
      <c r="F52" s="383"/>
      <c r="G52" s="383"/>
      <c r="H52" s="383"/>
      <c r="I52" s="383"/>
      <c r="J52" s="383"/>
      <c r="K52" s="383"/>
      <c r="L52" s="383"/>
      <c r="M52" s="383"/>
      <c r="N52" s="383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86"/>
      <c r="AB52" s="386"/>
      <c r="AC52" s="386"/>
      <c r="AD52" s="386"/>
    </row>
  </sheetData>
  <mergeCells count="3">
    <mergeCell ref="A2:AD2"/>
    <mergeCell ref="A5:A7"/>
    <mergeCell ref="B5:B6"/>
  </mergeCells>
  <printOptions headings="false" gridLines="false" gridLinesSet="true" horizontalCentered="false" verticalCentered="false"/>
  <pageMargins left="0.433333333333333" right="0.275694444444444" top="0.590277777777778" bottom="0.39375" header="0.511811023622047" footer="0.511811023622047"/>
  <pageSetup paperSize="1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false"/>
  </sheetPr>
  <dimension ref="A1:O5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10" zoomScalePageLayoutView="10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2.86"/>
    <col collapsed="false" customWidth="true" hidden="false" outlineLevel="0" max="2" min="2" style="51" width="23.28"/>
    <col collapsed="false" customWidth="true" hidden="true" outlineLevel="0" max="7" min="3" style="51" width="10.16"/>
    <col collapsed="false" customWidth="true" hidden="true" outlineLevel="0" max="13" min="8" style="51" width="11.43"/>
    <col collapsed="false" customWidth="true" hidden="true" outlineLevel="0" max="14" min="14" style="51" width="10.16"/>
    <col collapsed="false" customWidth="true" hidden="false" outlineLevel="0" max="15" min="15" style="51" width="82.29"/>
  </cols>
  <sheetData>
    <row r="1" customFormat="false" ht="17.35" hidden="false" customHeight="false" outlineLevel="0" collapsed="false">
      <c r="A1" s="375" t="str">
        <f aca="false">NOMINA!$F$1</f>
        <v>U.E. "BEATRIZ HARTMANN DE BEDREGAL"</v>
      </c>
      <c r="O1" s="376" t="s">
        <v>429</v>
      </c>
    </row>
    <row r="2" customFormat="false" ht="25.5" hidden="false" customHeight="true" outlineLevel="0" collapsed="false">
      <c r="A2" s="377" t="s">
        <v>430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</row>
    <row r="3" customFormat="false" ht="15" hidden="false" customHeight="true" outlineLevel="0" collapsed="false">
      <c r="A3" s="378" t="str">
        <f aca="false">NOMINA!$C$1</f>
        <v>PROFESOR(A): SARA VALDIVIA ARANCIBIA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4" customFormat="false" ht="3.75" hidden="false" customHeight="true" outlineLevel="0" collapsed="false">
      <c r="A4" s="378"/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</row>
    <row r="5" customFormat="false" ht="15" hidden="false" customHeight="true" outlineLevel="0" collapsed="false">
      <c r="A5" s="378" t="str">
        <f aca="false">NOMINA!$C$2</f>
        <v>CURSO: 5º "A" PRIMARIA</v>
      </c>
      <c r="O5" s="378" t="str">
        <f aca="false">NOMINA!$C$4</f>
        <v>GESTIÓN: 2024</v>
      </c>
    </row>
    <row r="6" customFormat="false" ht="7.5" hidden="false" customHeight="true" outlineLevel="0" collapsed="false">
      <c r="A6" s="378"/>
      <c r="O6" s="378"/>
    </row>
    <row r="7" customFormat="false" ht="18.75" hidden="false" customHeight="true" outlineLevel="0" collapsed="false">
      <c r="A7" s="388" t="s">
        <v>142</v>
      </c>
      <c r="B7" s="399" t="s">
        <v>422</v>
      </c>
      <c r="C7" s="404"/>
      <c r="D7" s="404"/>
      <c r="E7" s="404"/>
      <c r="F7" s="404"/>
      <c r="G7" s="404"/>
      <c r="H7" s="404"/>
      <c r="I7" s="404"/>
      <c r="J7" s="404"/>
      <c r="K7" s="404"/>
      <c r="L7" s="404"/>
      <c r="M7" s="404"/>
      <c r="N7" s="404"/>
      <c r="O7" s="382" t="s">
        <v>431</v>
      </c>
    </row>
    <row r="8" customFormat="false" ht="69" hidden="false" customHeight="true" outlineLevel="0" collapsed="false">
      <c r="A8" s="388" t="n">
        <v>1</v>
      </c>
      <c r="B8" s="405" t="str">
        <f aca="false">IF(NOMINA!B1="","",NOMINA!B1)</f>
        <v>  </v>
      </c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6"/>
    </row>
    <row r="9" customFormat="false" ht="69" hidden="false" customHeight="true" outlineLevel="0" collapsed="false">
      <c r="A9" s="388" t="n">
        <v>2</v>
      </c>
      <c r="B9" s="405" t="str">
        <f aca="false">IF(NOMINA!B2="","",NOMINA!B2)</f>
        <v>  </v>
      </c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6"/>
    </row>
    <row r="10" customFormat="false" ht="69" hidden="false" customHeight="true" outlineLevel="0" collapsed="false">
      <c r="A10" s="388" t="n">
        <v>3</v>
      </c>
      <c r="B10" s="405" t="str">
        <f aca="false">IF(NOMINA!B3="","",NOMINA!B3)</f>
        <v>  </v>
      </c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6"/>
    </row>
    <row r="11" customFormat="false" ht="69" hidden="false" customHeight="true" outlineLevel="0" collapsed="false">
      <c r="A11" s="388" t="n">
        <v>4</v>
      </c>
      <c r="B11" s="405" t="str">
        <f aca="false">IF(NOMINA!B4="","",NOMINA!B4)</f>
        <v>  </v>
      </c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6"/>
    </row>
    <row r="12" customFormat="false" ht="69" hidden="false" customHeight="true" outlineLevel="0" collapsed="false">
      <c r="A12" s="388" t="n">
        <v>5</v>
      </c>
      <c r="B12" s="405" t="str">
        <f aca="false">IF(NOMINA!B5="","",NOMINA!B5)</f>
        <v>  </v>
      </c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6"/>
    </row>
    <row r="13" customFormat="false" ht="69" hidden="false" customHeight="true" outlineLevel="0" collapsed="false">
      <c r="A13" s="388" t="n">
        <v>6</v>
      </c>
      <c r="B13" s="405" t="str">
        <f aca="false">IF(NOMINA!B6="","",NOMINA!B6)</f>
        <v>  </v>
      </c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6"/>
    </row>
    <row r="14" customFormat="false" ht="69" hidden="false" customHeight="true" outlineLevel="0" collapsed="false">
      <c r="A14" s="388" t="n">
        <v>7</v>
      </c>
      <c r="B14" s="405" t="str">
        <f aca="false">IF(NOMINA!B7="","",NOMINA!B7)</f>
        <v>  </v>
      </c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6"/>
    </row>
    <row r="15" customFormat="false" ht="69" hidden="false" customHeight="true" outlineLevel="0" collapsed="false">
      <c r="A15" s="388" t="n">
        <v>8</v>
      </c>
      <c r="B15" s="405" t="str">
        <f aca="false">IF(NOMINA!B8="","",NOMINA!B8)</f>
        <v>  </v>
      </c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383"/>
      <c r="O15" s="386"/>
    </row>
    <row r="16" customFormat="false" ht="69" hidden="false" customHeight="true" outlineLevel="0" collapsed="false">
      <c r="A16" s="388" t="n">
        <v>9</v>
      </c>
      <c r="B16" s="405" t="str">
        <f aca="false">IF(NOMINA!B9="","",NOMINA!B9)</f>
        <v>  </v>
      </c>
      <c r="C16" s="383"/>
      <c r="D16" s="383"/>
      <c r="E16" s="383"/>
      <c r="F16" s="383"/>
      <c r="G16" s="383"/>
      <c r="H16" s="383"/>
      <c r="I16" s="383"/>
      <c r="J16" s="383"/>
      <c r="K16" s="383"/>
      <c r="L16" s="383"/>
      <c r="M16" s="383"/>
      <c r="N16" s="383"/>
      <c r="O16" s="386"/>
    </row>
    <row r="17" customFormat="false" ht="69" hidden="false" customHeight="true" outlineLevel="0" collapsed="false">
      <c r="A17" s="388" t="n">
        <v>10</v>
      </c>
      <c r="B17" s="405" t="str">
        <f aca="false">IF(NOMINA!B10="","",NOMINA!B10)</f>
        <v>  </v>
      </c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6"/>
    </row>
    <row r="18" customFormat="false" ht="69" hidden="false" customHeight="true" outlineLevel="0" collapsed="false">
      <c r="A18" s="388" t="n">
        <v>11</v>
      </c>
      <c r="B18" s="405" t="str">
        <f aca="false">IF(NOMINA!B11="","",NOMINA!B11)</f>
        <v>  </v>
      </c>
      <c r="C18" s="383"/>
      <c r="D18" s="383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6"/>
    </row>
    <row r="19" customFormat="false" ht="69" hidden="false" customHeight="true" outlineLevel="0" collapsed="false">
      <c r="A19" s="388" t="n">
        <v>12</v>
      </c>
      <c r="B19" s="405" t="str">
        <f aca="false">IF(NOMINA!B12="","",NOMINA!B12)</f>
        <v>  </v>
      </c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6"/>
    </row>
    <row r="20" customFormat="false" ht="69" hidden="false" customHeight="true" outlineLevel="0" collapsed="false">
      <c r="A20" s="388" t="n">
        <v>13</v>
      </c>
      <c r="B20" s="405" t="str">
        <f aca="false">IF(NOMINA!B13="","",NOMINA!B13)</f>
        <v>  </v>
      </c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6"/>
    </row>
    <row r="21" customFormat="false" ht="69" hidden="false" customHeight="true" outlineLevel="0" collapsed="false">
      <c r="A21" s="388" t="n">
        <v>14</v>
      </c>
      <c r="B21" s="405" t="str">
        <f aca="false">IF(NOMINA!B14="","",NOMINA!B14)</f>
        <v>  </v>
      </c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6"/>
    </row>
    <row r="22" customFormat="false" ht="69" hidden="false" customHeight="true" outlineLevel="0" collapsed="false">
      <c r="A22" s="388" t="n">
        <v>15</v>
      </c>
      <c r="B22" s="405" t="str">
        <f aca="false">IF(NOMINA!B15="","",NOMINA!B15)</f>
        <v>  </v>
      </c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6"/>
    </row>
    <row r="23" customFormat="false" ht="69" hidden="false" customHeight="true" outlineLevel="0" collapsed="false">
      <c r="A23" s="388" t="n">
        <v>16</v>
      </c>
      <c r="B23" s="405" t="str">
        <f aca="false">IF(NOMINA!B16="","",NOMINA!B16)</f>
        <v>  </v>
      </c>
      <c r="C23" s="383"/>
      <c r="D23" s="383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6"/>
    </row>
    <row r="24" customFormat="false" ht="69" hidden="false" customHeight="true" outlineLevel="0" collapsed="false">
      <c r="A24" s="388" t="n">
        <v>17</v>
      </c>
      <c r="B24" s="405" t="str">
        <f aca="false">IF(NOMINA!B17="","",NOMINA!B17)</f>
        <v>  </v>
      </c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383"/>
      <c r="O24" s="386"/>
    </row>
    <row r="25" customFormat="false" ht="69" hidden="false" customHeight="true" outlineLevel="0" collapsed="false">
      <c r="A25" s="388" t="n">
        <v>18</v>
      </c>
      <c r="B25" s="405" t="str">
        <f aca="false">IF(NOMINA!B18="","",NOMINA!B18)</f>
        <v>  </v>
      </c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383"/>
      <c r="O25" s="386"/>
    </row>
    <row r="26" customFormat="false" ht="69" hidden="false" customHeight="true" outlineLevel="0" collapsed="false">
      <c r="A26" s="388" t="n">
        <v>19</v>
      </c>
      <c r="B26" s="405" t="str">
        <f aca="false">IF(NOMINA!B19="","",NOMINA!B19)</f>
        <v>  </v>
      </c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6"/>
    </row>
    <row r="27" customFormat="false" ht="69" hidden="false" customHeight="true" outlineLevel="0" collapsed="false">
      <c r="A27" s="388" t="n">
        <v>20</v>
      </c>
      <c r="B27" s="405" t="str">
        <f aca="false">IF(NOMINA!B20="","",NOMINA!B20)</f>
        <v>  </v>
      </c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6"/>
    </row>
    <row r="28" customFormat="false" ht="69" hidden="false" customHeight="true" outlineLevel="0" collapsed="false">
      <c r="A28" s="388" t="n">
        <v>21</v>
      </c>
      <c r="B28" s="405" t="str">
        <f aca="false">IF(NOMINA!B21="","",NOMINA!B21)</f>
        <v>  </v>
      </c>
      <c r="C28" s="383"/>
      <c r="D28" s="383"/>
      <c r="E28" s="383"/>
      <c r="F28" s="383"/>
      <c r="G28" s="383"/>
      <c r="H28" s="383"/>
      <c r="I28" s="383"/>
      <c r="J28" s="383"/>
      <c r="K28" s="383"/>
      <c r="L28" s="383"/>
      <c r="M28" s="383"/>
      <c r="N28" s="383"/>
      <c r="O28" s="386"/>
    </row>
    <row r="29" customFormat="false" ht="69" hidden="false" customHeight="true" outlineLevel="0" collapsed="false">
      <c r="A29" s="388" t="n">
        <v>22</v>
      </c>
      <c r="B29" s="405" t="str">
        <f aca="false">IF(NOMINA!B22="","",NOMINA!B22)</f>
        <v>  </v>
      </c>
      <c r="C29" s="383"/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6"/>
    </row>
    <row r="30" customFormat="false" ht="69" hidden="false" customHeight="true" outlineLevel="0" collapsed="false">
      <c r="A30" s="388" t="n">
        <v>23</v>
      </c>
      <c r="B30" s="405" t="str">
        <f aca="false">IF(NOMINA!B23="","",NOMINA!B23)</f>
        <v>  </v>
      </c>
      <c r="C30" s="383"/>
      <c r="D30" s="383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6"/>
    </row>
    <row r="31" customFormat="false" ht="69" hidden="false" customHeight="true" outlineLevel="0" collapsed="false">
      <c r="A31" s="388" t="n">
        <v>24</v>
      </c>
      <c r="B31" s="405" t="str">
        <f aca="false">IF(NOMINA!B24="","",NOMINA!B24)</f>
        <v>  </v>
      </c>
      <c r="C31" s="383"/>
      <c r="D31" s="383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6"/>
    </row>
    <row r="32" customFormat="false" ht="69" hidden="false" customHeight="true" outlineLevel="0" collapsed="false">
      <c r="A32" s="388" t="n">
        <v>25</v>
      </c>
      <c r="B32" s="405" t="str">
        <f aca="false">IF(NOMINA!B25="","",NOMINA!B25)</f>
        <v>  </v>
      </c>
      <c r="C32" s="383"/>
      <c r="D32" s="383"/>
      <c r="E32" s="383"/>
      <c r="F32" s="383"/>
      <c r="G32" s="383"/>
      <c r="H32" s="383"/>
      <c r="I32" s="383"/>
      <c r="J32" s="383"/>
      <c r="K32" s="383"/>
      <c r="L32" s="383"/>
      <c r="M32" s="383"/>
      <c r="N32" s="383"/>
      <c r="O32" s="386"/>
    </row>
    <row r="33" customFormat="false" ht="69" hidden="true" customHeight="true" outlineLevel="0" collapsed="false">
      <c r="A33" s="388" t="n">
        <v>26</v>
      </c>
      <c r="B33" s="405" t="str">
        <f aca="false">IF(NOMINA!B26="","",NOMINA!B26)</f>
        <v>  </v>
      </c>
      <c r="C33" s="383"/>
      <c r="D33" s="383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6"/>
    </row>
    <row r="34" customFormat="false" ht="69" hidden="true" customHeight="true" outlineLevel="0" collapsed="false">
      <c r="A34" s="388" t="n">
        <v>27</v>
      </c>
      <c r="B34" s="405" t="str">
        <f aca="false">IF(NOMINA!B27="","",NOMINA!B27)</f>
        <v>  </v>
      </c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383"/>
      <c r="O34" s="386"/>
    </row>
    <row r="35" customFormat="false" ht="69" hidden="true" customHeight="true" outlineLevel="0" collapsed="false">
      <c r="A35" s="388" t="n">
        <v>28</v>
      </c>
      <c r="B35" s="405" t="str">
        <f aca="false">IF(NOMINA!B28="","",NOMINA!B28)</f>
        <v>  </v>
      </c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6"/>
    </row>
    <row r="36" customFormat="false" ht="69" hidden="true" customHeight="true" outlineLevel="0" collapsed="false">
      <c r="A36" s="388" t="n">
        <v>29</v>
      </c>
      <c r="B36" s="405" t="str">
        <f aca="false">IF(NOMINA!B29="","",NOMINA!B29)</f>
        <v>  </v>
      </c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6"/>
    </row>
    <row r="37" customFormat="false" ht="69" hidden="true" customHeight="true" outlineLevel="0" collapsed="false">
      <c r="A37" s="388" t="n">
        <v>30</v>
      </c>
      <c r="B37" s="405" t="str">
        <f aca="false">IF(NOMINA!B30="","",NOMINA!B30)</f>
        <v>  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6"/>
    </row>
    <row r="38" customFormat="false" ht="69" hidden="true" customHeight="true" outlineLevel="0" collapsed="false">
      <c r="A38" s="388" t="n">
        <v>31</v>
      </c>
      <c r="B38" s="405" t="str">
        <f aca="false">IF(NOMINA!B31="","",NOMINA!B31)</f>
        <v>  </v>
      </c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6"/>
    </row>
    <row r="39" customFormat="false" ht="69" hidden="true" customHeight="true" outlineLevel="0" collapsed="false">
      <c r="A39" s="388" t="n">
        <v>32</v>
      </c>
      <c r="B39" s="405" t="str">
        <f aca="false">IF(NOMINA!B32="","",NOMINA!B32)</f>
        <v>  </v>
      </c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383"/>
      <c r="O39" s="386"/>
    </row>
    <row r="40" customFormat="false" ht="69" hidden="true" customHeight="true" outlineLevel="0" collapsed="false">
      <c r="A40" s="388" t="n">
        <v>33</v>
      </c>
      <c r="B40" s="405" t="str">
        <f aca="false">IF(NOMINA!B33="","",NOMINA!B33)</f>
        <v>  </v>
      </c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6"/>
    </row>
    <row r="41" customFormat="false" ht="69" hidden="true" customHeight="true" outlineLevel="0" collapsed="false">
      <c r="A41" s="388" t="n">
        <v>34</v>
      </c>
      <c r="B41" s="405" t="str">
        <f aca="false">IF(NOMINA!B34="","",NOMINA!B34)</f>
        <v>  </v>
      </c>
      <c r="C41" s="383"/>
      <c r="D41" s="383"/>
      <c r="E41" s="383"/>
      <c r="F41" s="383"/>
      <c r="G41" s="383"/>
      <c r="H41" s="383"/>
      <c r="I41" s="383"/>
      <c r="J41" s="383"/>
      <c r="K41" s="383"/>
      <c r="L41" s="383"/>
      <c r="M41" s="383"/>
      <c r="N41" s="383"/>
      <c r="O41" s="386"/>
    </row>
    <row r="42" customFormat="false" ht="69" hidden="true" customHeight="true" outlineLevel="0" collapsed="false">
      <c r="A42" s="388" t="n">
        <v>35</v>
      </c>
      <c r="B42" s="405" t="str">
        <f aca="false">IF(NOMINA!B35="","",NOMINA!B35)</f>
        <v>  </v>
      </c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6"/>
    </row>
    <row r="43" customFormat="false" ht="69" hidden="true" customHeight="true" outlineLevel="0" collapsed="false">
      <c r="A43" s="388" t="n">
        <v>36</v>
      </c>
      <c r="B43" s="405" t="str">
        <f aca="false">IF(NOMINA!B36="","",NOMINA!B36)</f>
        <v>  </v>
      </c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383"/>
      <c r="O43" s="386"/>
    </row>
    <row r="44" customFormat="false" ht="69" hidden="true" customHeight="true" outlineLevel="0" collapsed="false">
      <c r="A44" s="388" t="n">
        <v>37</v>
      </c>
      <c r="B44" s="405" t="str">
        <f aca="false">IF(NOMINA!B37="","",NOMINA!B37)</f>
        <v>  </v>
      </c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6"/>
    </row>
    <row r="45" customFormat="false" ht="69" hidden="true" customHeight="true" outlineLevel="0" collapsed="false">
      <c r="A45" s="388" t="n">
        <v>38</v>
      </c>
      <c r="B45" s="405" t="str">
        <f aca="false">IF(NOMINA!B38="","",NOMINA!B38)</f>
        <v>  </v>
      </c>
      <c r="C45" s="383"/>
      <c r="D45" s="383"/>
      <c r="E45" s="383"/>
      <c r="F45" s="383"/>
      <c r="G45" s="383"/>
      <c r="H45" s="383"/>
      <c r="I45" s="383"/>
      <c r="J45" s="383"/>
      <c r="K45" s="383"/>
      <c r="L45" s="383"/>
      <c r="M45" s="383"/>
      <c r="N45" s="383"/>
      <c r="O45" s="386"/>
    </row>
    <row r="46" customFormat="false" ht="69" hidden="true" customHeight="true" outlineLevel="0" collapsed="false">
      <c r="A46" s="388" t="n">
        <v>39</v>
      </c>
      <c r="B46" s="405" t="str">
        <f aca="false">IF(NOMINA!B39="","",NOMINA!B39)</f>
        <v>  </v>
      </c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6"/>
    </row>
    <row r="47" customFormat="false" ht="69" hidden="true" customHeight="true" outlineLevel="0" collapsed="false">
      <c r="A47" s="388" t="n">
        <v>40</v>
      </c>
      <c r="B47" s="405" t="str">
        <f aca="false">IF(NOMINA!B40="","",NOMINA!B40)</f>
        <v>  </v>
      </c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6"/>
    </row>
    <row r="48" customFormat="false" ht="69" hidden="true" customHeight="true" outlineLevel="0" collapsed="false">
      <c r="A48" s="388" t="n">
        <v>41</v>
      </c>
      <c r="B48" s="405" t="str">
        <f aca="false">IF(NOMINA!B41="","",NOMINA!B41)</f>
        <v>  </v>
      </c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6"/>
    </row>
    <row r="49" customFormat="false" ht="70.5" hidden="true" customHeight="true" outlineLevel="0" collapsed="false">
      <c r="A49" s="388" t="n">
        <v>42</v>
      </c>
      <c r="B49" s="405" t="str">
        <f aca="false">IF(NOMINA!B42="","",NOMINA!B42)</f>
        <v>  </v>
      </c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6"/>
    </row>
    <row r="50" customFormat="false" ht="63" hidden="true" customHeight="true" outlineLevel="0" collapsed="false">
      <c r="A50" s="388" t="n">
        <v>43</v>
      </c>
      <c r="B50" s="405" t="str">
        <f aca="false">IF(NOMINA!B43="","",NOMINA!B43)</f>
        <v>  </v>
      </c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6"/>
    </row>
    <row r="51" customFormat="false" ht="63" hidden="true" customHeight="true" outlineLevel="0" collapsed="false">
      <c r="A51" s="388" t="n">
        <v>44</v>
      </c>
      <c r="B51" s="405" t="str">
        <f aca="false">IF(NOMINA!B44="","",NOMINA!B44)</f>
        <v>  </v>
      </c>
      <c r="C51" s="383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6"/>
    </row>
    <row r="52" customFormat="false" ht="63" hidden="true" customHeight="true" outlineLevel="0" collapsed="false">
      <c r="A52" s="388" t="n">
        <v>45</v>
      </c>
      <c r="B52" s="405" t="str">
        <f aca="false">IF(NOMINA!B45="","",NOMINA!B45)</f>
        <v>  </v>
      </c>
      <c r="C52" s="383"/>
      <c r="D52" s="383"/>
      <c r="E52" s="383"/>
      <c r="F52" s="383"/>
      <c r="G52" s="383"/>
      <c r="H52" s="383"/>
      <c r="I52" s="383"/>
      <c r="J52" s="383"/>
      <c r="K52" s="383"/>
      <c r="L52" s="383"/>
      <c r="M52" s="383"/>
      <c r="N52" s="383"/>
      <c r="O52" s="386"/>
    </row>
  </sheetData>
  <mergeCells count="1">
    <mergeCell ref="A2:O2"/>
  </mergeCells>
  <printOptions headings="false" gridLines="false" gridLinesSet="true" horizontalCentered="false" verticalCentered="false"/>
  <pageMargins left="0.454861111111111" right="0.265972222222222" top="0.39375" bottom="0.39375" header="0.511811023622047" footer="0.511811023622047"/>
  <pageSetup paperSize="1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true"/>
  </sheetPr>
  <dimension ref="A1:F3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35" activeCellId="0" sqref="E35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14.14"/>
    <col collapsed="false" customWidth="true" hidden="false" outlineLevel="0" max="2" min="2" style="51" width="17.57"/>
    <col collapsed="false" customWidth="true" hidden="false" outlineLevel="0" max="3" min="3" style="51" width="73.71"/>
    <col collapsed="false" customWidth="true" hidden="false" outlineLevel="0" max="5" min="4" style="51" width="17"/>
    <col collapsed="false" customWidth="true" hidden="false" outlineLevel="0" max="6" min="6" style="51" width="3.43"/>
    <col collapsed="false" customWidth="true" hidden="false" outlineLevel="0" max="10" min="7" style="51" width="3.15"/>
    <col collapsed="false" customWidth="true" hidden="false" outlineLevel="0" max="13" min="11" style="51" width="3.28"/>
  </cols>
  <sheetData>
    <row r="1" customFormat="false" ht="17.35" hidden="false" customHeight="false" outlineLevel="0" collapsed="false">
      <c r="A1" s="53" t="str">
        <f aca="false">NOMINA!$F$1</f>
        <v>U.E. "BEATRIZ HARTMANN DE BEDREGAL"</v>
      </c>
      <c r="B1" s="52"/>
      <c r="C1" s="52"/>
      <c r="D1" s="406" t="s">
        <v>432</v>
      </c>
      <c r="E1" s="52"/>
      <c r="F1" s="52"/>
    </row>
    <row r="2" customFormat="false" ht="27.75" hidden="false" customHeight="true" outlineLevel="0" collapsed="false">
      <c r="A2" s="407" t="s">
        <v>433</v>
      </c>
      <c r="B2" s="407"/>
      <c r="C2" s="407"/>
      <c r="D2" s="407"/>
      <c r="E2" s="407"/>
      <c r="F2" s="52"/>
    </row>
    <row r="3" customFormat="false" ht="15" hidden="false" customHeight="true" outlineLevel="0" collapsed="false">
      <c r="A3" s="93" t="str">
        <f aca="false">NOMINA!$C$1</f>
        <v>PROFESOR(A): SARA VALDIVIA ARANCIBIA</v>
      </c>
      <c r="B3" s="52"/>
      <c r="C3" s="52"/>
      <c r="D3" s="93" t="str">
        <f aca="false">NOMINA!$C$2</f>
        <v>CURSO: 5º "A" PRIMARIA</v>
      </c>
      <c r="E3" s="52"/>
      <c r="F3" s="52"/>
    </row>
    <row r="4" customFormat="false" ht="12" hidden="false" customHeight="true" outlineLevel="0" collapsed="false">
      <c r="A4" s="93"/>
      <c r="B4" s="93"/>
      <c r="C4" s="408"/>
      <c r="D4" s="408"/>
      <c r="E4" s="93"/>
      <c r="F4" s="52"/>
    </row>
    <row r="5" customFormat="false" ht="18.75" hidden="false" customHeight="true" outlineLevel="0" collapsed="false">
      <c r="A5" s="406" t="s">
        <v>434</v>
      </c>
      <c r="B5" s="93"/>
      <c r="C5" s="408"/>
      <c r="D5" s="408"/>
      <c r="E5" s="93"/>
      <c r="F5" s="52"/>
    </row>
    <row r="6" customFormat="false" ht="11.25" hidden="false" customHeight="true" outlineLevel="0" collapsed="false">
      <c r="A6" s="52"/>
      <c r="B6" s="52"/>
      <c r="C6" s="52"/>
      <c r="D6" s="52"/>
      <c r="E6" s="52"/>
      <c r="F6" s="52"/>
    </row>
    <row r="7" customFormat="false" ht="41.25" hidden="false" customHeight="true" outlineLevel="0" collapsed="false">
      <c r="A7" s="409" t="s">
        <v>435</v>
      </c>
      <c r="B7" s="410" t="s">
        <v>436</v>
      </c>
      <c r="C7" s="411" t="s">
        <v>437</v>
      </c>
      <c r="D7" s="412" t="s">
        <v>438</v>
      </c>
      <c r="E7" s="413" t="s">
        <v>439</v>
      </c>
    </row>
    <row r="8" customFormat="false" ht="22.5" hidden="false" customHeight="true" outlineLevel="0" collapsed="false">
      <c r="A8" s="414"/>
      <c r="B8" s="174"/>
      <c r="C8" s="174"/>
      <c r="D8" s="174"/>
      <c r="E8" s="415"/>
    </row>
    <row r="9" customFormat="false" ht="22.5" hidden="false" customHeight="true" outlineLevel="0" collapsed="false">
      <c r="A9" s="416"/>
      <c r="B9" s="176"/>
      <c r="C9" s="176"/>
      <c r="D9" s="176"/>
      <c r="E9" s="417"/>
    </row>
    <row r="10" customFormat="false" ht="22.5" hidden="false" customHeight="true" outlineLevel="0" collapsed="false">
      <c r="A10" s="416"/>
      <c r="B10" s="176"/>
      <c r="C10" s="176"/>
      <c r="D10" s="176"/>
      <c r="E10" s="417"/>
    </row>
    <row r="11" customFormat="false" ht="22.5" hidden="false" customHeight="true" outlineLevel="0" collapsed="false">
      <c r="A11" s="416"/>
      <c r="B11" s="176"/>
      <c r="C11" s="176"/>
      <c r="D11" s="176"/>
      <c r="E11" s="417"/>
    </row>
    <row r="12" customFormat="false" ht="22.5" hidden="false" customHeight="true" outlineLevel="0" collapsed="false">
      <c r="A12" s="416"/>
      <c r="B12" s="176"/>
      <c r="C12" s="176"/>
      <c r="D12" s="176"/>
      <c r="E12" s="417"/>
    </row>
    <row r="13" customFormat="false" ht="22.5" hidden="false" customHeight="true" outlineLevel="0" collapsed="false">
      <c r="A13" s="416"/>
      <c r="B13" s="176"/>
      <c r="C13" s="176"/>
      <c r="D13" s="176"/>
      <c r="E13" s="417"/>
    </row>
    <row r="14" customFormat="false" ht="22.5" hidden="false" customHeight="true" outlineLevel="0" collapsed="false">
      <c r="A14" s="416"/>
      <c r="B14" s="176"/>
      <c r="C14" s="176"/>
      <c r="D14" s="176"/>
      <c r="E14" s="417"/>
    </row>
    <row r="15" customFormat="false" ht="22.5" hidden="false" customHeight="true" outlineLevel="0" collapsed="false">
      <c r="A15" s="416"/>
      <c r="B15" s="176"/>
      <c r="C15" s="176"/>
      <c r="D15" s="176"/>
      <c r="E15" s="417"/>
    </row>
    <row r="16" customFormat="false" ht="22.5" hidden="false" customHeight="true" outlineLevel="0" collapsed="false">
      <c r="A16" s="416"/>
      <c r="B16" s="176"/>
      <c r="C16" s="176"/>
      <c r="D16" s="176"/>
      <c r="E16" s="417"/>
    </row>
    <row r="17" customFormat="false" ht="22.5" hidden="false" customHeight="true" outlineLevel="0" collapsed="false">
      <c r="A17" s="416"/>
      <c r="B17" s="176"/>
      <c r="C17" s="176"/>
      <c r="D17" s="176"/>
      <c r="E17" s="417"/>
    </row>
    <row r="18" customFormat="false" ht="22.5" hidden="false" customHeight="true" outlineLevel="0" collapsed="false">
      <c r="A18" s="416"/>
      <c r="B18" s="176"/>
      <c r="C18" s="176"/>
      <c r="D18" s="176"/>
      <c r="E18" s="417"/>
    </row>
    <row r="19" customFormat="false" ht="22.5" hidden="false" customHeight="true" outlineLevel="0" collapsed="false">
      <c r="A19" s="416"/>
      <c r="B19" s="176"/>
      <c r="C19" s="176"/>
      <c r="D19" s="176"/>
      <c r="E19" s="417"/>
    </row>
    <row r="20" customFormat="false" ht="22.5" hidden="false" customHeight="true" outlineLevel="0" collapsed="false">
      <c r="A20" s="416"/>
      <c r="B20" s="176"/>
      <c r="C20" s="176"/>
      <c r="D20" s="176"/>
      <c r="E20" s="417"/>
    </row>
    <row r="21" customFormat="false" ht="22.5" hidden="false" customHeight="true" outlineLevel="0" collapsed="false">
      <c r="A21" s="416"/>
      <c r="B21" s="176"/>
      <c r="C21" s="176"/>
      <c r="D21" s="176"/>
      <c r="E21" s="417"/>
    </row>
    <row r="22" customFormat="false" ht="22.5" hidden="false" customHeight="true" outlineLevel="0" collapsed="false">
      <c r="A22" s="416"/>
      <c r="B22" s="176"/>
      <c r="C22" s="176"/>
      <c r="D22" s="176"/>
      <c r="E22" s="417"/>
    </row>
    <row r="23" customFormat="false" ht="22.5" hidden="false" customHeight="true" outlineLevel="0" collapsed="false">
      <c r="A23" s="416"/>
      <c r="B23" s="176"/>
      <c r="C23" s="176"/>
      <c r="D23" s="176"/>
      <c r="E23" s="417"/>
    </row>
    <row r="24" customFormat="false" ht="22.5" hidden="true" customHeight="true" outlineLevel="0" collapsed="false">
      <c r="A24" s="416"/>
      <c r="B24" s="176"/>
      <c r="C24" s="176"/>
      <c r="D24" s="176"/>
      <c r="E24" s="417"/>
    </row>
    <row r="25" customFormat="false" ht="22.5" hidden="true" customHeight="true" outlineLevel="0" collapsed="false">
      <c r="A25" s="416"/>
      <c r="B25" s="176"/>
      <c r="C25" s="176"/>
      <c r="D25" s="176"/>
      <c r="E25" s="417"/>
    </row>
    <row r="26" customFormat="false" ht="22.5" hidden="true" customHeight="true" outlineLevel="0" collapsed="false">
      <c r="A26" s="416"/>
      <c r="B26" s="176"/>
      <c r="C26" s="176"/>
      <c r="D26" s="176"/>
      <c r="E26" s="417"/>
    </row>
    <row r="27" customFormat="false" ht="22.5" hidden="true" customHeight="true" outlineLevel="0" collapsed="false">
      <c r="A27" s="416"/>
      <c r="B27" s="176"/>
      <c r="C27" s="176"/>
      <c r="D27" s="176"/>
      <c r="E27" s="417"/>
    </row>
    <row r="28" customFormat="false" ht="22.5" hidden="true" customHeight="true" outlineLevel="0" collapsed="false">
      <c r="A28" s="416"/>
      <c r="B28" s="176"/>
      <c r="C28" s="176"/>
      <c r="D28" s="176"/>
      <c r="E28" s="417"/>
    </row>
    <row r="29" customFormat="false" ht="22.5" hidden="true" customHeight="true" outlineLevel="0" collapsed="false">
      <c r="A29" s="416"/>
      <c r="B29" s="176"/>
      <c r="C29" s="176"/>
      <c r="D29" s="176"/>
      <c r="E29" s="417"/>
    </row>
    <row r="30" customFormat="false" ht="22.5" hidden="true" customHeight="true" outlineLevel="0" collapsed="false">
      <c r="A30" s="416"/>
      <c r="B30" s="176"/>
      <c r="C30" s="176"/>
      <c r="D30" s="176"/>
      <c r="E30" s="417"/>
    </row>
    <row r="31" customFormat="false" ht="22.5" hidden="true" customHeight="true" outlineLevel="0" collapsed="false">
      <c r="A31" s="416"/>
      <c r="B31" s="176"/>
      <c r="C31" s="176"/>
      <c r="D31" s="176"/>
      <c r="E31" s="417"/>
    </row>
    <row r="32" customFormat="false" ht="22.5" hidden="false" customHeight="true" outlineLevel="0" collapsed="false">
      <c r="A32" s="416"/>
      <c r="B32" s="176"/>
      <c r="C32" s="176"/>
      <c r="D32" s="176"/>
      <c r="E32" s="417"/>
    </row>
    <row r="33" customFormat="false" ht="22.5" hidden="false" customHeight="true" outlineLevel="0" collapsed="false">
      <c r="A33" s="418"/>
      <c r="B33" s="178"/>
      <c r="C33" s="178"/>
      <c r="D33" s="178"/>
      <c r="E33" s="419"/>
    </row>
    <row r="34" customFormat="false" ht="15" hidden="false" customHeight="false" outlineLevel="0" collapsed="false">
      <c r="A34" s="52"/>
      <c r="B34" s="52"/>
      <c r="C34" s="52"/>
      <c r="D34" s="52"/>
      <c r="E34" s="52"/>
      <c r="F34" s="52"/>
    </row>
    <row r="35" customFormat="false" ht="15" hidden="false" customHeight="false" outlineLevel="0" collapsed="false">
      <c r="A35" s="52"/>
      <c r="B35" s="52"/>
      <c r="C35" s="52"/>
      <c r="D35" s="52"/>
      <c r="E35" s="52"/>
      <c r="F35" s="52"/>
    </row>
    <row r="36" customFormat="false" ht="15" hidden="false" customHeight="false" outlineLevel="0" collapsed="false">
      <c r="A36" s="52"/>
      <c r="B36" s="52"/>
      <c r="C36" s="52"/>
      <c r="D36" s="52"/>
      <c r="E36" s="52"/>
      <c r="F36" s="52"/>
    </row>
    <row r="37" customFormat="false" ht="15" hidden="false" customHeight="false" outlineLevel="0" collapsed="false">
      <c r="A37" s="52"/>
      <c r="B37" s="52"/>
      <c r="C37" s="52"/>
      <c r="D37" s="52"/>
      <c r="E37" s="52"/>
      <c r="F37" s="52"/>
    </row>
    <row r="38" customFormat="false" ht="15" hidden="false" customHeight="false" outlineLevel="0" collapsed="false">
      <c r="A38" s="52"/>
      <c r="B38" s="52"/>
      <c r="C38" s="52"/>
      <c r="D38" s="52"/>
      <c r="E38" s="52"/>
      <c r="F38" s="52"/>
    </row>
  </sheetData>
  <mergeCells count="1">
    <mergeCell ref="A2:E2"/>
  </mergeCells>
  <printOptions headings="false" gridLines="false" gridLinesSet="true" horizontalCentered="true" verticalCentered="false"/>
  <pageMargins left="0.236111111111111" right="0.236111111111111" top="0.354166666666667" bottom="0.551388888888889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true"/>
  </sheetPr>
  <dimension ref="A1:X4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O11" activeCellId="0" sqref="O11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6.57"/>
    <col collapsed="false" customWidth="true" hidden="false" outlineLevel="0" max="19" min="2" style="51" width="6"/>
    <col collapsed="false" customWidth="true" hidden="false" outlineLevel="0" max="20" min="20" style="51" width="7.86"/>
    <col collapsed="false" customWidth="true" hidden="false" outlineLevel="0" max="23" min="21" style="51" width="6"/>
    <col collapsed="false" customWidth="true" hidden="false" outlineLevel="0" max="24" min="24" style="51" width="7.86"/>
    <col collapsed="false" customWidth="true" hidden="false" outlineLevel="0" max="25" min="25" style="52" width="2.7"/>
    <col collapsed="false" customWidth="true" hidden="false" outlineLevel="0" max="41" min="26" style="51" width="2.7"/>
  </cols>
  <sheetData>
    <row r="1" customFormat="false" ht="15" hidden="false" customHeight="false" outlineLevel="0" collapsed="false">
      <c r="A1" s="53" t="str">
        <f aca="false">NOMINA!$F$1</f>
        <v>U.E. "BEATRIZ HARTMANN DE BEDREGAL"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S1" s="52"/>
      <c r="T1" s="52"/>
      <c r="U1" s="52"/>
      <c r="V1" s="54" t="str">
        <f aca="false">NOMINA!$C$4</f>
        <v>GESTIÓN: 2024</v>
      </c>
      <c r="W1" s="52"/>
      <c r="X1" s="52"/>
    </row>
    <row r="2" customFormat="false" ht="8.25" hidden="false" customHeight="true" outlineLevel="0" collapsed="false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customFormat="false" ht="29.15" hidden="false" customHeight="false" outlineLevel="0" collapsed="false">
      <c r="A3" s="55" t="s">
        <v>25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customFormat="false" ht="6.75" hidden="false" customHeight="true" outlineLevel="0" collapsed="false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customFormat="false" ht="25.5" hidden="false" customHeight="true" outlineLevel="0" collapsed="false">
      <c r="A5" s="56"/>
      <c r="B5" s="56"/>
      <c r="C5" s="56"/>
      <c r="D5" s="56"/>
      <c r="E5" s="56"/>
      <c r="F5" s="56"/>
      <c r="G5" s="57" t="s">
        <v>26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56"/>
      <c r="V5" s="56"/>
      <c r="W5" s="56"/>
      <c r="X5" s="56"/>
    </row>
    <row r="6" customFormat="false" ht="4.5" hidden="false" customHeight="true" outlineLevel="0" collapsed="false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 customFormat="false" ht="20.25" hidden="false" customHeight="true" outlineLevel="0" collapsed="false">
      <c r="A7" s="52"/>
      <c r="B7" s="59" t="str">
        <f aca="false">NOMINA!$C$1</f>
        <v>PROFESOR(A): SARA VALDIVIA ARANCIBIA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4" t="str">
        <f aca="false">NOMINA!$C$2</f>
        <v>CURSO: 5º "A" PRIMARIA</v>
      </c>
      <c r="T7" s="54"/>
      <c r="U7" s="52"/>
      <c r="V7" s="52"/>
    </row>
    <row r="8" customFormat="false" ht="9.75" hidden="false" customHeight="true" outlineLevel="0" collapsed="false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customFormat="false" ht="29.25" hidden="false" customHeight="true" outlineLevel="0" collapsed="false">
      <c r="A9" s="60"/>
      <c r="B9" s="61" t="s">
        <v>27</v>
      </c>
      <c r="C9" s="61"/>
      <c r="D9" s="61"/>
      <c r="E9" s="61" t="s">
        <v>28</v>
      </c>
      <c r="F9" s="61"/>
      <c r="G9" s="61"/>
      <c r="H9" s="61" t="s">
        <v>29</v>
      </c>
      <c r="I9" s="61"/>
      <c r="J9" s="61"/>
      <c r="K9" s="61" t="s">
        <v>30</v>
      </c>
      <c r="L9" s="61"/>
      <c r="M9" s="61"/>
      <c r="N9" s="61" t="s">
        <v>31</v>
      </c>
      <c r="O9" s="61"/>
      <c r="P9" s="61"/>
      <c r="Q9" s="61" t="s">
        <v>32</v>
      </c>
      <c r="R9" s="61"/>
      <c r="S9" s="61"/>
      <c r="T9" s="61"/>
      <c r="U9" s="61" t="s">
        <v>33</v>
      </c>
      <c r="V9" s="61"/>
      <c r="W9" s="61"/>
      <c r="X9" s="61"/>
    </row>
    <row r="10" customFormat="false" ht="41.25" hidden="false" customHeight="true" outlineLevel="0" collapsed="false">
      <c r="A10" s="62"/>
      <c r="B10" s="63" t="s">
        <v>24</v>
      </c>
      <c r="C10" s="63" t="s">
        <v>23</v>
      </c>
      <c r="D10" s="63" t="s">
        <v>34</v>
      </c>
      <c r="E10" s="64" t="s">
        <v>24</v>
      </c>
      <c r="F10" s="64" t="s">
        <v>23</v>
      </c>
      <c r="G10" s="64" t="s">
        <v>34</v>
      </c>
      <c r="H10" s="65" t="s">
        <v>24</v>
      </c>
      <c r="I10" s="65" t="s">
        <v>23</v>
      </c>
      <c r="J10" s="65" t="s">
        <v>34</v>
      </c>
      <c r="K10" s="63" t="s">
        <v>24</v>
      </c>
      <c r="L10" s="63" t="s">
        <v>23</v>
      </c>
      <c r="M10" s="63" t="s">
        <v>34</v>
      </c>
      <c r="N10" s="66" t="s">
        <v>24</v>
      </c>
      <c r="O10" s="66" t="s">
        <v>23</v>
      </c>
      <c r="P10" s="66" t="s">
        <v>34</v>
      </c>
      <c r="Q10" s="67" t="s">
        <v>24</v>
      </c>
      <c r="R10" s="67" t="s">
        <v>23</v>
      </c>
      <c r="S10" s="67" t="s">
        <v>34</v>
      </c>
      <c r="T10" s="67" t="s">
        <v>35</v>
      </c>
      <c r="U10" s="68" t="s">
        <v>24</v>
      </c>
      <c r="V10" s="68" t="s">
        <v>23</v>
      </c>
      <c r="W10" s="68" t="s">
        <v>34</v>
      </c>
      <c r="X10" s="68" t="s">
        <v>35</v>
      </c>
    </row>
    <row r="11" customFormat="false" ht="41.25" hidden="false" customHeight="true" outlineLevel="0" collapsed="false">
      <c r="A11" s="62"/>
      <c r="B11" s="69" t="n">
        <f aca="false">COUNTIF(FILIACIÓN!K8:K52,"F")</f>
        <v>0</v>
      </c>
      <c r="C11" s="69" t="n">
        <f aca="false">COUNTIF(FILIACIÓN!K8:K52,"M")</f>
        <v>0</v>
      </c>
      <c r="D11" s="70" t="n">
        <f aca="false">SUM(B11:C11)</f>
        <v>0</v>
      </c>
      <c r="E11" s="71"/>
      <c r="F11" s="71"/>
      <c r="G11" s="69" t="n">
        <f aca="false">SUM(E11:F11)</f>
        <v>0</v>
      </c>
      <c r="H11" s="71"/>
      <c r="I11" s="71"/>
      <c r="J11" s="69" t="n">
        <f aca="false">SUM(H11:I11)</f>
        <v>0</v>
      </c>
      <c r="K11" s="71"/>
      <c r="L11" s="71"/>
      <c r="M11" s="70" t="n">
        <f aca="false">SUM(K11:L11)</f>
        <v>0</v>
      </c>
      <c r="N11" s="69" t="n">
        <f aca="false">B11-(E11+H11)+K11</f>
        <v>0</v>
      </c>
      <c r="O11" s="69" t="n">
        <f aca="false">C11-(F11+I11)+L11</f>
        <v>0</v>
      </c>
      <c r="P11" s="72" t="n">
        <f aca="false">IF(SUM(N11:O11)="","",SUM(N11:O11))</f>
        <v>0</v>
      </c>
      <c r="Q11" s="73"/>
      <c r="R11" s="73"/>
      <c r="S11" s="72" t="n">
        <f aca="false">IF(SUM(Q11:R11)="","",SUM(Q11:R11))</f>
        <v>0</v>
      </c>
      <c r="T11" s="74" t="str">
        <f aca="false">IFERROR(S11*100/P11,"")</f>
        <v/>
      </c>
      <c r="U11" s="75"/>
      <c r="V11" s="75"/>
      <c r="W11" s="72" t="n">
        <f aca="false">IF(SUM(U11:V11)="","",SUM(U11:V11))</f>
        <v>0</v>
      </c>
      <c r="X11" s="74" t="str">
        <f aca="false">IFERROR(W11*100/P11,"")</f>
        <v/>
      </c>
    </row>
    <row r="12" customFormat="false" ht="15" hidden="false" customHeight="false" outlineLevel="0" collapsed="false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customFormat="false" ht="24.45" hidden="true" customHeight="false" outlineLevel="0" collapsed="false">
      <c r="A13" s="52"/>
      <c r="B13" s="52"/>
      <c r="C13" s="76" t="s">
        <v>36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</row>
    <row r="14" customFormat="false" ht="15" hidden="true" customHeight="false" outlineLevel="0" collapsed="false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customFormat="false" ht="33" hidden="true" customHeight="true" outlineLevel="0" collapsed="false">
      <c r="A15" s="52"/>
      <c r="B15" s="77"/>
      <c r="C15" s="78" t="s">
        <v>37</v>
      </c>
      <c r="D15" s="79" t="s">
        <v>38</v>
      </c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80"/>
    </row>
    <row r="16" customFormat="false" ht="33" hidden="true" customHeight="true" outlineLevel="0" collapsed="false">
      <c r="A16" s="52"/>
      <c r="B16" s="77"/>
      <c r="C16" s="78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2"/>
    </row>
    <row r="17" customFormat="false" ht="36" hidden="true" customHeight="true" outlineLevel="0" collapsed="false">
      <c r="A17" s="52"/>
      <c r="B17" s="83"/>
      <c r="C17" s="84" t="s">
        <v>39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6"/>
    </row>
    <row r="18" customFormat="false" ht="36" hidden="true" customHeight="true" outlineLevel="0" collapsed="false">
      <c r="A18" s="52"/>
      <c r="B18" s="83"/>
      <c r="C18" s="87" t="s">
        <v>23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6"/>
    </row>
    <row r="19" customFormat="false" ht="36" hidden="true" customHeight="true" outlineLevel="0" collapsed="false">
      <c r="A19" s="52"/>
      <c r="B19" s="83"/>
      <c r="C19" s="88" t="s">
        <v>34</v>
      </c>
      <c r="D19" s="85" t="n">
        <f aca="false">SUM(D17:E18)</f>
        <v>0</v>
      </c>
      <c r="E19" s="85"/>
      <c r="F19" s="85" t="n">
        <f aca="false">SUM(F17:G18)</f>
        <v>0</v>
      </c>
      <c r="G19" s="85"/>
      <c r="H19" s="85" t="n">
        <f aca="false">SUM(H17:I18)</f>
        <v>0</v>
      </c>
      <c r="I19" s="85"/>
      <c r="J19" s="85" t="n">
        <f aca="false">SUM(J17:N18)</f>
        <v>0</v>
      </c>
      <c r="K19" s="85"/>
      <c r="L19" s="85"/>
      <c r="M19" s="85"/>
      <c r="N19" s="85"/>
      <c r="O19" s="85" t="n">
        <f aca="false">SUM(O17:P18)</f>
        <v>0</v>
      </c>
      <c r="P19" s="85"/>
      <c r="Q19" s="85" t="n">
        <f aca="false">SUM(Q17:R18)</f>
        <v>0</v>
      </c>
      <c r="R19" s="85"/>
      <c r="S19" s="85" t="n">
        <f aca="false">SUM(S17:U18)</f>
        <v>0</v>
      </c>
      <c r="T19" s="85"/>
      <c r="U19" s="85"/>
      <c r="V19" s="85" t="n">
        <f aca="false">SUM(V17:W18)</f>
        <v>0</v>
      </c>
      <c r="W19" s="85"/>
      <c r="X19" s="86"/>
    </row>
    <row r="20" customFormat="false" ht="15" hidden="true" customHeight="false" outlineLevel="0" collapsed="false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 customFormat="false" ht="15" hidden="false" customHeight="false" outlineLevel="0" collapsed="false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 customFormat="false" ht="15" hidden="false" customHeight="false" outlineLevel="0" collapsed="false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 customFormat="false" ht="15" hidden="false" customHeight="false" outlineLevel="0" collapsed="false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customFormat="false" ht="15" hidden="false" customHeight="false" outlineLevel="0" collapsed="false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customFormat="false" ht="15" hidden="false" customHeight="false" outlineLevel="0" collapsed="false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customFormat="false" ht="15" hidden="false" customHeight="false" outlineLevel="0" collapsed="false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customFormat="false" ht="15" hidden="false" customHeight="false" outlineLevel="0" collapsed="false">
      <c r="A27" s="52"/>
      <c r="B27" s="52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52"/>
      <c r="S27" s="52"/>
      <c r="T27" s="52"/>
      <c r="U27" s="52"/>
      <c r="V27" s="52"/>
      <c r="W27" s="52"/>
      <c r="X27" s="52"/>
    </row>
    <row r="28" customFormat="false" ht="15" hidden="false" customHeight="false" outlineLevel="0" collapsed="false">
      <c r="A28" s="52"/>
      <c r="B28" s="52"/>
      <c r="C28" s="89"/>
      <c r="D28" s="90"/>
      <c r="E28" s="90"/>
      <c r="F28" s="90"/>
      <c r="G28" s="90"/>
      <c r="H28" s="89"/>
      <c r="I28" s="89"/>
      <c r="J28" s="52"/>
      <c r="K28" s="52"/>
      <c r="L28" s="52"/>
      <c r="M28" s="52"/>
      <c r="N28" s="52"/>
      <c r="O28" s="52"/>
      <c r="P28" s="52"/>
      <c r="Q28" s="90"/>
      <c r="R28" s="90"/>
      <c r="S28" s="90"/>
      <c r="T28" s="90"/>
      <c r="U28" s="90"/>
      <c r="V28" s="89"/>
      <c r="W28" s="52"/>
      <c r="X28" s="52"/>
    </row>
    <row r="29" customFormat="false" ht="15" hidden="false" customHeight="false" outlineLevel="0" collapsed="false">
      <c r="A29" s="52"/>
      <c r="B29" s="52"/>
      <c r="C29" s="89"/>
      <c r="D29" s="90"/>
      <c r="E29" s="90"/>
      <c r="F29" s="90"/>
      <c r="G29" s="90"/>
      <c r="H29" s="89"/>
      <c r="I29" s="89"/>
      <c r="J29" s="52"/>
      <c r="K29" s="52"/>
      <c r="L29" s="52"/>
      <c r="M29" s="52"/>
      <c r="N29" s="52"/>
      <c r="O29" s="52"/>
      <c r="P29" s="52"/>
      <c r="Q29" s="90"/>
      <c r="R29" s="90"/>
      <c r="S29" s="90"/>
      <c r="T29" s="90"/>
      <c r="U29" s="90"/>
      <c r="V29" s="89"/>
      <c r="W29" s="52"/>
      <c r="X29" s="52"/>
    </row>
    <row r="30" customFormat="false" ht="15" hidden="false" customHeight="false" outlineLevel="0" collapsed="false">
      <c r="A30" s="52"/>
      <c r="B30" s="52"/>
      <c r="C30" s="89"/>
      <c r="D30" s="90"/>
      <c r="E30" s="90"/>
      <c r="F30" s="90"/>
      <c r="G30" s="90"/>
      <c r="H30" s="89"/>
      <c r="I30" s="89"/>
      <c r="J30" s="52"/>
      <c r="K30" s="52"/>
      <c r="L30" s="52"/>
      <c r="M30" s="52"/>
      <c r="N30" s="52"/>
      <c r="O30" s="52"/>
      <c r="P30" s="52"/>
      <c r="Q30" s="90"/>
      <c r="R30" s="90"/>
      <c r="S30" s="90"/>
      <c r="T30" s="90"/>
      <c r="U30" s="90"/>
      <c r="V30" s="89"/>
      <c r="W30" s="52"/>
      <c r="X30" s="52"/>
    </row>
    <row r="31" customFormat="false" ht="15" hidden="false" customHeight="false" outlineLevel="0" collapsed="false">
      <c r="A31" s="52"/>
      <c r="B31" s="52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52"/>
      <c r="S31" s="52"/>
      <c r="T31" s="52"/>
      <c r="U31" s="52"/>
      <c r="V31" s="52"/>
      <c r="W31" s="52"/>
      <c r="X31" s="52"/>
    </row>
    <row r="32" customFormat="false" ht="15" hidden="false" customHeight="false" outlineLevel="0" collapsed="false">
      <c r="A32" s="52"/>
      <c r="B32" s="52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52"/>
      <c r="S32" s="52"/>
      <c r="T32" s="52"/>
      <c r="U32" s="52"/>
      <c r="V32" s="52"/>
      <c r="W32" s="52"/>
      <c r="X32" s="52"/>
    </row>
    <row r="33" customFormat="false" ht="15" hidden="false" customHeight="false" outlineLevel="0" collapsed="false">
      <c r="A33" s="52"/>
      <c r="B33" s="52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52"/>
      <c r="S33" s="52"/>
      <c r="T33" s="52"/>
      <c r="U33" s="52"/>
      <c r="V33" s="52"/>
      <c r="W33" s="52"/>
      <c r="X33" s="52"/>
    </row>
    <row r="34" customFormat="false" ht="15" hidden="false" customHeight="false" outlineLevel="0" collapsed="false">
      <c r="A34" s="52"/>
      <c r="B34" s="52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52"/>
      <c r="S34" s="52"/>
      <c r="T34" s="52"/>
      <c r="U34" s="52"/>
      <c r="V34" s="52"/>
      <c r="W34" s="52"/>
      <c r="X34" s="52"/>
    </row>
    <row r="35" customFormat="false" ht="15" hidden="false" customHeight="false" outlineLevel="0" collapsed="false">
      <c r="A35" s="52"/>
      <c r="B35" s="52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52"/>
      <c r="S35" s="52"/>
      <c r="T35" s="52"/>
      <c r="U35" s="52"/>
      <c r="V35" s="52"/>
      <c r="W35" s="52"/>
      <c r="X35" s="52"/>
    </row>
    <row r="36" customFormat="false" ht="15" hidden="false" customHeight="false" outlineLevel="0" collapsed="false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</row>
    <row r="37" customFormat="false" ht="15" hidden="false" customHeight="false" outlineLevel="0" collapsed="false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</row>
    <row r="38" customFormat="false" ht="15" hidden="false" customHeight="false" outlineLevel="0" collapsed="false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customFormat="false" ht="15" hidden="false" customHeight="false" outlineLevel="0" collapsed="false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customFormat="false" ht="15" hidden="false" customHeight="false" outlineLevel="0" collapsed="false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customFormat="false" ht="15" hidden="false" customHeight="false" outlineLevel="0" collapsed="false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</sheetData>
  <mergeCells count="51">
    <mergeCell ref="A3:X3"/>
    <mergeCell ref="G5:S5"/>
    <mergeCell ref="B9:D9"/>
    <mergeCell ref="E9:G9"/>
    <mergeCell ref="H9:J9"/>
    <mergeCell ref="K9:M9"/>
    <mergeCell ref="N9:P9"/>
    <mergeCell ref="Q9:T9"/>
    <mergeCell ref="U9:X9"/>
    <mergeCell ref="A10:A11"/>
    <mergeCell ref="C13:X13"/>
    <mergeCell ref="C15:C16"/>
    <mergeCell ref="D15:W15"/>
    <mergeCell ref="D16:E16"/>
    <mergeCell ref="F16:G16"/>
    <mergeCell ref="H16:I16"/>
    <mergeCell ref="J16:N16"/>
    <mergeCell ref="O16:P16"/>
    <mergeCell ref="Q16:R16"/>
    <mergeCell ref="S16:U16"/>
    <mergeCell ref="V16:W16"/>
    <mergeCell ref="D17:E17"/>
    <mergeCell ref="F17:G17"/>
    <mergeCell ref="H17:I17"/>
    <mergeCell ref="J17:N17"/>
    <mergeCell ref="O17:P17"/>
    <mergeCell ref="Q17:R17"/>
    <mergeCell ref="S17:U17"/>
    <mergeCell ref="V17:W17"/>
    <mergeCell ref="D18:E18"/>
    <mergeCell ref="F18:G18"/>
    <mergeCell ref="H18:I18"/>
    <mergeCell ref="J18:N18"/>
    <mergeCell ref="O18:P18"/>
    <mergeCell ref="Q18:R18"/>
    <mergeCell ref="S18:U18"/>
    <mergeCell ref="V18:W18"/>
    <mergeCell ref="D19:E19"/>
    <mergeCell ref="F19:G19"/>
    <mergeCell ref="H19:I19"/>
    <mergeCell ref="J19:N19"/>
    <mergeCell ref="O19:P19"/>
    <mergeCell ref="Q19:R19"/>
    <mergeCell ref="S19:U19"/>
    <mergeCell ref="V19:W19"/>
    <mergeCell ref="D28:G28"/>
    <mergeCell ref="Q28:U28"/>
    <mergeCell ref="D29:G29"/>
    <mergeCell ref="Q29:U29"/>
    <mergeCell ref="D30:G30"/>
    <mergeCell ref="Q30:U30"/>
  </mergeCells>
  <conditionalFormatting sqref="B11:C11">
    <cfRule type="cellIs" priority="2" operator="equal" aboveAverage="0" equalAverage="0" bottom="0" percent="0" rank="0" text="" dxfId="7">
      <formula>0</formula>
    </cfRule>
  </conditionalFormatting>
  <conditionalFormatting sqref="S11:T11 G11 D11 W11:X11 J11:P11">
    <cfRule type="cellIs" priority="3" operator="equal" aboveAverage="0" equalAverage="0" bottom="0" percent="0" rank="0" text="" dxfId="8">
      <formula>0</formula>
    </cfRule>
  </conditionalFormatting>
  <conditionalFormatting sqref="D19:X19">
    <cfRule type="cellIs" priority="4" operator="equal" aboveAverage="0" equalAverage="0" bottom="0" percent="0" rank="0" text="" dxfId="9">
      <formula>0</formula>
    </cfRule>
  </conditionalFormatting>
  <printOptions headings="false" gridLines="false" gridLinesSet="true" horizontalCentered="true" verticalCentered="false"/>
  <pageMargins left="0.39375" right="0.39375" top="0.827083333333333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true"/>
  </sheetPr>
  <dimension ref="A1:I2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7" activeCellId="0" sqref="D7"/>
    </sheetView>
  </sheetViews>
  <sheetFormatPr defaultColWidth="10.59765625" defaultRowHeight="15" zeroHeight="false" outlineLevelRow="0" outlineLevelCol="0"/>
  <cols>
    <col collapsed="false" customWidth="true" hidden="false" outlineLevel="0" max="1" min="1" style="91" width="11.86"/>
    <col collapsed="false" customWidth="true" hidden="false" outlineLevel="0" max="2" min="2" style="51" width="13.14"/>
    <col collapsed="false" customWidth="true" hidden="false" outlineLevel="0" max="5" min="3" style="51" width="19.72"/>
    <col collapsed="false" customWidth="true" hidden="false" outlineLevel="0" max="6" min="6" style="51" width="21.57"/>
    <col collapsed="false" customWidth="true" hidden="false" outlineLevel="0" max="7" min="7" style="51" width="19.72"/>
    <col collapsed="false" customWidth="true" hidden="false" outlineLevel="0" max="8" min="8" style="51" width="7.57"/>
    <col collapsed="false" customWidth="true" hidden="true" outlineLevel="0" max="9" min="9" style="51" width="11.43"/>
  </cols>
  <sheetData>
    <row r="1" s="52" customFormat="true" ht="15" hidden="false" customHeight="false" outlineLevel="0" collapsed="false">
      <c r="A1" s="53" t="str">
        <f aca="false">NOMINA!$F$1</f>
        <v>U.E. "BEATRIZ HARTMANN DE BEDREGAL"</v>
      </c>
    </row>
    <row r="2" s="52" customFormat="true" ht="19.5" hidden="false" customHeight="true" outlineLevel="0" collapsed="false">
      <c r="A2" s="92" t="s">
        <v>40</v>
      </c>
      <c r="B2" s="92"/>
      <c r="C2" s="92"/>
      <c r="D2" s="92"/>
      <c r="E2" s="92"/>
      <c r="F2" s="92"/>
      <c r="G2" s="92"/>
    </row>
    <row r="3" s="52" customFormat="true" ht="17.25" hidden="false" customHeight="true" outlineLevel="0" collapsed="false">
      <c r="A3" s="92"/>
      <c r="B3" s="92"/>
      <c r="C3" s="92"/>
      <c r="D3" s="92"/>
      <c r="E3" s="92"/>
      <c r="F3" s="92"/>
      <c r="G3" s="92"/>
    </row>
    <row r="4" s="52" customFormat="true" ht="17.25" hidden="false" customHeight="true" outlineLevel="0" collapsed="false">
      <c r="A4" s="93" t="str">
        <f aca="false">NOMINA!$C$1</f>
        <v>PROFESOR(A): SARA VALDIVIA ARANCIBIA</v>
      </c>
      <c r="B4" s="94"/>
      <c r="C4" s="94"/>
      <c r="D4" s="94"/>
      <c r="E4" s="93" t="str">
        <f aca="false">NOMINA!$C$2</f>
        <v>CURSO: 5º "A" PRIMARIA</v>
      </c>
      <c r="F4" s="94"/>
      <c r="G4" s="93" t="str">
        <f aca="false">NOMINA!$C$4</f>
        <v>GESTIÓN: 2024</v>
      </c>
    </row>
    <row r="5" s="52" customFormat="true" ht="17.25" hidden="false" customHeight="true" outlineLevel="0" collapsed="false">
      <c r="B5" s="95"/>
      <c r="C5" s="95"/>
      <c r="D5" s="95"/>
      <c r="E5" s="95"/>
      <c r="F5" s="95"/>
      <c r="G5" s="95"/>
    </row>
    <row r="6" s="91" customFormat="true" ht="34.5" hidden="false" customHeight="true" outlineLevel="0" collapsed="false">
      <c r="A6" s="96" t="s">
        <v>41</v>
      </c>
      <c r="B6" s="97" t="s">
        <v>42</v>
      </c>
      <c r="C6" s="98" t="s">
        <v>43</v>
      </c>
      <c r="D6" s="99" t="s">
        <v>44</v>
      </c>
      <c r="E6" s="99" t="s">
        <v>45</v>
      </c>
      <c r="F6" s="99" t="s">
        <v>46</v>
      </c>
      <c r="G6" s="100" t="s">
        <v>47</v>
      </c>
      <c r="I6" s="101" t="s">
        <v>48</v>
      </c>
    </row>
    <row r="7" customFormat="false" ht="45" hidden="false" customHeight="true" outlineLevel="0" collapsed="false">
      <c r="A7" s="102" t="s">
        <v>49</v>
      </c>
      <c r="B7" s="103" t="s">
        <v>50</v>
      </c>
      <c r="C7" s="104" t="s">
        <v>51</v>
      </c>
      <c r="D7" s="104" t="s">
        <v>52</v>
      </c>
      <c r="E7" s="104"/>
      <c r="F7" s="104"/>
      <c r="G7" s="104"/>
      <c r="I7" s="51" t="s">
        <v>53</v>
      </c>
    </row>
    <row r="8" customFormat="false" ht="45" hidden="false" customHeight="true" outlineLevel="0" collapsed="false">
      <c r="A8" s="105" t="s">
        <v>54</v>
      </c>
      <c r="B8" s="106"/>
      <c r="C8" s="107" t="s">
        <v>55</v>
      </c>
      <c r="D8" s="107"/>
      <c r="E8" s="107"/>
      <c r="F8" s="107"/>
      <c r="G8" s="107"/>
      <c r="I8" s="51" t="s">
        <v>55</v>
      </c>
    </row>
    <row r="9" customFormat="false" ht="39.75" hidden="false" customHeight="true" outlineLevel="0" collapsed="false">
      <c r="A9" s="108"/>
      <c r="B9" s="109"/>
      <c r="C9" s="110" t="s">
        <v>56</v>
      </c>
      <c r="D9" s="110"/>
      <c r="E9" s="110"/>
      <c r="F9" s="110"/>
      <c r="G9" s="110"/>
      <c r="I9" s="51" t="s">
        <v>57</v>
      </c>
    </row>
    <row r="10" customFormat="false" ht="45" hidden="false" customHeight="true" outlineLevel="0" collapsed="false">
      <c r="A10" s="102" t="s">
        <v>58</v>
      </c>
      <c r="B10" s="103"/>
      <c r="C10" s="104"/>
      <c r="D10" s="104"/>
      <c r="E10" s="104"/>
      <c r="F10" s="104"/>
      <c r="G10" s="104"/>
      <c r="I10" s="51" t="s">
        <v>59</v>
      </c>
    </row>
    <row r="11" customFormat="false" ht="45" hidden="false" customHeight="true" outlineLevel="0" collapsed="false">
      <c r="A11" s="105" t="s">
        <v>60</v>
      </c>
      <c r="B11" s="106"/>
      <c r="C11" s="107"/>
      <c r="D11" s="107"/>
      <c r="E11" s="107"/>
      <c r="F11" s="107"/>
      <c r="G11" s="107"/>
      <c r="I11" s="51" t="s">
        <v>61</v>
      </c>
    </row>
    <row r="12" customFormat="false" ht="39.75" hidden="false" customHeight="true" outlineLevel="0" collapsed="false">
      <c r="A12" s="108"/>
      <c r="B12" s="109"/>
      <c r="C12" s="110" t="s">
        <v>56</v>
      </c>
      <c r="D12" s="110"/>
      <c r="E12" s="110"/>
      <c r="F12" s="110"/>
      <c r="G12" s="110"/>
      <c r="I12" s="51" t="s">
        <v>51</v>
      </c>
    </row>
    <row r="13" customFormat="false" ht="45" hidden="false" customHeight="true" outlineLevel="0" collapsed="false">
      <c r="A13" s="111" t="s">
        <v>62</v>
      </c>
      <c r="B13" s="103"/>
      <c r="C13" s="104"/>
      <c r="D13" s="104"/>
      <c r="E13" s="104"/>
      <c r="F13" s="104"/>
      <c r="G13" s="104"/>
      <c r="I13" s="51" t="s">
        <v>63</v>
      </c>
    </row>
    <row r="14" customFormat="false" ht="45" hidden="false" customHeight="true" outlineLevel="0" collapsed="false">
      <c r="A14" s="112" t="s">
        <v>64</v>
      </c>
      <c r="B14" s="106"/>
      <c r="C14" s="107"/>
      <c r="D14" s="107"/>
      <c r="E14" s="107"/>
      <c r="F14" s="107"/>
      <c r="G14" s="107"/>
      <c r="I14" s="51" t="s">
        <v>52</v>
      </c>
    </row>
    <row r="15" s="52" customFormat="true" ht="15" hidden="false" customHeight="false" outlineLevel="0" collapsed="false">
      <c r="A15" s="83"/>
      <c r="I15" s="52" t="s">
        <v>65</v>
      </c>
    </row>
    <row r="16" s="52" customFormat="true" ht="15" hidden="false" customHeight="false" outlineLevel="0" collapsed="false">
      <c r="A16" s="83"/>
      <c r="I16" s="52" t="s">
        <v>66</v>
      </c>
    </row>
    <row r="17" s="52" customFormat="true" ht="15" hidden="false" customHeight="false" outlineLevel="0" collapsed="false">
      <c r="A17" s="83"/>
      <c r="I17" s="52" t="s">
        <v>67</v>
      </c>
    </row>
    <row r="18" s="52" customFormat="true" ht="15" hidden="false" customHeight="false" outlineLevel="0" collapsed="false">
      <c r="A18" s="83"/>
      <c r="I18" s="52" t="s">
        <v>68</v>
      </c>
    </row>
    <row r="19" s="52" customFormat="true" ht="15" hidden="false" customHeight="false" outlineLevel="0" collapsed="false">
      <c r="A19" s="83"/>
    </row>
    <row r="20" s="52" customFormat="true" ht="15" hidden="false" customHeight="false" outlineLevel="0" collapsed="false">
      <c r="A20" s="83"/>
    </row>
  </sheetData>
  <mergeCells count="3">
    <mergeCell ref="A2:G3"/>
    <mergeCell ref="C9:G9"/>
    <mergeCell ref="C12:G12"/>
  </mergeCells>
  <dataValidations count="1">
    <dataValidation allowBlank="true" errorStyle="stop" operator="between" showDropDown="false" showErrorMessage="true" showInputMessage="true" sqref="C7:G8 C10:G11 C13:G14" type="list">
      <formula1>$I$7:$I$18</formula1>
      <formula2>0</formula2>
    </dataValidation>
  </dataValidations>
  <printOptions headings="false" gridLines="false" gridLinesSet="true" horizontalCentered="true" verticalCentered="false"/>
  <pageMargins left="0.315277777777778" right="0.315277777777778" top="0.511805555555556" bottom="0.551388888888889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true"/>
  </sheetPr>
  <dimension ref="A1:L46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5" zoomScalePageLayoutView="80" workbookViewId="0">
      <selection pane="topLeft" activeCell="F20" activeCellId="0" sqref="F20"/>
    </sheetView>
  </sheetViews>
  <sheetFormatPr defaultColWidth="11.4296875" defaultRowHeight="12.75" zeroHeight="false" outlineLevelRow="0" outlineLevelCol="0"/>
  <cols>
    <col collapsed="false" customWidth="false" hidden="false" outlineLevel="0" max="1" min="1" style="113" width="11.43"/>
    <col collapsed="false" customWidth="true" hidden="false" outlineLevel="0" max="2" min="2" style="113" width="23.57"/>
    <col collapsed="false" customWidth="true" hidden="false" outlineLevel="0" max="12" min="3" style="113" width="15.72"/>
    <col collapsed="false" customWidth="false" hidden="false" outlineLevel="0" max="16384" min="13" style="113" width="11.43"/>
  </cols>
  <sheetData>
    <row r="1" customFormat="false" ht="12.75" hidden="false" customHeight="false" outlineLevel="0" collapsed="false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customFormat="false" ht="12.75" hidden="false" customHeight="false" outlineLevel="0" collapsed="false">
      <c r="A2" s="115" t="str">
        <f aca="false">NOMINA!$F$1</f>
        <v>U.E. "BEATRIZ HARTMANN DE BEDREGAL"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customFormat="false" ht="24.75" hidden="false" customHeight="true" outlineLevel="0" collapsed="false">
      <c r="A3" s="114"/>
      <c r="B3" s="114"/>
      <c r="C3" s="114"/>
      <c r="D3" s="114"/>
      <c r="E3" s="114"/>
      <c r="F3" s="114"/>
      <c r="G3" s="116"/>
      <c r="H3" s="116"/>
      <c r="I3" s="116"/>
      <c r="J3" s="116"/>
      <c r="K3" s="116"/>
      <c r="L3" s="116"/>
    </row>
    <row r="4" customFormat="false" ht="24.75" hidden="false" customHeight="true" outlineLevel="0" collapsed="false">
      <c r="A4" s="117" t="s">
        <v>69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customFormat="false" ht="24.75" hidden="false" customHeight="true" outlineLevel="0" collapsed="false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customFormat="false" ht="24.75" hidden="false" customHeight="true" outlineLevel="0" collapsed="false">
      <c r="A6" s="118" t="str">
        <f aca="false">NOMINA!$C$1</f>
        <v>PROFESOR(A): SARA VALDIVIA ARANCIBIA</v>
      </c>
      <c r="B6" s="119"/>
      <c r="C6" s="119"/>
      <c r="D6" s="119"/>
      <c r="E6" s="119"/>
      <c r="F6" s="119"/>
      <c r="G6" s="119"/>
      <c r="H6" s="120"/>
      <c r="I6" s="120"/>
      <c r="J6" s="120"/>
      <c r="K6" s="120"/>
      <c r="L6" s="119"/>
    </row>
    <row r="7" customFormat="false" ht="24.75" hidden="false" customHeight="true" outlineLevel="0" collapsed="false">
      <c r="A7" s="118" t="str">
        <f aca="false">NOMINA!$C$2</f>
        <v>CURSO: 5º "A" PRIMARIA</v>
      </c>
      <c r="B7" s="119"/>
      <c r="C7" s="119"/>
      <c r="D7" s="119"/>
      <c r="E7" s="119"/>
      <c r="F7" s="119"/>
      <c r="G7" s="119"/>
      <c r="H7" s="120"/>
      <c r="I7" s="120"/>
      <c r="J7" s="120"/>
      <c r="K7" s="120"/>
      <c r="L7" s="120"/>
    </row>
    <row r="8" customFormat="false" ht="24.75" hidden="false" customHeight="true" outlineLevel="0" collapsed="false">
      <c r="A8" s="118" t="str">
        <f aca="false">NOMINA!$C$4</f>
        <v>GESTIÓN: 2024</v>
      </c>
      <c r="B8" s="121"/>
      <c r="C8" s="121"/>
      <c r="D8" s="118"/>
      <c r="E8" s="118"/>
      <c r="F8" s="118"/>
      <c r="G8" s="118"/>
      <c r="H8" s="120"/>
      <c r="I8" s="120"/>
      <c r="J8" s="120"/>
      <c r="K8" s="120"/>
      <c r="L8" s="120"/>
    </row>
    <row r="9" customFormat="false" ht="24.75" hidden="false" customHeight="true" outlineLevel="0" collapsed="false">
      <c r="A9" s="122" t="s">
        <v>70</v>
      </c>
      <c r="B9" s="122"/>
      <c r="C9" s="123" t="s">
        <v>71</v>
      </c>
      <c r="D9" s="124" t="s">
        <v>72</v>
      </c>
      <c r="E9" s="124"/>
      <c r="F9" s="124"/>
      <c r="G9" s="125" t="s">
        <v>73</v>
      </c>
      <c r="H9" s="125"/>
      <c r="I9" s="125"/>
      <c r="J9" s="126" t="s">
        <v>74</v>
      </c>
      <c r="K9" s="126"/>
      <c r="L9" s="126"/>
    </row>
    <row r="10" customFormat="false" ht="29.25" hidden="false" customHeight="true" outlineLevel="0" collapsed="false">
      <c r="A10" s="122"/>
      <c r="B10" s="122"/>
      <c r="C10" s="127" t="s">
        <v>75</v>
      </c>
      <c r="D10" s="128" t="s">
        <v>76</v>
      </c>
      <c r="E10" s="129" t="s">
        <v>77</v>
      </c>
      <c r="F10" s="130" t="s">
        <v>35</v>
      </c>
      <c r="G10" s="131" t="s">
        <v>78</v>
      </c>
      <c r="H10" s="129" t="s">
        <v>77</v>
      </c>
      <c r="I10" s="132" t="s">
        <v>35</v>
      </c>
      <c r="J10" s="131" t="s">
        <v>78</v>
      </c>
      <c r="K10" s="129" t="s">
        <v>77</v>
      </c>
      <c r="L10" s="132" t="s">
        <v>35</v>
      </c>
    </row>
    <row r="11" customFormat="false" ht="24.75" hidden="false" customHeight="true" outlineLevel="0" collapsed="false">
      <c r="A11" s="133" t="s">
        <v>53</v>
      </c>
      <c r="B11" s="133"/>
      <c r="C11" s="134" t="n">
        <v>25</v>
      </c>
      <c r="D11" s="135" t="n">
        <v>20</v>
      </c>
      <c r="E11" s="136" t="n">
        <v>12</v>
      </c>
      <c r="F11" s="137" t="n">
        <f aca="false">IF(E11="","",(E11*100/D11))</f>
        <v>60</v>
      </c>
      <c r="G11" s="138"/>
      <c r="H11" s="136"/>
      <c r="I11" s="139" t="str">
        <f aca="false">IF(H11="","",(H11*100/G11))</f>
        <v/>
      </c>
      <c r="J11" s="140"/>
      <c r="K11" s="141"/>
      <c r="L11" s="139" t="str">
        <f aca="false">IF(K11="","",(K11*100/J11))</f>
        <v/>
      </c>
    </row>
    <row r="12" customFormat="false" ht="24.75" hidden="false" customHeight="true" outlineLevel="0" collapsed="false">
      <c r="A12" s="142" t="s">
        <v>55</v>
      </c>
      <c r="B12" s="142"/>
      <c r="C12" s="143"/>
      <c r="D12" s="144"/>
      <c r="E12" s="145"/>
      <c r="F12" s="146" t="str">
        <f aca="false">IF(E12="","",(E12*100/D12))</f>
        <v/>
      </c>
      <c r="G12" s="147"/>
      <c r="H12" s="145"/>
      <c r="I12" s="148" t="str">
        <f aca="false">IF(H12="","",(H12*100/G12))</f>
        <v/>
      </c>
      <c r="J12" s="149"/>
      <c r="K12" s="150"/>
      <c r="L12" s="148" t="str">
        <f aca="false">IF(K12="","",(K12*100/J12))</f>
        <v/>
      </c>
    </row>
    <row r="13" customFormat="false" ht="24.75" hidden="false" customHeight="true" outlineLevel="0" collapsed="false">
      <c r="A13" s="142" t="s">
        <v>57</v>
      </c>
      <c r="B13" s="142"/>
      <c r="C13" s="143"/>
      <c r="D13" s="144"/>
      <c r="E13" s="145"/>
      <c r="F13" s="146" t="str">
        <f aca="false">IF(E13="","",(E13*100/D13))</f>
        <v/>
      </c>
      <c r="G13" s="147"/>
      <c r="H13" s="145"/>
      <c r="I13" s="148" t="str">
        <f aca="false">IF(H13="","",(H13*100/G13))</f>
        <v/>
      </c>
      <c r="J13" s="149"/>
      <c r="K13" s="150"/>
      <c r="L13" s="148" t="str">
        <f aca="false">IF(K13="","",(K13*100/J13))</f>
        <v/>
      </c>
    </row>
    <row r="14" customFormat="false" ht="24.75" hidden="false" customHeight="true" outlineLevel="0" collapsed="false">
      <c r="A14" s="142" t="s">
        <v>59</v>
      </c>
      <c r="B14" s="142"/>
      <c r="C14" s="143"/>
      <c r="D14" s="144"/>
      <c r="E14" s="145"/>
      <c r="F14" s="146" t="str">
        <f aca="false">IF(E14="","",(E14*100/D14))</f>
        <v/>
      </c>
      <c r="G14" s="147"/>
      <c r="H14" s="145"/>
      <c r="I14" s="148" t="str">
        <f aca="false">IF(H14="","",(H14*100/G14))</f>
        <v/>
      </c>
      <c r="J14" s="149"/>
      <c r="K14" s="150"/>
      <c r="L14" s="148" t="str">
        <f aca="false">IF(K14="","",(K14*100/J14))</f>
        <v/>
      </c>
    </row>
    <row r="15" customFormat="false" ht="24.75" hidden="false" customHeight="true" outlineLevel="0" collapsed="false">
      <c r="A15" s="142" t="s">
        <v>61</v>
      </c>
      <c r="B15" s="142"/>
      <c r="C15" s="143"/>
      <c r="D15" s="144"/>
      <c r="E15" s="145"/>
      <c r="F15" s="146" t="str">
        <f aca="false">IF(E15="","",(E15*100/D15))</f>
        <v/>
      </c>
      <c r="G15" s="147"/>
      <c r="H15" s="145"/>
      <c r="I15" s="148" t="str">
        <f aca="false">IF(H15="","",(H15*100/G15))</f>
        <v/>
      </c>
      <c r="J15" s="149"/>
      <c r="K15" s="150"/>
      <c r="L15" s="148" t="str">
        <f aca="false">IF(K15="","",(K15*100/J15))</f>
        <v/>
      </c>
    </row>
    <row r="16" customFormat="false" ht="24.75" hidden="false" customHeight="true" outlineLevel="0" collapsed="false">
      <c r="A16" s="142" t="s">
        <v>51</v>
      </c>
      <c r="B16" s="142"/>
      <c r="C16" s="143"/>
      <c r="D16" s="144"/>
      <c r="E16" s="145"/>
      <c r="F16" s="146" t="str">
        <f aca="false">IF(E16="","",(E16*100/D16))</f>
        <v/>
      </c>
      <c r="G16" s="147"/>
      <c r="H16" s="145"/>
      <c r="I16" s="148" t="str">
        <f aca="false">IF(H16="","",(H16*100/G16))</f>
        <v/>
      </c>
      <c r="J16" s="149"/>
      <c r="K16" s="150"/>
      <c r="L16" s="148" t="str">
        <f aca="false">IF(K16="","",(K16*100/J16))</f>
        <v/>
      </c>
    </row>
    <row r="17" customFormat="false" ht="24.75" hidden="false" customHeight="true" outlineLevel="0" collapsed="false">
      <c r="A17" s="142" t="s">
        <v>63</v>
      </c>
      <c r="B17" s="142"/>
      <c r="C17" s="143"/>
      <c r="D17" s="144"/>
      <c r="E17" s="145"/>
      <c r="F17" s="146" t="str">
        <f aca="false">IF(E17="","",(E17*100/D17))</f>
        <v/>
      </c>
      <c r="G17" s="147"/>
      <c r="H17" s="145"/>
      <c r="I17" s="148" t="str">
        <f aca="false">IF(H17="","",(H17*100/G17))</f>
        <v/>
      </c>
      <c r="J17" s="149"/>
      <c r="K17" s="150"/>
      <c r="L17" s="148" t="str">
        <f aca="false">IF(K17="","",(K17*100/J17))</f>
        <v/>
      </c>
    </row>
    <row r="18" customFormat="false" ht="24.75" hidden="false" customHeight="true" outlineLevel="0" collapsed="false">
      <c r="A18" s="142" t="s">
        <v>52</v>
      </c>
      <c r="B18" s="142"/>
      <c r="C18" s="151"/>
      <c r="D18" s="144"/>
      <c r="E18" s="145"/>
      <c r="F18" s="146" t="str">
        <f aca="false">IF(E18="","",(E18*100/D18))</f>
        <v/>
      </c>
      <c r="G18" s="152"/>
      <c r="H18" s="153"/>
      <c r="I18" s="148" t="str">
        <f aca="false">IF(H18="","",(H18*100/G18))</f>
        <v/>
      </c>
      <c r="J18" s="154"/>
      <c r="K18" s="155"/>
      <c r="L18" s="148" t="str">
        <f aca="false">IF(K18="","",(K18*100/J18))</f>
        <v/>
      </c>
    </row>
    <row r="19" customFormat="false" ht="24.75" hidden="false" customHeight="true" outlineLevel="0" collapsed="false">
      <c r="A19" s="156" t="s">
        <v>65</v>
      </c>
      <c r="B19" s="156"/>
      <c r="C19" s="151"/>
      <c r="D19" s="157"/>
      <c r="E19" s="158"/>
      <c r="F19" s="159" t="str">
        <f aca="false">IF(E19="","",(E19*100/D19))</f>
        <v/>
      </c>
      <c r="G19" s="152"/>
      <c r="H19" s="153"/>
      <c r="I19" s="160" t="str">
        <f aca="false">IF(H19="","",(H19*100/G19))</f>
        <v/>
      </c>
      <c r="J19" s="154"/>
      <c r="K19" s="155"/>
      <c r="L19" s="160" t="str">
        <f aca="false">IF(K19="","",(K19*100/J19))</f>
        <v/>
      </c>
    </row>
    <row r="20" customFormat="false" ht="24.75" hidden="false" customHeight="true" outlineLevel="0" collapsed="false">
      <c r="A20" s="161" t="s">
        <v>79</v>
      </c>
      <c r="B20" s="161"/>
      <c r="C20" s="162" t="n">
        <f aca="false">SUM(C11:C19)</f>
        <v>25</v>
      </c>
      <c r="D20" s="162" t="n">
        <f aca="false">SUM(D11:D18)</f>
        <v>20</v>
      </c>
      <c r="E20" s="163" t="n">
        <f aca="false">SUM(E11:E18)</f>
        <v>12</v>
      </c>
      <c r="F20" s="164" t="n">
        <f aca="false">IF(ISERROR(E20*100/D20),"",E20*100/D20)</f>
        <v>60</v>
      </c>
      <c r="G20" s="165" t="n">
        <f aca="false">SUM(G11:G19)</f>
        <v>0</v>
      </c>
      <c r="H20" s="163" t="n">
        <f aca="false">SUM(H11:H18)</f>
        <v>0</v>
      </c>
      <c r="I20" s="164" t="str">
        <f aca="false">IF(ISERROR(H20*100/G20),"",H20*100/G20)</f>
        <v/>
      </c>
      <c r="J20" s="162" t="n">
        <f aca="false">SUM(J11:J19)</f>
        <v>0</v>
      </c>
      <c r="K20" s="163" t="n">
        <f aca="false">SUM(K11:K18)</f>
        <v>0</v>
      </c>
      <c r="L20" s="164" t="str">
        <f aca="false">IF(ISERROR(K20*100/J20),"",K20*100/J20)</f>
        <v/>
      </c>
    </row>
    <row r="21" customFormat="false" ht="24.75" hidden="false" customHeight="true" outlineLevel="0" collapsed="false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</row>
    <row r="22" customFormat="false" ht="24.75" hidden="false" customHeight="true" outlineLevel="0" collapsed="false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</row>
    <row r="23" customFormat="false" ht="24.75" hidden="false" customHeight="tru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</row>
    <row r="24" customFormat="false" ht="12.75" hidden="false" customHeight="true" outlineLevel="0" collapsed="false">
      <c r="A24" s="114"/>
      <c r="B24" s="114"/>
      <c r="C24" s="166"/>
      <c r="D24" s="166"/>
      <c r="E24" s="166"/>
      <c r="F24" s="166"/>
      <c r="G24" s="114"/>
      <c r="H24" s="114"/>
      <c r="I24" s="166"/>
      <c r="J24" s="166"/>
      <c r="K24" s="166"/>
      <c r="L24" s="166"/>
    </row>
    <row r="25" customFormat="false" ht="12.75" hidden="false" customHeight="true" outlineLevel="0" collapsed="false">
      <c r="A25" s="114"/>
      <c r="B25" s="114"/>
      <c r="C25" s="166"/>
      <c r="D25" s="166"/>
      <c r="E25" s="166"/>
      <c r="F25" s="166"/>
      <c r="G25" s="114"/>
      <c r="H25" s="114"/>
      <c r="I25" s="166"/>
      <c r="J25" s="166"/>
      <c r="K25" s="166"/>
      <c r="L25" s="166"/>
    </row>
    <row r="26" customFormat="false" ht="12.75" hidden="false" customHeight="true" outlineLevel="0" collapsed="false">
      <c r="A26" s="114"/>
      <c r="B26" s="114"/>
      <c r="C26" s="166"/>
      <c r="D26" s="166"/>
      <c r="E26" s="166"/>
      <c r="F26" s="166"/>
      <c r="G26" s="114"/>
      <c r="H26" s="114"/>
      <c r="I26" s="166"/>
      <c r="J26" s="166"/>
      <c r="K26" s="166"/>
      <c r="L26" s="166"/>
    </row>
    <row r="27" customFormat="false" ht="12.75" hidden="false" customHeight="false" outlineLevel="0" collapsed="false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</row>
    <row r="28" customFormat="false" ht="12.75" hidden="false" customHeight="false" outlineLevel="0" collapsed="false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</row>
    <row r="29" customFormat="false" ht="12.75" hidden="false" customHeight="false" outlineLevel="0" collapsed="false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</row>
    <row r="30" customFormat="false" ht="12.75" hidden="false" customHeight="false" outlineLevel="0" collapsed="false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</row>
    <row r="31" customFormat="false" ht="12.75" hidden="false" customHeight="false" outlineLevel="0" collapsed="false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</row>
    <row r="32" customFormat="false" ht="12.75" hidden="false" customHeight="false" outlineLevel="0" collapsed="false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</row>
    <row r="33" customFormat="false" ht="12.75" hidden="false" customHeight="false" outlineLevel="0" collapsed="false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</row>
    <row r="36" customFormat="false" ht="12.75" hidden="false" customHeight="false" outlineLevel="0" collapsed="false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</row>
    <row r="37" customFormat="false" ht="12.75" hidden="false" customHeight="false" outlineLevel="0" collapsed="false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 customFormat="false" ht="12.75" hidden="false" customHeight="false" outlineLevel="0" collapsed="false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</row>
    <row r="46" customFormat="false" ht="12.75" hidden="false" customHeight="false" outlineLevel="0" collapsed="false">
      <c r="D46" s="167"/>
    </row>
  </sheetData>
  <mergeCells count="22">
    <mergeCell ref="G3:L3"/>
    <mergeCell ref="A4:L5"/>
    <mergeCell ref="A9:B10"/>
    <mergeCell ref="D9:F9"/>
    <mergeCell ref="G9:I9"/>
    <mergeCell ref="J9:L9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4:F24"/>
    <mergeCell ref="I24:L24"/>
    <mergeCell ref="C25:F25"/>
    <mergeCell ref="I25:L25"/>
    <mergeCell ref="C26:F26"/>
    <mergeCell ref="I26:L26"/>
  </mergeCells>
  <conditionalFormatting sqref="D20:E20 G20:H20 J20:K20">
    <cfRule type="cellIs" priority="2" operator="equal" aboveAverage="0" equalAverage="0" bottom="0" percent="0" rank="0" text="" dxfId="10">
      <formula>0</formula>
    </cfRule>
  </conditionalFormatting>
  <conditionalFormatting sqref="C20">
    <cfRule type="cellIs" priority="3" operator="equal" aboveAverage="0" equalAverage="0" bottom="0" percent="0" rank="0" text="" dxfId="11">
      <formula>0</formula>
    </cfRule>
  </conditionalFormatting>
  <printOptions headings="false" gridLines="false" gridLinesSet="true" horizontalCentered="true" verticalCentered="false"/>
  <pageMargins left="0.236111111111111" right="0.236111111111111" top="0.747916666666667" bottom="0.74791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true"/>
  </sheetPr>
  <dimension ref="A1:C4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0" activeCellId="0" sqref="F20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23.28"/>
    <col collapsed="false" customWidth="true" hidden="false" outlineLevel="0" max="2" min="2" style="51" width="33.43"/>
    <col collapsed="false" customWidth="true" hidden="false" outlineLevel="0" max="3" min="3" style="51" width="44"/>
    <col collapsed="false" customWidth="true" hidden="false" outlineLevel="0" max="4" min="4" style="51" width="15.28"/>
  </cols>
  <sheetData>
    <row r="1" s="52" customFormat="true" ht="15" hidden="false" customHeight="false" outlineLevel="0" collapsed="false">
      <c r="A1" s="59" t="str">
        <f aca="false">NOMINA!$F$1</f>
        <v>U.E. "BEATRIZ HARTMANN DE BEDREGAL"</v>
      </c>
      <c r="C1" s="168" t="str">
        <f aca="false">NOMINA!$C$4</f>
        <v>GESTIÓN: 2024</v>
      </c>
    </row>
    <row r="2" s="52" customFormat="true" ht="15" hidden="false" customHeight="false" outlineLevel="0" collapsed="false"/>
    <row r="3" s="52" customFormat="true" ht="22.05" hidden="false" customHeight="false" outlineLevel="0" collapsed="false">
      <c r="A3" s="169" t="s">
        <v>80</v>
      </c>
      <c r="B3" s="169"/>
      <c r="C3" s="169"/>
    </row>
    <row r="4" s="52" customFormat="true" ht="15" hidden="false" customHeight="false" outlineLevel="0" collapsed="false">
      <c r="A4" s="170" t="str">
        <f aca="false">NOMINA!$C$1</f>
        <v>PROFESOR(A): SARA VALDIVIA ARANCIBIA</v>
      </c>
    </row>
    <row r="5" customFormat="false" ht="15" hidden="false" customHeight="false" outlineLevel="0" collapsed="false">
      <c r="A5" s="171" t="s">
        <v>81</v>
      </c>
      <c r="B5" s="172" t="s">
        <v>82</v>
      </c>
      <c r="C5" s="173" t="s">
        <v>83</v>
      </c>
    </row>
    <row r="6" customFormat="false" ht="15" hidden="false" customHeight="false" outlineLevel="0" collapsed="false">
      <c r="A6" s="174" t="s">
        <v>84</v>
      </c>
      <c r="B6" s="175" t="s">
        <v>85</v>
      </c>
      <c r="C6" s="174"/>
    </row>
    <row r="7" customFormat="false" ht="15" hidden="false" customHeight="false" outlineLevel="0" collapsed="false">
      <c r="A7" s="176" t="s">
        <v>86</v>
      </c>
      <c r="B7" s="177" t="s">
        <v>87</v>
      </c>
      <c r="C7" s="176"/>
    </row>
    <row r="8" customFormat="false" ht="15" hidden="false" customHeight="false" outlineLevel="0" collapsed="false">
      <c r="A8" s="176" t="s">
        <v>88</v>
      </c>
      <c r="B8" s="177" t="s">
        <v>89</v>
      </c>
      <c r="C8" s="176"/>
    </row>
    <row r="9" customFormat="false" ht="15" hidden="false" customHeight="false" outlineLevel="0" collapsed="false">
      <c r="A9" s="176" t="s">
        <v>90</v>
      </c>
      <c r="B9" s="177" t="s">
        <v>91</v>
      </c>
      <c r="C9" s="176"/>
    </row>
    <row r="10" customFormat="false" ht="15" hidden="false" customHeight="false" outlineLevel="0" collapsed="false">
      <c r="A10" s="176" t="s">
        <v>92</v>
      </c>
      <c r="B10" s="177" t="s">
        <v>93</v>
      </c>
      <c r="C10" s="176"/>
    </row>
    <row r="11" customFormat="false" ht="15" hidden="false" customHeight="false" outlineLevel="0" collapsed="false">
      <c r="A11" s="176" t="s">
        <v>94</v>
      </c>
      <c r="B11" s="177" t="s">
        <v>95</v>
      </c>
      <c r="C11" s="176"/>
    </row>
    <row r="12" customFormat="false" ht="15" hidden="false" customHeight="false" outlineLevel="0" collapsed="false">
      <c r="A12" s="176" t="s">
        <v>96</v>
      </c>
      <c r="B12" s="177" t="s">
        <v>97</v>
      </c>
      <c r="C12" s="176"/>
    </row>
    <row r="13" customFormat="false" ht="15" hidden="false" customHeight="false" outlineLevel="0" collapsed="false">
      <c r="A13" s="176" t="s">
        <v>98</v>
      </c>
      <c r="B13" s="177" t="s">
        <v>99</v>
      </c>
      <c r="C13" s="176"/>
    </row>
    <row r="14" customFormat="false" ht="15" hidden="false" customHeight="false" outlineLevel="0" collapsed="false">
      <c r="A14" s="176" t="s">
        <v>100</v>
      </c>
      <c r="B14" s="177" t="s">
        <v>101</v>
      </c>
      <c r="C14" s="176"/>
    </row>
    <row r="15" customFormat="false" ht="15" hidden="false" customHeight="false" outlineLevel="0" collapsed="false">
      <c r="A15" s="176" t="s">
        <v>102</v>
      </c>
      <c r="B15" s="177" t="s">
        <v>103</v>
      </c>
      <c r="C15" s="176"/>
    </row>
    <row r="16" customFormat="false" ht="15" hidden="false" customHeight="false" outlineLevel="0" collapsed="false">
      <c r="A16" s="176" t="s">
        <v>104</v>
      </c>
      <c r="B16" s="177" t="s">
        <v>105</v>
      </c>
      <c r="C16" s="176"/>
    </row>
    <row r="17" customFormat="false" ht="15" hidden="false" customHeight="false" outlineLevel="0" collapsed="false">
      <c r="A17" s="176" t="s">
        <v>106</v>
      </c>
      <c r="B17" s="177" t="s">
        <v>107</v>
      </c>
      <c r="C17" s="176"/>
    </row>
    <row r="18" customFormat="false" ht="15" hidden="false" customHeight="false" outlineLevel="0" collapsed="false">
      <c r="A18" s="176" t="s">
        <v>108</v>
      </c>
      <c r="B18" s="177" t="s">
        <v>109</v>
      </c>
      <c r="C18" s="176"/>
    </row>
    <row r="19" customFormat="false" ht="15" hidden="false" customHeight="false" outlineLevel="0" collapsed="false">
      <c r="A19" s="176" t="s">
        <v>110</v>
      </c>
      <c r="B19" s="177" t="s">
        <v>111</v>
      </c>
      <c r="C19" s="176"/>
    </row>
    <row r="20" customFormat="false" ht="15" hidden="false" customHeight="false" outlineLevel="0" collapsed="false">
      <c r="A20" s="176" t="s">
        <v>112</v>
      </c>
      <c r="B20" s="177" t="s">
        <v>113</v>
      </c>
      <c r="C20" s="176"/>
    </row>
    <row r="21" customFormat="false" ht="15" hidden="false" customHeight="false" outlineLevel="0" collapsed="false">
      <c r="A21" s="176" t="s">
        <v>114</v>
      </c>
      <c r="B21" s="177" t="s">
        <v>115</v>
      </c>
      <c r="C21" s="176"/>
    </row>
    <row r="22" customFormat="false" ht="15" hidden="false" customHeight="false" outlineLevel="0" collapsed="false">
      <c r="A22" s="176" t="s">
        <v>116</v>
      </c>
      <c r="B22" s="177" t="s">
        <v>117</v>
      </c>
      <c r="C22" s="176"/>
    </row>
    <row r="23" customFormat="false" ht="15" hidden="false" customHeight="false" outlineLevel="0" collapsed="false">
      <c r="A23" s="176" t="s">
        <v>118</v>
      </c>
      <c r="B23" s="177" t="s">
        <v>119</v>
      </c>
      <c r="C23" s="176"/>
    </row>
    <row r="24" customFormat="false" ht="15" hidden="false" customHeight="false" outlineLevel="0" collapsed="false">
      <c r="A24" s="176" t="s">
        <v>120</v>
      </c>
      <c r="B24" s="177" t="s">
        <v>121</v>
      </c>
      <c r="C24" s="176"/>
    </row>
    <row r="25" customFormat="false" ht="15" hidden="false" customHeight="false" outlineLevel="0" collapsed="false">
      <c r="A25" s="176" t="s">
        <v>122</v>
      </c>
      <c r="B25" s="177" t="s">
        <v>123</v>
      </c>
      <c r="C25" s="176"/>
    </row>
    <row r="26" customFormat="false" ht="15" hidden="false" customHeight="false" outlineLevel="0" collapsed="false">
      <c r="A26" s="176" t="s">
        <v>124</v>
      </c>
      <c r="B26" s="177" t="s">
        <v>125</v>
      </c>
      <c r="C26" s="176"/>
    </row>
    <row r="27" customFormat="false" ht="15" hidden="false" customHeight="false" outlineLevel="0" collapsed="false">
      <c r="A27" s="176" t="s">
        <v>126</v>
      </c>
      <c r="B27" s="177" t="s">
        <v>127</v>
      </c>
      <c r="C27" s="176"/>
    </row>
    <row r="28" customFormat="false" ht="15" hidden="false" customHeight="false" outlineLevel="0" collapsed="false">
      <c r="A28" s="176" t="s">
        <v>126</v>
      </c>
      <c r="B28" s="177" t="s">
        <v>128</v>
      </c>
      <c r="C28" s="176"/>
    </row>
    <row r="29" customFormat="false" ht="15" hidden="false" customHeight="false" outlineLevel="0" collapsed="false">
      <c r="A29" s="176" t="s">
        <v>129</v>
      </c>
      <c r="B29" s="177" t="s">
        <v>130</v>
      </c>
      <c r="C29" s="176"/>
    </row>
    <row r="30" customFormat="false" ht="15" hidden="false" customHeight="false" outlineLevel="0" collapsed="false">
      <c r="A30" s="176" t="s">
        <v>131</v>
      </c>
      <c r="B30" s="177" t="s">
        <v>132</v>
      </c>
      <c r="C30" s="176"/>
    </row>
    <row r="31" customFormat="false" ht="15" hidden="false" customHeight="false" outlineLevel="0" collapsed="false">
      <c r="A31" s="176" t="s">
        <v>133</v>
      </c>
      <c r="B31" s="177" t="s">
        <v>134</v>
      </c>
      <c r="C31" s="176"/>
    </row>
    <row r="32" customFormat="false" ht="15" hidden="false" customHeight="false" outlineLevel="0" collapsed="false">
      <c r="A32" s="176" t="s">
        <v>135</v>
      </c>
      <c r="B32" s="177" t="s">
        <v>136</v>
      </c>
      <c r="C32" s="176"/>
    </row>
    <row r="33" customFormat="false" ht="15" hidden="false" customHeight="false" outlineLevel="0" collapsed="false">
      <c r="A33" s="176" t="s">
        <v>137</v>
      </c>
      <c r="B33" s="177" t="s">
        <v>138</v>
      </c>
      <c r="C33" s="176"/>
    </row>
    <row r="34" customFormat="false" ht="15" hidden="false" customHeight="false" outlineLevel="0" collapsed="false">
      <c r="A34" s="176" t="s">
        <v>137</v>
      </c>
      <c r="B34" s="177" t="s">
        <v>139</v>
      </c>
      <c r="C34" s="176"/>
    </row>
    <row r="35" customFormat="false" ht="15" hidden="false" customHeight="false" outlineLevel="0" collapsed="false">
      <c r="A35" s="176"/>
      <c r="B35" s="177" t="s">
        <v>140</v>
      </c>
      <c r="C35" s="176"/>
    </row>
    <row r="36" customFormat="false" ht="15" hidden="false" customHeight="false" outlineLevel="0" collapsed="false">
      <c r="A36" s="176"/>
      <c r="B36" s="177"/>
      <c r="C36" s="176"/>
    </row>
    <row r="37" customFormat="false" ht="15" hidden="false" customHeight="false" outlineLevel="0" collapsed="false">
      <c r="A37" s="176"/>
      <c r="B37" s="177"/>
      <c r="C37" s="176"/>
    </row>
    <row r="38" customFormat="false" ht="15" hidden="false" customHeight="false" outlineLevel="0" collapsed="false">
      <c r="A38" s="176"/>
      <c r="B38" s="177"/>
      <c r="C38" s="176"/>
    </row>
    <row r="39" customFormat="false" ht="15" hidden="false" customHeight="false" outlineLevel="0" collapsed="false">
      <c r="A39" s="176"/>
      <c r="B39" s="177"/>
      <c r="C39" s="176"/>
    </row>
    <row r="40" customFormat="false" ht="15" hidden="false" customHeight="false" outlineLevel="0" collapsed="false">
      <c r="A40" s="176"/>
      <c r="B40" s="177"/>
      <c r="C40" s="176"/>
    </row>
    <row r="41" customFormat="false" ht="15" hidden="false" customHeight="false" outlineLevel="0" collapsed="false">
      <c r="A41" s="178"/>
      <c r="B41" s="179"/>
      <c r="C41" s="178"/>
    </row>
    <row r="42" s="52" customFormat="true" ht="15" hidden="false" customHeight="false" outlineLevel="0" collapsed="false"/>
    <row r="43" s="52" customFormat="true" ht="15" hidden="false" customHeight="false" outlineLevel="0" collapsed="false"/>
    <row r="44" s="52" customFormat="true" ht="15" hidden="false" customHeight="false" outlineLevel="0" collapsed="false"/>
    <row r="45" s="52" customFormat="true" ht="15" hidden="false" customHeight="false" outlineLevel="0" collapsed="false"/>
    <row r="46" s="52" customFormat="true" ht="15" hidden="false" customHeight="false" outlineLevel="0" collapsed="false"/>
    <row r="47" s="52" customFormat="true" ht="15" hidden="false" customHeight="false" outlineLevel="0" collapsed="false"/>
  </sheetData>
  <mergeCells count="1">
    <mergeCell ref="A3:C3"/>
  </mergeCells>
  <printOptions headings="false" gridLines="false" gridLinesSet="true" horizontalCentered="true" verticalCentered="false"/>
  <pageMargins left="0.708333333333333" right="0.708333333333333" top="0.472222222222222" bottom="0.74791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84807"/>
    <pageSetUpPr fitToPage="true"/>
  </sheetPr>
  <dimension ref="A1:BY58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I4" activeCellId="0" sqref="I4"/>
    </sheetView>
  </sheetViews>
  <sheetFormatPr defaultColWidth="10.59765625" defaultRowHeight="15" zeroHeight="false" outlineLevelRow="0" outlineLevelCol="0"/>
  <cols>
    <col collapsed="false" customWidth="true" hidden="false" outlineLevel="0" max="1" min="1" style="51" width="2.29"/>
    <col collapsed="false" customWidth="true" hidden="false" outlineLevel="0" max="2" min="2" style="51" width="24.14"/>
    <col collapsed="false" customWidth="true" hidden="false" outlineLevel="0" max="72" min="3" style="51" width="1.71"/>
    <col collapsed="false" customWidth="true" hidden="false" outlineLevel="0" max="74" min="73" style="51" width="3.15"/>
    <col collapsed="false" customWidth="true" hidden="false" outlineLevel="0" max="75" min="75" style="51" width="4"/>
    <col collapsed="false" customWidth="true" hidden="false" outlineLevel="0" max="77" min="76" style="51" width="3.15"/>
    <col collapsed="false" customWidth="true" hidden="false" outlineLevel="0" max="140" min="78" style="51" width="2"/>
  </cols>
  <sheetData>
    <row r="1" customFormat="false" ht="11.25" hidden="false" customHeight="true" outlineLevel="0" collapsed="false">
      <c r="A1" s="53" t="str">
        <f aca="false">NOMINA!$F$1</f>
        <v>U.E. "BEATRIZ HARTMANN DE BEDREGAL"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</row>
    <row r="2" customFormat="false" ht="24.75" hidden="false" customHeight="true" outlineLevel="0" collapsed="false">
      <c r="A2" s="180" t="s">
        <v>141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</row>
    <row r="3" customFormat="false" ht="24.75" hidden="false" customHeight="true" outlineLevel="0" collapsed="false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/>
      <c r="BQ3" s="181"/>
      <c r="BR3" s="181"/>
      <c r="BS3" s="181"/>
      <c r="BT3" s="181"/>
      <c r="BU3" s="181"/>
      <c r="BV3" s="181"/>
      <c r="BW3" s="181"/>
      <c r="BX3" s="181"/>
      <c r="BY3" s="181"/>
    </row>
    <row r="4" s="185" customFormat="true" ht="21.75" hidden="false" customHeight="true" outlineLevel="0" collapsed="false">
      <c r="A4" s="182" t="str">
        <f aca="false">NOMINA!$C$1</f>
        <v>PROFESOR(A): SARA VALDIVIA ARANCIBIA</v>
      </c>
      <c r="B4" s="183"/>
      <c r="C4" s="183"/>
      <c r="D4" s="183"/>
      <c r="E4" s="184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2" t="str">
        <f aca="false">NOMINA!$C$2</f>
        <v>CURSO: 5º "A" PRIMARIA</v>
      </c>
      <c r="Y4" s="183"/>
      <c r="Z4" s="184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2" t="str">
        <f aca="false">NOMINA!$C$4</f>
        <v>GESTIÓN: 2024</v>
      </c>
      <c r="AS4" s="183"/>
      <c r="AT4" s="184"/>
      <c r="AU4" s="184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</row>
    <row r="5" s="195" customFormat="true" ht="17.25" hidden="false" customHeight="true" outlineLevel="0" collapsed="false">
      <c r="A5" s="186" t="s">
        <v>142</v>
      </c>
      <c r="B5" s="187" t="s">
        <v>143</v>
      </c>
      <c r="C5" s="188" t="s">
        <v>144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9" t="s">
        <v>145</v>
      </c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90" t="s">
        <v>146</v>
      </c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1" t="s">
        <v>147</v>
      </c>
      <c r="BN5" s="191"/>
      <c r="BO5" s="191"/>
      <c r="BP5" s="191"/>
      <c r="BQ5" s="191"/>
      <c r="BR5" s="191"/>
      <c r="BS5" s="191"/>
      <c r="BT5" s="191"/>
      <c r="BU5" s="192" t="s">
        <v>148</v>
      </c>
      <c r="BV5" s="192"/>
      <c r="BW5" s="193" t="s">
        <v>149</v>
      </c>
      <c r="BX5" s="193" t="s">
        <v>150</v>
      </c>
      <c r="BY5" s="194" t="s">
        <v>151</v>
      </c>
    </row>
    <row r="6" s="195" customFormat="true" ht="17.25" hidden="false" customHeight="true" outlineLevel="0" collapsed="false">
      <c r="A6" s="186"/>
      <c r="B6" s="187"/>
      <c r="C6" s="196" t="s">
        <v>152</v>
      </c>
      <c r="D6" s="197" t="s">
        <v>23</v>
      </c>
      <c r="E6" s="197" t="s">
        <v>153</v>
      </c>
      <c r="F6" s="197" t="s">
        <v>154</v>
      </c>
      <c r="G6" s="197" t="s">
        <v>39</v>
      </c>
      <c r="H6" s="196" t="s">
        <v>152</v>
      </c>
      <c r="I6" s="197" t="s">
        <v>23</v>
      </c>
      <c r="J6" s="197" t="s">
        <v>153</v>
      </c>
      <c r="K6" s="197" t="s">
        <v>154</v>
      </c>
      <c r="L6" s="197" t="s">
        <v>39</v>
      </c>
      <c r="M6" s="196" t="s">
        <v>152</v>
      </c>
      <c r="N6" s="197" t="s">
        <v>23</v>
      </c>
      <c r="O6" s="197" t="s">
        <v>153</v>
      </c>
      <c r="P6" s="197" t="s">
        <v>154</v>
      </c>
      <c r="Q6" s="197" t="s">
        <v>39</v>
      </c>
      <c r="R6" s="196" t="s">
        <v>152</v>
      </c>
      <c r="S6" s="197" t="s">
        <v>23</v>
      </c>
      <c r="T6" s="197" t="s">
        <v>153</v>
      </c>
      <c r="U6" s="198" t="s">
        <v>154</v>
      </c>
      <c r="V6" s="199" t="s">
        <v>39</v>
      </c>
      <c r="W6" s="196" t="s">
        <v>152</v>
      </c>
      <c r="X6" s="197" t="s">
        <v>23</v>
      </c>
      <c r="Y6" s="197" t="s">
        <v>153</v>
      </c>
      <c r="Z6" s="197" t="s">
        <v>154</v>
      </c>
      <c r="AA6" s="197" t="s">
        <v>39</v>
      </c>
      <c r="AB6" s="196" t="s">
        <v>152</v>
      </c>
      <c r="AC6" s="197" t="s">
        <v>23</v>
      </c>
      <c r="AD6" s="197" t="s">
        <v>153</v>
      </c>
      <c r="AE6" s="197" t="s">
        <v>154</v>
      </c>
      <c r="AF6" s="197" t="s">
        <v>39</v>
      </c>
      <c r="AG6" s="196" t="s">
        <v>152</v>
      </c>
      <c r="AH6" s="197" t="s">
        <v>23</v>
      </c>
      <c r="AI6" s="197" t="s">
        <v>153</v>
      </c>
      <c r="AJ6" s="197" t="s">
        <v>154</v>
      </c>
      <c r="AK6" s="197" t="s">
        <v>39</v>
      </c>
      <c r="AL6" s="196" t="s">
        <v>152</v>
      </c>
      <c r="AM6" s="197" t="s">
        <v>23</v>
      </c>
      <c r="AN6" s="197" t="s">
        <v>153</v>
      </c>
      <c r="AO6" s="197" t="s">
        <v>154</v>
      </c>
      <c r="AP6" s="198" t="s">
        <v>39</v>
      </c>
      <c r="AQ6" s="200" t="s">
        <v>152</v>
      </c>
      <c r="AR6" s="197" t="s">
        <v>23</v>
      </c>
      <c r="AS6" s="197" t="s">
        <v>153</v>
      </c>
      <c r="AT6" s="197" t="s">
        <v>154</v>
      </c>
      <c r="AU6" s="197" t="s">
        <v>39</v>
      </c>
      <c r="AV6" s="196" t="s">
        <v>152</v>
      </c>
      <c r="AW6" s="197" t="s">
        <v>23</v>
      </c>
      <c r="AX6" s="197" t="s">
        <v>153</v>
      </c>
      <c r="AY6" s="197" t="s">
        <v>154</v>
      </c>
      <c r="AZ6" s="197" t="s">
        <v>39</v>
      </c>
      <c r="BA6" s="196" t="s">
        <v>152</v>
      </c>
      <c r="BB6" s="197" t="s">
        <v>23</v>
      </c>
      <c r="BC6" s="197" t="s">
        <v>153</v>
      </c>
      <c r="BD6" s="197" t="s">
        <v>154</v>
      </c>
      <c r="BE6" s="197" t="s">
        <v>39</v>
      </c>
      <c r="BF6" s="196" t="s">
        <v>152</v>
      </c>
      <c r="BG6" s="197" t="s">
        <v>23</v>
      </c>
      <c r="BH6" s="197" t="s">
        <v>153</v>
      </c>
      <c r="BI6" s="197" t="s">
        <v>154</v>
      </c>
      <c r="BJ6" s="197" t="s">
        <v>39</v>
      </c>
      <c r="BK6" s="196" t="s">
        <v>152</v>
      </c>
      <c r="BL6" s="198" t="s">
        <v>23</v>
      </c>
      <c r="BM6" s="199" t="s">
        <v>153</v>
      </c>
      <c r="BN6" s="197" t="s">
        <v>154</v>
      </c>
      <c r="BO6" s="197" t="s">
        <v>39</v>
      </c>
      <c r="BP6" s="196" t="s">
        <v>152</v>
      </c>
      <c r="BQ6" s="197" t="s">
        <v>23</v>
      </c>
      <c r="BR6" s="197" t="s">
        <v>153</v>
      </c>
      <c r="BS6" s="197" t="s">
        <v>154</v>
      </c>
      <c r="BT6" s="197" t="s">
        <v>39</v>
      </c>
      <c r="BU6" s="192" t="s">
        <v>155</v>
      </c>
      <c r="BV6" s="201" t="s">
        <v>156</v>
      </c>
      <c r="BW6" s="193"/>
      <c r="BX6" s="193"/>
      <c r="BY6" s="194"/>
    </row>
    <row r="7" s="195" customFormat="true" ht="17.25" hidden="false" customHeight="true" outlineLevel="0" collapsed="false">
      <c r="A7" s="186"/>
      <c r="B7" s="187"/>
      <c r="C7" s="197" t="n">
        <v>5</v>
      </c>
      <c r="D7" s="197" t="n">
        <v>6</v>
      </c>
      <c r="E7" s="197" t="n">
        <v>7</v>
      </c>
      <c r="F7" s="197" t="n">
        <v>8</v>
      </c>
      <c r="G7" s="197" t="n">
        <v>9</v>
      </c>
      <c r="H7" s="197" t="n">
        <v>12</v>
      </c>
      <c r="I7" s="197" t="n">
        <v>13</v>
      </c>
      <c r="J7" s="197" t="n">
        <v>14</v>
      </c>
      <c r="K7" s="197" t="n">
        <v>15</v>
      </c>
      <c r="L7" s="197" t="n">
        <v>16</v>
      </c>
      <c r="M7" s="197" t="n">
        <v>19</v>
      </c>
      <c r="N7" s="197" t="n">
        <v>20</v>
      </c>
      <c r="O7" s="197" t="n">
        <v>21</v>
      </c>
      <c r="P7" s="197" t="n">
        <v>22</v>
      </c>
      <c r="Q7" s="197" t="n">
        <v>23</v>
      </c>
      <c r="R7" s="197" t="n">
        <v>26</v>
      </c>
      <c r="S7" s="197" t="n">
        <v>27</v>
      </c>
      <c r="T7" s="197" t="n">
        <v>28</v>
      </c>
      <c r="U7" s="198" t="n">
        <v>29</v>
      </c>
      <c r="V7" s="199" t="n">
        <v>1</v>
      </c>
      <c r="W7" s="197" t="n">
        <v>4</v>
      </c>
      <c r="X7" s="197" t="n">
        <v>5</v>
      </c>
      <c r="Y7" s="197" t="n">
        <v>6</v>
      </c>
      <c r="Z7" s="197" t="n">
        <v>7</v>
      </c>
      <c r="AA7" s="197" t="n">
        <v>8</v>
      </c>
      <c r="AB7" s="197" t="n">
        <v>11</v>
      </c>
      <c r="AC7" s="197" t="n">
        <v>12</v>
      </c>
      <c r="AD7" s="197" t="n">
        <v>13</v>
      </c>
      <c r="AE7" s="197" t="n">
        <v>14</v>
      </c>
      <c r="AF7" s="197" t="n">
        <v>15</v>
      </c>
      <c r="AG7" s="197" t="n">
        <v>18</v>
      </c>
      <c r="AH7" s="197" t="n">
        <v>19</v>
      </c>
      <c r="AI7" s="197" t="n">
        <v>20</v>
      </c>
      <c r="AJ7" s="197" t="n">
        <v>21</v>
      </c>
      <c r="AK7" s="197" t="n">
        <v>22</v>
      </c>
      <c r="AL7" s="197" t="n">
        <v>25</v>
      </c>
      <c r="AM7" s="197" t="n">
        <v>26</v>
      </c>
      <c r="AN7" s="197" t="n">
        <v>27</v>
      </c>
      <c r="AO7" s="197" t="n">
        <v>28</v>
      </c>
      <c r="AP7" s="198" t="n">
        <v>29</v>
      </c>
      <c r="AQ7" s="199" t="n">
        <v>1</v>
      </c>
      <c r="AR7" s="197" t="n">
        <v>2</v>
      </c>
      <c r="AS7" s="197" t="n">
        <v>3</v>
      </c>
      <c r="AT7" s="197" t="n">
        <v>4</v>
      </c>
      <c r="AU7" s="197" t="n">
        <v>5</v>
      </c>
      <c r="AV7" s="197" t="n">
        <v>8</v>
      </c>
      <c r="AW7" s="197" t="n">
        <v>9</v>
      </c>
      <c r="AX7" s="197" t="n">
        <v>10</v>
      </c>
      <c r="AY7" s="197" t="n">
        <v>11</v>
      </c>
      <c r="AZ7" s="197" t="n">
        <v>12</v>
      </c>
      <c r="BA7" s="197" t="n">
        <v>15</v>
      </c>
      <c r="BB7" s="197" t="n">
        <v>16</v>
      </c>
      <c r="BC7" s="197" t="n">
        <v>17</v>
      </c>
      <c r="BD7" s="197" t="n">
        <v>18</v>
      </c>
      <c r="BE7" s="197" t="n">
        <v>19</v>
      </c>
      <c r="BF7" s="197" t="n">
        <v>22</v>
      </c>
      <c r="BG7" s="197" t="n">
        <v>23</v>
      </c>
      <c r="BH7" s="197" t="n">
        <v>24</v>
      </c>
      <c r="BI7" s="197" t="n">
        <v>25</v>
      </c>
      <c r="BJ7" s="197" t="n">
        <v>26</v>
      </c>
      <c r="BK7" s="197" t="n">
        <v>29</v>
      </c>
      <c r="BL7" s="198" t="n">
        <v>30</v>
      </c>
      <c r="BM7" s="199" t="n">
        <v>1</v>
      </c>
      <c r="BN7" s="197" t="n">
        <v>2</v>
      </c>
      <c r="BO7" s="197" t="n">
        <v>3</v>
      </c>
      <c r="BP7" s="197" t="n">
        <v>6</v>
      </c>
      <c r="BQ7" s="197" t="n">
        <v>7</v>
      </c>
      <c r="BR7" s="197" t="n">
        <v>8</v>
      </c>
      <c r="BS7" s="197" t="n">
        <v>9</v>
      </c>
      <c r="BT7" s="197" t="n">
        <v>10</v>
      </c>
      <c r="BU7" s="192"/>
      <c r="BV7" s="201"/>
      <c r="BW7" s="193"/>
      <c r="BX7" s="193"/>
      <c r="BY7" s="194"/>
    </row>
    <row r="8" customFormat="false" ht="16.5" hidden="false" customHeight="true" outlineLevel="0" collapsed="false">
      <c r="A8" s="202" t="n">
        <v>1</v>
      </c>
      <c r="B8" s="203" t="str">
        <f aca="false">IF(NOMINA!B1="","",NOMINA!B1)</f>
        <v>  </v>
      </c>
      <c r="C8" s="204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6"/>
      <c r="V8" s="207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8"/>
      <c r="AQ8" s="207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8"/>
      <c r="BM8" s="207"/>
      <c r="BN8" s="205"/>
      <c r="BO8" s="205"/>
      <c r="BP8" s="205"/>
      <c r="BQ8" s="205"/>
      <c r="BR8" s="205"/>
      <c r="BS8" s="205"/>
      <c r="BT8" s="208"/>
      <c r="BU8" s="209" t="str">
        <f aca="false">IF(COUNTIF($C8:$BT8,"L")=0,"",COUNTIF(C8:BT8,"L"))</f>
        <v/>
      </c>
      <c r="BV8" s="210" t="str">
        <f aca="false">IF(COUNTIF($C8:$BT8,"F")=0,"",COUNTIF($C8:$BT8,"F"))</f>
        <v/>
      </c>
      <c r="BW8" s="211" t="n">
        <f aca="false">COUNTIF(C8:BT8,"R")</f>
        <v>0</v>
      </c>
      <c r="BX8" s="211" t="n">
        <f aca="false">(COUNTIF(C8:BT8,"P")+COUNTIF(C8:BT8,"A")+COUNTIF(C8:BT8,"."))+BW8</f>
        <v>0</v>
      </c>
      <c r="BY8" s="212"/>
    </row>
    <row r="9" customFormat="false" ht="16.5" hidden="false" customHeight="true" outlineLevel="0" collapsed="false">
      <c r="A9" s="202" t="n">
        <v>2</v>
      </c>
      <c r="B9" s="203" t="str">
        <f aca="false">IF(NOMINA!B2="","",NOMINA!B2)</f>
        <v>  </v>
      </c>
      <c r="C9" s="204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6"/>
      <c r="V9" s="207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8"/>
      <c r="AQ9" s="207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8"/>
      <c r="BM9" s="207"/>
      <c r="BN9" s="205"/>
      <c r="BO9" s="205"/>
      <c r="BP9" s="205"/>
      <c r="BQ9" s="205"/>
      <c r="BR9" s="205"/>
      <c r="BS9" s="205"/>
      <c r="BT9" s="208"/>
      <c r="BU9" s="209" t="str">
        <f aca="false">IF(COUNTIF($C9:$BT9,"L")=0,"",COUNTIF(C9:BT9,"L"))</f>
        <v/>
      </c>
      <c r="BV9" s="210" t="str">
        <f aca="false">IF(COUNTIF($C9:$BT9,"F")=0,"",COUNTIF($C9:$BT9,"F"))</f>
        <v/>
      </c>
      <c r="BW9" s="211" t="n">
        <f aca="false">COUNTIF(C9:BT9,"R")</f>
        <v>0</v>
      </c>
      <c r="BX9" s="211" t="n">
        <f aca="false">(COUNTIF(C9:BT9,"P")+COUNTIF(C9:BT9,"A")+COUNTIF(C9:BT9,"."))+BW9</f>
        <v>0</v>
      </c>
      <c r="BY9" s="212"/>
    </row>
    <row r="10" customFormat="false" ht="16.5" hidden="false" customHeight="true" outlineLevel="0" collapsed="false">
      <c r="A10" s="202" t="n">
        <v>3</v>
      </c>
      <c r="B10" s="203" t="str">
        <f aca="false">IF(NOMINA!B3="","",NOMINA!B3)</f>
        <v>  </v>
      </c>
      <c r="C10" s="204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6"/>
      <c r="V10" s="207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8"/>
      <c r="AQ10" s="207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8"/>
      <c r="BM10" s="207"/>
      <c r="BN10" s="205"/>
      <c r="BO10" s="205"/>
      <c r="BP10" s="205"/>
      <c r="BQ10" s="205"/>
      <c r="BR10" s="205"/>
      <c r="BS10" s="205"/>
      <c r="BT10" s="208"/>
      <c r="BU10" s="209" t="str">
        <f aca="false">IF(COUNTIF($C10:$BT10,"L")=0,"",COUNTIF(C10:BT10,"L"))</f>
        <v/>
      </c>
      <c r="BV10" s="210" t="str">
        <f aca="false">IF(COUNTIF($C10:$BT10,"F")=0,"",COUNTIF($C10:$BT10,"F"))</f>
        <v/>
      </c>
      <c r="BW10" s="211" t="n">
        <f aca="false">COUNTIF(C10:BT10,"R")</f>
        <v>0</v>
      </c>
      <c r="BX10" s="211" t="n">
        <f aca="false">(COUNTIF(C10:BT10,"P")+COUNTIF(C10:BT10,"A")+COUNTIF(C10:BT10,"."))+BW10</f>
        <v>0</v>
      </c>
      <c r="BY10" s="212"/>
    </row>
    <row r="11" customFormat="false" ht="16.5" hidden="false" customHeight="true" outlineLevel="0" collapsed="false">
      <c r="A11" s="202" t="n">
        <v>4</v>
      </c>
      <c r="B11" s="203" t="str">
        <f aca="false">IF(NOMINA!B4="","",NOMINA!B4)</f>
        <v>  </v>
      </c>
      <c r="C11" s="204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6"/>
      <c r="V11" s="207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13"/>
      <c r="AK11" s="205"/>
      <c r="AL11" s="205"/>
      <c r="AM11" s="205"/>
      <c r="AN11" s="205"/>
      <c r="AO11" s="205"/>
      <c r="AP11" s="208"/>
      <c r="AQ11" s="207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8"/>
      <c r="BM11" s="207"/>
      <c r="BN11" s="205"/>
      <c r="BO11" s="205"/>
      <c r="BP11" s="205"/>
      <c r="BQ11" s="205"/>
      <c r="BR11" s="205"/>
      <c r="BS11" s="205"/>
      <c r="BT11" s="208"/>
      <c r="BU11" s="209" t="str">
        <f aca="false">IF(COUNTIF($C11:$BT11,"L")=0,"",COUNTIF(C11:BT11,"L"))</f>
        <v/>
      </c>
      <c r="BV11" s="210" t="str">
        <f aca="false">IF(COUNTIF($C11:$BT11,"F")=0,"",COUNTIF($C11:$BT11,"F"))</f>
        <v/>
      </c>
      <c r="BW11" s="211" t="n">
        <f aca="false">COUNTIF(C11:BT11,"R")</f>
        <v>0</v>
      </c>
      <c r="BX11" s="211" t="n">
        <f aca="false">(COUNTIF(C11:BT11,"P")+COUNTIF(C11:BT11,"A")+COUNTIF(C11:BT11,"."))+BW11</f>
        <v>0</v>
      </c>
      <c r="BY11" s="212"/>
    </row>
    <row r="12" customFormat="false" ht="16.5" hidden="false" customHeight="true" outlineLevel="0" collapsed="false">
      <c r="A12" s="202" t="n">
        <v>5</v>
      </c>
      <c r="B12" s="203" t="str">
        <f aca="false">IF(NOMINA!B5="","",NOMINA!B5)</f>
        <v>  </v>
      </c>
      <c r="C12" s="204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6"/>
      <c r="V12" s="207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8"/>
      <c r="AQ12" s="207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8"/>
      <c r="BM12" s="207"/>
      <c r="BN12" s="205"/>
      <c r="BO12" s="205"/>
      <c r="BP12" s="205"/>
      <c r="BQ12" s="205"/>
      <c r="BR12" s="205"/>
      <c r="BS12" s="205"/>
      <c r="BT12" s="208"/>
      <c r="BU12" s="209" t="str">
        <f aca="false">IF(COUNTIF($C12:$BT12,"L")=0,"",COUNTIF(C12:BT12,"L"))</f>
        <v/>
      </c>
      <c r="BV12" s="210" t="str">
        <f aca="false">IF(COUNTIF($C12:$BT12,"F")=0,"",COUNTIF($C12:$BT12,"F"))</f>
        <v/>
      </c>
      <c r="BW12" s="211" t="n">
        <f aca="false">COUNTIF(C12:BT12,"R")</f>
        <v>0</v>
      </c>
      <c r="BX12" s="211" t="n">
        <f aca="false">(COUNTIF(C12:BT12,"P")+COUNTIF(C12:BT12,"A")+COUNTIF(C12:BT12,"."))+BW12</f>
        <v>0</v>
      </c>
      <c r="BY12" s="212"/>
    </row>
    <row r="13" customFormat="false" ht="16.5" hidden="false" customHeight="true" outlineLevel="0" collapsed="false">
      <c r="A13" s="202" t="n">
        <v>6</v>
      </c>
      <c r="B13" s="203" t="str">
        <f aca="false">IF(NOMINA!B6="","",NOMINA!B6)</f>
        <v>  </v>
      </c>
      <c r="C13" s="204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6"/>
      <c r="V13" s="207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8"/>
      <c r="AQ13" s="207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8"/>
      <c r="BM13" s="207"/>
      <c r="BN13" s="205"/>
      <c r="BO13" s="205"/>
      <c r="BP13" s="205"/>
      <c r="BQ13" s="205"/>
      <c r="BR13" s="205"/>
      <c r="BS13" s="205"/>
      <c r="BT13" s="208"/>
      <c r="BU13" s="209" t="str">
        <f aca="false">IF(COUNTIF($C13:$BT13,"L")=0,"",COUNTIF(C13:BT13,"L"))</f>
        <v/>
      </c>
      <c r="BV13" s="210" t="str">
        <f aca="false">IF(COUNTIF($C13:$BT13,"F")=0,"",COUNTIF($C13:$BT13,"F"))</f>
        <v/>
      </c>
      <c r="BW13" s="211" t="n">
        <f aca="false">COUNTIF(C13:BT13,"R")</f>
        <v>0</v>
      </c>
      <c r="BX13" s="211" t="n">
        <f aca="false">(COUNTIF(C13:BT13,"P")+COUNTIF(C13:BT13,"A")+COUNTIF(C13:BT13,"."))+BW13</f>
        <v>0</v>
      </c>
      <c r="BY13" s="212"/>
    </row>
    <row r="14" customFormat="false" ht="16.5" hidden="false" customHeight="true" outlineLevel="0" collapsed="false">
      <c r="A14" s="202" t="n">
        <v>7</v>
      </c>
      <c r="B14" s="203" t="str">
        <f aca="false">IF(NOMINA!B7="","",NOMINA!B7)</f>
        <v>  </v>
      </c>
      <c r="C14" s="204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6"/>
      <c r="V14" s="207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8"/>
      <c r="AQ14" s="207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8"/>
      <c r="BM14" s="207"/>
      <c r="BN14" s="205"/>
      <c r="BO14" s="205"/>
      <c r="BP14" s="205"/>
      <c r="BQ14" s="205"/>
      <c r="BR14" s="205"/>
      <c r="BS14" s="205"/>
      <c r="BT14" s="208"/>
      <c r="BU14" s="209" t="str">
        <f aca="false">IF(COUNTIF($C14:$BT14,"L")=0,"",COUNTIF(C14:BT14,"L"))</f>
        <v/>
      </c>
      <c r="BV14" s="210" t="str">
        <f aca="false">IF(COUNTIF($C14:$BT14,"F")=0,"",COUNTIF($C14:$BT14,"F"))</f>
        <v/>
      </c>
      <c r="BW14" s="211" t="n">
        <f aca="false">COUNTIF(C14:BT14,"R")</f>
        <v>0</v>
      </c>
      <c r="BX14" s="211" t="n">
        <f aca="false">(COUNTIF(C14:BT14,"P")+COUNTIF(C14:BT14,"A")+COUNTIF(C14:BT14,"."))+BW14</f>
        <v>0</v>
      </c>
      <c r="BY14" s="212"/>
    </row>
    <row r="15" customFormat="false" ht="16.5" hidden="false" customHeight="true" outlineLevel="0" collapsed="false">
      <c r="A15" s="202" t="n">
        <v>8</v>
      </c>
      <c r="B15" s="203" t="str">
        <f aca="false">IF(NOMINA!B8="","",NOMINA!B8)</f>
        <v>  </v>
      </c>
      <c r="C15" s="204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  <c r="V15" s="207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8"/>
      <c r="AQ15" s="207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8"/>
      <c r="BM15" s="207"/>
      <c r="BN15" s="205"/>
      <c r="BO15" s="205"/>
      <c r="BP15" s="205"/>
      <c r="BQ15" s="205"/>
      <c r="BR15" s="205"/>
      <c r="BS15" s="205"/>
      <c r="BT15" s="208"/>
      <c r="BU15" s="209" t="str">
        <f aca="false">IF(COUNTIF($C15:$BT15,"L")=0,"",COUNTIF(C15:BT15,"L"))</f>
        <v/>
      </c>
      <c r="BV15" s="210" t="str">
        <f aca="false">IF(COUNTIF($C15:$BT15,"F")=0,"",COUNTIF($C15:$BT15,"F"))</f>
        <v/>
      </c>
      <c r="BW15" s="211" t="n">
        <f aca="false">COUNTIF(C15:BT15,"R")</f>
        <v>0</v>
      </c>
      <c r="BX15" s="211" t="n">
        <f aca="false">(COUNTIF(C15:BT15,"P")+COUNTIF(C15:BT15,"A")+COUNTIF(C15:BT15,"."))+BW15</f>
        <v>0</v>
      </c>
      <c r="BY15" s="212"/>
    </row>
    <row r="16" customFormat="false" ht="16.5" hidden="false" customHeight="true" outlineLevel="0" collapsed="false">
      <c r="A16" s="202" t="n">
        <v>9</v>
      </c>
      <c r="B16" s="203" t="str">
        <f aca="false">IF(NOMINA!B9="","",NOMINA!B9)</f>
        <v>  </v>
      </c>
      <c r="C16" s="204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6"/>
      <c r="V16" s="207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8"/>
      <c r="AQ16" s="207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8"/>
      <c r="BM16" s="207"/>
      <c r="BN16" s="205"/>
      <c r="BO16" s="205"/>
      <c r="BP16" s="205"/>
      <c r="BQ16" s="205"/>
      <c r="BR16" s="205"/>
      <c r="BS16" s="205"/>
      <c r="BT16" s="208"/>
      <c r="BU16" s="209" t="str">
        <f aca="false">IF(COUNTIF($C16:$BT16,"L")=0,"",COUNTIF(C16:BT16,"L"))</f>
        <v/>
      </c>
      <c r="BV16" s="210" t="str">
        <f aca="false">IF(COUNTIF($C16:$BT16,"F")=0,"",COUNTIF($C16:$BT16,"F"))</f>
        <v/>
      </c>
      <c r="BW16" s="211" t="n">
        <f aca="false">COUNTIF(C16:BT16,"R")</f>
        <v>0</v>
      </c>
      <c r="BX16" s="211" t="n">
        <f aca="false">(COUNTIF(C16:BT16,"P")+COUNTIF(C16:BT16,"A")+COUNTIF(C16:BT16,"."))+BW16</f>
        <v>0</v>
      </c>
      <c r="BY16" s="212"/>
    </row>
    <row r="17" customFormat="false" ht="16.5" hidden="false" customHeight="true" outlineLevel="0" collapsed="false">
      <c r="A17" s="202" t="n">
        <v>10</v>
      </c>
      <c r="B17" s="203" t="str">
        <f aca="false">IF(NOMINA!B10="","",NOMINA!B10)</f>
        <v>  </v>
      </c>
      <c r="C17" s="204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6"/>
      <c r="V17" s="207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8"/>
      <c r="AQ17" s="207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8"/>
      <c r="BM17" s="207"/>
      <c r="BN17" s="205"/>
      <c r="BO17" s="205"/>
      <c r="BP17" s="205"/>
      <c r="BQ17" s="205"/>
      <c r="BR17" s="205"/>
      <c r="BS17" s="205"/>
      <c r="BT17" s="208"/>
      <c r="BU17" s="209" t="str">
        <f aca="false">IF(COUNTIF($C17:$BT17,"L")=0,"",COUNTIF(C17:BT17,"L"))</f>
        <v/>
      </c>
      <c r="BV17" s="210" t="str">
        <f aca="false">IF(COUNTIF($C17:$BT17,"F")=0,"",COUNTIF($C17:$BT17,"F"))</f>
        <v/>
      </c>
      <c r="BW17" s="211" t="n">
        <f aca="false">COUNTIF(C17:BT17,"R")</f>
        <v>0</v>
      </c>
      <c r="BX17" s="211" t="n">
        <f aca="false">(COUNTIF(C17:BT17,"P")+COUNTIF(C17:BT17,"A")+COUNTIF(C17:BT17,"."))+BW17</f>
        <v>0</v>
      </c>
      <c r="BY17" s="212"/>
    </row>
    <row r="18" customFormat="false" ht="16.5" hidden="false" customHeight="true" outlineLevel="0" collapsed="false">
      <c r="A18" s="202" t="n">
        <v>11</v>
      </c>
      <c r="B18" s="203" t="str">
        <f aca="false">IF(NOMINA!B11="","",NOMINA!B11)</f>
        <v>  </v>
      </c>
      <c r="C18" s="204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6"/>
      <c r="V18" s="207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8"/>
      <c r="AQ18" s="207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8"/>
      <c r="BM18" s="207"/>
      <c r="BN18" s="205"/>
      <c r="BO18" s="205"/>
      <c r="BP18" s="205"/>
      <c r="BQ18" s="205"/>
      <c r="BR18" s="205"/>
      <c r="BS18" s="205"/>
      <c r="BT18" s="208"/>
      <c r="BU18" s="209" t="str">
        <f aca="false">IF(COUNTIF($C18:$BT18,"L")=0,"",COUNTIF(C18:BT18,"L"))</f>
        <v/>
      </c>
      <c r="BV18" s="210" t="str">
        <f aca="false">IF(COUNTIF($C18:$BT18,"F")=0,"",COUNTIF($C18:$BT18,"F"))</f>
        <v/>
      </c>
      <c r="BW18" s="211" t="n">
        <f aca="false">COUNTIF(C18:BT18,"R")</f>
        <v>0</v>
      </c>
      <c r="BX18" s="211" t="n">
        <f aca="false">(COUNTIF(C18:BT18,"P")+COUNTIF(C18:BT18,"A")+COUNTIF(C18:BT18,"."))+BW18</f>
        <v>0</v>
      </c>
      <c r="BY18" s="212"/>
    </row>
    <row r="19" customFormat="false" ht="16.5" hidden="false" customHeight="true" outlineLevel="0" collapsed="false">
      <c r="A19" s="202" t="n">
        <v>12</v>
      </c>
      <c r="B19" s="203" t="str">
        <f aca="false">IF(NOMINA!B12="","",NOMINA!B12)</f>
        <v>  </v>
      </c>
      <c r="C19" s="204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6"/>
      <c r="V19" s="207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8"/>
      <c r="AQ19" s="207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8"/>
      <c r="BM19" s="207"/>
      <c r="BN19" s="205"/>
      <c r="BO19" s="205"/>
      <c r="BP19" s="205"/>
      <c r="BQ19" s="205"/>
      <c r="BR19" s="205"/>
      <c r="BS19" s="205"/>
      <c r="BT19" s="208"/>
      <c r="BU19" s="209" t="str">
        <f aca="false">IF(COUNTIF($C19:$BT19,"L")=0,"",COUNTIF(C19:BT19,"L"))</f>
        <v/>
      </c>
      <c r="BV19" s="210" t="str">
        <f aca="false">IF(COUNTIF($C19:$BT19,"F")=0,"",COUNTIF($C19:$BT19,"F"))</f>
        <v/>
      </c>
      <c r="BW19" s="211" t="n">
        <f aca="false">COUNTIF(C19:BT19,"R")</f>
        <v>0</v>
      </c>
      <c r="BX19" s="211" t="n">
        <f aca="false">(COUNTIF(C19:BT19,"P")+COUNTIF(C19:BT19,"A")+COUNTIF(C19:BT19,"."))+BW19</f>
        <v>0</v>
      </c>
      <c r="BY19" s="212"/>
    </row>
    <row r="20" customFormat="false" ht="16.5" hidden="false" customHeight="true" outlineLevel="0" collapsed="false">
      <c r="A20" s="202" t="n">
        <v>13</v>
      </c>
      <c r="B20" s="203" t="str">
        <f aca="false">IF(NOMINA!B13="","",NOMINA!B13)</f>
        <v>  </v>
      </c>
      <c r="C20" s="204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6"/>
      <c r="V20" s="207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8"/>
      <c r="AQ20" s="207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8"/>
      <c r="BM20" s="207"/>
      <c r="BN20" s="205"/>
      <c r="BO20" s="205"/>
      <c r="BP20" s="205"/>
      <c r="BQ20" s="205"/>
      <c r="BR20" s="205"/>
      <c r="BS20" s="205"/>
      <c r="BT20" s="208"/>
      <c r="BU20" s="209" t="str">
        <f aca="false">IF(COUNTIF($C20:$BT20,"L")=0,"",COUNTIF(C20:BT20,"L"))</f>
        <v/>
      </c>
      <c r="BV20" s="210" t="str">
        <f aca="false">IF(COUNTIF($C20:$BT20,"F")=0,"",COUNTIF($C20:$BT20,"F"))</f>
        <v/>
      </c>
      <c r="BW20" s="211" t="n">
        <f aca="false">COUNTIF(C20:BT20,"R")</f>
        <v>0</v>
      </c>
      <c r="BX20" s="211" t="n">
        <f aca="false">(COUNTIF(C20:BT20,"P")+COUNTIF(C20:BT20,"A")+COUNTIF(C20:BT20,"."))+BW20</f>
        <v>0</v>
      </c>
      <c r="BY20" s="212"/>
    </row>
    <row r="21" customFormat="false" ht="16.5" hidden="false" customHeight="true" outlineLevel="0" collapsed="false">
      <c r="A21" s="202" t="n">
        <v>14</v>
      </c>
      <c r="B21" s="203" t="str">
        <f aca="false">IF(NOMINA!B14="","",NOMINA!B14)</f>
        <v>  </v>
      </c>
      <c r="C21" s="204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6"/>
      <c r="V21" s="207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8"/>
      <c r="AQ21" s="207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8"/>
      <c r="BM21" s="207"/>
      <c r="BN21" s="205"/>
      <c r="BO21" s="205"/>
      <c r="BP21" s="205"/>
      <c r="BQ21" s="205"/>
      <c r="BR21" s="205"/>
      <c r="BS21" s="205"/>
      <c r="BT21" s="208"/>
      <c r="BU21" s="209" t="str">
        <f aca="false">IF(COUNTIF($C21:$BT21,"L")=0,"",COUNTIF(C21:BT21,"L"))</f>
        <v/>
      </c>
      <c r="BV21" s="210" t="str">
        <f aca="false">IF(COUNTIF($C21:$BT21,"F")=0,"",COUNTIF($C21:$BT21,"F"))</f>
        <v/>
      </c>
      <c r="BW21" s="211" t="n">
        <f aca="false">COUNTIF(C21:BT21,"R")</f>
        <v>0</v>
      </c>
      <c r="BX21" s="211" t="n">
        <f aca="false">(COUNTIF(C21:BT21,"P")+COUNTIF(C21:BT21,"A")+COUNTIF(C21:BT21,"."))+BW21</f>
        <v>0</v>
      </c>
      <c r="BY21" s="212"/>
    </row>
    <row r="22" customFormat="false" ht="16.5" hidden="false" customHeight="true" outlineLevel="0" collapsed="false">
      <c r="A22" s="202" t="n">
        <v>15</v>
      </c>
      <c r="B22" s="203" t="str">
        <f aca="false">IF(NOMINA!B15="","",NOMINA!B15)</f>
        <v>  </v>
      </c>
      <c r="C22" s="204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6"/>
      <c r="V22" s="207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8"/>
      <c r="AQ22" s="207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8"/>
      <c r="BM22" s="207"/>
      <c r="BN22" s="205"/>
      <c r="BO22" s="205"/>
      <c r="BP22" s="205"/>
      <c r="BQ22" s="205"/>
      <c r="BR22" s="205"/>
      <c r="BS22" s="205"/>
      <c r="BT22" s="208"/>
      <c r="BU22" s="209" t="str">
        <f aca="false">IF(COUNTIF($C22:$BT22,"L")=0,"",COUNTIF(C22:BT22,"L"))</f>
        <v/>
      </c>
      <c r="BV22" s="210" t="str">
        <f aca="false">IF(COUNTIF($C22:$BT22,"F")=0,"",COUNTIF($C22:$BT22,"F"))</f>
        <v/>
      </c>
      <c r="BW22" s="211" t="n">
        <f aca="false">COUNTIF(C22:BT22,"R")</f>
        <v>0</v>
      </c>
      <c r="BX22" s="211" t="n">
        <f aca="false">(COUNTIF(C22:BT22,"P")+COUNTIF(C22:BT22,"A")+COUNTIF(C22:BT22,"."))+BW22</f>
        <v>0</v>
      </c>
      <c r="BY22" s="212"/>
    </row>
    <row r="23" customFormat="false" ht="16.5" hidden="false" customHeight="true" outlineLevel="0" collapsed="false">
      <c r="A23" s="202" t="n">
        <v>16</v>
      </c>
      <c r="B23" s="203" t="str">
        <f aca="false">IF(NOMINA!B16="","",NOMINA!B16)</f>
        <v>  </v>
      </c>
      <c r="C23" s="204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6"/>
      <c r="V23" s="207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8"/>
      <c r="AQ23" s="207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8"/>
      <c r="BM23" s="207"/>
      <c r="BN23" s="205"/>
      <c r="BO23" s="205"/>
      <c r="BP23" s="205"/>
      <c r="BQ23" s="205"/>
      <c r="BR23" s="205"/>
      <c r="BS23" s="205"/>
      <c r="BT23" s="208"/>
      <c r="BU23" s="209" t="str">
        <f aca="false">IF(COUNTIF($C23:$BT23,"L")=0,"",COUNTIF(C23:BT23,"L"))</f>
        <v/>
      </c>
      <c r="BV23" s="210" t="str">
        <f aca="false">IF(COUNTIF($C23:$BT23,"F")=0,"",COUNTIF($C23:$BT23,"F"))</f>
        <v/>
      </c>
      <c r="BW23" s="211" t="n">
        <f aca="false">COUNTIF(C23:BT23,"R")</f>
        <v>0</v>
      </c>
      <c r="BX23" s="211" t="n">
        <f aca="false">(COUNTIF(C23:BT23,"P")+COUNTIF(C23:BT23,"A")+COUNTIF(C23:BT23,"."))+BW23</f>
        <v>0</v>
      </c>
      <c r="BY23" s="212"/>
    </row>
    <row r="24" customFormat="false" ht="16.5" hidden="false" customHeight="true" outlineLevel="0" collapsed="false">
      <c r="A24" s="202" t="n">
        <v>17</v>
      </c>
      <c r="B24" s="203" t="str">
        <f aca="false">IF(NOMINA!B17="","",NOMINA!B17)</f>
        <v>  </v>
      </c>
      <c r="C24" s="204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6"/>
      <c r="V24" s="207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8"/>
      <c r="AQ24" s="207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  <c r="BD24" s="205"/>
      <c r="BE24" s="205"/>
      <c r="BF24" s="205"/>
      <c r="BG24" s="205"/>
      <c r="BH24" s="205"/>
      <c r="BI24" s="205"/>
      <c r="BJ24" s="205"/>
      <c r="BK24" s="205"/>
      <c r="BL24" s="208"/>
      <c r="BM24" s="207"/>
      <c r="BN24" s="205"/>
      <c r="BO24" s="205"/>
      <c r="BP24" s="205"/>
      <c r="BQ24" s="205"/>
      <c r="BR24" s="205"/>
      <c r="BS24" s="205"/>
      <c r="BT24" s="208"/>
      <c r="BU24" s="209" t="str">
        <f aca="false">IF(COUNTIF($C24:$BT24,"L")=0,"",COUNTIF(C24:BT24,"L"))</f>
        <v/>
      </c>
      <c r="BV24" s="210" t="str">
        <f aca="false">IF(COUNTIF($C24:$BT24,"F")=0,"",COUNTIF($C24:$BT24,"F"))</f>
        <v/>
      </c>
      <c r="BW24" s="211" t="n">
        <f aca="false">COUNTIF(C24:BT24,"R")</f>
        <v>0</v>
      </c>
      <c r="BX24" s="211" t="n">
        <f aca="false">(COUNTIF(C24:BT24,"P")+COUNTIF(C24:BT24,"A")+COUNTIF(C24:BT24,"."))+BW24</f>
        <v>0</v>
      </c>
      <c r="BY24" s="212"/>
    </row>
    <row r="25" customFormat="false" ht="16.5" hidden="false" customHeight="true" outlineLevel="0" collapsed="false">
      <c r="A25" s="202" t="n">
        <v>18</v>
      </c>
      <c r="B25" s="203" t="str">
        <f aca="false">IF(NOMINA!B18="","",NOMINA!B18)</f>
        <v>  </v>
      </c>
      <c r="C25" s="204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6"/>
      <c r="V25" s="207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8"/>
      <c r="AQ25" s="207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8"/>
      <c r="BM25" s="207"/>
      <c r="BN25" s="205"/>
      <c r="BO25" s="205"/>
      <c r="BP25" s="205"/>
      <c r="BQ25" s="205"/>
      <c r="BR25" s="205"/>
      <c r="BS25" s="205"/>
      <c r="BT25" s="208"/>
      <c r="BU25" s="209" t="str">
        <f aca="false">IF(COUNTIF($C25:$BT25,"L")=0,"",COUNTIF(C25:BT25,"L"))</f>
        <v/>
      </c>
      <c r="BV25" s="210" t="str">
        <f aca="false">IF(COUNTIF($C25:$BT25,"F")=0,"",COUNTIF($C25:$BT25,"F"))</f>
        <v/>
      </c>
      <c r="BW25" s="211" t="n">
        <f aca="false">COUNTIF(C25:BT25,"R")</f>
        <v>0</v>
      </c>
      <c r="BX25" s="211" t="n">
        <f aca="false">(COUNTIF(C25:BT25,"P")+COUNTIF(C25:BT25,"A")+COUNTIF(C25:BT25,"."))+BW25</f>
        <v>0</v>
      </c>
      <c r="BY25" s="212"/>
    </row>
    <row r="26" customFormat="false" ht="16.5" hidden="false" customHeight="true" outlineLevel="0" collapsed="false">
      <c r="A26" s="202" t="n">
        <v>19</v>
      </c>
      <c r="B26" s="203" t="str">
        <f aca="false">IF(NOMINA!B19="","",NOMINA!B19)</f>
        <v>  </v>
      </c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6"/>
      <c r="V26" s="207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8"/>
      <c r="AQ26" s="207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8"/>
      <c r="BM26" s="207"/>
      <c r="BN26" s="205"/>
      <c r="BO26" s="205"/>
      <c r="BP26" s="205"/>
      <c r="BQ26" s="205"/>
      <c r="BR26" s="205"/>
      <c r="BS26" s="205"/>
      <c r="BT26" s="208"/>
      <c r="BU26" s="209" t="str">
        <f aca="false">IF(COUNTIF($C26:$BT26,"L")=0,"",COUNTIF(C26:BT26,"L"))</f>
        <v/>
      </c>
      <c r="BV26" s="210" t="str">
        <f aca="false">IF(COUNTIF($C26:$BT26,"F")=0,"",COUNTIF($C26:$BT26,"F"))</f>
        <v/>
      </c>
      <c r="BW26" s="211" t="n">
        <f aca="false">COUNTIF(C26:BT26,"R")</f>
        <v>0</v>
      </c>
      <c r="BX26" s="211" t="n">
        <f aca="false">(COUNTIF(C26:BT26,"P")+COUNTIF(C26:BT26,"A")+COUNTIF(C26:BT26,"."))+BW26</f>
        <v>0</v>
      </c>
      <c r="BY26" s="212"/>
    </row>
    <row r="27" customFormat="false" ht="16.5" hidden="false" customHeight="true" outlineLevel="0" collapsed="false">
      <c r="A27" s="202" t="n">
        <v>20</v>
      </c>
      <c r="B27" s="203" t="str">
        <f aca="false">IF(NOMINA!B20="","",NOMINA!B20)</f>
        <v>  </v>
      </c>
      <c r="C27" s="204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6"/>
      <c r="V27" s="207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8"/>
      <c r="AQ27" s="207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8"/>
      <c r="BM27" s="207"/>
      <c r="BN27" s="205"/>
      <c r="BO27" s="205"/>
      <c r="BP27" s="205"/>
      <c r="BQ27" s="205"/>
      <c r="BR27" s="205"/>
      <c r="BS27" s="205"/>
      <c r="BT27" s="208"/>
      <c r="BU27" s="209" t="str">
        <f aca="false">IF(COUNTIF($C27:$BT27,"L")=0,"",COUNTIF(C27:BT27,"L"))</f>
        <v/>
      </c>
      <c r="BV27" s="210" t="str">
        <f aca="false">IF(COUNTIF($C27:$BT27,"F")=0,"",COUNTIF($C27:$BT27,"F"))</f>
        <v/>
      </c>
      <c r="BW27" s="211" t="n">
        <f aca="false">COUNTIF(C27:BT27,"R")</f>
        <v>0</v>
      </c>
      <c r="BX27" s="211" t="n">
        <f aca="false">(COUNTIF(C27:BT27,"P")+COUNTIF(C27:BT27,"A")+COUNTIF(C27:BT27,"."))+BW27</f>
        <v>0</v>
      </c>
      <c r="BY27" s="212"/>
    </row>
    <row r="28" customFormat="false" ht="16.5" hidden="false" customHeight="true" outlineLevel="0" collapsed="false">
      <c r="A28" s="202" t="n">
        <v>21</v>
      </c>
      <c r="B28" s="203" t="str">
        <f aca="false">IF(NOMINA!B21="","",NOMINA!B21)</f>
        <v>  </v>
      </c>
      <c r="C28" s="204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6"/>
      <c r="V28" s="207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8"/>
      <c r="AQ28" s="207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8"/>
      <c r="BM28" s="207"/>
      <c r="BN28" s="205"/>
      <c r="BO28" s="205"/>
      <c r="BP28" s="205"/>
      <c r="BQ28" s="205"/>
      <c r="BR28" s="205"/>
      <c r="BS28" s="205"/>
      <c r="BT28" s="208"/>
      <c r="BU28" s="209" t="str">
        <f aca="false">IF(COUNTIF($C28:$BT28,"L")=0,"",COUNTIF(C28:BT28,"L"))</f>
        <v/>
      </c>
      <c r="BV28" s="210" t="str">
        <f aca="false">IF(COUNTIF($C28:$BT28,"F")=0,"",COUNTIF($C28:$BT28,"F"))</f>
        <v/>
      </c>
      <c r="BW28" s="211" t="n">
        <f aca="false">COUNTIF(C28:BT28,"R")</f>
        <v>0</v>
      </c>
      <c r="BX28" s="211" t="n">
        <f aca="false">(COUNTIF(C28:BT28,"P")+COUNTIF(C28:BT28,"A")+COUNTIF(C28:BT28,"."))+BW28</f>
        <v>0</v>
      </c>
      <c r="BY28" s="212"/>
    </row>
    <row r="29" customFormat="false" ht="16.5" hidden="false" customHeight="true" outlineLevel="0" collapsed="false">
      <c r="A29" s="202" t="n">
        <v>22</v>
      </c>
      <c r="B29" s="203" t="str">
        <f aca="false">IF(NOMINA!B22="","",NOMINA!B22)</f>
        <v>  </v>
      </c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6"/>
      <c r="V29" s="207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8"/>
      <c r="AQ29" s="207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8"/>
      <c r="BM29" s="207"/>
      <c r="BN29" s="205"/>
      <c r="BO29" s="205"/>
      <c r="BP29" s="205"/>
      <c r="BQ29" s="205"/>
      <c r="BR29" s="205"/>
      <c r="BS29" s="205"/>
      <c r="BT29" s="208"/>
      <c r="BU29" s="209" t="str">
        <f aca="false">IF(COUNTIF($C29:$BT29,"L")=0,"",COUNTIF(C29:BT29,"L"))</f>
        <v/>
      </c>
      <c r="BV29" s="210" t="str">
        <f aca="false">IF(COUNTIF($C29:$BT29,"F")=0,"",COUNTIF($C29:$BT29,"F"))</f>
        <v/>
      </c>
      <c r="BW29" s="211" t="n">
        <f aca="false">COUNTIF(C29:BT29,"R")</f>
        <v>0</v>
      </c>
      <c r="BX29" s="211" t="n">
        <f aca="false">(COUNTIF(C29:BT29,"P")+COUNTIF(C29:BT29,"A")+COUNTIF(C29:BT29,"."))+BW29</f>
        <v>0</v>
      </c>
      <c r="BY29" s="212"/>
    </row>
    <row r="30" customFormat="false" ht="16.5" hidden="false" customHeight="true" outlineLevel="0" collapsed="false">
      <c r="A30" s="202" t="n">
        <v>23</v>
      </c>
      <c r="B30" s="203" t="str">
        <f aca="false">IF(NOMINA!B23="","",NOMINA!B23)</f>
        <v>  </v>
      </c>
      <c r="C30" s="204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6"/>
      <c r="V30" s="207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8"/>
      <c r="AQ30" s="207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8"/>
      <c r="BM30" s="207"/>
      <c r="BN30" s="205"/>
      <c r="BO30" s="205"/>
      <c r="BP30" s="205"/>
      <c r="BQ30" s="205"/>
      <c r="BR30" s="205"/>
      <c r="BS30" s="205"/>
      <c r="BT30" s="208"/>
      <c r="BU30" s="209" t="str">
        <f aca="false">IF(COUNTIF($C30:$BT30,"L")=0,"",COUNTIF(C30:BT30,"L"))</f>
        <v/>
      </c>
      <c r="BV30" s="210" t="str">
        <f aca="false">IF(COUNTIF($C30:$BT30,"F")=0,"",COUNTIF($C30:$BT30,"F"))</f>
        <v/>
      </c>
      <c r="BW30" s="211" t="n">
        <f aca="false">COUNTIF(C30:BT30,"R")</f>
        <v>0</v>
      </c>
      <c r="BX30" s="211" t="n">
        <f aca="false">(COUNTIF(C30:BT30,"P")+COUNTIF(C30:BT30,"A")+COUNTIF(C30:BT30,"."))+BW30</f>
        <v>0</v>
      </c>
      <c r="BY30" s="212"/>
    </row>
    <row r="31" customFormat="false" ht="16.5" hidden="false" customHeight="true" outlineLevel="0" collapsed="false">
      <c r="A31" s="202" t="n">
        <v>24</v>
      </c>
      <c r="B31" s="203" t="str">
        <f aca="false">IF(NOMINA!B24="","",NOMINA!B24)</f>
        <v>  </v>
      </c>
      <c r="C31" s="204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6"/>
      <c r="V31" s="207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8"/>
      <c r="AQ31" s="207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8"/>
      <c r="BM31" s="207"/>
      <c r="BN31" s="205"/>
      <c r="BO31" s="205"/>
      <c r="BP31" s="205"/>
      <c r="BQ31" s="205"/>
      <c r="BR31" s="205"/>
      <c r="BS31" s="205"/>
      <c r="BT31" s="208"/>
      <c r="BU31" s="209" t="str">
        <f aca="false">IF(COUNTIF($C31:$BT31,"L")=0,"",COUNTIF(C31:BT31,"L"))</f>
        <v/>
      </c>
      <c r="BV31" s="210" t="str">
        <f aca="false">IF(COUNTIF($C31:$BT31,"F")=0,"",COUNTIF($C31:$BT31,"F"))</f>
        <v/>
      </c>
      <c r="BW31" s="211" t="n">
        <f aca="false">COUNTIF(C31:BT31,"R")</f>
        <v>0</v>
      </c>
      <c r="BX31" s="211" t="n">
        <f aca="false">(COUNTIF(C31:BT31,"P")+COUNTIF(C31:BT31,"A")+COUNTIF(C31:BT31,"."))+BW31</f>
        <v>0</v>
      </c>
      <c r="BY31" s="212"/>
    </row>
    <row r="32" customFormat="false" ht="16.5" hidden="false" customHeight="true" outlineLevel="0" collapsed="false">
      <c r="A32" s="202" t="n">
        <v>25</v>
      </c>
      <c r="B32" s="203" t="str">
        <f aca="false">IF(NOMINA!B25="","",NOMINA!B25)</f>
        <v>  </v>
      </c>
      <c r="C32" s="204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6"/>
      <c r="V32" s="207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8"/>
      <c r="AQ32" s="207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  <c r="BD32" s="205"/>
      <c r="BE32" s="205"/>
      <c r="BF32" s="205"/>
      <c r="BG32" s="205"/>
      <c r="BH32" s="205"/>
      <c r="BI32" s="205"/>
      <c r="BJ32" s="205"/>
      <c r="BK32" s="205"/>
      <c r="BL32" s="208"/>
      <c r="BM32" s="207"/>
      <c r="BN32" s="205"/>
      <c r="BO32" s="205"/>
      <c r="BP32" s="205"/>
      <c r="BQ32" s="205"/>
      <c r="BR32" s="205"/>
      <c r="BS32" s="205"/>
      <c r="BT32" s="208"/>
      <c r="BU32" s="209" t="str">
        <f aca="false">IF(COUNTIF($C32:$BT32,"L")=0,"",COUNTIF(C32:BT32,"L"))</f>
        <v/>
      </c>
      <c r="BV32" s="210" t="str">
        <f aca="false">IF(COUNTIF($C32:$BT32,"F")=0,"",COUNTIF($C32:$BT32,"F"))</f>
        <v/>
      </c>
      <c r="BW32" s="211" t="n">
        <f aca="false">COUNTIF(C32:BT32,"R")</f>
        <v>0</v>
      </c>
      <c r="BX32" s="211" t="n">
        <f aca="false">(COUNTIF(C32:BT32,"P")+COUNTIF(C32:BT32,"A")+COUNTIF(C32:BT32,"."))+BW32</f>
        <v>0</v>
      </c>
      <c r="BY32" s="212"/>
    </row>
    <row r="33" customFormat="false" ht="16.5" hidden="true" customHeight="true" outlineLevel="0" collapsed="false">
      <c r="A33" s="202" t="n">
        <v>26</v>
      </c>
      <c r="B33" s="203" t="str">
        <f aca="false">IF(NOMINA!B26="","",NOMINA!B26)</f>
        <v>  </v>
      </c>
      <c r="C33" s="204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6"/>
      <c r="V33" s="207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8"/>
      <c r="AQ33" s="207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  <c r="BD33" s="205"/>
      <c r="BE33" s="205"/>
      <c r="BF33" s="205"/>
      <c r="BG33" s="205"/>
      <c r="BH33" s="205"/>
      <c r="BI33" s="205"/>
      <c r="BJ33" s="205"/>
      <c r="BK33" s="205"/>
      <c r="BL33" s="208"/>
      <c r="BM33" s="207"/>
      <c r="BN33" s="205"/>
      <c r="BO33" s="205"/>
      <c r="BP33" s="205"/>
      <c r="BQ33" s="205"/>
      <c r="BR33" s="205"/>
      <c r="BS33" s="205"/>
      <c r="BT33" s="208"/>
      <c r="BU33" s="209" t="str">
        <f aca="false">IF(COUNTIF($C33:$BT33,"L")=0,"",COUNTIF(C33:BT33,"L"))</f>
        <v/>
      </c>
      <c r="BV33" s="210" t="str">
        <f aca="false">IF(COUNTIF($C33:$BT33,"F")=0,"",COUNTIF($C33:$BT33,"F"))</f>
        <v/>
      </c>
      <c r="BW33" s="211" t="n">
        <f aca="false">COUNTIF(C33:BT33,"R")</f>
        <v>0</v>
      </c>
      <c r="BX33" s="211" t="n">
        <f aca="false">(COUNTIF(C33:BT33,"P")+COUNTIF(C33:BT33,"A")+COUNTIF(C33:BT33,"."))+BW33</f>
        <v>0</v>
      </c>
      <c r="BY33" s="212"/>
    </row>
    <row r="34" customFormat="false" ht="16.5" hidden="true" customHeight="true" outlineLevel="0" collapsed="false">
      <c r="A34" s="202" t="n">
        <v>27</v>
      </c>
      <c r="B34" s="203" t="str">
        <f aca="false">IF(NOMINA!B27="","",NOMINA!B27)</f>
        <v>  </v>
      </c>
      <c r="C34" s="204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6"/>
      <c r="V34" s="207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8"/>
      <c r="AQ34" s="207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  <c r="BD34" s="205"/>
      <c r="BE34" s="205"/>
      <c r="BF34" s="205"/>
      <c r="BG34" s="205"/>
      <c r="BH34" s="205"/>
      <c r="BI34" s="205"/>
      <c r="BJ34" s="205"/>
      <c r="BK34" s="205"/>
      <c r="BL34" s="208"/>
      <c r="BM34" s="207"/>
      <c r="BN34" s="205"/>
      <c r="BO34" s="205"/>
      <c r="BP34" s="205"/>
      <c r="BQ34" s="205"/>
      <c r="BR34" s="205"/>
      <c r="BS34" s="205"/>
      <c r="BT34" s="208"/>
      <c r="BU34" s="209" t="str">
        <f aca="false">IF(COUNTIF($C34:$BT34,"L")=0,"",COUNTIF(C34:BT34,"L"))</f>
        <v/>
      </c>
      <c r="BV34" s="210" t="str">
        <f aca="false">IF(COUNTIF($C34:$BT34,"F")=0,"",COUNTIF($C34:$BT34,"F"))</f>
        <v/>
      </c>
      <c r="BW34" s="211" t="n">
        <f aca="false">COUNTIF(C34:BT34,"R")</f>
        <v>0</v>
      </c>
      <c r="BX34" s="211" t="n">
        <f aca="false">(COUNTIF(C34:BT34,"P")+COUNTIF(C34:BT34,"A")+COUNTIF(C34:BT34,"."))+BW34</f>
        <v>0</v>
      </c>
      <c r="BY34" s="212"/>
    </row>
    <row r="35" customFormat="false" ht="16.5" hidden="true" customHeight="true" outlineLevel="0" collapsed="false">
      <c r="A35" s="202" t="n">
        <v>28</v>
      </c>
      <c r="B35" s="203" t="str">
        <f aca="false">IF(NOMINA!B28="","",NOMINA!B28)</f>
        <v>  </v>
      </c>
      <c r="C35" s="204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6"/>
      <c r="V35" s="207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8"/>
      <c r="AQ35" s="207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8"/>
      <c r="BM35" s="207"/>
      <c r="BN35" s="205"/>
      <c r="BO35" s="205"/>
      <c r="BP35" s="205"/>
      <c r="BQ35" s="205"/>
      <c r="BR35" s="205"/>
      <c r="BS35" s="205"/>
      <c r="BT35" s="208"/>
      <c r="BU35" s="209" t="str">
        <f aca="false">IF(COUNTIF($C35:$BT35,"L")=0,"",COUNTIF(C35:BT35,"L"))</f>
        <v/>
      </c>
      <c r="BV35" s="210" t="str">
        <f aca="false">IF(COUNTIF($C35:$BT35,"F")=0,"",COUNTIF($C35:$BT35,"F"))</f>
        <v/>
      </c>
      <c r="BW35" s="211" t="n">
        <f aca="false">COUNTIF(C35:BT35,"R")</f>
        <v>0</v>
      </c>
      <c r="BX35" s="211" t="n">
        <f aca="false">(COUNTIF(C35:BT35,"P")+COUNTIF(C35:BT35,"A")+COUNTIF(C35:BT35,"."))+BW35</f>
        <v>0</v>
      </c>
      <c r="BY35" s="212"/>
    </row>
    <row r="36" customFormat="false" ht="16.5" hidden="true" customHeight="true" outlineLevel="0" collapsed="false">
      <c r="A36" s="202" t="n">
        <v>29</v>
      </c>
      <c r="B36" s="203" t="str">
        <f aca="false">IF(NOMINA!B29="","",NOMINA!B29)</f>
        <v>  </v>
      </c>
      <c r="C36" s="204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6"/>
      <c r="V36" s="207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8"/>
      <c r="AQ36" s="207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8"/>
      <c r="BM36" s="207"/>
      <c r="BN36" s="205"/>
      <c r="BO36" s="205"/>
      <c r="BP36" s="205"/>
      <c r="BQ36" s="205"/>
      <c r="BR36" s="205"/>
      <c r="BS36" s="205"/>
      <c r="BT36" s="208"/>
      <c r="BU36" s="209" t="str">
        <f aca="false">IF(COUNTIF($C36:$BT36,"L")=0,"",COUNTIF(C36:BT36,"L"))</f>
        <v/>
      </c>
      <c r="BV36" s="210" t="str">
        <f aca="false">IF(COUNTIF($C36:$BT36,"F")=0,"",COUNTIF($C36:$BT36,"F"))</f>
        <v/>
      </c>
      <c r="BW36" s="211" t="n">
        <f aca="false">COUNTIF(C36:BT36,"R")</f>
        <v>0</v>
      </c>
      <c r="BX36" s="211" t="n">
        <f aca="false">(COUNTIF(C36:BT36,"P")+COUNTIF(C36:BT36,"A")+COUNTIF(C36:BT36,"."))+BW36</f>
        <v>0</v>
      </c>
      <c r="BY36" s="212"/>
    </row>
    <row r="37" customFormat="false" ht="16.5" hidden="true" customHeight="true" outlineLevel="0" collapsed="false">
      <c r="A37" s="202" t="n">
        <v>30</v>
      </c>
      <c r="B37" s="203" t="str">
        <f aca="false">IF(NOMINA!B30="","",NOMINA!B30)</f>
        <v>  </v>
      </c>
      <c r="C37" s="204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6"/>
      <c r="V37" s="207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8"/>
      <c r="AQ37" s="207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8"/>
      <c r="BM37" s="207"/>
      <c r="BN37" s="205"/>
      <c r="BO37" s="205"/>
      <c r="BP37" s="205"/>
      <c r="BQ37" s="205"/>
      <c r="BR37" s="205"/>
      <c r="BS37" s="205"/>
      <c r="BT37" s="208"/>
      <c r="BU37" s="209" t="str">
        <f aca="false">IF(COUNTIF($C37:$BT37,"L")=0,"",COUNTIF(C37:BT37,"L"))</f>
        <v/>
      </c>
      <c r="BV37" s="210" t="str">
        <f aca="false">IF(COUNTIF($C37:$BT37,"F")=0,"",COUNTIF($C37:$BT37,"F"))</f>
        <v/>
      </c>
      <c r="BW37" s="211" t="n">
        <f aca="false">COUNTIF(C37:BT37,"R")</f>
        <v>0</v>
      </c>
      <c r="BX37" s="211" t="n">
        <f aca="false">(COUNTIF(C37:BT37,"P")+COUNTIF(C37:BT37,"A")+COUNTIF(C37:BT37,"."))+BW37</f>
        <v>0</v>
      </c>
      <c r="BY37" s="212"/>
    </row>
    <row r="38" customFormat="false" ht="16.5" hidden="true" customHeight="true" outlineLevel="0" collapsed="false">
      <c r="A38" s="202" t="n">
        <v>31</v>
      </c>
      <c r="B38" s="203" t="str">
        <f aca="false">IF(NOMINA!B31="","",NOMINA!B31)</f>
        <v>  </v>
      </c>
      <c r="C38" s="204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6"/>
      <c r="V38" s="207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8"/>
      <c r="AQ38" s="207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8"/>
      <c r="BM38" s="207"/>
      <c r="BN38" s="205"/>
      <c r="BO38" s="205"/>
      <c r="BP38" s="205"/>
      <c r="BQ38" s="205"/>
      <c r="BR38" s="205"/>
      <c r="BS38" s="205"/>
      <c r="BT38" s="208"/>
      <c r="BU38" s="209" t="str">
        <f aca="false">IF(COUNTIF($C38:$BT38,"L")=0,"",COUNTIF(C38:BT38,"L"))</f>
        <v/>
      </c>
      <c r="BV38" s="210" t="str">
        <f aca="false">IF(COUNTIF($C38:$BT38,"F")=0,"",COUNTIF($C38:$BT38,"F"))</f>
        <v/>
      </c>
      <c r="BW38" s="211" t="n">
        <f aca="false">COUNTIF(C38:BT38,"R")</f>
        <v>0</v>
      </c>
      <c r="BX38" s="211" t="n">
        <f aca="false">(COUNTIF(C38:BT38,"P")+COUNTIF(C38:BT38,"A")+COUNTIF(C38:BT38,"."))+BW38</f>
        <v>0</v>
      </c>
      <c r="BY38" s="212"/>
    </row>
    <row r="39" customFormat="false" ht="16.5" hidden="true" customHeight="true" outlineLevel="0" collapsed="false">
      <c r="A39" s="202" t="n">
        <v>32</v>
      </c>
      <c r="B39" s="203" t="str">
        <f aca="false">IF(NOMINA!B32="","",NOMINA!B32)</f>
        <v>  </v>
      </c>
      <c r="C39" s="204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6"/>
      <c r="V39" s="207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8"/>
      <c r="AQ39" s="207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  <c r="BD39" s="205"/>
      <c r="BE39" s="205"/>
      <c r="BF39" s="205"/>
      <c r="BG39" s="205"/>
      <c r="BH39" s="205"/>
      <c r="BI39" s="205"/>
      <c r="BJ39" s="205"/>
      <c r="BK39" s="205"/>
      <c r="BL39" s="208"/>
      <c r="BM39" s="207"/>
      <c r="BN39" s="205"/>
      <c r="BO39" s="205"/>
      <c r="BP39" s="205"/>
      <c r="BQ39" s="205"/>
      <c r="BR39" s="205"/>
      <c r="BS39" s="205"/>
      <c r="BT39" s="208"/>
      <c r="BU39" s="209" t="str">
        <f aca="false">IF(COUNTIF($C39:$BT39,"L")=0,"",COUNTIF(C39:BT39,"L"))</f>
        <v/>
      </c>
      <c r="BV39" s="210" t="str">
        <f aca="false">IF(COUNTIF($C39:$BT39,"F")=0,"",COUNTIF($C39:$BT39,"F"))</f>
        <v/>
      </c>
      <c r="BW39" s="211" t="n">
        <f aca="false">COUNTIF(C39:BT39,"R")</f>
        <v>0</v>
      </c>
      <c r="BX39" s="211" t="n">
        <f aca="false">(COUNTIF(C39:BT39,"P")+COUNTIF(C39:BT39,"A")+COUNTIF(C39:BT39,"."))+BW39</f>
        <v>0</v>
      </c>
      <c r="BY39" s="212"/>
    </row>
    <row r="40" customFormat="false" ht="16.5" hidden="true" customHeight="true" outlineLevel="0" collapsed="false">
      <c r="A40" s="202" t="n">
        <v>33</v>
      </c>
      <c r="B40" s="203" t="str">
        <f aca="false">IF(NOMINA!B33="","",NOMINA!B33)</f>
        <v>  </v>
      </c>
      <c r="C40" s="204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6"/>
      <c r="V40" s="207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8"/>
      <c r="AQ40" s="207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  <c r="BD40" s="205"/>
      <c r="BE40" s="205"/>
      <c r="BF40" s="205"/>
      <c r="BG40" s="205"/>
      <c r="BH40" s="205"/>
      <c r="BI40" s="205"/>
      <c r="BJ40" s="205"/>
      <c r="BK40" s="205"/>
      <c r="BL40" s="208"/>
      <c r="BM40" s="207"/>
      <c r="BN40" s="205"/>
      <c r="BO40" s="205"/>
      <c r="BP40" s="205"/>
      <c r="BQ40" s="205"/>
      <c r="BR40" s="205"/>
      <c r="BS40" s="205"/>
      <c r="BT40" s="208"/>
      <c r="BU40" s="209" t="str">
        <f aca="false">IF(COUNTIF($C40:$BT40,"L")=0,"",COUNTIF(C40:BT40,"L"))</f>
        <v/>
      </c>
      <c r="BV40" s="210" t="str">
        <f aca="false">IF(COUNTIF($C40:$BT40,"F")=0,"",COUNTIF($C40:$BT40,"F"))</f>
        <v/>
      </c>
      <c r="BW40" s="211" t="n">
        <f aca="false">COUNTIF(C40:BT40,"R")</f>
        <v>0</v>
      </c>
      <c r="BX40" s="211" t="n">
        <f aca="false">(COUNTIF(C40:BT40,"P")+COUNTIF(C40:BT40,"A")+COUNTIF(C40:BT40,"."))+BW40</f>
        <v>0</v>
      </c>
      <c r="BY40" s="212"/>
    </row>
    <row r="41" customFormat="false" ht="16.5" hidden="true" customHeight="true" outlineLevel="0" collapsed="false">
      <c r="A41" s="202" t="n">
        <v>34</v>
      </c>
      <c r="B41" s="203" t="str">
        <f aca="false">IF(NOMINA!B34="","",NOMINA!B34)</f>
        <v>  </v>
      </c>
      <c r="C41" s="204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6"/>
      <c r="V41" s="207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8"/>
      <c r="AQ41" s="207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  <c r="BD41" s="205"/>
      <c r="BE41" s="205"/>
      <c r="BF41" s="205"/>
      <c r="BG41" s="205"/>
      <c r="BH41" s="205"/>
      <c r="BI41" s="205"/>
      <c r="BJ41" s="205"/>
      <c r="BK41" s="205"/>
      <c r="BL41" s="208"/>
      <c r="BM41" s="207"/>
      <c r="BN41" s="205"/>
      <c r="BO41" s="205"/>
      <c r="BP41" s="205"/>
      <c r="BQ41" s="205"/>
      <c r="BR41" s="205"/>
      <c r="BS41" s="205"/>
      <c r="BT41" s="208"/>
      <c r="BU41" s="209" t="str">
        <f aca="false">IF(COUNTIF($C41:$BT41,"L")=0,"",COUNTIF(C41:BT41,"L"))</f>
        <v/>
      </c>
      <c r="BV41" s="210" t="str">
        <f aca="false">IF(COUNTIF($C41:$BT41,"F")=0,"",COUNTIF($C41:$BT41,"F"))</f>
        <v/>
      </c>
      <c r="BW41" s="211" t="n">
        <f aca="false">COUNTIF(C41:BT41,"R")</f>
        <v>0</v>
      </c>
      <c r="BX41" s="211" t="n">
        <f aca="false">(COUNTIF(C41:BT41,"P")+COUNTIF(C41:BT41,"A")+COUNTIF(C41:BT41,"."))+BW41</f>
        <v>0</v>
      </c>
      <c r="BY41" s="212"/>
    </row>
    <row r="42" customFormat="false" ht="16.5" hidden="true" customHeight="true" outlineLevel="0" collapsed="false">
      <c r="A42" s="202" t="n">
        <v>35</v>
      </c>
      <c r="B42" s="203" t="str">
        <f aca="false">IF(NOMINA!B35="","",NOMINA!B35)</f>
        <v>  </v>
      </c>
      <c r="C42" s="204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6"/>
      <c r="V42" s="207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8"/>
      <c r="AQ42" s="207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5"/>
      <c r="BF42" s="205"/>
      <c r="BG42" s="205"/>
      <c r="BH42" s="205"/>
      <c r="BI42" s="205"/>
      <c r="BJ42" s="205"/>
      <c r="BK42" s="205"/>
      <c r="BL42" s="208"/>
      <c r="BM42" s="207"/>
      <c r="BN42" s="205"/>
      <c r="BO42" s="205"/>
      <c r="BP42" s="205"/>
      <c r="BQ42" s="205"/>
      <c r="BR42" s="205"/>
      <c r="BS42" s="205"/>
      <c r="BT42" s="208"/>
      <c r="BU42" s="209" t="str">
        <f aca="false">IF(COUNTIF($C42:$BT42,"L")=0,"",COUNTIF(C42:BT42,"L"))</f>
        <v/>
      </c>
      <c r="BV42" s="210" t="str">
        <f aca="false">IF(COUNTIF($C42:$BT42,"F")=0,"",COUNTIF($C42:$BT42,"F"))</f>
        <v/>
      </c>
      <c r="BW42" s="211" t="n">
        <f aca="false">COUNTIF(C42:BT42,"R")</f>
        <v>0</v>
      </c>
      <c r="BX42" s="211" t="n">
        <f aca="false">(COUNTIF(C42:BT42,"P")+COUNTIF(C42:BT42,"A")+COUNTIF(C42:BT42,"."))+BW42</f>
        <v>0</v>
      </c>
      <c r="BY42" s="212"/>
    </row>
    <row r="43" customFormat="false" ht="12" hidden="true" customHeight="true" outlineLevel="0" collapsed="false">
      <c r="A43" s="202" t="n">
        <v>36</v>
      </c>
      <c r="B43" s="203" t="str">
        <f aca="false">IF(NOMINA!B36="","",NOMINA!B36)</f>
        <v>  </v>
      </c>
      <c r="C43" s="204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6"/>
      <c r="V43" s="207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8"/>
      <c r="AQ43" s="207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5"/>
      <c r="BL43" s="208"/>
      <c r="BM43" s="207"/>
      <c r="BN43" s="205"/>
      <c r="BO43" s="205"/>
      <c r="BP43" s="205"/>
      <c r="BQ43" s="205"/>
      <c r="BR43" s="205"/>
      <c r="BS43" s="205"/>
      <c r="BT43" s="208"/>
      <c r="BU43" s="209" t="str">
        <f aca="false">IF(COUNTIF($C43:$BT43,"L")=0,"",COUNTIF(C43:BT43,"L"))</f>
        <v/>
      </c>
      <c r="BV43" s="210" t="str">
        <f aca="false">IF(COUNTIF($C43:$BT43,"F")=0,"",COUNTIF($C43:$BT43,"F"))</f>
        <v/>
      </c>
      <c r="BW43" s="211" t="n">
        <f aca="false">COUNTIF(C43:BT43,"R")</f>
        <v>0</v>
      </c>
      <c r="BX43" s="211" t="n">
        <f aca="false">(COUNTIF(C43:BT43,"P")+COUNTIF(C43:BT43,"A")+COUNTIF(C43:BT43,"."))+BW43</f>
        <v>0</v>
      </c>
      <c r="BY43" s="212"/>
    </row>
    <row r="44" customFormat="false" ht="12" hidden="true" customHeight="true" outlineLevel="0" collapsed="false">
      <c r="A44" s="202" t="n">
        <v>37</v>
      </c>
      <c r="B44" s="203" t="str">
        <f aca="false">IF(NOMINA!B37="","",NOMINA!B37)</f>
        <v>  </v>
      </c>
      <c r="C44" s="204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6"/>
      <c r="V44" s="207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8"/>
      <c r="AQ44" s="207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8"/>
      <c r="BM44" s="207"/>
      <c r="BN44" s="205"/>
      <c r="BO44" s="205"/>
      <c r="BP44" s="205"/>
      <c r="BQ44" s="205"/>
      <c r="BR44" s="205"/>
      <c r="BS44" s="205"/>
      <c r="BT44" s="208"/>
      <c r="BU44" s="209" t="str">
        <f aca="false">IF(COUNTIF($C44:$BT44,"L")=0,"",COUNTIF(C44:BT44,"L"))</f>
        <v/>
      </c>
      <c r="BV44" s="210" t="str">
        <f aca="false">IF(COUNTIF($C44:$BT44,"F")=0,"",COUNTIF($C44:$BT44,"F"))</f>
        <v/>
      </c>
      <c r="BW44" s="211" t="n">
        <f aca="false">COUNTIF(C44:BT44,"R")</f>
        <v>0</v>
      </c>
      <c r="BX44" s="211" t="n">
        <f aca="false">(COUNTIF(C44:BT44,"P")+COUNTIF(C44:BT44,"A")+COUNTIF(C44:BT44,"."))+BW44</f>
        <v>0</v>
      </c>
      <c r="BY44" s="212"/>
    </row>
    <row r="45" customFormat="false" ht="12" hidden="true" customHeight="true" outlineLevel="0" collapsed="false">
      <c r="A45" s="202" t="n">
        <v>38</v>
      </c>
      <c r="B45" s="203" t="str">
        <f aca="false">IF(NOMINA!B38="","",NOMINA!B38)</f>
        <v>  </v>
      </c>
      <c r="C45" s="204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6"/>
      <c r="V45" s="207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8"/>
      <c r="AQ45" s="207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5"/>
      <c r="BL45" s="208"/>
      <c r="BM45" s="207"/>
      <c r="BN45" s="205"/>
      <c r="BO45" s="205"/>
      <c r="BP45" s="205"/>
      <c r="BQ45" s="205"/>
      <c r="BR45" s="205"/>
      <c r="BS45" s="205"/>
      <c r="BT45" s="208"/>
      <c r="BU45" s="209" t="str">
        <f aca="false">IF(COUNTIF($C45:$BT45,"L")=0,"",COUNTIF(C45:BT45,"L"))</f>
        <v/>
      </c>
      <c r="BV45" s="210" t="str">
        <f aca="false">IF(COUNTIF($C45:$BT45,"F")=0,"",COUNTIF($C45:$BT45,"F"))</f>
        <v/>
      </c>
      <c r="BW45" s="211" t="n">
        <f aca="false">COUNTIF(C45:BT45,"R")</f>
        <v>0</v>
      </c>
      <c r="BX45" s="211" t="n">
        <f aca="false">(COUNTIF(C45:BT45,"P")+COUNTIF(C45:BT45,"A")+COUNTIF(C45:BT45,"."))+BW45</f>
        <v>0</v>
      </c>
      <c r="BY45" s="212"/>
    </row>
    <row r="46" customFormat="false" ht="12" hidden="true" customHeight="true" outlineLevel="0" collapsed="false">
      <c r="A46" s="202" t="n">
        <v>39</v>
      </c>
      <c r="B46" s="203" t="str">
        <f aca="false">IF(NOMINA!B39="","",NOMINA!B39)</f>
        <v>  </v>
      </c>
      <c r="C46" s="204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6"/>
      <c r="V46" s="207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8"/>
      <c r="AQ46" s="207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5"/>
      <c r="BL46" s="208"/>
      <c r="BM46" s="207"/>
      <c r="BN46" s="205"/>
      <c r="BO46" s="205"/>
      <c r="BP46" s="205"/>
      <c r="BQ46" s="205"/>
      <c r="BR46" s="205"/>
      <c r="BS46" s="205"/>
      <c r="BT46" s="208"/>
      <c r="BU46" s="209" t="str">
        <f aca="false">IF(COUNTIF($C46:$BT46,"L")=0,"",COUNTIF(C46:BT46,"L"))</f>
        <v/>
      </c>
      <c r="BV46" s="210" t="str">
        <f aca="false">IF(COUNTIF($C46:$BT46,"F")=0,"",COUNTIF($C46:$BT46,"F"))</f>
        <v/>
      </c>
      <c r="BW46" s="211" t="n">
        <f aca="false">COUNTIF(C46:BT46,"R")</f>
        <v>0</v>
      </c>
      <c r="BX46" s="211" t="n">
        <f aca="false">(COUNTIF(C46:BT46,"P")+COUNTIF(C46:BT46,"A")+COUNTIF(C46:BT46,"."))+BW46</f>
        <v>0</v>
      </c>
      <c r="BY46" s="212"/>
    </row>
    <row r="47" customFormat="false" ht="12" hidden="true" customHeight="true" outlineLevel="0" collapsed="false">
      <c r="A47" s="202" t="n">
        <v>40</v>
      </c>
      <c r="B47" s="203" t="str">
        <f aca="false">IF(NOMINA!B40="","",NOMINA!B40)</f>
        <v>  </v>
      </c>
      <c r="C47" s="204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6"/>
      <c r="V47" s="207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8"/>
      <c r="AQ47" s="207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8"/>
      <c r="BM47" s="207"/>
      <c r="BN47" s="205"/>
      <c r="BO47" s="205"/>
      <c r="BP47" s="205"/>
      <c r="BQ47" s="205"/>
      <c r="BR47" s="205"/>
      <c r="BS47" s="205"/>
      <c r="BT47" s="208"/>
      <c r="BU47" s="209" t="str">
        <f aca="false">IF(COUNTIF($C47:$BT47,"L")=0,"",COUNTIF(C47:BT47,"L"))</f>
        <v/>
      </c>
      <c r="BV47" s="210" t="str">
        <f aca="false">IF(COUNTIF($C47:$BT47,"F")=0,"",COUNTIF($C47:$BT47,"F"))</f>
        <v/>
      </c>
      <c r="BW47" s="211" t="n">
        <f aca="false">COUNTIF(C47:BT47,"R")</f>
        <v>0</v>
      </c>
      <c r="BX47" s="211" t="n">
        <f aca="false">(COUNTIF(C47:BT47,"P")+COUNTIF(C47:BT47,"A")+COUNTIF(C47:BT47,"."))+BW47</f>
        <v>0</v>
      </c>
      <c r="BY47" s="212"/>
    </row>
    <row r="48" customFormat="false" ht="12" hidden="true" customHeight="true" outlineLevel="0" collapsed="false">
      <c r="A48" s="202" t="n">
        <v>41</v>
      </c>
      <c r="B48" s="203" t="str">
        <f aca="false">IF(NOMINA!B41="","",NOMINA!B41)</f>
        <v>  </v>
      </c>
      <c r="C48" s="204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6"/>
      <c r="V48" s="207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8"/>
      <c r="AQ48" s="207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8"/>
      <c r="BM48" s="207"/>
      <c r="BN48" s="205"/>
      <c r="BO48" s="205"/>
      <c r="BP48" s="205"/>
      <c r="BQ48" s="205"/>
      <c r="BR48" s="205"/>
      <c r="BS48" s="205"/>
      <c r="BT48" s="208"/>
      <c r="BU48" s="209" t="str">
        <f aca="false">IF(COUNTIF($C48:$BT48,"L")=0,"",COUNTIF(C48:BT48,"L"))</f>
        <v/>
      </c>
      <c r="BV48" s="210" t="str">
        <f aca="false">IF(COUNTIF($C48:$BT48,"F")=0,"",COUNTIF($C48:$BT48,"F"))</f>
        <v/>
      </c>
      <c r="BW48" s="211" t="n">
        <f aca="false">COUNTIF(C48:BT48,"R")</f>
        <v>0</v>
      </c>
      <c r="BX48" s="211" t="n">
        <f aca="false">(COUNTIF(C48:BT48,"P")+COUNTIF(C48:BT48,"A")+COUNTIF(C48:BT48,"."))+BW48</f>
        <v>0</v>
      </c>
      <c r="BY48" s="212"/>
    </row>
    <row r="49" customFormat="false" ht="12" hidden="true" customHeight="true" outlineLevel="0" collapsed="false">
      <c r="A49" s="202" t="n">
        <v>42</v>
      </c>
      <c r="B49" s="203" t="str">
        <f aca="false">IF(NOMINA!B42="","",NOMINA!B42)</f>
        <v>  </v>
      </c>
      <c r="C49" s="204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6"/>
      <c r="V49" s="207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8"/>
      <c r="AQ49" s="207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8"/>
      <c r="BM49" s="207"/>
      <c r="BN49" s="205"/>
      <c r="BO49" s="205"/>
      <c r="BP49" s="205"/>
      <c r="BQ49" s="205"/>
      <c r="BR49" s="205"/>
      <c r="BS49" s="205"/>
      <c r="BT49" s="208"/>
      <c r="BU49" s="209" t="str">
        <f aca="false">IF(COUNTIF($C49:$BT49,"L")=0,"",COUNTIF(C49:BT49,"L"))</f>
        <v/>
      </c>
      <c r="BV49" s="210" t="str">
        <f aca="false">IF(COUNTIF($C49:$BT49,"F")=0,"",COUNTIF($C49:$BT49,"F"))</f>
        <v/>
      </c>
      <c r="BW49" s="211" t="n">
        <f aca="false">COUNTIF(C49:BT49,"R")</f>
        <v>0</v>
      </c>
      <c r="BX49" s="211" t="n">
        <f aca="false">(COUNTIF(C49:BT49,"P")+COUNTIF(C49:BT49,"A")+COUNTIF(C49:BT49,"."))+BW49</f>
        <v>0</v>
      </c>
      <c r="BY49" s="212"/>
    </row>
    <row r="50" customFormat="false" ht="12" hidden="true" customHeight="true" outlineLevel="0" collapsed="false">
      <c r="A50" s="202" t="n">
        <v>43</v>
      </c>
      <c r="B50" s="203" t="str">
        <f aca="false">IF(NOMINA!B43="","",NOMINA!B43)</f>
        <v>  </v>
      </c>
      <c r="C50" s="204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6"/>
      <c r="V50" s="207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8"/>
      <c r="AQ50" s="207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5"/>
      <c r="BL50" s="208"/>
      <c r="BM50" s="207"/>
      <c r="BN50" s="205"/>
      <c r="BO50" s="205"/>
      <c r="BP50" s="205"/>
      <c r="BQ50" s="205"/>
      <c r="BR50" s="205"/>
      <c r="BS50" s="205"/>
      <c r="BT50" s="208"/>
      <c r="BU50" s="209" t="str">
        <f aca="false">IF(COUNTIF($C50:$BT50,"L")=0,"",COUNTIF(C50:BT50,"L"))</f>
        <v/>
      </c>
      <c r="BV50" s="210" t="str">
        <f aca="false">IF(COUNTIF($C50:$BT50,"F")=0,"",COUNTIF($C50:$BT50,"F"))</f>
        <v/>
      </c>
      <c r="BW50" s="211" t="n">
        <f aca="false">COUNTIF(C50:BT50,"R")</f>
        <v>0</v>
      </c>
      <c r="BX50" s="211" t="n">
        <f aca="false">(COUNTIF(C50:BT50,"P")+COUNTIF(C50:BT50,"A")+COUNTIF(C50:BT50,"."))+BW50</f>
        <v>0</v>
      </c>
      <c r="BY50" s="212"/>
    </row>
    <row r="51" customFormat="false" ht="12" hidden="true" customHeight="true" outlineLevel="0" collapsed="false">
      <c r="A51" s="202" t="n">
        <v>44</v>
      </c>
      <c r="B51" s="203" t="str">
        <f aca="false">IF(NOMINA!B44="","",NOMINA!B44)</f>
        <v>  </v>
      </c>
      <c r="C51" s="204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6"/>
      <c r="V51" s="207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8"/>
      <c r="AQ51" s="207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  <c r="BD51" s="205"/>
      <c r="BE51" s="205"/>
      <c r="BF51" s="205"/>
      <c r="BG51" s="205"/>
      <c r="BH51" s="205"/>
      <c r="BI51" s="205"/>
      <c r="BJ51" s="205"/>
      <c r="BK51" s="205"/>
      <c r="BL51" s="208"/>
      <c r="BM51" s="207"/>
      <c r="BN51" s="205"/>
      <c r="BO51" s="205"/>
      <c r="BP51" s="205"/>
      <c r="BQ51" s="205"/>
      <c r="BR51" s="205"/>
      <c r="BS51" s="205"/>
      <c r="BT51" s="208"/>
      <c r="BU51" s="209" t="str">
        <f aca="false">IF(COUNTIF($C51:$BT51,"L")=0,"",COUNTIF(C51:BT51,"L"))</f>
        <v/>
      </c>
      <c r="BV51" s="210" t="str">
        <f aca="false">IF(COUNTIF($C51:$BT51,"F")=0,"",COUNTIF($C51:$BT51,"F"))</f>
        <v/>
      </c>
      <c r="BW51" s="211" t="n">
        <f aca="false">COUNTIF(C51:BT51,"R")</f>
        <v>0</v>
      </c>
      <c r="BX51" s="211" t="n">
        <f aca="false">(COUNTIF(C51:BT51,"P")+COUNTIF(C51:BT51,"A")+COUNTIF(C51:BT51,"."))+BW51</f>
        <v>0</v>
      </c>
      <c r="BY51" s="212"/>
    </row>
    <row r="52" customFormat="false" ht="12" hidden="true" customHeight="true" outlineLevel="0" collapsed="false">
      <c r="A52" s="202" t="n">
        <v>45</v>
      </c>
      <c r="B52" s="203" t="str">
        <f aca="false">IF(NOMINA!B45="","",NOMINA!B45)</f>
        <v>  </v>
      </c>
      <c r="C52" s="204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6"/>
      <c r="V52" s="207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8"/>
      <c r="AQ52" s="207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  <c r="BD52" s="205"/>
      <c r="BE52" s="205"/>
      <c r="BF52" s="205"/>
      <c r="BG52" s="205"/>
      <c r="BH52" s="205"/>
      <c r="BI52" s="205"/>
      <c r="BJ52" s="205"/>
      <c r="BK52" s="205"/>
      <c r="BL52" s="208"/>
      <c r="BM52" s="207"/>
      <c r="BN52" s="205"/>
      <c r="BO52" s="205"/>
      <c r="BP52" s="205"/>
      <c r="BQ52" s="205"/>
      <c r="BR52" s="205"/>
      <c r="BS52" s="205"/>
      <c r="BT52" s="208"/>
      <c r="BU52" s="209" t="str">
        <f aca="false">IF(COUNTIF($C52:$BT52,"L")=0,"",COUNTIF(C52:BT52,"L"))</f>
        <v/>
      </c>
      <c r="BV52" s="210" t="str">
        <f aca="false">IF(COUNTIF($C52:$BT52,"F")=0,"",COUNTIF($C52:$BT52,"F"))</f>
        <v/>
      </c>
      <c r="BW52" s="211" t="n">
        <f aca="false">COUNTIF(C52:BT52,"R")</f>
        <v>0</v>
      </c>
      <c r="BX52" s="211" t="n">
        <f aca="false">(COUNTIF(C52:BT52,"P")+COUNTIF(C52:BT52,"A")+COUNTIF(C52:BT52,"."))+BW52</f>
        <v>0</v>
      </c>
      <c r="BY52" s="212"/>
    </row>
    <row r="53" customFormat="false" ht="13.5" hidden="false" customHeight="true" outlineLevel="0" collapsed="false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BM53" s="214"/>
      <c r="BN53" s="215" t="s">
        <v>157</v>
      </c>
      <c r="BO53" s="215"/>
      <c r="BP53" s="215"/>
      <c r="BQ53" s="215"/>
      <c r="BR53" s="215"/>
      <c r="BS53" s="215"/>
      <c r="BT53" s="216" t="n">
        <f aca="false">SUM(BU8:BU52,BX8:BX52)</f>
        <v>0</v>
      </c>
      <c r="BU53" s="216"/>
      <c r="BV53" s="217" t="n">
        <f aca="false">SUM(BV8:BV49)</f>
        <v>0</v>
      </c>
      <c r="BW53" s="218" t="n">
        <f aca="false">SUM(BT53:BV53)</f>
        <v>0</v>
      </c>
      <c r="BX53" s="219"/>
    </row>
    <row r="54" customFormat="false" ht="13.5" hidden="false" customHeight="true" outlineLevel="0" collapsed="false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BN54" s="220" t="s">
        <v>158</v>
      </c>
      <c r="BO54" s="220"/>
      <c r="BP54" s="220"/>
      <c r="BQ54" s="220"/>
      <c r="BR54" s="220"/>
      <c r="BS54" s="220"/>
      <c r="BT54" s="216" t="str">
        <f aca="false">IFERROR(BT53*BW54/BW53,"")</f>
        <v/>
      </c>
      <c r="BU54" s="216"/>
      <c r="BV54" s="221" t="str">
        <f aca="false">IFERROR(BV53*BW54/BW53,"")</f>
        <v/>
      </c>
      <c r="BW54" s="216" t="n">
        <f aca="false">'ESTADISTICAS '!P11</f>
        <v>0</v>
      </c>
      <c r="BX54" s="219"/>
    </row>
    <row r="55" customFormat="false" ht="13.5" hidden="false" customHeight="true" outlineLevel="0" collapsed="false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BN55" s="222" t="s">
        <v>159</v>
      </c>
      <c r="BO55" s="222"/>
      <c r="BP55" s="222"/>
      <c r="BQ55" s="222"/>
      <c r="BR55" s="222"/>
      <c r="BS55" s="222"/>
      <c r="BT55" s="223" t="str">
        <f aca="false">IFERROR(BT53*100/BW53,"")</f>
        <v/>
      </c>
      <c r="BU55" s="223"/>
      <c r="BV55" s="224" t="str">
        <f aca="false">IFERROR(BV53*100/BW53,"")</f>
        <v/>
      </c>
      <c r="BW55" s="223" t="n">
        <f aca="false">SUM(BT55:BV55)</f>
        <v>0</v>
      </c>
      <c r="BX55" s="225"/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</sheetData>
  <mergeCells count="19">
    <mergeCell ref="A2:BY2"/>
    <mergeCell ref="A5:A7"/>
    <mergeCell ref="B5:B7"/>
    <mergeCell ref="C5:U5"/>
    <mergeCell ref="V5:AP5"/>
    <mergeCell ref="AQ5:BL5"/>
    <mergeCell ref="BM5:BT5"/>
    <mergeCell ref="BU5:BV5"/>
    <mergeCell ref="BW5:BW7"/>
    <mergeCell ref="BX5:BX7"/>
    <mergeCell ref="BY5:BY7"/>
    <mergeCell ref="BU6:BU7"/>
    <mergeCell ref="BV6:BV7"/>
    <mergeCell ref="BN53:BS53"/>
    <mergeCell ref="BT53:BU53"/>
    <mergeCell ref="BN54:BS54"/>
    <mergeCell ref="BT54:BU54"/>
    <mergeCell ref="BN55:BS55"/>
    <mergeCell ref="BT55:BU55"/>
  </mergeCells>
  <conditionalFormatting sqref="BV53">
    <cfRule type="cellIs" priority="2" operator="equal" aboveAverage="0" equalAverage="0" bottom="0" percent="0" rank="0" text="" dxfId="12">
      <formula>0</formula>
    </cfRule>
    <cfRule type="cellIs" priority="3" operator="equal" aboveAverage="0" equalAverage="0" bottom="0" percent="0" rank="0" text="" dxfId="13">
      <formula>0</formula>
    </cfRule>
    <cfRule type="cellIs" priority="4" operator="equal" aboveAverage="0" equalAverage="0" bottom="0" percent="0" rank="0" text="" dxfId="14">
      <formula>0</formula>
    </cfRule>
  </conditionalFormatting>
  <conditionalFormatting sqref="BX8:BX52">
    <cfRule type="cellIs" priority="5" operator="equal" aboveAverage="0" equalAverage="0" bottom="0" percent="0" rank="0" text="" dxfId="15">
      <formula>0</formula>
    </cfRule>
  </conditionalFormatting>
  <conditionalFormatting sqref="BW8:BW52">
    <cfRule type="cellIs" priority="6" operator="equal" aboveAverage="0" equalAverage="0" bottom="0" percent="0" rank="0" text="" dxfId="16">
      <formula>0</formula>
    </cfRule>
  </conditionalFormatting>
  <conditionalFormatting sqref="BW53">
    <cfRule type="cellIs" priority="7" operator="equal" aboveAverage="0" equalAverage="0" bottom="0" percent="0" rank="0" text="" dxfId="17">
      <formula>0</formula>
    </cfRule>
    <cfRule type="cellIs" priority="8" operator="equal" aboveAverage="0" equalAverage="0" bottom="0" percent="0" rank="0" text="" dxfId="18">
      <formula>0</formula>
    </cfRule>
    <cfRule type="cellIs" priority="9" operator="equal" aboveAverage="0" equalAverage="0" bottom="0" percent="0" rank="0" text="" dxfId="19">
      <formula>0</formula>
    </cfRule>
  </conditionalFormatting>
  <conditionalFormatting sqref="BT53 BW55:BX55 BV53:BX53">
    <cfRule type="cellIs" priority="10" operator="equal" aboveAverage="0" equalAverage="0" bottom="0" percent="0" rank="0" text="" dxfId="20">
      <formula>0</formula>
    </cfRule>
  </conditionalFormatting>
  <conditionalFormatting sqref="BM8:BM52">
    <cfRule type="cellIs" priority="11" operator="equal" aboveAverage="0" equalAverage="0" bottom="0" percent="0" rank="0" text="" dxfId="21">
      <formula>0</formula>
    </cfRule>
  </conditionalFormatting>
  <printOptions headings="false" gridLines="false" gridLinesSet="true" horizontalCentered="true" verticalCentered="false"/>
  <pageMargins left="0.236111111111111" right="0.236111111111111" top="0.511805555555556" bottom="0.1965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54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selection pane="topLeft" activeCell="C11" activeCellId="0" sqref="C11"/>
    </sheetView>
  </sheetViews>
  <sheetFormatPr defaultColWidth="11.4296875" defaultRowHeight="15" zeroHeight="false" outlineLevelRow="0" outlineLevelCol="0"/>
  <cols>
    <col collapsed="false" customWidth="true" hidden="false" outlineLevel="0" max="1" min="1" style="185" width="4.43"/>
    <col collapsed="false" customWidth="true" hidden="false" outlineLevel="0" max="2" min="2" style="185" width="44.57"/>
    <col collapsed="false" customWidth="true" hidden="false" outlineLevel="0" max="3" min="3" style="185" width="31.72"/>
    <col collapsed="false" customWidth="true" hidden="false" outlineLevel="0" max="6" min="4" style="185" width="3"/>
    <col collapsed="false" customWidth="false" hidden="false" outlineLevel="0" max="16384" min="7" style="185" width="11.43"/>
  </cols>
  <sheetData>
    <row r="1" customFormat="false" ht="15" hidden="false" customHeight="false" outlineLevel="0" collapsed="false">
      <c r="A1" s="226" t="str">
        <f aca="false">NOMINA!$F$1</f>
        <v>U.E. "BEATRIZ HARTMANN DE BEDREGAL"</v>
      </c>
      <c r="C1" s="227" t="str">
        <f aca="false">NOMINA!$C$4</f>
        <v>GESTIÓN: 2024</v>
      </c>
    </row>
    <row r="2" customFormat="false" ht="21.75" hidden="false" customHeight="true" outlineLevel="0" collapsed="false">
      <c r="A2" s="228" t="s">
        <v>160</v>
      </c>
      <c r="B2" s="228"/>
      <c r="C2" s="228"/>
    </row>
    <row r="3" customFormat="false" ht="14.25" hidden="false" customHeight="true" outlineLevel="0" collapsed="false">
      <c r="A3" s="227" t="str">
        <f aca="false">NOMINA!$C$1</f>
        <v>PROFESOR(A): SARA VALDIVIA ARANCIBIA</v>
      </c>
      <c r="B3" s="229"/>
      <c r="C3" s="227" t="str">
        <f aca="false">NOMINA!$C$2</f>
        <v>CURSO: 5º "A" PRIMARIA</v>
      </c>
    </row>
    <row r="4" customFormat="false" ht="3" hidden="false" customHeight="true" outlineLevel="0" collapsed="false">
      <c r="A4" s="230"/>
      <c r="B4" s="231"/>
      <c r="C4" s="230"/>
    </row>
    <row r="5" customFormat="false" ht="14.25" hidden="false" customHeight="true" outlineLevel="0" collapsed="false">
      <c r="A5" s="232" t="s">
        <v>142</v>
      </c>
      <c r="B5" s="232" t="s">
        <v>161</v>
      </c>
      <c r="C5" s="233" t="s">
        <v>162</v>
      </c>
    </row>
    <row r="6" customFormat="false" ht="14.25" hidden="false" customHeight="true" outlineLevel="0" collapsed="false">
      <c r="A6" s="232"/>
      <c r="B6" s="232"/>
      <c r="C6" s="233"/>
    </row>
    <row r="7" customFormat="false" ht="14.25" hidden="false" customHeight="true" outlineLevel="0" collapsed="false">
      <c r="A7" s="232"/>
      <c r="B7" s="232"/>
      <c r="C7" s="233"/>
    </row>
    <row r="8" s="237" customFormat="true" ht="22.5" hidden="false" customHeight="true" outlineLevel="0" collapsed="false">
      <c r="A8" s="234" t="n">
        <v>1</v>
      </c>
      <c r="B8" s="235" t="str">
        <f aca="false">IF(NOMINA!B1="","",NOMINA!B1)</f>
        <v>  </v>
      </c>
      <c r="C8" s="236"/>
    </row>
    <row r="9" s="237" customFormat="true" ht="22.5" hidden="false" customHeight="true" outlineLevel="0" collapsed="false">
      <c r="A9" s="234" t="n">
        <v>2</v>
      </c>
      <c r="B9" s="235" t="str">
        <f aca="false">IF(NOMINA!B2="","",NOMINA!B2)</f>
        <v>  </v>
      </c>
      <c r="C9" s="236"/>
    </row>
    <row r="10" s="237" customFormat="true" ht="22.5" hidden="false" customHeight="true" outlineLevel="0" collapsed="false">
      <c r="A10" s="234" t="n">
        <v>3</v>
      </c>
      <c r="B10" s="235" t="str">
        <f aca="false">IF(NOMINA!B3="","",NOMINA!B3)</f>
        <v>  </v>
      </c>
      <c r="C10" s="236"/>
    </row>
    <row r="11" s="237" customFormat="true" ht="22.5" hidden="false" customHeight="true" outlineLevel="0" collapsed="false">
      <c r="A11" s="234" t="n">
        <v>4</v>
      </c>
      <c r="B11" s="235" t="str">
        <f aca="false">IF(NOMINA!B4="","",NOMINA!B4)</f>
        <v>  </v>
      </c>
      <c r="C11" s="236"/>
    </row>
    <row r="12" s="237" customFormat="true" ht="22.5" hidden="false" customHeight="true" outlineLevel="0" collapsed="false">
      <c r="A12" s="234" t="n">
        <v>5</v>
      </c>
      <c r="B12" s="235" t="str">
        <f aca="false">IF(NOMINA!B5="","",NOMINA!B5)</f>
        <v>  </v>
      </c>
      <c r="C12" s="236"/>
    </row>
    <row r="13" s="237" customFormat="true" ht="22.5" hidden="false" customHeight="true" outlineLevel="0" collapsed="false">
      <c r="A13" s="234" t="n">
        <v>6</v>
      </c>
      <c r="B13" s="235" t="str">
        <f aca="false">IF(NOMINA!B6="","",NOMINA!B6)</f>
        <v>  </v>
      </c>
      <c r="C13" s="236"/>
    </row>
    <row r="14" s="237" customFormat="true" ht="22.5" hidden="false" customHeight="true" outlineLevel="0" collapsed="false">
      <c r="A14" s="234" t="n">
        <v>7</v>
      </c>
      <c r="B14" s="235" t="str">
        <f aca="false">IF(NOMINA!B7="","",NOMINA!B7)</f>
        <v>  </v>
      </c>
      <c r="C14" s="236"/>
    </row>
    <row r="15" s="237" customFormat="true" ht="22.5" hidden="false" customHeight="true" outlineLevel="0" collapsed="false">
      <c r="A15" s="234" t="n">
        <v>8</v>
      </c>
      <c r="B15" s="235" t="str">
        <f aca="false">IF(NOMINA!B8="","",NOMINA!B8)</f>
        <v>  </v>
      </c>
      <c r="C15" s="236"/>
    </row>
    <row r="16" s="237" customFormat="true" ht="22.5" hidden="false" customHeight="true" outlineLevel="0" collapsed="false">
      <c r="A16" s="234" t="n">
        <v>9</v>
      </c>
      <c r="B16" s="235" t="str">
        <f aca="false">IF(NOMINA!B9="","",NOMINA!B9)</f>
        <v>  </v>
      </c>
      <c r="C16" s="236"/>
    </row>
    <row r="17" s="237" customFormat="true" ht="22.5" hidden="false" customHeight="true" outlineLevel="0" collapsed="false">
      <c r="A17" s="234" t="n">
        <v>10</v>
      </c>
      <c r="B17" s="235" t="str">
        <f aca="false">IF(NOMINA!B10="","",NOMINA!B10)</f>
        <v>  </v>
      </c>
      <c r="C17" s="236"/>
    </row>
    <row r="18" s="237" customFormat="true" ht="22.5" hidden="false" customHeight="true" outlineLevel="0" collapsed="false">
      <c r="A18" s="234" t="n">
        <v>11</v>
      </c>
      <c r="B18" s="235" t="str">
        <f aca="false">IF(NOMINA!B11="","",NOMINA!B11)</f>
        <v>  </v>
      </c>
      <c r="C18" s="236"/>
    </row>
    <row r="19" s="237" customFormat="true" ht="22.5" hidden="false" customHeight="true" outlineLevel="0" collapsed="false">
      <c r="A19" s="234" t="n">
        <v>12</v>
      </c>
      <c r="B19" s="235" t="str">
        <f aca="false">IF(NOMINA!B12="","",NOMINA!B12)</f>
        <v>  </v>
      </c>
      <c r="C19" s="236"/>
    </row>
    <row r="20" s="237" customFormat="true" ht="22.5" hidden="false" customHeight="true" outlineLevel="0" collapsed="false">
      <c r="A20" s="234" t="n">
        <v>13</v>
      </c>
      <c r="B20" s="235" t="str">
        <f aca="false">IF(NOMINA!B13="","",NOMINA!B13)</f>
        <v>  </v>
      </c>
      <c r="C20" s="236"/>
    </row>
    <row r="21" s="237" customFormat="true" ht="22.5" hidden="false" customHeight="true" outlineLevel="0" collapsed="false">
      <c r="A21" s="234" t="n">
        <v>14</v>
      </c>
      <c r="B21" s="235" t="str">
        <f aca="false">IF(NOMINA!B14="","",NOMINA!B14)</f>
        <v>  </v>
      </c>
      <c r="C21" s="236"/>
    </row>
    <row r="22" s="237" customFormat="true" ht="22.5" hidden="false" customHeight="true" outlineLevel="0" collapsed="false">
      <c r="A22" s="234" t="n">
        <v>15</v>
      </c>
      <c r="B22" s="235" t="str">
        <f aca="false">IF(NOMINA!B15="","",NOMINA!B15)</f>
        <v>  </v>
      </c>
      <c r="C22" s="236"/>
    </row>
    <row r="23" s="237" customFormat="true" ht="22.5" hidden="false" customHeight="true" outlineLevel="0" collapsed="false">
      <c r="A23" s="234" t="n">
        <v>16</v>
      </c>
      <c r="B23" s="235" t="str">
        <f aca="false">IF(NOMINA!B16="","",NOMINA!B16)</f>
        <v>  </v>
      </c>
      <c r="C23" s="236"/>
    </row>
    <row r="24" s="237" customFormat="true" ht="22.5" hidden="false" customHeight="true" outlineLevel="0" collapsed="false">
      <c r="A24" s="234" t="n">
        <v>17</v>
      </c>
      <c r="B24" s="235" t="str">
        <f aca="false">IF(NOMINA!B17="","",NOMINA!B17)</f>
        <v>  </v>
      </c>
      <c r="C24" s="236"/>
    </row>
    <row r="25" s="237" customFormat="true" ht="22.5" hidden="false" customHeight="true" outlineLevel="0" collapsed="false">
      <c r="A25" s="234" t="n">
        <v>18</v>
      </c>
      <c r="B25" s="235" t="str">
        <f aca="false">IF(NOMINA!B18="","",NOMINA!B18)</f>
        <v>  </v>
      </c>
      <c r="C25" s="236"/>
    </row>
    <row r="26" s="237" customFormat="true" ht="22.5" hidden="false" customHeight="true" outlineLevel="0" collapsed="false">
      <c r="A26" s="234" t="n">
        <v>19</v>
      </c>
      <c r="B26" s="235" t="str">
        <f aca="false">IF(NOMINA!B19="","",NOMINA!B19)</f>
        <v>  </v>
      </c>
      <c r="C26" s="236"/>
    </row>
    <row r="27" s="237" customFormat="true" ht="22.5" hidden="false" customHeight="true" outlineLevel="0" collapsed="false">
      <c r="A27" s="234" t="n">
        <v>20</v>
      </c>
      <c r="B27" s="235" t="str">
        <f aca="false">IF(NOMINA!B20="","",NOMINA!B20)</f>
        <v>  </v>
      </c>
      <c r="C27" s="236"/>
    </row>
    <row r="28" s="237" customFormat="true" ht="22.5" hidden="false" customHeight="true" outlineLevel="0" collapsed="false">
      <c r="A28" s="234" t="n">
        <v>21</v>
      </c>
      <c r="B28" s="235" t="str">
        <f aca="false">IF(NOMINA!B21="","",NOMINA!B21)</f>
        <v>  </v>
      </c>
      <c r="C28" s="236"/>
    </row>
    <row r="29" s="237" customFormat="true" ht="22.5" hidden="false" customHeight="true" outlineLevel="0" collapsed="false">
      <c r="A29" s="234" t="n">
        <v>22</v>
      </c>
      <c r="B29" s="235" t="str">
        <f aca="false">IF(NOMINA!B22="","",NOMINA!B22)</f>
        <v>  </v>
      </c>
      <c r="C29" s="236"/>
    </row>
    <row r="30" s="237" customFormat="true" ht="22.5" hidden="false" customHeight="true" outlineLevel="0" collapsed="false">
      <c r="A30" s="234" t="n">
        <v>23</v>
      </c>
      <c r="B30" s="235" t="str">
        <f aca="false">IF(NOMINA!B23="","",NOMINA!B23)</f>
        <v>  </v>
      </c>
      <c r="C30" s="236"/>
    </row>
    <row r="31" s="237" customFormat="true" ht="22.5" hidden="false" customHeight="true" outlineLevel="0" collapsed="false">
      <c r="A31" s="234" t="n">
        <v>24</v>
      </c>
      <c r="B31" s="235" t="str">
        <f aca="false">IF(NOMINA!B24="","",NOMINA!B24)</f>
        <v>  </v>
      </c>
      <c r="C31" s="236"/>
    </row>
    <row r="32" s="237" customFormat="true" ht="22.5" hidden="false" customHeight="true" outlineLevel="0" collapsed="false">
      <c r="A32" s="234" t="n">
        <v>25</v>
      </c>
      <c r="B32" s="235" t="str">
        <f aca="false">IF(NOMINA!B25="","",NOMINA!B25)</f>
        <v>  </v>
      </c>
      <c r="C32" s="236"/>
    </row>
    <row r="33" s="237" customFormat="true" ht="18" hidden="true" customHeight="true" outlineLevel="0" collapsed="false">
      <c r="A33" s="234" t="n">
        <v>26</v>
      </c>
      <c r="B33" s="235" t="str">
        <f aca="false">IF(NOMINA!B26="","",NOMINA!B26)</f>
        <v>  </v>
      </c>
      <c r="C33" s="236"/>
    </row>
    <row r="34" s="237" customFormat="true" ht="18" hidden="true" customHeight="true" outlineLevel="0" collapsed="false">
      <c r="A34" s="234" t="n">
        <v>27</v>
      </c>
      <c r="B34" s="235" t="str">
        <f aca="false">IF(NOMINA!B27="","",NOMINA!B27)</f>
        <v>  </v>
      </c>
      <c r="C34" s="236"/>
    </row>
    <row r="35" s="237" customFormat="true" ht="18" hidden="true" customHeight="true" outlineLevel="0" collapsed="false">
      <c r="A35" s="234" t="n">
        <v>28</v>
      </c>
      <c r="B35" s="235" t="str">
        <f aca="false">IF(NOMINA!B28="","",NOMINA!B28)</f>
        <v>  </v>
      </c>
      <c r="C35" s="236"/>
    </row>
    <row r="36" s="237" customFormat="true" ht="18" hidden="true" customHeight="true" outlineLevel="0" collapsed="false">
      <c r="A36" s="234" t="n">
        <v>29</v>
      </c>
      <c r="B36" s="235" t="str">
        <f aca="false">IF(NOMINA!B29="","",NOMINA!B29)</f>
        <v>  </v>
      </c>
      <c r="C36" s="236"/>
    </row>
    <row r="37" s="237" customFormat="true" ht="18" hidden="true" customHeight="true" outlineLevel="0" collapsed="false">
      <c r="A37" s="234" t="n">
        <v>30</v>
      </c>
      <c r="B37" s="235" t="str">
        <f aca="false">IF(NOMINA!B30="","",NOMINA!B30)</f>
        <v>  </v>
      </c>
      <c r="C37" s="236"/>
    </row>
    <row r="38" s="237" customFormat="true" ht="18" hidden="true" customHeight="true" outlineLevel="0" collapsed="false">
      <c r="A38" s="234" t="n">
        <v>31</v>
      </c>
      <c r="B38" s="235" t="str">
        <f aca="false">IF(NOMINA!B31="","",NOMINA!B31)</f>
        <v>  </v>
      </c>
      <c r="C38" s="236"/>
    </row>
    <row r="39" s="237" customFormat="true" ht="18" hidden="true" customHeight="true" outlineLevel="0" collapsed="false">
      <c r="A39" s="234" t="n">
        <v>32</v>
      </c>
      <c r="B39" s="235" t="str">
        <f aca="false">IF(NOMINA!B32="","",NOMINA!B32)</f>
        <v>  </v>
      </c>
      <c r="C39" s="236"/>
    </row>
    <row r="40" s="237" customFormat="true" ht="18" hidden="true" customHeight="true" outlineLevel="0" collapsed="false">
      <c r="A40" s="234" t="n">
        <v>33</v>
      </c>
      <c r="B40" s="235" t="str">
        <f aca="false">IF(NOMINA!B33="","",NOMINA!B33)</f>
        <v>  </v>
      </c>
      <c r="C40" s="236"/>
    </row>
    <row r="41" s="237" customFormat="true" ht="15.75" hidden="true" customHeight="true" outlineLevel="0" collapsed="false">
      <c r="A41" s="234" t="n">
        <v>34</v>
      </c>
      <c r="B41" s="235" t="str">
        <f aca="false">IF(NOMINA!B34="","",NOMINA!B34)</f>
        <v>  </v>
      </c>
      <c r="C41" s="236"/>
    </row>
    <row r="42" s="237" customFormat="true" ht="15.75" hidden="true" customHeight="true" outlineLevel="0" collapsed="false">
      <c r="A42" s="234" t="n">
        <v>35</v>
      </c>
      <c r="B42" s="235" t="str">
        <f aca="false">IF(NOMINA!B35="","",NOMINA!B35)</f>
        <v>  </v>
      </c>
      <c r="C42" s="236"/>
    </row>
    <row r="43" s="237" customFormat="true" ht="15.75" hidden="true" customHeight="true" outlineLevel="0" collapsed="false">
      <c r="A43" s="234" t="n">
        <v>36</v>
      </c>
      <c r="B43" s="235" t="str">
        <f aca="false">IF(NOMINA!B36="","",NOMINA!B36)</f>
        <v>  </v>
      </c>
      <c r="C43" s="236"/>
    </row>
    <row r="44" s="237" customFormat="true" ht="15.75" hidden="true" customHeight="true" outlineLevel="0" collapsed="false">
      <c r="A44" s="234" t="n">
        <v>37</v>
      </c>
      <c r="B44" s="235" t="str">
        <f aca="false">IF(NOMINA!B37="","",NOMINA!B37)</f>
        <v>  </v>
      </c>
      <c r="C44" s="236"/>
    </row>
    <row r="45" s="237" customFormat="true" ht="15.75" hidden="true" customHeight="true" outlineLevel="0" collapsed="false">
      <c r="A45" s="234" t="n">
        <v>38</v>
      </c>
      <c r="B45" s="235" t="str">
        <f aca="false">IF(NOMINA!B38="","",NOMINA!B38)</f>
        <v>  </v>
      </c>
      <c r="C45" s="236"/>
    </row>
    <row r="46" s="237" customFormat="true" ht="15" hidden="true" customHeight="true" outlineLevel="0" collapsed="false">
      <c r="A46" s="234" t="n">
        <v>39</v>
      </c>
      <c r="B46" s="235" t="str">
        <f aca="false">IF(NOMINA!B39="","",NOMINA!B39)</f>
        <v>  </v>
      </c>
      <c r="C46" s="236"/>
    </row>
    <row r="47" s="237" customFormat="true" ht="15" hidden="true" customHeight="true" outlineLevel="0" collapsed="false">
      <c r="A47" s="234" t="n">
        <v>40</v>
      </c>
      <c r="B47" s="235" t="str">
        <f aca="false">IF(NOMINA!B40="","",NOMINA!B40)</f>
        <v>  </v>
      </c>
      <c r="C47" s="236"/>
    </row>
    <row r="48" s="237" customFormat="true" ht="15" hidden="true" customHeight="true" outlineLevel="0" collapsed="false">
      <c r="A48" s="234" t="n">
        <v>41</v>
      </c>
      <c r="B48" s="235" t="str">
        <f aca="false">IF(NOMINA!B41="","",NOMINA!B41)</f>
        <v>  </v>
      </c>
      <c r="C48" s="236"/>
    </row>
    <row r="49" s="237" customFormat="true" ht="15" hidden="true" customHeight="true" outlineLevel="0" collapsed="false">
      <c r="A49" s="234" t="n">
        <v>42</v>
      </c>
      <c r="B49" s="235" t="str">
        <f aca="false">IF(NOMINA!B42="","",NOMINA!B42)</f>
        <v>  </v>
      </c>
      <c r="C49" s="236"/>
    </row>
    <row r="50" s="237" customFormat="true" ht="15" hidden="true" customHeight="true" outlineLevel="0" collapsed="false">
      <c r="A50" s="234" t="n">
        <v>43</v>
      </c>
      <c r="B50" s="235" t="str">
        <f aca="false">IF(NOMINA!B43="","",NOMINA!B43)</f>
        <v>  </v>
      </c>
      <c r="C50" s="236"/>
    </row>
    <row r="51" s="237" customFormat="true" ht="15" hidden="true" customHeight="false" outlineLevel="0" collapsed="false">
      <c r="A51" s="234" t="n">
        <v>44</v>
      </c>
      <c r="B51" s="235" t="str">
        <f aca="false">IF(NOMINA!B44="","",NOMINA!B44)</f>
        <v>  </v>
      </c>
      <c r="C51" s="236"/>
    </row>
    <row r="52" s="237" customFormat="true" ht="15" hidden="true" customHeight="false" outlineLevel="0" collapsed="false">
      <c r="A52" s="234" t="n">
        <v>45</v>
      </c>
      <c r="B52" s="235" t="str">
        <f aca="false">IF(NOMINA!B45="","",NOMINA!B45)</f>
        <v>  </v>
      </c>
      <c r="C52" s="236"/>
    </row>
    <row r="53" s="237" customFormat="true" ht="15" hidden="false" customHeight="false" outlineLevel="0" collapsed="false"/>
    <row r="54" s="237" customFormat="true" ht="15" hidden="false" customHeight="false" outlineLevel="0" collapsed="false"/>
  </sheetData>
  <sheetProtection sheet="true" formatCells="false" formatColumns="false" formatRows="false"/>
  <mergeCells count="4">
    <mergeCell ref="A2:C2"/>
    <mergeCell ref="A5:A7"/>
    <mergeCell ref="B5:B7"/>
    <mergeCell ref="C5:C7"/>
  </mergeCells>
  <dataValidations count="1">
    <dataValidation allowBlank="true" error="Ingrese notas de 1-5" errorStyle="stop" errorTitle="Error" operator="between" showDropDown="false" showErrorMessage="true" showInputMessage="true" sqref="C8:C52" type="whole">
      <formula1>1</formula1>
      <formula2>5</formula2>
    </dataValidation>
  </dataValidations>
  <printOptions headings="false" gridLines="false" gridLinesSet="true" horizontalCentered="true" verticalCentered="false"/>
  <pageMargins left="0.708333333333333" right="0.236111111111111" top="0.551388888888889" bottom="0.39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103"/>
  <sheetViews>
    <sheetView showFormulas="false" showGridLines="true" showRowColHeaders="true" showZeros="true" rightToLeft="false" tabSelected="false" showOutlineSymbols="true" defaultGridColor="true" view="pageBreakPreview" topLeftCell="A1" colorId="64" zoomScale="110" zoomScaleNormal="130" zoomScalePageLayoutView="110" workbookViewId="0">
      <selection pane="topLeft" activeCell="A8" activeCellId="0" sqref="A8"/>
    </sheetView>
  </sheetViews>
  <sheetFormatPr defaultColWidth="11.4296875" defaultRowHeight="15" zeroHeight="false" outlineLevelRow="0" outlineLevelCol="0"/>
  <cols>
    <col collapsed="false" customWidth="true" hidden="false" outlineLevel="0" max="1" min="1" style="185" width="5.43"/>
    <col collapsed="false" customWidth="true" hidden="false" outlineLevel="0" max="2" min="2" style="185" width="36"/>
    <col collapsed="false" customWidth="true" hidden="false" outlineLevel="0" max="14" min="3" style="185" width="5.3"/>
    <col collapsed="false" customWidth="false" hidden="false" outlineLevel="0" max="15" min="15" style="185" width="11.43"/>
    <col collapsed="false" customWidth="true" hidden="true" outlineLevel="0" max="20" min="16" style="185" width="10.16"/>
    <col collapsed="false" customWidth="false" hidden="false" outlineLevel="0" max="16384" min="21" style="185" width="11.43"/>
  </cols>
  <sheetData>
    <row r="1" customFormat="false" ht="15" hidden="false" customHeight="false" outlineLevel="0" collapsed="false">
      <c r="A1" s="226" t="str">
        <f aca="false">NOMINA!$F$1</f>
        <v>U.E. "BEATRIZ HARTMANN DE BEDREGAL"</v>
      </c>
      <c r="B1" s="226"/>
      <c r="C1" s="226"/>
      <c r="D1" s="226" t="str">
        <f aca="false">NOMINA!$C$2</f>
        <v>CURSO: 5º "A" PRIMARIA</v>
      </c>
      <c r="E1" s="226"/>
      <c r="F1" s="226"/>
      <c r="G1" s="226"/>
      <c r="H1" s="226"/>
      <c r="I1" s="226"/>
      <c r="J1" s="226"/>
      <c r="K1" s="226"/>
      <c r="L1" s="226" t="str">
        <f aca="false">NOMINA!$C$4</f>
        <v>GESTIÓN: 2024</v>
      </c>
    </row>
    <row r="2" customFormat="false" ht="6" hidden="false" customHeight="true" outlineLevel="0" collapsed="false"/>
    <row r="3" customFormat="false" ht="21" hidden="false" customHeight="true" outlineLevel="0" collapsed="false">
      <c r="A3" s="238" t="s">
        <v>163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P3" s="185" t="s">
        <v>164</v>
      </c>
      <c r="Q3" s="185" t="s">
        <v>164</v>
      </c>
      <c r="R3" s="185" t="s">
        <v>165</v>
      </c>
      <c r="S3" s="185" t="s">
        <v>166</v>
      </c>
    </row>
    <row r="4" customFormat="false" ht="3" hidden="false" customHeight="true" outlineLevel="0" collapsed="false">
      <c r="A4" s="239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</row>
    <row r="5" customFormat="false" ht="15" hidden="false" customHeight="true" outlineLevel="0" collapsed="false">
      <c r="A5" s="240"/>
      <c r="B5" s="241" t="s">
        <v>167</v>
      </c>
      <c r="C5" s="242" t="s">
        <v>168</v>
      </c>
      <c r="D5" s="242"/>
      <c r="E5" s="242"/>
      <c r="F5" s="242"/>
      <c r="G5" s="242"/>
      <c r="H5" s="242"/>
      <c r="I5" s="243" t="s">
        <v>169</v>
      </c>
      <c r="J5" s="243"/>
      <c r="K5" s="243"/>
      <c r="L5" s="243"/>
      <c r="M5" s="243"/>
      <c r="N5" s="243"/>
      <c r="P5" s="237" t="s">
        <v>170</v>
      </c>
      <c r="Q5" s="237" t="s">
        <v>171</v>
      </c>
      <c r="R5" s="185" t="s">
        <v>172</v>
      </c>
      <c r="S5" s="185" t="s">
        <v>173</v>
      </c>
    </row>
    <row r="6" customFormat="false" ht="66.75" hidden="false" customHeight="true" outlineLevel="0" collapsed="false">
      <c r="A6" s="244" t="s">
        <v>7</v>
      </c>
      <c r="B6" s="245" t="s">
        <v>174</v>
      </c>
      <c r="C6" s="246"/>
      <c r="D6" s="246"/>
      <c r="E6" s="246"/>
      <c r="F6" s="246"/>
      <c r="G6" s="246"/>
      <c r="H6" s="247" t="s">
        <v>175</v>
      </c>
      <c r="I6" s="246"/>
      <c r="J6" s="246"/>
      <c r="K6" s="246"/>
      <c r="L6" s="246"/>
      <c r="M6" s="246"/>
      <c r="N6" s="248" t="s">
        <v>175</v>
      </c>
      <c r="P6" s="237" t="s">
        <v>176</v>
      </c>
      <c r="Q6" s="237" t="s">
        <v>177</v>
      </c>
      <c r="R6" s="185" t="s">
        <v>178</v>
      </c>
      <c r="S6" s="185" t="s">
        <v>179</v>
      </c>
    </row>
    <row r="7" customFormat="false" ht="66.75" hidden="false" customHeight="true" outlineLevel="0" collapsed="false">
      <c r="A7" s="244"/>
      <c r="B7" s="249" t="s">
        <v>180</v>
      </c>
      <c r="C7" s="246"/>
      <c r="D7" s="246"/>
      <c r="E7" s="246"/>
      <c r="F7" s="246"/>
      <c r="G7" s="246"/>
      <c r="H7" s="247"/>
      <c r="I7" s="246"/>
      <c r="J7" s="246"/>
      <c r="K7" s="246"/>
      <c r="L7" s="246"/>
      <c r="M7" s="246"/>
      <c r="N7" s="248"/>
      <c r="P7" s="237" t="s">
        <v>181</v>
      </c>
      <c r="Q7" s="237" t="s">
        <v>182</v>
      </c>
      <c r="R7" s="185" t="s">
        <v>183</v>
      </c>
      <c r="S7" s="185" t="s">
        <v>184</v>
      </c>
    </row>
    <row r="8" s="237" customFormat="true" ht="22.5" hidden="false" customHeight="true" outlineLevel="0" collapsed="false">
      <c r="A8" s="250" t="n">
        <v>1</v>
      </c>
      <c r="B8" s="251" t="str">
        <f aca="false">IF(NOMINA!B1="","",NOMINA!B1)</f>
        <v>  </v>
      </c>
      <c r="C8" s="236"/>
      <c r="D8" s="236"/>
      <c r="E8" s="236"/>
      <c r="F8" s="236"/>
      <c r="G8" s="236"/>
      <c r="H8" s="252" t="str">
        <f aca="false">IFERROR(ROUND(AVERAGE(C8:G8),0),"")</f>
        <v/>
      </c>
      <c r="I8" s="236"/>
      <c r="J8" s="236"/>
      <c r="K8" s="236"/>
      <c r="L8" s="236"/>
      <c r="M8" s="236"/>
      <c r="N8" s="253" t="str">
        <f aca="false">IFERROR(ROUND(AVERAGE(I8:M8),0),"")</f>
        <v/>
      </c>
      <c r="P8" s="237" t="s">
        <v>185</v>
      </c>
      <c r="Q8" s="237" t="s">
        <v>186</v>
      </c>
      <c r="R8" s="185" t="s">
        <v>187</v>
      </c>
      <c r="S8" s="185" t="s">
        <v>188</v>
      </c>
    </row>
    <row r="9" s="237" customFormat="true" ht="22.5" hidden="false" customHeight="true" outlineLevel="0" collapsed="false">
      <c r="A9" s="250" t="n">
        <v>2</v>
      </c>
      <c r="B9" s="251" t="str">
        <f aca="false">IF(NOMINA!B2="","",NOMINA!B2)</f>
        <v>  </v>
      </c>
      <c r="C9" s="236"/>
      <c r="D9" s="236"/>
      <c r="E9" s="236"/>
      <c r="F9" s="236"/>
      <c r="G9" s="236"/>
      <c r="H9" s="252" t="str">
        <f aca="false">IFERROR(ROUND(AVERAGE(C9:G9),0),"")</f>
        <v/>
      </c>
      <c r="I9" s="236"/>
      <c r="J9" s="236"/>
      <c r="K9" s="236"/>
      <c r="L9" s="236"/>
      <c r="M9" s="236"/>
      <c r="N9" s="253" t="str">
        <f aca="false">IFERROR(ROUND(AVERAGE(I9:M9),0),"")</f>
        <v/>
      </c>
      <c r="P9" s="237" t="s">
        <v>189</v>
      </c>
      <c r="Q9" s="237" t="s">
        <v>190</v>
      </c>
      <c r="R9" s="185" t="s">
        <v>191</v>
      </c>
      <c r="S9" s="185" t="s">
        <v>192</v>
      </c>
    </row>
    <row r="10" s="237" customFormat="true" ht="22.5" hidden="false" customHeight="true" outlineLevel="0" collapsed="false">
      <c r="A10" s="250" t="n">
        <v>3</v>
      </c>
      <c r="B10" s="251" t="str">
        <f aca="false">IF(NOMINA!B3="","",NOMINA!B3)</f>
        <v>  </v>
      </c>
      <c r="C10" s="236"/>
      <c r="D10" s="236"/>
      <c r="E10" s="236"/>
      <c r="F10" s="236"/>
      <c r="G10" s="236"/>
      <c r="H10" s="252" t="str">
        <f aca="false">IFERROR(ROUND(AVERAGE(C10:G10),0),"")</f>
        <v/>
      </c>
      <c r="I10" s="236"/>
      <c r="J10" s="236"/>
      <c r="K10" s="236"/>
      <c r="L10" s="236"/>
      <c r="M10" s="236"/>
      <c r="N10" s="253" t="str">
        <f aca="false">IFERROR(ROUND(AVERAGE(I10:M10),0),"")</f>
        <v/>
      </c>
      <c r="P10" s="237" t="s">
        <v>193</v>
      </c>
      <c r="Q10" s="237" t="s">
        <v>194</v>
      </c>
      <c r="R10" s="185"/>
      <c r="S10" s="185"/>
    </row>
    <row r="11" s="237" customFormat="true" ht="22.5" hidden="false" customHeight="true" outlineLevel="0" collapsed="false">
      <c r="A11" s="250" t="n">
        <v>4</v>
      </c>
      <c r="B11" s="251" t="str">
        <f aca="false">IF(NOMINA!B4="","",NOMINA!B4)</f>
        <v>  </v>
      </c>
      <c r="C11" s="236"/>
      <c r="D11" s="236"/>
      <c r="E11" s="236"/>
      <c r="F11" s="236"/>
      <c r="G11" s="236"/>
      <c r="H11" s="252" t="str">
        <f aca="false">IFERROR(ROUND(AVERAGE(C11:G11),0),"")</f>
        <v/>
      </c>
      <c r="I11" s="236"/>
      <c r="J11" s="236"/>
      <c r="K11" s="236"/>
      <c r="L11" s="236"/>
      <c r="M11" s="236"/>
      <c r="N11" s="253" t="str">
        <f aca="false">IFERROR(ROUND(AVERAGE(I11:M11),0),"")</f>
        <v/>
      </c>
      <c r="P11" s="237" t="s">
        <v>195</v>
      </c>
      <c r="Q11" s="237" t="s">
        <v>196</v>
      </c>
      <c r="R11" s="185"/>
      <c r="S11" s="185"/>
    </row>
    <row r="12" s="237" customFormat="true" ht="22.5" hidden="false" customHeight="true" outlineLevel="0" collapsed="false">
      <c r="A12" s="250" t="n">
        <v>5</v>
      </c>
      <c r="B12" s="251" t="str">
        <f aca="false">IF(NOMINA!B5="","",NOMINA!B5)</f>
        <v>  </v>
      </c>
      <c r="C12" s="236"/>
      <c r="D12" s="236"/>
      <c r="E12" s="236"/>
      <c r="F12" s="236"/>
      <c r="G12" s="236"/>
      <c r="H12" s="252" t="str">
        <f aca="false">IFERROR(ROUND(AVERAGE(C12:G12),0),"")</f>
        <v/>
      </c>
      <c r="I12" s="236"/>
      <c r="J12" s="236"/>
      <c r="K12" s="236"/>
      <c r="L12" s="236"/>
      <c r="M12" s="236"/>
      <c r="N12" s="253" t="str">
        <f aca="false">IFERROR(ROUND(AVERAGE(I12:M12),0),"")</f>
        <v/>
      </c>
      <c r="P12" s="237" t="s">
        <v>197</v>
      </c>
      <c r="Q12" s="237" t="s">
        <v>198</v>
      </c>
    </row>
    <row r="13" s="237" customFormat="true" ht="22.5" hidden="false" customHeight="true" outlineLevel="0" collapsed="false">
      <c r="A13" s="250" t="n">
        <v>6</v>
      </c>
      <c r="B13" s="251" t="str">
        <f aca="false">IF(NOMINA!B6="","",NOMINA!B6)</f>
        <v>  </v>
      </c>
      <c r="C13" s="236"/>
      <c r="D13" s="236"/>
      <c r="E13" s="236"/>
      <c r="F13" s="236"/>
      <c r="G13" s="236"/>
      <c r="H13" s="252" t="str">
        <f aca="false">IFERROR(ROUND(AVERAGE(C13:G13),0),"")</f>
        <v/>
      </c>
      <c r="I13" s="236"/>
      <c r="J13" s="236"/>
      <c r="K13" s="236"/>
      <c r="L13" s="236"/>
      <c r="M13" s="236"/>
      <c r="N13" s="253" t="str">
        <f aca="false">IFERROR(ROUND(AVERAGE(I13:M13),0),"")</f>
        <v/>
      </c>
      <c r="P13" s="237" t="s">
        <v>199</v>
      </c>
      <c r="Q13" s="237" t="s">
        <v>200</v>
      </c>
    </row>
    <row r="14" s="237" customFormat="true" ht="22.5" hidden="false" customHeight="true" outlineLevel="0" collapsed="false">
      <c r="A14" s="250" t="n">
        <v>7</v>
      </c>
      <c r="B14" s="251" t="str">
        <f aca="false">IF(NOMINA!B7="","",NOMINA!B7)</f>
        <v>  </v>
      </c>
      <c r="C14" s="236"/>
      <c r="D14" s="236"/>
      <c r="E14" s="236"/>
      <c r="F14" s="236"/>
      <c r="G14" s="236"/>
      <c r="H14" s="252" t="str">
        <f aca="false">IFERROR(ROUND(AVERAGE(C14:G14),0),"")</f>
        <v/>
      </c>
      <c r="I14" s="236"/>
      <c r="J14" s="236"/>
      <c r="K14" s="236"/>
      <c r="L14" s="236"/>
      <c r="M14" s="236"/>
      <c r="N14" s="253" t="str">
        <f aca="false">IFERROR(ROUND(AVERAGE(I14:M14),0),"")</f>
        <v/>
      </c>
      <c r="P14" s="237" t="s">
        <v>201</v>
      </c>
      <c r="Q14" s="237" t="s">
        <v>202</v>
      </c>
    </row>
    <row r="15" s="237" customFormat="true" ht="22.5" hidden="false" customHeight="true" outlineLevel="0" collapsed="false">
      <c r="A15" s="250" t="n">
        <v>8</v>
      </c>
      <c r="B15" s="251" t="str">
        <f aca="false">IF(NOMINA!B8="","",NOMINA!B8)</f>
        <v>  </v>
      </c>
      <c r="C15" s="236"/>
      <c r="D15" s="236"/>
      <c r="E15" s="236"/>
      <c r="F15" s="236"/>
      <c r="G15" s="236"/>
      <c r="H15" s="252" t="str">
        <f aca="false">IFERROR(ROUND(AVERAGE(C15:G15),0),"")</f>
        <v/>
      </c>
      <c r="I15" s="236"/>
      <c r="J15" s="236"/>
      <c r="K15" s="236"/>
      <c r="L15" s="236"/>
      <c r="M15" s="236"/>
      <c r="N15" s="253" t="str">
        <f aca="false">IFERROR(ROUND(AVERAGE(I15:M15),0),"")</f>
        <v/>
      </c>
      <c r="P15" s="237" t="s">
        <v>203</v>
      </c>
      <c r="Q15" s="237" t="s">
        <v>204</v>
      </c>
    </row>
    <row r="16" s="237" customFormat="true" ht="22.5" hidden="false" customHeight="true" outlineLevel="0" collapsed="false">
      <c r="A16" s="250" t="n">
        <v>9</v>
      </c>
      <c r="B16" s="251" t="str">
        <f aca="false">IF(NOMINA!B9="","",NOMINA!B9)</f>
        <v>  </v>
      </c>
      <c r="C16" s="236"/>
      <c r="D16" s="236"/>
      <c r="E16" s="236"/>
      <c r="F16" s="236"/>
      <c r="G16" s="236"/>
      <c r="H16" s="252" t="str">
        <f aca="false">IFERROR(ROUND(AVERAGE(C16:G16),0),"")</f>
        <v/>
      </c>
      <c r="I16" s="236"/>
      <c r="J16" s="236"/>
      <c r="K16" s="236"/>
      <c r="L16" s="236"/>
      <c r="M16" s="236"/>
      <c r="N16" s="253" t="str">
        <f aca="false">IFERROR(ROUND(AVERAGE(I16:M16),0),"")</f>
        <v/>
      </c>
      <c r="P16" s="237" t="s">
        <v>205</v>
      </c>
      <c r="Q16" s="237" t="s">
        <v>206</v>
      </c>
    </row>
    <row r="17" s="237" customFormat="true" ht="22.5" hidden="false" customHeight="true" outlineLevel="0" collapsed="false">
      <c r="A17" s="250" t="n">
        <v>10</v>
      </c>
      <c r="B17" s="251" t="str">
        <f aca="false">IF(NOMINA!B10="","",NOMINA!B10)</f>
        <v>  </v>
      </c>
      <c r="C17" s="236"/>
      <c r="D17" s="236"/>
      <c r="E17" s="236"/>
      <c r="F17" s="236"/>
      <c r="G17" s="236"/>
      <c r="H17" s="252" t="str">
        <f aca="false">IFERROR(ROUND(AVERAGE(C17:G17),0),"")</f>
        <v/>
      </c>
      <c r="I17" s="236"/>
      <c r="J17" s="236"/>
      <c r="K17" s="236"/>
      <c r="L17" s="236"/>
      <c r="M17" s="236"/>
      <c r="N17" s="253" t="str">
        <f aca="false">IFERROR(ROUND(AVERAGE(I17:M17),0),"")</f>
        <v/>
      </c>
      <c r="P17" s="237" t="s">
        <v>207</v>
      </c>
      <c r="Q17" s="237" t="s">
        <v>208</v>
      </c>
    </row>
    <row r="18" s="237" customFormat="true" ht="22.5" hidden="false" customHeight="true" outlineLevel="0" collapsed="false">
      <c r="A18" s="250" t="n">
        <v>11</v>
      </c>
      <c r="B18" s="251" t="str">
        <f aca="false">IF(NOMINA!B11="","",NOMINA!B11)</f>
        <v>  </v>
      </c>
      <c r="C18" s="236"/>
      <c r="D18" s="236"/>
      <c r="E18" s="236"/>
      <c r="F18" s="236"/>
      <c r="G18" s="236"/>
      <c r="H18" s="252" t="str">
        <f aca="false">IFERROR(ROUND(AVERAGE(C18:G18),0),"")</f>
        <v/>
      </c>
      <c r="I18" s="236"/>
      <c r="J18" s="236"/>
      <c r="K18" s="236"/>
      <c r="L18" s="236"/>
      <c r="M18" s="236"/>
      <c r="N18" s="253" t="str">
        <f aca="false">IFERROR(ROUND(AVERAGE(I18:M18),0),"")</f>
        <v/>
      </c>
      <c r="P18" s="237" t="s">
        <v>209</v>
      </c>
      <c r="Q18" s="237" t="s">
        <v>210</v>
      </c>
    </row>
    <row r="19" s="237" customFormat="true" ht="22.5" hidden="false" customHeight="true" outlineLevel="0" collapsed="false">
      <c r="A19" s="250" t="n">
        <v>12</v>
      </c>
      <c r="B19" s="251" t="str">
        <f aca="false">IF(NOMINA!B12="","",NOMINA!B12)</f>
        <v>  </v>
      </c>
      <c r="C19" s="236"/>
      <c r="D19" s="236"/>
      <c r="E19" s="236"/>
      <c r="F19" s="236"/>
      <c r="G19" s="236"/>
      <c r="H19" s="252" t="str">
        <f aca="false">IFERROR(ROUND(AVERAGE(C19:G19),0),"")</f>
        <v/>
      </c>
      <c r="I19" s="236"/>
      <c r="J19" s="236"/>
      <c r="K19" s="236"/>
      <c r="L19" s="236"/>
      <c r="M19" s="236"/>
      <c r="N19" s="253" t="str">
        <f aca="false">IFERROR(ROUND(AVERAGE(I19:M19),0),"")</f>
        <v/>
      </c>
      <c r="P19" s="237" t="s">
        <v>211</v>
      </c>
      <c r="Q19" s="237" t="s">
        <v>212</v>
      </c>
    </row>
    <row r="20" s="237" customFormat="true" ht="22.5" hidden="false" customHeight="true" outlineLevel="0" collapsed="false">
      <c r="A20" s="250" t="n">
        <v>13</v>
      </c>
      <c r="B20" s="251" t="str">
        <f aca="false">IF(NOMINA!B13="","",NOMINA!B13)</f>
        <v>  </v>
      </c>
      <c r="C20" s="236"/>
      <c r="D20" s="236"/>
      <c r="E20" s="236"/>
      <c r="F20" s="236"/>
      <c r="G20" s="236"/>
      <c r="H20" s="252" t="str">
        <f aca="false">IFERROR(ROUND(AVERAGE(C20:G20),0),"")</f>
        <v/>
      </c>
      <c r="I20" s="236"/>
      <c r="J20" s="236"/>
      <c r="K20" s="236"/>
      <c r="L20" s="236"/>
      <c r="M20" s="236"/>
      <c r="N20" s="253" t="str">
        <f aca="false">IFERROR(ROUND(AVERAGE(I20:M20),0),"")</f>
        <v/>
      </c>
      <c r="P20" s="237" t="s">
        <v>213</v>
      </c>
      <c r="Q20" s="237" t="s">
        <v>214</v>
      </c>
    </row>
    <row r="21" s="237" customFormat="true" ht="22.5" hidden="false" customHeight="true" outlineLevel="0" collapsed="false">
      <c r="A21" s="250" t="n">
        <v>14</v>
      </c>
      <c r="B21" s="251" t="str">
        <f aca="false">IF(NOMINA!B14="","",NOMINA!B14)</f>
        <v>  </v>
      </c>
      <c r="C21" s="236"/>
      <c r="D21" s="236"/>
      <c r="E21" s="236"/>
      <c r="F21" s="236"/>
      <c r="G21" s="236"/>
      <c r="H21" s="252" t="str">
        <f aca="false">IFERROR(ROUND(AVERAGE(C21:G21),0),"")</f>
        <v/>
      </c>
      <c r="I21" s="236"/>
      <c r="J21" s="236"/>
      <c r="K21" s="236"/>
      <c r="L21" s="236"/>
      <c r="M21" s="236"/>
      <c r="N21" s="253" t="str">
        <f aca="false">IFERROR(ROUND(AVERAGE(I21:M21),0),"")</f>
        <v/>
      </c>
      <c r="P21" s="237" t="s">
        <v>215</v>
      </c>
      <c r="Q21" s="237" t="s">
        <v>216</v>
      </c>
    </row>
    <row r="22" s="237" customFormat="true" ht="22.5" hidden="false" customHeight="true" outlineLevel="0" collapsed="false">
      <c r="A22" s="250" t="n">
        <v>15</v>
      </c>
      <c r="B22" s="251" t="str">
        <f aca="false">IF(NOMINA!B15="","",NOMINA!B15)</f>
        <v>  </v>
      </c>
      <c r="C22" s="236"/>
      <c r="D22" s="236"/>
      <c r="E22" s="236"/>
      <c r="F22" s="236"/>
      <c r="G22" s="236"/>
      <c r="H22" s="252" t="str">
        <f aca="false">IFERROR(ROUND(AVERAGE(C22:G22),0),"")</f>
        <v/>
      </c>
      <c r="I22" s="236"/>
      <c r="J22" s="236"/>
      <c r="K22" s="236"/>
      <c r="L22" s="236"/>
      <c r="M22" s="236"/>
      <c r="N22" s="253" t="str">
        <f aca="false">IFERROR(ROUND(AVERAGE(I22:M22),0),"")</f>
        <v/>
      </c>
      <c r="P22" s="237" t="s">
        <v>217</v>
      </c>
      <c r="Q22" s="237" t="s">
        <v>218</v>
      </c>
    </row>
    <row r="23" s="237" customFormat="true" ht="22.5" hidden="false" customHeight="true" outlineLevel="0" collapsed="false">
      <c r="A23" s="250" t="n">
        <v>16</v>
      </c>
      <c r="B23" s="251" t="str">
        <f aca="false">IF(NOMINA!B16="","",NOMINA!B16)</f>
        <v>  </v>
      </c>
      <c r="C23" s="236"/>
      <c r="D23" s="236"/>
      <c r="E23" s="236"/>
      <c r="F23" s="236"/>
      <c r="G23" s="236"/>
      <c r="H23" s="252" t="str">
        <f aca="false">IFERROR(ROUND(AVERAGE(C23:G23),0),"")</f>
        <v/>
      </c>
      <c r="I23" s="236"/>
      <c r="J23" s="236"/>
      <c r="K23" s="236"/>
      <c r="L23" s="236"/>
      <c r="M23" s="236"/>
      <c r="N23" s="253" t="str">
        <f aca="false">IFERROR(ROUND(AVERAGE(I23:M23),0),"")</f>
        <v/>
      </c>
      <c r="P23" s="237" t="s">
        <v>219</v>
      </c>
      <c r="Q23" s="237" t="s">
        <v>220</v>
      </c>
    </row>
    <row r="24" s="237" customFormat="true" ht="22.5" hidden="false" customHeight="true" outlineLevel="0" collapsed="false">
      <c r="A24" s="250" t="n">
        <v>17</v>
      </c>
      <c r="B24" s="251" t="str">
        <f aca="false">IF(NOMINA!B17="","",NOMINA!B17)</f>
        <v>  </v>
      </c>
      <c r="C24" s="236"/>
      <c r="D24" s="236"/>
      <c r="E24" s="236"/>
      <c r="F24" s="236"/>
      <c r="G24" s="236"/>
      <c r="H24" s="252" t="str">
        <f aca="false">IFERROR(ROUND(AVERAGE(C24:G24),0),"")</f>
        <v/>
      </c>
      <c r="I24" s="236"/>
      <c r="J24" s="236"/>
      <c r="K24" s="236"/>
      <c r="L24" s="236"/>
      <c r="M24" s="236"/>
      <c r="N24" s="253" t="str">
        <f aca="false">IFERROR(ROUND(AVERAGE(I24:M24),0),"")</f>
        <v/>
      </c>
      <c r="P24" s="237" t="s">
        <v>221</v>
      </c>
      <c r="Q24" s="237" t="s">
        <v>222</v>
      </c>
    </row>
    <row r="25" s="237" customFormat="true" ht="22.5" hidden="false" customHeight="true" outlineLevel="0" collapsed="false">
      <c r="A25" s="250" t="n">
        <v>18</v>
      </c>
      <c r="B25" s="251" t="str">
        <f aca="false">IF(NOMINA!B18="","",NOMINA!B18)</f>
        <v>  </v>
      </c>
      <c r="C25" s="236"/>
      <c r="D25" s="236"/>
      <c r="E25" s="236"/>
      <c r="F25" s="236"/>
      <c r="G25" s="236"/>
      <c r="H25" s="252" t="str">
        <f aca="false">IFERROR(ROUND(AVERAGE(C25:G25),0),"")</f>
        <v/>
      </c>
      <c r="I25" s="236"/>
      <c r="J25" s="236"/>
      <c r="K25" s="236"/>
      <c r="L25" s="236"/>
      <c r="M25" s="236"/>
      <c r="N25" s="253" t="str">
        <f aca="false">IFERROR(ROUND(AVERAGE(I25:M25),0),"")</f>
        <v/>
      </c>
      <c r="P25" s="237" t="s">
        <v>223</v>
      </c>
      <c r="Q25" s="237" t="s">
        <v>224</v>
      </c>
    </row>
    <row r="26" s="237" customFormat="true" ht="22.5" hidden="false" customHeight="true" outlineLevel="0" collapsed="false">
      <c r="A26" s="250" t="n">
        <v>19</v>
      </c>
      <c r="B26" s="251" t="str">
        <f aca="false">IF(NOMINA!B19="","",NOMINA!B19)</f>
        <v>  </v>
      </c>
      <c r="C26" s="236"/>
      <c r="D26" s="236"/>
      <c r="E26" s="236"/>
      <c r="F26" s="236"/>
      <c r="G26" s="236"/>
      <c r="H26" s="252" t="str">
        <f aca="false">IFERROR(ROUND(AVERAGE(C26:G26),0),"")</f>
        <v/>
      </c>
      <c r="I26" s="236"/>
      <c r="J26" s="236"/>
      <c r="K26" s="236"/>
      <c r="L26" s="236"/>
      <c r="M26" s="236"/>
      <c r="N26" s="253" t="str">
        <f aca="false">IFERROR(ROUND(AVERAGE(I26:M26),0),"")</f>
        <v/>
      </c>
      <c r="P26" s="237" t="s">
        <v>225</v>
      </c>
      <c r="Q26" s="237" t="s">
        <v>226</v>
      </c>
    </row>
    <row r="27" s="237" customFormat="true" ht="22.5" hidden="false" customHeight="true" outlineLevel="0" collapsed="false">
      <c r="A27" s="250" t="n">
        <v>20</v>
      </c>
      <c r="B27" s="251" t="str">
        <f aca="false">IF(NOMINA!B20="","",NOMINA!B20)</f>
        <v>  </v>
      </c>
      <c r="C27" s="236"/>
      <c r="D27" s="236"/>
      <c r="E27" s="236"/>
      <c r="F27" s="236"/>
      <c r="G27" s="236"/>
      <c r="H27" s="252" t="str">
        <f aca="false">IFERROR(ROUND(AVERAGE(C27:G27),0),"")</f>
        <v/>
      </c>
      <c r="I27" s="236"/>
      <c r="J27" s="236"/>
      <c r="K27" s="236"/>
      <c r="L27" s="236"/>
      <c r="M27" s="236"/>
      <c r="N27" s="253" t="str">
        <f aca="false">IFERROR(ROUND(AVERAGE(I27:M27),0),"")</f>
        <v/>
      </c>
      <c r="P27" s="237" t="s">
        <v>227</v>
      </c>
      <c r="Q27" s="237" t="s">
        <v>228</v>
      </c>
    </row>
    <row r="28" s="237" customFormat="true" ht="22.5" hidden="false" customHeight="true" outlineLevel="0" collapsed="false">
      <c r="A28" s="250" t="n">
        <v>21</v>
      </c>
      <c r="B28" s="251" t="str">
        <f aca="false">IF(NOMINA!B21="","",NOMINA!B21)</f>
        <v>  </v>
      </c>
      <c r="C28" s="236"/>
      <c r="D28" s="236"/>
      <c r="E28" s="236"/>
      <c r="F28" s="236"/>
      <c r="G28" s="236"/>
      <c r="H28" s="252" t="str">
        <f aca="false">IFERROR(ROUND(AVERAGE(C28:G28),0),"")</f>
        <v/>
      </c>
      <c r="I28" s="236"/>
      <c r="J28" s="236"/>
      <c r="K28" s="236"/>
      <c r="L28" s="236"/>
      <c r="M28" s="236"/>
      <c r="N28" s="253" t="str">
        <f aca="false">IFERROR(ROUND(AVERAGE(I28:M28),0),"")</f>
        <v/>
      </c>
      <c r="P28" s="237" t="s">
        <v>229</v>
      </c>
      <c r="Q28" s="237" t="s">
        <v>230</v>
      </c>
    </row>
    <row r="29" s="237" customFormat="true" ht="22.5" hidden="false" customHeight="true" outlineLevel="0" collapsed="false">
      <c r="A29" s="250" t="n">
        <v>22</v>
      </c>
      <c r="B29" s="251" t="str">
        <f aca="false">IF(NOMINA!B22="","",NOMINA!B22)</f>
        <v>  </v>
      </c>
      <c r="C29" s="236"/>
      <c r="D29" s="236"/>
      <c r="E29" s="236"/>
      <c r="F29" s="236"/>
      <c r="G29" s="236"/>
      <c r="H29" s="252" t="str">
        <f aca="false">IFERROR(ROUND(AVERAGE(C29:G29),0),"")</f>
        <v/>
      </c>
      <c r="I29" s="236"/>
      <c r="J29" s="236"/>
      <c r="K29" s="236"/>
      <c r="L29" s="236"/>
      <c r="M29" s="236"/>
      <c r="N29" s="253" t="str">
        <f aca="false">IFERROR(ROUND(AVERAGE(I29:M29),0),"")</f>
        <v/>
      </c>
      <c r="P29" s="237" t="s">
        <v>231</v>
      </c>
      <c r="Q29" s="237" t="s">
        <v>232</v>
      </c>
    </row>
    <row r="30" s="237" customFormat="true" ht="22.5" hidden="false" customHeight="true" outlineLevel="0" collapsed="false">
      <c r="A30" s="250" t="n">
        <v>23</v>
      </c>
      <c r="B30" s="251" t="str">
        <f aca="false">IF(NOMINA!B23="","",NOMINA!B23)</f>
        <v>  </v>
      </c>
      <c r="C30" s="236"/>
      <c r="D30" s="236"/>
      <c r="E30" s="236"/>
      <c r="F30" s="236"/>
      <c r="G30" s="236"/>
      <c r="H30" s="252" t="str">
        <f aca="false">IFERROR(ROUND(AVERAGE(C30:G30),0),"")</f>
        <v/>
      </c>
      <c r="I30" s="236"/>
      <c r="J30" s="236"/>
      <c r="K30" s="236"/>
      <c r="L30" s="236"/>
      <c r="M30" s="236"/>
      <c r="N30" s="253" t="str">
        <f aca="false">IFERROR(ROUND(AVERAGE(I30:M30),0),"")</f>
        <v/>
      </c>
      <c r="P30" s="237" t="s">
        <v>233</v>
      </c>
      <c r="Q30" s="237" t="s">
        <v>234</v>
      </c>
    </row>
    <row r="31" s="237" customFormat="true" ht="22.5" hidden="false" customHeight="true" outlineLevel="0" collapsed="false">
      <c r="A31" s="250" t="n">
        <v>24</v>
      </c>
      <c r="B31" s="251" t="str">
        <f aca="false">IF(NOMINA!B24="","",NOMINA!B24)</f>
        <v>  </v>
      </c>
      <c r="C31" s="236"/>
      <c r="D31" s="236"/>
      <c r="E31" s="236"/>
      <c r="F31" s="236"/>
      <c r="G31" s="236"/>
      <c r="H31" s="252" t="str">
        <f aca="false">IFERROR(ROUND(AVERAGE(C31:G31),0),"")</f>
        <v/>
      </c>
      <c r="I31" s="236"/>
      <c r="J31" s="236"/>
      <c r="K31" s="236"/>
      <c r="L31" s="236"/>
      <c r="M31" s="236"/>
      <c r="N31" s="253" t="str">
        <f aca="false">IFERROR(ROUND(AVERAGE(I31:M31),0),"")</f>
        <v/>
      </c>
      <c r="P31" s="237" t="s">
        <v>235</v>
      </c>
      <c r="Q31" s="237" t="s">
        <v>236</v>
      </c>
    </row>
    <row r="32" s="237" customFormat="true" ht="22.5" hidden="false" customHeight="true" outlineLevel="0" collapsed="false">
      <c r="A32" s="250" t="n">
        <v>25</v>
      </c>
      <c r="B32" s="251" t="str">
        <f aca="false">IF(NOMINA!B25="","",NOMINA!B25)</f>
        <v>  </v>
      </c>
      <c r="C32" s="236"/>
      <c r="D32" s="236"/>
      <c r="E32" s="236"/>
      <c r="F32" s="236"/>
      <c r="G32" s="236"/>
      <c r="H32" s="252" t="str">
        <f aca="false">IFERROR(ROUND(AVERAGE(C32:G32),0),"")</f>
        <v/>
      </c>
      <c r="I32" s="236"/>
      <c r="J32" s="236"/>
      <c r="K32" s="236"/>
      <c r="L32" s="236"/>
      <c r="M32" s="236"/>
      <c r="N32" s="253" t="str">
        <f aca="false">IFERROR(ROUND(AVERAGE(I32:M32),0),"")</f>
        <v/>
      </c>
      <c r="P32" s="237" t="s">
        <v>237</v>
      </c>
      <c r="Q32" s="237" t="s">
        <v>238</v>
      </c>
    </row>
    <row r="33" s="237" customFormat="true" ht="18" hidden="true" customHeight="true" outlineLevel="0" collapsed="false">
      <c r="A33" s="250" t="n">
        <v>26</v>
      </c>
      <c r="B33" s="251" t="str">
        <f aca="false">IF(NOMINA!B26="","",NOMINA!B26)</f>
        <v>  </v>
      </c>
      <c r="C33" s="236"/>
      <c r="D33" s="236"/>
      <c r="E33" s="236"/>
      <c r="F33" s="236"/>
      <c r="G33" s="236"/>
      <c r="H33" s="252" t="str">
        <f aca="false">IFERROR(ROUND(AVERAGE(C33:G33),0),"")</f>
        <v/>
      </c>
      <c r="I33" s="236"/>
      <c r="J33" s="236"/>
      <c r="K33" s="236"/>
      <c r="L33" s="236"/>
      <c r="M33" s="236"/>
      <c r="N33" s="253" t="str">
        <f aca="false">IFERROR(ROUND(AVERAGE(I33:M33),0),"")</f>
        <v/>
      </c>
      <c r="P33" s="237" t="s">
        <v>239</v>
      </c>
      <c r="Q33" s="237" t="s">
        <v>240</v>
      </c>
    </row>
    <row r="34" s="237" customFormat="true" ht="18" hidden="true" customHeight="true" outlineLevel="0" collapsed="false">
      <c r="A34" s="250" t="n">
        <v>27</v>
      </c>
      <c r="B34" s="251" t="str">
        <f aca="false">IF(NOMINA!B27="","",NOMINA!B27)</f>
        <v>  </v>
      </c>
      <c r="C34" s="236"/>
      <c r="D34" s="236"/>
      <c r="E34" s="236"/>
      <c r="F34" s="236"/>
      <c r="G34" s="236"/>
      <c r="H34" s="252" t="str">
        <f aca="false">IFERROR(ROUND(AVERAGE(C34:G34),0),"")</f>
        <v/>
      </c>
      <c r="I34" s="236"/>
      <c r="J34" s="236"/>
      <c r="K34" s="236"/>
      <c r="L34" s="236"/>
      <c r="M34" s="236"/>
      <c r="N34" s="253" t="str">
        <f aca="false">IFERROR(ROUND(AVERAGE(I34:M34),0),"")</f>
        <v/>
      </c>
      <c r="P34" s="237" t="s">
        <v>241</v>
      </c>
      <c r="Q34" s="237" t="s">
        <v>242</v>
      </c>
    </row>
    <row r="35" s="237" customFormat="true" ht="18" hidden="true" customHeight="true" outlineLevel="0" collapsed="false">
      <c r="A35" s="250" t="n">
        <v>28</v>
      </c>
      <c r="B35" s="251" t="str">
        <f aca="false">IF(NOMINA!B28="","",NOMINA!B28)</f>
        <v>  </v>
      </c>
      <c r="C35" s="236"/>
      <c r="D35" s="236"/>
      <c r="E35" s="236"/>
      <c r="F35" s="236"/>
      <c r="G35" s="236"/>
      <c r="H35" s="252" t="str">
        <f aca="false">IFERROR(ROUND(AVERAGE(C35:G35),0),"")</f>
        <v/>
      </c>
      <c r="I35" s="236"/>
      <c r="J35" s="236"/>
      <c r="K35" s="236"/>
      <c r="L35" s="236"/>
      <c r="M35" s="236"/>
      <c r="N35" s="253" t="str">
        <f aca="false">IFERROR(ROUND(AVERAGE(I35:M35),0),"")</f>
        <v/>
      </c>
      <c r="P35" s="237" t="s">
        <v>243</v>
      </c>
      <c r="Q35" s="237" t="s">
        <v>244</v>
      </c>
    </row>
    <row r="36" s="237" customFormat="true" ht="18" hidden="true" customHeight="true" outlineLevel="0" collapsed="false">
      <c r="A36" s="250" t="n">
        <v>29</v>
      </c>
      <c r="B36" s="251" t="str">
        <f aca="false">IF(NOMINA!B29="","",NOMINA!B29)</f>
        <v>  </v>
      </c>
      <c r="C36" s="236"/>
      <c r="D36" s="236"/>
      <c r="E36" s="236"/>
      <c r="F36" s="236"/>
      <c r="G36" s="236"/>
      <c r="H36" s="252" t="str">
        <f aca="false">IFERROR(ROUND(AVERAGE(C36:G36),0),"")</f>
        <v/>
      </c>
      <c r="I36" s="236"/>
      <c r="J36" s="236"/>
      <c r="K36" s="236"/>
      <c r="L36" s="236"/>
      <c r="M36" s="236"/>
      <c r="N36" s="253" t="str">
        <f aca="false">IFERROR(ROUND(AVERAGE(I36:M36),0),"")</f>
        <v/>
      </c>
      <c r="P36" s="237" t="s">
        <v>245</v>
      </c>
      <c r="Q36" s="237" t="s">
        <v>246</v>
      </c>
    </row>
    <row r="37" s="237" customFormat="true" ht="18" hidden="true" customHeight="true" outlineLevel="0" collapsed="false">
      <c r="A37" s="250" t="n">
        <v>30</v>
      </c>
      <c r="B37" s="251" t="str">
        <f aca="false">IF(NOMINA!B30="","",NOMINA!B30)</f>
        <v>  </v>
      </c>
      <c r="C37" s="236"/>
      <c r="D37" s="236"/>
      <c r="E37" s="236"/>
      <c r="F37" s="236"/>
      <c r="G37" s="236"/>
      <c r="H37" s="252" t="str">
        <f aca="false">IFERROR(ROUND(AVERAGE(C37:G37),0),"")</f>
        <v/>
      </c>
      <c r="I37" s="236"/>
      <c r="J37" s="236"/>
      <c r="K37" s="236"/>
      <c r="L37" s="236"/>
      <c r="M37" s="236"/>
      <c r="N37" s="253" t="str">
        <f aca="false">IFERROR(ROUND(AVERAGE(I37:M37),0),"")</f>
        <v/>
      </c>
      <c r="P37" s="237" t="s">
        <v>247</v>
      </c>
      <c r="Q37" s="237" t="s">
        <v>248</v>
      </c>
    </row>
    <row r="38" s="237" customFormat="true" ht="18" hidden="true" customHeight="true" outlineLevel="0" collapsed="false">
      <c r="A38" s="250" t="n">
        <v>31</v>
      </c>
      <c r="B38" s="251" t="str">
        <f aca="false">IF(NOMINA!B31="","",NOMINA!B31)</f>
        <v>  </v>
      </c>
      <c r="C38" s="236"/>
      <c r="D38" s="236"/>
      <c r="E38" s="236"/>
      <c r="F38" s="236"/>
      <c r="G38" s="236"/>
      <c r="H38" s="252" t="str">
        <f aca="false">IFERROR(ROUND(AVERAGE(C38:G38),0),"")</f>
        <v/>
      </c>
      <c r="I38" s="236"/>
      <c r="J38" s="236"/>
      <c r="K38" s="236"/>
      <c r="L38" s="236"/>
      <c r="M38" s="236"/>
      <c r="N38" s="253" t="str">
        <f aca="false">IFERROR(ROUND(AVERAGE(I38:M38),0),"")</f>
        <v/>
      </c>
      <c r="P38" s="237" t="s">
        <v>249</v>
      </c>
      <c r="Q38" s="237" t="s">
        <v>250</v>
      </c>
    </row>
    <row r="39" s="237" customFormat="true" ht="18" hidden="true" customHeight="true" outlineLevel="0" collapsed="false">
      <c r="A39" s="250" t="n">
        <v>32</v>
      </c>
      <c r="B39" s="251" t="str">
        <f aca="false">IF(NOMINA!B32="","",NOMINA!B32)</f>
        <v>  </v>
      </c>
      <c r="C39" s="236"/>
      <c r="D39" s="236"/>
      <c r="E39" s="236"/>
      <c r="F39" s="236"/>
      <c r="G39" s="236"/>
      <c r="H39" s="252" t="str">
        <f aca="false">IFERROR(ROUND(AVERAGE(C39:G39),0),"")</f>
        <v/>
      </c>
      <c r="I39" s="236"/>
      <c r="J39" s="236"/>
      <c r="K39" s="236"/>
      <c r="L39" s="236"/>
      <c r="M39" s="236"/>
      <c r="N39" s="253" t="str">
        <f aca="false">IFERROR(ROUND(AVERAGE(I39:M39),0),"")</f>
        <v/>
      </c>
      <c r="P39" s="237" t="s">
        <v>251</v>
      </c>
      <c r="Q39" s="237" t="s">
        <v>252</v>
      </c>
    </row>
    <row r="40" s="237" customFormat="true" ht="18" hidden="true" customHeight="true" outlineLevel="0" collapsed="false">
      <c r="A40" s="250" t="n">
        <v>33</v>
      </c>
      <c r="B40" s="251" t="str">
        <f aca="false">IF(NOMINA!B33="","",NOMINA!B33)</f>
        <v>  </v>
      </c>
      <c r="C40" s="236"/>
      <c r="D40" s="236"/>
      <c r="E40" s="236"/>
      <c r="F40" s="236"/>
      <c r="G40" s="236"/>
      <c r="H40" s="252" t="str">
        <f aca="false">IFERROR(ROUND(AVERAGE(C40:G40),0),"")</f>
        <v/>
      </c>
      <c r="I40" s="236"/>
      <c r="J40" s="236"/>
      <c r="K40" s="236"/>
      <c r="L40" s="236"/>
      <c r="M40" s="236"/>
      <c r="N40" s="253" t="str">
        <f aca="false">IFERROR(ROUND(AVERAGE(I40:M40),0),"")</f>
        <v/>
      </c>
      <c r="P40" s="237" t="s">
        <v>253</v>
      </c>
      <c r="Q40" s="237" t="s">
        <v>254</v>
      </c>
    </row>
    <row r="41" s="237" customFormat="true" ht="15.75" hidden="true" customHeight="true" outlineLevel="0" collapsed="false">
      <c r="A41" s="250" t="n">
        <v>34</v>
      </c>
      <c r="B41" s="251" t="str">
        <f aca="false">IF(NOMINA!B34="","",NOMINA!B34)</f>
        <v>  </v>
      </c>
      <c r="C41" s="236"/>
      <c r="D41" s="236"/>
      <c r="E41" s="236"/>
      <c r="F41" s="236"/>
      <c r="G41" s="236"/>
      <c r="H41" s="252" t="str">
        <f aca="false">IFERROR(ROUND(AVERAGE(C41:G41),0),"")</f>
        <v/>
      </c>
      <c r="I41" s="236"/>
      <c r="J41" s="236"/>
      <c r="K41" s="236"/>
      <c r="L41" s="236"/>
      <c r="M41" s="236"/>
      <c r="N41" s="253" t="str">
        <f aca="false">IFERROR(ROUND(AVERAGE(I41:M41),0),"")</f>
        <v/>
      </c>
      <c r="P41" s="237" t="s">
        <v>255</v>
      </c>
      <c r="Q41" s="237" t="s">
        <v>256</v>
      </c>
    </row>
    <row r="42" s="237" customFormat="true" ht="15.75" hidden="true" customHeight="true" outlineLevel="0" collapsed="false">
      <c r="A42" s="250" t="n">
        <v>35</v>
      </c>
      <c r="B42" s="251" t="str">
        <f aca="false">IF(NOMINA!B35="","",NOMINA!B35)</f>
        <v>  </v>
      </c>
      <c r="C42" s="236"/>
      <c r="D42" s="236"/>
      <c r="E42" s="236"/>
      <c r="F42" s="236"/>
      <c r="G42" s="236"/>
      <c r="H42" s="252" t="str">
        <f aca="false">IFERROR(ROUND(AVERAGE(C42:G42),0),"")</f>
        <v/>
      </c>
      <c r="I42" s="236"/>
      <c r="J42" s="236"/>
      <c r="K42" s="236"/>
      <c r="L42" s="236"/>
      <c r="M42" s="236"/>
      <c r="N42" s="253" t="str">
        <f aca="false">IFERROR(ROUND(AVERAGE(I42:M42),0),"")</f>
        <v/>
      </c>
      <c r="P42" s="237" t="s">
        <v>257</v>
      </c>
      <c r="Q42" s="237" t="s">
        <v>258</v>
      </c>
    </row>
    <row r="43" s="237" customFormat="true" ht="15.75" hidden="true" customHeight="true" outlineLevel="0" collapsed="false">
      <c r="A43" s="250" t="n">
        <v>36</v>
      </c>
      <c r="B43" s="251" t="str">
        <f aca="false">IF(NOMINA!B36="","",NOMINA!B36)</f>
        <v>  </v>
      </c>
      <c r="C43" s="236"/>
      <c r="D43" s="236"/>
      <c r="E43" s="236"/>
      <c r="F43" s="236"/>
      <c r="G43" s="236"/>
      <c r="H43" s="252" t="str">
        <f aca="false">IFERROR(ROUND(AVERAGE(C43:G43),0),"")</f>
        <v/>
      </c>
      <c r="I43" s="236"/>
      <c r="J43" s="236"/>
      <c r="K43" s="236"/>
      <c r="L43" s="236"/>
      <c r="M43" s="236"/>
      <c r="N43" s="253" t="str">
        <f aca="false">IFERROR(ROUND(AVERAGE(I43:M43),0),"")</f>
        <v/>
      </c>
      <c r="P43" s="237" t="s">
        <v>259</v>
      </c>
      <c r="Q43" s="237" t="s">
        <v>260</v>
      </c>
    </row>
    <row r="44" s="237" customFormat="true" ht="15.75" hidden="true" customHeight="true" outlineLevel="0" collapsed="false">
      <c r="A44" s="250" t="n">
        <v>37</v>
      </c>
      <c r="B44" s="251" t="str">
        <f aca="false">IF(NOMINA!B37="","",NOMINA!B37)</f>
        <v>  </v>
      </c>
      <c r="C44" s="236"/>
      <c r="D44" s="236"/>
      <c r="E44" s="236"/>
      <c r="F44" s="236"/>
      <c r="G44" s="236"/>
      <c r="H44" s="252" t="str">
        <f aca="false">IFERROR(ROUND(AVERAGE(C44:G44),0),"")</f>
        <v/>
      </c>
      <c r="I44" s="236"/>
      <c r="J44" s="236"/>
      <c r="K44" s="236"/>
      <c r="L44" s="236"/>
      <c r="M44" s="236"/>
      <c r="N44" s="253" t="str">
        <f aca="false">IFERROR(ROUND(AVERAGE(I44:M44),0),"")</f>
        <v/>
      </c>
      <c r="P44" s="237" t="s">
        <v>261</v>
      </c>
      <c r="Q44" s="237" t="s">
        <v>262</v>
      </c>
    </row>
    <row r="45" s="237" customFormat="true" ht="15.75" hidden="true" customHeight="true" outlineLevel="0" collapsed="false">
      <c r="A45" s="250" t="n">
        <v>38</v>
      </c>
      <c r="B45" s="251" t="str">
        <f aca="false">IF(NOMINA!B38="","",NOMINA!B38)</f>
        <v>  </v>
      </c>
      <c r="C45" s="236"/>
      <c r="D45" s="236"/>
      <c r="E45" s="236"/>
      <c r="F45" s="236"/>
      <c r="G45" s="236"/>
      <c r="H45" s="252" t="str">
        <f aca="false">IFERROR(ROUND(AVERAGE(C45:G45),0),"")</f>
        <v/>
      </c>
      <c r="I45" s="236"/>
      <c r="J45" s="236"/>
      <c r="K45" s="236"/>
      <c r="L45" s="236"/>
      <c r="M45" s="236"/>
      <c r="N45" s="253" t="str">
        <f aca="false">IFERROR(ROUND(AVERAGE(I45:M45),0),"")</f>
        <v/>
      </c>
      <c r="P45" s="237" t="s">
        <v>263</v>
      </c>
      <c r="Q45" s="237" t="s">
        <v>264</v>
      </c>
    </row>
    <row r="46" s="237" customFormat="true" ht="14.25" hidden="true" customHeight="true" outlineLevel="0" collapsed="false">
      <c r="A46" s="250" t="n">
        <v>39</v>
      </c>
      <c r="B46" s="251" t="str">
        <f aca="false">IF(NOMINA!B39="","",NOMINA!B39)</f>
        <v>  </v>
      </c>
      <c r="C46" s="236"/>
      <c r="D46" s="236"/>
      <c r="E46" s="236"/>
      <c r="F46" s="236"/>
      <c r="G46" s="236"/>
      <c r="H46" s="252" t="str">
        <f aca="false">IFERROR(ROUND(AVERAGE(C46:G46),0),"")</f>
        <v/>
      </c>
      <c r="I46" s="236"/>
      <c r="J46" s="236"/>
      <c r="K46" s="236"/>
      <c r="L46" s="236"/>
      <c r="M46" s="236"/>
      <c r="N46" s="253" t="str">
        <f aca="false">IFERROR(ROUND(AVERAGE(I46:M46),0),"")</f>
        <v/>
      </c>
      <c r="P46" s="237" t="s">
        <v>265</v>
      </c>
      <c r="Q46" s="237" t="s">
        <v>266</v>
      </c>
    </row>
    <row r="47" s="237" customFormat="true" ht="14.25" hidden="true" customHeight="true" outlineLevel="0" collapsed="false">
      <c r="A47" s="250" t="n">
        <v>40</v>
      </c>
      <c r="B47" s="251" t="str">
        <f aca="false">IF(NOMINA!B40="","",NOMINA!B40)</f>
        <v>  </v>
      </c>
      <c r="C47" s="236"/>
      <c r="D47" s="236"/>
      <c r="E47" s="236"/>
      <c r="F47" s="236"/>
      <c r="G47" s="236"/>
      <c r="H47" s="252" t="str">
        <f aca="false">IFERROR(ROUND(AVERAGE(C47:G47),0),"")</f>
        <v/>
      </c>
      <c r="I47" s="236"/>
      <c r="J47" s="236"/>
      <c r="K47" s="236"/>
      <c r="L47" s="236"/>
      <c r="M47" s="236"/>
      <c r="N47" s="253" t="str">
        <f aca="false">IFERROR(ROUND(AVERAGE(I47:M47),0),"")</f>
        <v/>
      </c>
      <c r="P47" s="237" t="s">
        <v>267</v>
      </c>
      <c r="Q47" s="237" t="s">
        <v>268</v>
      </c>
    </row>
    <row r="48" s="237" customFormat="true" ht="14.25" hidden="true" customHeight="true" outlineLevel="0" collapsed="false">
      <c r="A48" s="250" t="n">
        <v>41</v>
      </c>
      <c r="B48" s="251" t="str">
        <f aca="false">IF(NOMINA!B41="","",NOMINA!B41)</f>
        <v>  </v>
      </c>
      <c r="C48" s="236"/>
      <c r="D48" s="236"/>
      <c r="E48" s="236"/>
      <c r="F48" s="236"/>
      <c r="G48" s="236"/>
      <c r="H48" s="252" t="str">
        <f aca="false">IFERROR(ROUND(AVERAGE(C48:G48),0),"")</f>
        <v/>
      </c>
      <c r="I48" s="236"/>
      <c r="J48" s="236"/>
      <c r="K48" s="236"/>
      <c r="L48" s="236"/>
      <c r="M48" s="236"/>
      <c r="N48" s="253" t="str">
        <f aca="false">IFERROR(ROUND(AVERAGE(I48:M48),0),"")</f>
        <v/>
      </c>
      <c r="P48" s="237" t="s">
        <v>269</v>
      </c>
      <c r="Q48" s="237" t="s">
        <v>270</v>
      </c>
    </row>
    <row r="49" s="237" customFormat="true" ht="14.25" hidden="true" customHeight="true" outlineLevel="0" collapsed="false">
      <c r="A49" s="250" t="n">
        <v>42</v>
      </c>
      <c r="B49" s="251" t="str">
        <f aca="false">IF(NOMINA!B42="","",NOMINA!B42)</f>
        <v>  </v>
      </c>
      <c r="C49" s="236"/>
      <c r="D49" s="236"/>
      <c r="E49" s="236"/>
      <c r="F49" s="236"/>
      <c r="G49" s="236"/>
      <c r="H49" s="252" t="str">
        <f aca="false">IFERROR(ROUND(AVERAGE(C49:G49),0),"")</f>
        <v/>
      </c>
      <c r="I49" s="236"/>
      <c r="J49" s="236"/>
      <c r="K49" s="236"/>
      <c r="L49" s="236"/>
      <c r="M49" s="236"/>
      <c r="N49" s="253" t="str">
        <f aca="false">IFERROR(ROUND(AVERAGE(I49:M49),0),"")</f>
        <v/>
      </c>
      <c r="P49" s="237" t="s">
        <v>271</v>
      </c>
      <c r="Q49" s="237" t="s">
        <v>272</v>
      </c>
    </row>
    <row r="50" s="237" customFormat="true" ht="15" hidden="true" customHeight="false" outlineLevel="0" collapsed="false">
      <c r="A50" s="250" t="n">
        <v>43</v>
      </c>
      <c r="B50" s="251" t="str">
        <f aca="false">IF(NOMINA!B43="","",NOMINA!B43)</f>
        <v>  </v>
      </c>
      <c r="C50" s="236"/>
      <c r="D50" s="236"/>
      <c r="E50" s="236"/>
      <c r="F50" s="236"/>
      <c r="G50" s="236"/>
      <c r="H50" s="252" t="str">
        <f aca="false">IFERROR(ROUND(AVERAGE(C50:G50),0),"")</f>
        <v/>
      </c>
      <c r="I50" s="236"/>
      <c r="J50" s="236"/>
      <c r="K50" s="236"/>
      <c r="L50" s="236"/>
      <c r="M50" s="236"/>
      <c r="N50" s="253" t="str">
        <f aca="false">IFERROR(ROUND(AVERAGE(I50:M50),0),"")</f>
        <v/>
      </c>
      <c r="P50" s="237" t="s">
        <v>273</v>
      </c>
      <c r="Q50" s="237" t="s">
        <v>274</v>
      </c>
    </row>
    <row r="51" s="237" customFormat="true" ht="15" hidden="true" customHeight="false" outlineLevel="0" collapsed="false">
      <c r="A51" s="250" t="n">
        <v>44</v>
      </c>
      <c r="B51" s="251" t="str">
        <f aca="false">IF(NOMINA!B44="","",NOMINA!B44)</f>
        <v>  </v>
      </c>
      <c r="C51" s="236"/>
      <c r="D51" s="236"/>
      <c r="E51" s="236"/>
      <c r="F51" s="236"/>
      <c r="G51" s="236"/>
      <c r="H51" s="252" t="str">
        <f aca="false">IFERROR(ROUND(AVERAGE(C51:G51),0),"")</f>
        <v/>
      </c>
      <c r="I51" s="236"/>
      <c r="J51" s="236"/>
      <c r="K51" s="236"/>
      <c r="L51" s="236"/>
      <c r="M51" s="236"/>
      <c r="N51" s="253" t="str">
        <f aca="false">IFERROR(ROUND(AVERAGE(I51:M51),0),"")</f>
        <v/>
      </c>
      <c r="P51" s="237" t="s">
        <v>275</v>
      </c>
      <c r="Q51" s="237" t="s">
        <v>276</v>
      </c>
    </row>
    <row r="52" s="237" customFormat="true" ht="15" hidden="true" customHeight="false" outlineLevel="0" collapsed="false">
      <c r="A52" s="250" t="n">
        <v>45</v>
      </c>
      <c r="B52" s="251" t="str">
        <f aca="false">IF(NOMINA!B45="","",NOMINA!B45)</f>
        <v>  </v>
      </c>
      <c r="C52" s="236"/>
      <c r="D52" s="236"/>
      <c r="E52" s="236"/>
      <c r="F52" s="236"/>
      <c r="G52" s="236"/>
      <c r="H52" s="252" t="str">
        <f aca="false">IFERROR(ROUND(AVERAGE(C52:G52),0),"")</f>
        <v/>
      </c>
      <c r="I52" s="236"/>
      <c r="J52" s="236"/>
      <c r="K52" s="236"/>
      <c r="L52" s="236"/>
      <c r="M52" s="236"/>
      <c r="N52" s="253" t="str">
        <f aca="false">IFERROR(ROUND(AVERAGE(I52:M52),0),"")</f>
        <v/>
      </c>
      <c r="P52" s="237" t="s">
        <v>277</v>
      </c>
      <c r="Q52" s="237" t="s">
        <v>278</v>
      </c>
    </row>
    <row r="53" s="237" customFormat="true" ht="15" hidden="false" customHeight="false" outlineLevel="0" collapsed="false">
      <c r="P53" s="237" t="s">
        <v>279</v>
      </c>
      <c r="Q53" s="237" t="s">
        <v>280</v>
      </c>
    </row>
    <row r="54" s="237" customFormat="true" ht="15" hidden="false" customHeight="false" outlineLevel="0" collapsed="false">
      <c r="P54" s="237" t="s">
        <v>281</v>
      </c>
      <c r="Q54" s="237" t="s">
        <v>282</v>
      </c>
    </row>
    <row r="55" customFormat="false" ht="15" hidden="false" customHeight="false" outlineLevel="0" collapsed="false">
      <c r="P55" s="237" t="s">
        <v>283</v>
      </c>
      <c r="Q55" s="237" t="s">
        <v>284</v>
      </c>
    </row>
    <row r="56" customFormat="false" ht="15" hidden="false" customHeight="false" outlineLevel="0" collapsed="false">
      <c r="P56" s="237" t="s">
        <v>285</v>
      </c>
      <c r="Q56" s="237" t="s">
        <v>286</v>
      </c>
    </row>
    <row r="57" customFormat="false" ht="15" hidden="false" customHeight="false" outlineLevel="0" collapsed="false">
      <c r="P57" s="237" t="s">
        <v>287</v>
      </c>
      <c r="Q57" s="237" t="s">
        <v>288</v>
      </c>
    </row>
    <row r="58" customFormat="false" ht="15" hidden="false" customHeight="false" outlineLevel="0" collapsed="false">
      <c r="P58" s="237" t="s">
        <v>289</v>
      </c>
      <c r="Q58" s="237" t="s">
        <v>290</v>
      </c>
    </row>
    <row r="59" customFormat="false" ht="15" hidden="false" customHeight="false" outlineLevel="0" collapsed="false">
      <c r="P59" s="237" t="s">
        <v>291</v>
      </c>
      <c r="Q59" s="237" t="s">
        <v>292</v>
      </c>
    </row>
    <row r="60" customFormat="false" ht="15" hidden="false" customHeight="false" outlineLevel="0" collapsed="false">
      <c r="P60" s="237" t="s">
        <v>293</v>
      </c>
      <c r="Q60" s="237" t="s">
        <v>294</v>
      </c>
    </row>
    <row r="61" customFormat="false" ht="15" hidden="false" customHeight="false" outlineLevel="0" collapsed="false">
      <c r="P61" s="237" t="s">
        <v>295</v>
      </c>
      <c r="Q61" s="237" t="s">
        <v>296</v>
      </c>
    </row>
    <row r="62" customFormat="false" ht="15" hidden="false" customHeight="false" outlineLevel="0" collapsed="false">
      <c r="P62" s="237" t="s">
        <v>297</v>
      </c>
      <c r="Q62" s="237" t="s">
        <v>298</v>
      </c>
    </row>
    <row r="63" customFormat="false" ht="15" hidden="false" customHeight="false" outlineLevel="0" collapsed="false">
      <c r="P63" s="237" t="s">
        <v>299</v>
      </c>
      <c r="Q63" s="237" t="s">
        <v>300</v>
      </c>
    </row>
    <row r="64" customFormat="false" ht="15" hidden="false" customHeight="false" outlineLevel="0" collapsed="false">
      <c r="P64" s="237" t="s">
        <v>301</v>
      </c>
      <c r="Q64" s="237" t="s">
        <v>302</v>
      </c>
    </row>
    <row r="65" customFormat="false" ht="15" hidden="false" customHeight="false" outlineLevel="0" collapsed="false">
      <c r="P65" s="237" t="s">
        <v>303</v>
      </c>
      <c r="Q65" s="237" t="s">
        <v>304</v>
      </c>
    </row>
    <row r="66" customFormat="false" ht="15" hidden="false" customHeight="false" outlineLevel="0" collapsed="false">
      <c r="P66" s="237" t="s">
        <v>305</v>
      </c>
      <c r="Q66" s="237" t="s">
        <v>306</v>
      </c>
    </row>
    <row r="67" customFormat="false" ht="15" hidden="false" customHeight="false" outlineLevel="0" collapsed="false">
      <c r="P67" s="237" t="s">
        <v>307</v>
      </c>
      <c r="Q67" s="237" t="s">
        <v>308</v>
      </c>
    </row>
    <row r="68" customFormat="false" ht="15" hidden="false" customHeight="false" outlineLevel="0" collapsed="false">
      <c r="P68" s="237" t="s">
        <v>309</v>
      </c>
      <c r="Q68" s="237" t="s">
        <v>310</v>
      </c>
    </row>
    <row r="69" customFormat="false" ht="15" hidden="false" customHeight="false" outlineLevel="0" collapsed="false">
      <c r="P69" s="237" t="s">
        <v>311</v>
      </c>
      <c r="Q69" s="237" t="s">
        <v>312</v>
      </c>
    </row>
    <row r="70" customFormat="false" ht="15" hidden="false" customHeight="false" outlineLevel="0" collapsed="false">
      <c r="P70" s="237" t="s">
        <v>313</v>
      </c>
      <c r="Q70" s="237" t="s">
        <v>314</v>
      </c>
    </row>
    <row r="71" customFormat="false" ht="15" hidden="false" customHeight="false" outlineLevel="0" collapsed="false">
      <c r="P71" s="237" t="s">
        <v>315</v>
      </c>
      <c r="Q71" s="237" t="s">
        <v>314</v>
      </c>
    </row>
    <row r="72" customFormat="false" ht="15" hidden="false" customHeight="false" outlineLevel="0" collapsed="false">
      <c r="P72" s="237" t="s">
        <v>316</v>
      </c>
      <c r="Q72" s="237" t="s">
        <v>317</v>
      </c>
    </row>
    <row r="73" customFormat="false" ht="15" hidden="false" customHeight="false" outlineLevel="0" collapsed="false">
      <c r="P73" s="237" t="s">
        <v>318</v>
      </c>
      <c r="Q73" s="237" t="s">
        <v>319</v>
      </c>
    </row>
    <row r="74" customFormat="false" ht="15" hidden="false" customHeight="false" outlineLevel="0" collapsed="false">
      <c r="P74" s="237" t="s">
        <v>320</v>
      </c>
      <c r="Q74" s="237" t="s">
        <v>321</v>
      </c>
    </row>
    <row r="75" customFormat="false" ht="15" hidden="false" customHeight="false" outlineLevel="0" collapsed="false">
      <c r="P75" s="237" t="s">
        <v>322</v>
      </c>
      <c r="Q75" s="237" t="s">
        <v>323</v>
      </c>
    </row>
    <row r="76" customFormat="false" ht="15" hidden="false" customHeight="false" outlineLevel="0" collapsed="false">
      <c r="P76" s="237" t="s">
        <v>324</v>
      </c>
      <c r="Q76" s="237" t="s">
        <v>325</v>
      </c>
    </row>
    <row r="77" customFormat="false" ht="15" hidden="false" customHeight="false" outlineLevel="0" collapsed="false">
      <c r="P77" s="237" t="s">
        <v>326</v>
      </c>
      <c r="Q77" s="237" t="s">
        <v>327</v>
      </c>
    </row>
    <row r="78" customFormat="false" ht="15" hidden="false" customHeight="false" outlineLevel="0" collapsed="false">
      <c r="P78" s="237" t="s">
        <v>328</v>
      </c>
      <c r="Q78" s="237" t="s">
        <v>329</v>
      </c>
    </row>
    <row r="79" customFormat="false" ht="15" hidden="false" customHeight="false" outlineLevel="0" collapsed="false">
      <c r="P79" s="237" t="s">
        <v>330</v>
      </c>
      <c r="Q79" s="237" t="s">
        <v>331</v>
      </c>
    </row>
    <row r="80" customFormat="false" ht="15" hidden="false" customHeight="false" outlineLevel="0" collapsed="false">
      <c r="P80" s="237" t="s">
        <v>332</v>
      </c>
      <c r="Q80" s="237" t="s">
        <v>333</v>
      </c>
    </row>
    <row r="81" customFormat="false" ht="15" hidden="false" customHeight="false" outlineLevel="0" collapsed="false">
      <c r="P81" s="237" t="s">
        <v>334</v>
      </c>
      <c r="Q81" s="237" t="s">
        <v>335</v>
      </c>
    </row>
    <row r="82" customFormat="false" ht="15" hidden="false" customHeight="false" outlineLevel="0" collapsed="false">
      <c r="P82" s="237" t="s">
        <v>336</v>
      </c>
      <c r="Q82" s="237" t="s">
        <v>337</v>
      </c>
    </row>
    <row r="83" customFormat="false" ht="15" hidden="false" customHeight="false" outlineLevel="0" collapsed="false">
      <c r="P83" s="237" t="s">
        <v>338</v>
      </c>
      <c r="Q83" s="237" t="s">
        <v>339</v>
      </c>
    </row>
    <row r="84" customFormat="false" ht="15" hidden="false" customHeight="false" outlineLevel="0" collapsed="false">
      <c r="P84" s="237" t="s">
        <v>340</v>
      </c>
      <c r="Q84" s="237" t="s">
        <v>341</v>
      </c>
    </row>
    <row r="85" customFormat="false" ht="15" hidden="false" customHeight="false" outlineLevel="0" collapsed="false">
      <c r="P85" s="237" t="s">
        <v>342</v>
      </c>
      <c r="Q85" s="237" t="s">
        <v>343</v>
      </c>
    </row>
    <row r="86" customFormat="false" ht="15" hidden="false" customHeight="false" outlineLevel="0" collapsed="false">
      <c r="P86" s="237" t="s">
        <v>344</v>
      </c>
      <c r="Q86" s="237" t="s">
        <v>345</v>
      </c>
    </row>
    <row r="87" customFormat="false" ht="15" hidden="false" customHeight="false" outlineLevel="0" collapsed="false">
      <c r="P87" s="237" t="s">
        <v>346</v>
      </c>
      <c r="Q87" s="237" t="s">
        <v>347</v>
      </c>
    </row>
    <row r="88" customFormat="false" ht="15" hidden="false" customHeight="false" outlineLevel="0" collapsed="false">
      <c r="P88" s="237" t="s">
        <v>348</v>
      </c>
      <c r="Q88" s="237" t="s">
        <v>349</v>
      </c>
    </row>
    <row r="89" customFormat="false" ht="15" hidden="false" customHeight="false" outlineLevel="0" collapsed="false">
      <c r="P89" s="237" t="s">
        <v>350</v>
      </c>
      <c r="Q89" s="237" t="s">
        <v>351</v>
      </c>
    </row>
    <row r="90" customFormat="false" ht="15" hidden="false" customHeight="false" outlineLevel="0" collapsed="false">
      <c r="P90" s="237" t="s">
        <v>352</v>
      </c>
      <c r="Q90" s="237" t="s">
        <v>353</v>
      </c>
    </row>
    <row r="91" customFormat="false" ht="15" hidden="false" customHeight="false" outlineLevel="0" collapsed="false">
      <c r="P91" s="237" t="s">
        <v>354</v>
      </c>
      <c r="Q91" s="237" t="s">
        <v>355</v>
      </c>
    </row>
    <row r="92" customFormat="false" ht="15" hidden="false" customHeight="false" outlineLevel="0" collapsed="false">
      <c r="P92" s="237" t="s">
        <v>356</v>
      </c>
      <c r="Q92" s="237" t="s">
        <v>357</v>
      </c>
    </row>
    <row r="93" customFormat="false" ht="15" hidden="false" customHeight="false" outlineLevel="0" collapsed="false">
      <c r="P93" s="237" t="s">
        <v>358</v>
      </c>
      <c r="Q93" s="237" t="s">
        <v>359</v>
      </c>
    </row>
    <row r="94" customFormat="false" ht="15" hidden="false" customHeight="false" outlineLevel="0" collapsed="false">
      <c r="P94" s="237" t="s">
        <v>360</v>
      </c>
      <c r="Q94" s="237" t="s">
        <v>361</v>
      </c>
    </row>
    <row r="95" customFormat="false" ht="15" hidden="false" customHeight="false" outlineLevel="0" collapsed="false">
      <c r="P95" s="237" t="s">
        <v>362</v>
      </c>
      <c r="Q95" s="237" t="s">
        <v>363</v>
      </c>
    </row>
    <row r="96" customFormat="false" ht="15" hidden="false" customHeight="false" outlineLevel="0" collapsed="false">
      <c r="P96" s="237" t="s">
        <v>364</v>
      </c>
      <c r="Q96" s="237" t="s">
        <v>365</v>
      </c>
    </row>
    <row r="97" customFormat="false" ht="15" hidden="false" customHeight="false" outlineLevel="0" collapsed="false">
      <c r="P97" s="237" t="s">
        <v>366</v>
      </c>
      <c r="Q97" s="237" t="s">
        <v>367</v>
      </c>
    </row>
    <row r="98" customFormat="false" ht="15" hidden="false" customHeight="false" outlineLevel="0" collapsed="false">
      <c r="P98" s="237" t="s">
        <v>368</v>
      </c>
      <c r="Q98" s="237" t="s">
        <v>369</v>
      </c>
    </row>
    <row r="99" customFormat="false" ht="15" hidden="false" customHeight="false" outlineLevel="0" collapsed="false">
      <c r="P99" s="237" t="s">
        <v>370</v>
      </c>
    </row>
    <row r="100" customFormat="false" ht="15" hidden="false" customHeight="false" outlineLevel="0" collapsed="false">
      <c r="P100" s="237" t="s">
        <v>371</v>
      </c>
    </row>
    <row r="101" customFormat="false" ht="15" hidden="false" customHeight="false" outlineLevel="0" collapsed="false">
      <c r="P101" s="237" t="s">
        <v>372</v>
      </c>
    </row>
    <row r="102" customFormat="false" ht="15" hidden="false" customHeight="false" outlineLevel="0" collapsed="false">
      <c r="P102" s="237" t="s">
        <v>373</v>
      </c>
    </row>
    <row r="103" customFormat="false" ht="15" hidden="false" customHeight="false" outlineLevel="0" collapsed="false">
      <c r="P103" s="237" t="s">
        <v>374</v>
      </c>
    </row>
  </sheetData>
  <sheetProtection sheet="true" formatCells="false" formatColumns="false" formatRows="false" sort="false" autoFilter="false"/>
  <mergeCells count="16">
    <mergeCell ref="A3:N3"/>
    <mergeCell ref="C5:H5"/>
    <mergeCell ref="I5:N5"/>
    <mergeCell ref="A6:A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dataValidations count="3">
    <dataValidation allowBlank="true" error="Ingrese notas de 1-5" errorStyle="stop" errorTitle="Error" operator="between" showDropDown="false" showErrorMessage="true" showInputMessage="true" sqref="C8:G52 I8:M52" type="whole">
      <formula1>1</formula1>
      <formula2>5</formula2>
    </dataValidation>
    <dataValidation allowBlank="true" errorStyle="stop" operator="between" showDropDown="false" showErrorMessage="true" showInputMessage="true" sqref="C6:G7" type="list">
      <formula1>$R$5:$R$9</formula1>
      <formula2>0</formula2>
    </dataValidation>
    <dataValidation allowBlank="true" errorStyle="stop" operator="between" showDropDown="false" showErrorMessage="true" showInputMessage="true" sqref="I6:M7" type="list">
      <formula1>$S$5:$S$9</formula1>
      <formula2>0</formula2>
    </dataValidation>
  </dataValidations>
  <printOptions headings="false" gridLines="false" gridLinesSet="true" horizontalCentered="true" verticalCentered="false"/>
  <pageMargins left="0.472222222222222" right="0.433333333333333" top="0.315277777777778" bottom="0.43333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LibreOffice/24.8.7.2$Linux_X86_64 LibreOffice_project/f4f281f562fb585d46b0af5755dfe1eb6adc047f</Application>
  <AppVersion>15.0000</AppVersion>
  <Company>www.intercambiosvirtuales.org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2014-02-22T03:56:23Z</dcterms:created>
  <dc:creator>minedu</dc:creator>
  <dc:description/>
  <dc:language>en-US</dc:language>
  <cp:lastModifiedBy/>
  <cp:lastPrinted>2024-03-22T19:05:28Z</cp:lastPrinted>
  <dcterms:modified xsi:type="dcterms:W3CDTF">2025-05-13T21:42:43Z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