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BB67FCBC-C2AF-44B1-A17A-88928F1145EB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3" l="1"/>
  <c r="C88" i="3" s="1"/>
  <c r="D88" i="3"/>
  <c r="E88" i="3"/>
  <c r="F88" i="3" s="1"/>
  <c r="G88" i="3"/>
  <c r="H88" i="3"/>
  <c r="J88" i="3" s="1"/>
  <c r="I88" i="3"/>
  <c r="N88" i="3"/>
  <c r="O88" i="3"/>
  <c r="P88" i="3"/>
  <c r="Q88" i="3"/>
  <c r="R88" i="3" s="1"/>
  <c r="S88" i="3"/>
  <c r="T88" i="3"/>
  <c r="U88" i="3"/>
  <c r="V88" i="3"/>
  <c r="W88" i="3"/>
  <c r="X88" i="3"/>
  <c r="Z88" i="3"/>
  <c r="B89" i="3"/>
  <c r="C89" i="3" s="1"/>
  <c r="D89" i="3"/>
  <c r="E89" i="3"/>
  <c r="F89" i="3" s="1"/>
  <c r="H89" i="3"/>
  <c r="J89" i="3" s="1"/>
  <c r="I89" i="3"/>
  <c r="N89" i="3"/>
  <c r="O89" i="3"/>
  <c r="P89" i="3"/>
  <c r="Q89" i="3"/>
  <c r="R89" i="3" s="1"/>
  <c r="S89" i="3"/>
  <c r="T89" i="3"/>
  <c r="U89" i="3"/>
  <c r="V89" i="3"/>
  <c r="W89" i="3"/>
  <c r="X89" i="3"/>
  <c r="Z89" i="3"/>
  <c r="AD88" i="2"/>
  <c r="AE88" i="2"/>
  <c r="AD89" i="2"/>
  <c r="AE89" i="2"/>
  <c r="N94" i="2"/>
  <c r="K89" i="3" l="1"/>
  <c r="G89" i="3"/>
  <c r="K88" i="3"/>
  <c r="E86" i="3"/>
  <c r="H86" i="3"/>
  <c r="N86" i="3"/>
  <c r="O86" i="3"/>
  <c r="Q86" i="3"/>
  <c r="S86" i="3"/>
  <c r="W86" i="3"/>
  <c r="E87" i="3"/>
  <c r="F87" i="3" s="1"/>
  <c r="G87" i="3"/>
  <c r="H87" i="3"/>
  <c r="J87" i="3" s="1"/>
  <c r="N87" i="3"/>
  <c r="O87" i="3"/>
  <c r="Q87" i="3"/>
  <c r="S87" i="3"/>
  <c r="W87" i="3"/>
  <c r="AD86" i="2"/>
  <c r="AE86" i="2"/>
  <c r="AD87" i="2"/>
  <c r="AE87" i="2"/>
  <c r="L88" i="3" l="1"/>
  <c r="M88" i="3"/>
  <c r="L89" i="3"/>
  <c r="M89" i="3"/>
  <c r="I87" i="3"/>
  <c r="E84" i="3"/>
  <c r="H84" i="3"/>
  <c r="N84" i="3"/>
  <c r="Q84" i="3" s="1"/>
  <c r="O84" i="3"/>
  <c r="S84" i="3"/>
  <c r="W84" i="3"/>
  <c r="E85" i="3"/>
  <c r="F86" i="3" s="1"/>
  <c r="G85" i="3"/>
  <c r="H85" i="3"/>
  <c r="I86" i="3" s="1"/>
  <c r="N85" i="3"/>
  <c r="Q85" i="3" s="1"/>
  <c r="O85" i="3"/>
  <c r="S85" i="3"/>
  <c r="W85" i="3"/>
  <c r="AD84" i="2"/>
  <c r="AE84" i="2"/>
  <c r="AD85" i="2"/>
  <c r="AE85" i="2"/>
  <c r="J85" i="3" l="1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Q82" i="3" s="1"/>
  <c r="O82" i="3"/>
  <c r="S82" i="3"/>
  <c r="W82" i="3"/>
  <c r="AD82" i="2"/>
  <c r="AE82" i="2"/>
  <c r="I83" i="3" l="1"/>
  <c r="G83" i="3"/>
  <c r="F83" i="3"/>
  <c r="E81" i="3"/>
  <c r="F82" i="3" s="1"/>
  <c r="H81" i="3"/>
  <c r="N81" i="3"/>
  <c r="Q81" i="3" s="1"/>
  <c r="O81" i="3"/>
  <c r="S81" i="3"/>
  <c r="W81" i="3"/>
  <c r="AD81" i="2"/>
  <c r="AE81" i="2"/>
  <c r="G82" i="3" l="1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F79" i="3"/>
  <c r="G80" i="3"/>
  <c r="J80" i="3"/>
  <c r="F80" i="3"/>
  <c r="Q79" i="3"/>
  <c r="E78" i="3"/>
  <c r="H78" i="3"/>
  <c r="N78" i="3"/>
  <c r="O78" i="3"/>
  <c r="S78" i="3"/>
  <c r="W78" i="3"/>
  <c r="AD78" i="2"/>
  <c r="AE78" i="2"/>
  <c r="G79" i="3" l="1"/>
  <c r="J79" i="3"/>
  <c r="I79" i="3"/>
  <c r="Q78" i="3"/>
  <c r="I78" i="3"/>
  <c r="W77" i="3"/>
  <c r="S77" i="3"/>
  <c r="O77" i="3"/>
  <c r="N77" i="3"/>
  <c r="E77" i="3"/>
  <c r="G78" i="3" s="1"/>
  <c r="H77" i="3"/>
  <c r="J78" i="3" s="1"/>
  <c r="Q77" i="3"/>
  <c r="AD76" i="2"/>
  <c r="AE76" i="2"/>
  <c r="AD77" i="2"/>
  <c r="AE77" i="2"/>
  <c r="F78" i="3" l="1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I74" i="3" s="1"/>
  <c r="J74" i="3"/>
  <c r="N74" i="3"/>
  <c r="O74" i="3"/>
  <c r="S74" i="3"/>
  <c r="W74" i="3"/>
  <c r="AE73" i="2"/>
  <c r="AE74" i="2"/>
  <c r="AD73" i="2"/>
  <c r="AD74" i="2"/>
  <c r="F74" i="3" l="1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8" i="2" l="1"/>
  <c r="AC88" i="2"/>
  <c r="AC89" i="2"/>
  <c r="Y87" i="2"/>
  <c r="Z87" i="2" s="1"/>
  <c r="B87" i="3"/>
  <c r="P86" i="3"/>
  <c r="Z86" i="3"/>
  <c r="R86" i="3"/>
  <c r="T86" i="3"/>
  <c r="X86" i="3"/>
  <c r="K86" i="3"/>
  <c r="Y86" i="2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Z82" i="2" s="1"/>
  <c r="Y81" i="2"/>
  <c r="AA81" i="2" s="1"/>
  <c r="Y80" i="2"/>
  <c r="AC80" i="2"/>
  <c r="Y79" i="2"/>
  <c r="AB79" i="2" s="1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Z85" i="2"/>
  <c r="AA89" i="2"/>
  <c r="Z93" i="2"/>
  <c r="AA93" i="2"/>
  <c r="AF90" i="2"/>
  <c r="AA86" i="2"/>
  <c r="AA82" i="2"/>
  <c r="Z89" i="2"/>
  <c r="AA85" i="2"/>
  <c r="Z90" i="2"/>
  <c r="Z78" i="2"/>
  <c r="AF91" i="2"/>
  <c r="Z86" i="2"/>
  <c r="Z88" i="2"/>
  <c r="AA88" i="2"/>
  <c r="AB88" i="2"/>
  <c r="AA80" i="2"/>
  <c r="AB80" i="2"/>
  <c r="Z80" i="2"/>
  <c r="Z76" i="2"/>
  <c r="AA76" i="2"/>
  <c r="AB76" i="2"/>
  <c r="Z92" i="2"/>
  <c r="AF93" i="2"/>
  <c r="AA92" i="2"/>
  <c r="AB92" i="2"/>
  <c r="AB87" i="2"/>
  <c r="AB90" i="2"/>
  <c r="AB74" i="2"/>
  <c r="AA87" i="2"/>
  <c r="AB91" i="2"/>
  <c r="AB83" i="2"/>
  <c r="AB75" i="2"/>
  <c r="AB86" i="2"/>
  <c r="AB78" i="2"/>
  <c r="AA91" i="2"/>
  <c r="AA83" i="2"/>
  <c r="AA75" i="2"/>
  <c r="AF92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F88" i="2" l="1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V87" i="3" l="1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E49" i="2" s="1"/>
  <c r="W50" i="2"/>
  <c r="W51" i="2"/>
  <c r="W52" i="2"/>
  <c r="W53" i="2"/>
  <c r="AE54" i="2" s="1"/>
  <c r="W54" i="2"/>
  <c r="W55" i="2"/>
  <c r="W56" i="2"/>
  <c r="W57" i="2"/>
  <c r="AE58" i="2" s="1"/>
  <c r="W58" i="2"/>
  <c r="W59" i="2"/>
  <c r="W60" i="2"/>
  <c r="W61" i="2"/>
  <c r="AE62" i="2" s="1"/>
  <c r="W62" i="2"/>
  <c r="W63" i="2"/>
  <c r="W64" i="2"/>
  <c r="W65" i="2"/>
  <c r="AE66" i="2" s="1"/>
  <c r="W66" i="2"/>
  <c r="AE67" i="2" s="1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65" i="2" l="1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V33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P33" i="3" l="1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<sst xmlns="http://schemas.openxmlformats.org/spreadsheetml/2006/main" count="388" uniqueCount="72">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</sst>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1" fillId="0" borderId="0" xfId="0" applyNumberFormat="1" applyFont="1"/>
    <xf numFmtId="0" fontId="1" fillId="0" borderId="0" xfId="0" applyNumberFormat="1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Statistiche!$J$2:$J$89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Statistiche!$M$2:$M$89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  <c:pt idx="84">
                  <c:v>106527</c:v>
                </c:pt>
                <c:pt idx="85">
                  <c:v>105847</c:v>
                </c:pt>
                <c:pt idx="86">
                  <c:v>106103</c:v>
                </c:pt>
                <c:pt idx="87">
                  <c:v>105813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Statistiche!$D$2:$D$89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Statistiche!$J$2:$J$89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Statistiche!$M$2:$M$89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cross"/>
        <c:tickLblPos val="nextTo"/>
        <c:spPr>
          <a:pattFill prst="pct20">
            <a:fgClr>
              <a:schemeClr val="accent1"/>
            </a:fgClr>
            <a:bgClr>
              <a:schemeClr val="bg1"/>
            </a:bgClr>
          </a:pattFill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Statistiche!$D$2:$D$89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Statistiche!$C$2:$C$89</c:f>
              <c:numCache>
                <c:formatCode>0%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  <c:pt idx="79">
                  <c:v>4.5095619415241577E-3</c:v>
                </c:pt>
                <c:pt idx="80">
                  <c:v>-1.8474555917862123E-4</c:v>
                </c:pt>
                <c:pt idx="81">
                  <c:v>-4.8781839851437126E-3</c:v>
                </c:pt>
                <c:pt idx="82">
                  <c:v>-9.2842752230547129E-5</c:v>
                </c:pt>
                <c:pt idx="83">
                  <c:v>-7.9016518259222464E-3</c:v>
                </c:pt>
                <c:pt idx="84">
                  <c:v>-3.0042677448337825E-3</c:v>
                </c:pt>
                <c:pt idx="85">
                  <c:v>-6.383358209655768E-3</c:v>
                </c:pt>
                <c:pt idx="86">
                  <c:v>2.418585316541801E-3</c:v>
                </c:pt>
                <c:pt idx="87">
                  <c:v>-2.7331932179108977E-3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  <c:pt idx="84">
                  <c:v>106527</c:v>
                </c:pt>
                <c:pt idx="85">
                  <c:v>105847</c:v>
                </c:pt>
                <c:pt idx="86">
                  <c:v>106103</c:v>
                </c:pt>
                <c:pt idx="87">
                  <c:v>105813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Statistiche!$E$2:$E$89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  <c:pt idx="79">
                  <c:v>47055</c:v>
                </c:pt>
                <c:pt idx="80">
                  <c:v>48877</c:v>
                </c:pt>
                <c:pt idx="81">
                  <c:v>51600</c:v>
                </c:pt>
                <c:pt idx="82">
                  <c:v>54543</c:v>
                </c:pt>
                <c:pt idx="83">
                  <c:v>57576</c:v>
                </c:pt>
                <c:pt idx="84">
                  <c:v>60498</c:v>
                </c:pt>
                <c:pt idx="85">
                  <c:v>63120</c:v>
                </c:pt>
                <c:pt idx="86">
                  <c:v>64928</c:v>
                </c:pt>
                <c:pt idx="87">
                  <c:v>66624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Statistiche!$H$2:$H$89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  <c:pt idx="79">
                  <c:v>23660</c:v>
                </c:pt>
                <c:pt idx="80">
                  <c:v>24114</c:v>
                </c:pt>
                <c:pt idx="81">
                  <c:v>24648</c:v>
                </c:pt>
                <c:pt idx="82">
                  <c:v>25085</c:v>
                </c:pt>
                <c:pt idx="83">
                  <c:v>25549</c:v>
                </c:pt>
                <c:pt idx="84">
                  <c:v>25969</c:v>
                </c:pt>
                <c:pt idx="85">
                  <c:v>26384</c:v>
                </c:pt>
                <c:pt idx="86">
                  <c:v>26644</c:v>
                </c:pt>
                <c:pt idx="87">
                  <c:v>26977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Statistiche!$A$2:$A$89</c:f>
              <c:numCache>
                <c:formatCode>m/d/yyyy</c:formatCode>
                <c:ptCount val="8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f>Statistiche!$K$2:$K$89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49</xdr:col>
      <xdr:colOff>426720</xdr:colOff>
      <xdr:row>31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32</xdr:row>
      <xdr:rowOff>3810</xdr:rowOff>
    </xdr:from>
    <xdr:to>
      <xdr:col>49</xdr:col>
      <xdr:colOff>426720</xdr:colOff>
      <xdr:row>71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5" totalsRowShown="0" headerRowDxfId="59" dataDxfId="58">
  <autoFilter ref="A1:N65" xr:uid="{3F6FD7E1-9BDF-4B49-94A5-B111B6AD9B29}"/>
  <tableColumns count="14">
    <tableColumn id="1" xr3:uid="{9397F6A5-FE90-4777-81B0-1E48E1D8269C}" name="data" dataDxfId="57"/>
    <tableColumn id="2" xr3:uid="{4247A369-DCC8-4BA7-8183-1D830E40D65A}" name="stato" dataDxfId="56"/>
    <tableColumn id="3" xr3:uid="{1BED7A87-7158-45FF-BD0C-020D5CFC1608}" name="ricoverati_con_sintomi" dataDxfId="55"/>
    <tableColumn id="4" xr3:uid="{95E121C0-4414-496E-BCB9-525B341403BD}" name="terapia_intensiva" dataDxfId="54"/>
    <tableColumn id="5" xr3:uid="{1BE20EC4-5D2A-4188-B3D7-89C6F54F181D}" name="totale_ospedalizzati" dataDxfId="53"/>
    <tableColumn id="6" xr3:uid="{EEB9E01D-002D-4BB5-99FF-A0CA7A7325CA}" name="isolamento_domiciliare" dataDxfId="52"/>
    <tableColumn id="7" xr3:uid="{80B6A6B5-F24F-4CC4-8245-7E1D7CDD4C25}" name="totale_positivi" dataDxfId="51"/>
    <tableColumn id="8" xr3:uid="{6484FE39-BD0E-44B9-A105-F4131AF40CB2}" name="variazione_totale_positivi" dataDxfId="50"/>
    <tableColumn id="9" xr3:uid="{E49BAE0A-B564-46C0-BDC7-F08B0C0A6059}" name="nuovi_positivi" dataDxfId="49"/>
    <tableColumn id="10" xr3:uid="{1DA95B03-C588-409F-BABF-1DF4CCB49566}" name="dimessi_guariti" dataDxfId="48"/>
    <tableColumn id="11" xr3:uid="{AE5EA974-EEE5-4EC6-9D8C-5FF880BC70EB}" name="deceduti" dataDxfId="47"/>
    <tableColumn id="12" xr3:uid="{47D56900-AF72-4041-ABEB-4980BA1BCB04}" name="totale_casi" dataDxfId="46"/>
    <tableColumn id="13" xr3:uid="{7980B174-416C-442F-9B3E-C2CAA5B0E7C2}" name="tamponi" dataDxfId="45"/>
    <tableColumn id="14" xr3:uid="{4E8D923D-BAC9-48F5-905A-F2D97DAA45DB}" name="Colon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4" totalsRowCount="1">
  <autoFilter ref="A1:AF93" xr:uid="{1CE2D217-68D5-498E-9EC7-25B71F23CB16}"/>
  <tableColumns count="32">
    <tableColumn id="1" xr3:uid="{6B459690-E23B-4D34-B6AA-B3B85C5976A2}" name="Data" dataDxfId="16" totalsRowDxfId="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 totalsRowFunction="custom">
      <totalsRowFormula>SUM(N92:N93)</totalsRowFormula>
    </tableColumn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15" totalsRowDxfId="8">
      <calculatedColumnFormula>SUM(Tabella2[[#This Row],[Marche]:[Sardegna]])</calculatedColumnFormula>
    </tableColumn>
    <tableColumn id="25" xr3:uid="{90323B0E-2A38-477F-B703-8087FA535612}" name="Cumulata" dataDxfId="14" totalsRowDxfId="7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6" dataCellStyle="Percentuale" totalsRowCellStyle="Percentuale">
      <calculatedColumnFormula>Tabella2[[#This Row],[Guariti]]/Tabella2[[#This Row],[Cumulata]]</calculatedColumnFormula>
    </tableColumn>
    <tableColumn id="27" xr3:uid="{7BE68D01-E0ED-4F93-A671-14A0AC26FB80}" name="% Decessi" totalsRowDxfId="5" dataCellStyle="Percentuale" totalsRowCellStyle="Percentuale">
      <calculatedColumnFormula>Tabella2[[#This Row],[Deceduti]]/Tabella2[[#This Row],[Cumulata]]</calculatedColumnFormula>
    </tableColumn>
    <tableColumn id="28" xr3:uid="{F21C464A-A52A-4D3B-BBC9-5DF6D8F9FABB}" name="% Contagiati" totalsRowDxfId="4" dataCellStyle="Percentuale" totalsRow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13" totalsRowDxfId="3" dataCellStyle="Percentuale" totalsRowCellStyle="Percentuale"/>
    <tableColumn id="30" xr3:uid="{7A028472-0408-444B-874A-128E6D7E8ACB}" name="∆ Giornaliero guariti" dataDxfId="12" totalsRowDxfId="2" dataCellStyle="Percentuale" totalsRowCellStyle="Percentuale"/>
    <tableColumn id="31" xr3:uid="{B947B081-44A7-4785-B7EA-683EB37F7F47}" name="∆Giornaliero deceduti" dataDxfId="11" totalsRowDxfId="1" dataCellStyle="Percentuale" totalsRowCellStyle="Percentuale"/>
    <tableColumn id="32" xr3:uid="{8D05C411-CBE1-4F81-951B-ECC0AAF68DE2}" name="∆ Giornaliero dei contagi" dataDxfId="10" totalsRowDxfId="0" dataCellStyle="Percentuale" totalsRow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9" totalsRowShown="0" headerRowDxfId="43" headerRowCellStyle="Percentuale">
  <autoFilter ref="A1:Z89" xr:uid="{07030462-57F3-4CCE-8261-CAF6C9BBB923}"/>
  <tableColumns count="26">
    <tableColumn id="1" xr3:uid="{3D5847C1-50AC-45AE-BD3C-0E8EA781395F}" name="Data" dataDxfId="42"/>
    <tableColumn id="2" xr3:uid="{C0269FC5-25ED-4C75-A1EC-0DC6485D653B}" name="Tot. Positivi" dataDxfId="41">
      <calculatedColumnFormula>Tabella2[[#This Row],[Totale positivi]]</calculatedColumnFormula>
    </tableColumn>
    <tableColumn id="3" xr3:uid="{7ACF25F6-9126-4420-B7AD-A45C323C48D8}" name="∆ % Positivi" dataDxfId="40" dataCellStyle="Percentuale">
      <calculatedColumnFormula>(B2-B1)/B1</calculatedColumnFormula>
    </tableColumn>
    <tableColumn id="4" xr3:uid="{37B13E8C-BA14-476D-8D1D-1A0488A1D0EB}" name="∆ Assoluta Positivi" dataDxfId="39">
      <calculatedColumnFormula>B2-B1</calculatedColumnFormula>
    </tableColumn>
    <tableColumn id="5" xr3:uid="{52B54007-429F-4BAF-8CBA-6E994780797D}" name="Tot Guariti" dataDxfId="38">
      <calculatedColumnFormula>Tabella2[[#This Row],[Guariti]]</calculatedColumnFormula>
    </tableColumn>
    <tableColumn id="6" xr3:uid="{D48A3DDF-BCE7-4D4D-8526-B12822591D46}" name="∆% Guariti" dataDxfId="37" dataCellStyle="Percentuale">
      <calculatedColumnFormula>(E2-E1)/E1</calculatedColumnFormula>
    </tableColumn>
    <tableColumn id="7" xr3:uid="{E3079D79-1DAC-4584-A0A8-35C1FDE6E9B6}" name="∆ Assoluta Guariti" dataDxfId="36"/>
    <tableColumn id="8" xr3:uid="{CFB8C0AE-1BE4-4AA4-9130-1569B4F5C1A6}" name="Tot. Deceduti" dataDxfId="35">
      <calculatedColumnFormula>Tabella2[[#This Row],[Deceduti]]</calculatedColumnFormula>
    </tableColumn>
    <tableColumn id="9" xr3:uid="{5FB79BCD-ECD2-420F-9983-ABC222AB0A67}" name="∆% Deceduti" dataDxfId="34" dataCellStyle="Percentuale">
      <calculatedColumnFormula>(H2-H1)/H1</calculatedColumnFormula>
    </tableColumn>
    <tableColumn id="10" xr3:uid="{411B339C-7D0B-442E-AF42-382C611F82C7}" name="∆ Assoluta Deceduti" dataDxfId="33">
      <calculatedColumnFormula>H2-H1</calculatedColumnFormula>
    </tableColumn>
    <tableColumn id="11" xr3:uid="{FFE0D3B8-DDBF-484E-ADB2-DDA63C88F4BD}" name="Cumulata" dataDxfId="32">
      <calculatedColumnFormula>B2+E2+H2</calculatedColumnFormula>
    </tableColumn>
    <tableColumn id="12" xr3:uid="{5CE7735E-2F0E-4CF8-B0E8-2CD0E0970B5E}" name="∆%" dataDxfId="31" dataCellStyle="Percentuale">
      <calculatedColumnFormula>(K2-K1)/K1</calculatedColumnFormula>
    </tableColumn>
    <tableColumn id="13" xr3:uid="{2848E7BE-7ADD-494D-ABA0-C6D661ADCCE5}" name="∆ Assoluto Cumulata" dataDxfId="30" dataCellStyle="Percentuale">
      <calculatedColumnFormula>K2-K1</calculatedColumnFormula>
    </tableColumn>
    <tableColumn id="14" xr3:uid="{1F72D504-6A71-4C60-9F8E-C1F35AFE3F84}" name="Ricoverati con sintomi" dataDxfId="29"/>
    <tableColumn id="15" xr3:uid="{810F4E01-093E-47C7-94CD-C4E34178A3C2}" name="In terapia intensiva" dataDxfId="28"/>
    <tableColumn id="26" xr3:uid="{AEE225D3-EE65-427D-A50D-7B30E8DBB8E1}" name="% terapia intensiva" dataDxfId="27"/>
    <tableColumn id="16" xr3:uid="{65EB19C7-7680-4E36-9154-BE4EFB1265E7}" name="TOT Ospedalizzati" dataDxfId="26">
      <calculatedColumnFormula>SUM(N2:O2)</calculatedColumnFormula>
    </tableColumn>
    <tableColumn id="17" xr3:uid="{96B85F8E-2FFC-4970-AA5C-0AE7D31546FA}" name="% Ospedalizzati" dataDxfId="25" dataCellStyle="Percentuale">
      <calculatedColumnFormula>Q2/B2</calculatedColumnFormula>
    </tableColumn>
    <tableColumn id="18" xr3:uid="{7B436E1F-1E2B-4250-B962-9D331D90B1E2}" name="Isolamento domiciliare" dataDxfId="24"/>
    <tableColumn id="19" xr3:uid="{05EA19AE-5A6C-4A07-A209-D6D9F30F8B17}" name="% in Isolamento" dataDxfId="23" dataCellStyle="Percentuale">
      <calculatedColumnFormula>S2/B2</calculatedColumnFormula>
    </tableColumn>
    <tableColumn id="20" xr3:uid="{6999C7D7-D643-41B6-8E10-FD2AB1FC4B8E}" name="% moralità" dataDxfId="22" dataCellStyle="Percentuale">
      <calculatedColumnFormula>H2/B2</calculatedColumnFormula>
    </tableColumn>
    <tableColumn id="21" xr3:uid="{200CBB54-BA3B-4F70-95FC-C4796DFBA492}" name="% sopravvivenza" dataDxfId="21" dataCellStyle="Percentuale">
      <calculatedColumnFormula>E2/B2</calculatedColumnFormula>
    </tableColumn>
    <tableColumn id="22" xr3:uid="{17D8F90C-C2AE-46D7-B8B7-BF49E8B8B889}" name="N° tamponi effettuati" dataDxfId="20"/>
    <tableColumn id="23" xr3:uid="{CEDD6332-176F-4793-AB6D-B283767BDA43}" name="% positivi su n° tamponi effettuati" dataDxfId="19" dataCellStyle="Percentuale">
      <calculatedColumnFormula>B2/W2</calculatedColumnFormula>
    </tableColumn>
    <tableColumn id="24" xr3:uid="{73FE46CA-8C78-431A-8BBD-761536CF16BF}" name="Popolazione italiana" dataDxfId="18"/>
    <tableColumn id="25" xr3:uid="{43FA4459-D8F5-403A-A99E-8A865D3B8A98}" name="% contagiati sul tot. Dell popolazione italiana" dataDxfId="17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A48" workbookViewId="0">
      <selection activeCell="G65" sqref="G65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4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4"/>
  <sheetViews>
    <sheetView topLeftCell="T1" zoomScale="90" zoomScaleNormal="90" workbookViewId="0">
      <pane ySplit="1" topLeftCell="A67" activePane="bottomLeft" state="frozen"/>
      <selection activeCell="I1" sqref="I1"/>
      <selection pane="bottomLeft" activeCell="AF89" sqref="AF89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N90" s="19"/>
      <c r="X90" s="16">
        <f>SUM(Tabella2[[#This Row],[Marche]:[Sardegna]])</f>
        <v>0</v>
      </c>
      <c r="Y90" s="16">
        <f>Tabella2[[#This Row],[Guariti]]+Tabella2[[#This Row],[Deceduti]]+Tabella2[[#This Row],[Totale positivi]]</f>
        <v>0</v>
      </c>
      <c r="Z90" s="15" t="e">
        <f>Tabella2[[#This Row],[Guariti]]/Tabella2[[#This Row],[Cumulata]]</f>
        <v>#DIV/0!</v>
      </c>
      <c r="AA90" s="15" t="e">
        <f>Tabella2[[#This Row],[Deceduti]]/Tabella2[[#This Row],[Cumulata]]</f>
        <v>#DIV/0!</v>
      </c>
      <c r="AB90" s="15" t="e">
        <f>Tabella2[[#This Row],[Totale positivi]]/Tabella2[[#This Row],[Cumulata]]</f>
        <v>#DIV/0!</v>
      </c>
      <c r="AC90" s="17"/>
      <c r="AD90" s="17"/>
      <c r="AE90" s="17"/>
      <c r="AF90" s="17">
        <f>Tabella2[[#This Row],[Cumulata]]-Y89</f>
        <v>-199414</v>
      </c>
    </row>
    <row r="91" spans="1:32" x14ac:dyDescent="0.3">
      <c r="A91" s="1">
        <v>43950</v>
      </c>
      <c r="X91" s="16">
        <f>SUM(Tabella2[[#This Row],[Marche]:[Sardegna]])</f>
        <v>0</v>
      </c>
      <c r="Y91" s="16">
        <f>Tabella2[[#This Row],[Guariti]]+Tabella2[[#This Row],[Deceduti]]+Tabella2[[#This Row],[Totale positivi]]</f>
        <v>0</v>
      </c>
      <c r="Z91" s="15" t="e">
        <f>Tabella2[[#This Row],[Guariti]]/Tabella2[[#This Row],[Cumulata]]</f>
        <v>#DIV/0!</v>
      </c>
      <c r="AA91" s="15" t="e">
        <f>Tabella2[[#This Row],[Deceduti]]/Tabella2[[#This Row],[Cumulata]]</f>
        <v>#DIV/0!</v>
      </c>
      <c r="AB91" s="15" t="e">
        <f>Tabella2[[#This Row],[Totale positivi]]/Tabella2[[#This Row],[Cumulata]]</f>
        <v>#DIV/0!</v>
      </c>
      <c r="AC91" s="17"/>
      <c r="AD91" s="17"/>
      <c r="AE91" s="17"/>
      <c r="AF91" s="17">
        <f>Tabella2[[#This Row],[Cumulata]]-Y90</f>
        <v>0</v>
      </c>
    </row>
    <row r="92" spans="1:32" x14ac:dyDescent="0.3">
      <c r="A92" s="1">
        <v>43951</v>
      </c>
      <c r="N92">
        <v>1707</v>
      </c>
      <c r="X92" s="16">
        <f>SUM(Tabella2[[#This Row],[Marche]:[Sardegna]])</f>
        <v>1707</v>
      </c>
      <c r="Y92" s="16">
        <f>Tabella2[[#This Row],[Guariti]]+Tabella2[[#This Row],[Deceduti]]+Tabella2[[#This Row],[Totale positivi]]</f>
        <v>1707</v>
      </c>
      <c r="Z92" s="15">
        <f>Tabella2[[#This Row],[Guariti]]/Tabella2[[#This Row],[Cumulata]]</f>
        <v>0</v>
      </c>
      <c r="AA92" s="15">
        <f>Tabella2[[#This Row],[Deceduti]]/Tabella2[[#This Row],[Cumulata]]</f>
        <v>0</v>
      </c>
      <c r="AB92" s="15">
        <f>Tabella2[[#This Row],[Totale positivi]]/Tabella2[[#This Row],[Cumulata]]</f>
        <v>1</v>
      </c>
      <c r="AC92" s="17"/>
      <c r="AD92" s="17"/>
      <c r="AE92" s="17"/>
      <c r="AF92" s="17">
        <f>Tabella2[[#This Row],[Cumulata]]-Y91</f>
        <v>1707</v>
      </c>
    </row>
    <row r="93" spans="1:32" x14ac:dyDescent="0.3">
      <c r="A93" s="1">
        <v>43952</v>
      </c>
      <c r="N93">
        <v>940</v>
      </c>
      <c r="X93" s="16">
        <f>SUM(Tabella2[[#This Row],[Marche]:[Sardegna]])</f>
        <v>940</v>
      </c>
      <c r="Y93" s="16">
        <f>Tabella2[[#This Row],[Guariti]]+Tabella2[[#This Row],[Deceduti]]+Tabella2[[#This Row],[Totale positivi]]</f>
        <v>940</v>
      </c>
      <c r="Z93" s="15">
        <f>Tabella2[[#This Row],[Guariti]]/Tabella2[[#This Row],[Cumulata]]</f>
        <v>0</v>
      </c>
      <c r="AA93" s="15">
        <f>Tabella2[[#This Row],[Deceduti]]/Tabella2[[#This Row],[Cumulata]]</f>
        <v>0</v>
      </c>
      <c r="AB93" s="15">
        <f>Tabella2[[#This Row],[Totale positivi]]/Tabella2[[#This Row],[Cumulata]]</f>
        <v>1</v>
      </c>
      <c r="AC93" s="17"/>
      <c r="AD93" s="17"/>
      <c r="AE93" s="17"/>
      <c r="AF93" s="17">
        <f>Tabella2[[#This Row],[Cumulata]]-Y92</f>
        <v>-767</v>
      </c>
    </row>
    <row r="94" spans="1:32" x14ac:dyDescent="0.3">
      <c r="N94">
        <f>SUM(N92:N93)</f>
        <v>2647</v>
      </c>
      <c r="X94" s="16"/>
      <c r="Y94" s="16"/>
      <c r="Z94" s="36"/>
      <c r="AA94" s="36"/>
      <c r="AB94" s="36"/>
      <c r="AC94" s="37"/>
      <c r="AD94" s="37"/>
      <c r="AE94" s="37"/>
      <c r="AF94" s="37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9"/>
  <sheetViews>
    <sheetView tabSelected="1" topLeftCell="AA1" zoomScale="80" zoomScaleNormal="80" workbookViewId="0">
      <pane ySplit="1" topLeftCell="A2" activePane="bottomLeft" state="frozen"/>
      <selection pane="bottomLeft" activeCell="A87" sqref="A87:XFD89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6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GitHub protezione civile</vt:lpstr>
      <vt:lpstr>Dati Covid-19 Italia</vt:lpstr>
      <vt:lpstr>Statistiche</vt:lpstr>
      <vt:lpstr>Dashboard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2020-04-27T17:54:27Z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