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350578D5-6A67-4D87-BB42-3CC1834C0A5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3" l="1"/>
  <c r="C93" i="3" s="1"/>
  <c r="D93" i="3"/>
  <c r="E93" i="3"/>
  <c r="F93" i="3" s="1"/>
  <c r="G93" i="3"/>
  <c r="H93" i="3"/>
  <c r="J93" i="3" s="1"/>
  <c r="I93" i="3"/>
  <c r="N93" i="3"/>
  <c r="O93" i="3"/>
  <c r="P93" i="3"/>
  <c r="Q93" i="3"/>
  <c r="R93" i="3" s="1"/>
  <c r="S93" i="3"/>
  <c r="T93" i="3"/>
  <c r="U93" i="3"/>
  <c r="V93" i="3"/>
  <c r="W93" i="3"/>
  <c r="X93" i="3"/>
  <c r="Z93" i="3"/>
  <c r="AD93" i="2"/>
  <c r="AE93" i="2"/>
  <c r="X94" i="2"/>
  <c r="Y94" i="2" s="1"/>
  <c r="K93" i="3" l="1"/>
  <c r="Z94" i="2"/>
  <c r="AA94" i="2"/>
  <c r="AB94" i="2"/>
  <c r="E92" i="3"/>
  <c r="H92" i="3"/>
  <c r="N92" i="3"/>
  <c r="O92" i="3"/>
  <c r="Q92" i="3"/>
  <c r="S92" i="3"/>
  <c r="W92" i="3"/>
  <c r="AD92" i="2"/>
  <c r="AE92" i="2"/>
  <c r="N98" i="2"/>
  <c r="L93" i="3" l="1"/>
  <c r="M93" i="3"/>
  <c r="X91" i="2"/>
  <c r="B91" i="3" s="1"/>
  <c r="E91" i="3"/>
  <c r="H91" i="3"/>
  <c r="N91" i="3"/>
  <c r="Q91" i="3" s="1"/>
  <c r="O91" i="3"/>
  <c r="S91" i="3"/>
  <c r="W91" i="3"/>
  <c r="AD91" i="2"/>
  <c r="AE91" i="2"/>
  <c r="G92" i="3" l="1"/>
  <c r="F92" i="3"/>
  <c r="I92" i="3"/>
  <c r="J92" i="3"/>
  <c r="P91" i="3"/>
  <c r="Z91" i="3"/>
  <c r="R91" i="3"/>
  <c r="T91" i="3"/>
  <c r="X91" i="3"/>
  <c r="K91" i="3"/>
  <c r="E90" i="3"/>
  <c r="H90" i="3"/>
  <c r="N90" i="3"/>
  <c r="O90" i="3"/>
  <c r="Q90" i="3"/>
  <c r="S90" i="3"/>
  <c r="W90" i="3"/>
  <c r="G91" i="3" l="1"/>
  <c r="J91" i="3"/>
  <c r="I91" i="3"/>
  <c r="F91" i="3"/>
  <c r="V91" i="3"/>
  <c r="U91" i="3"/>
  <c r="AD90" i="2"/>
  <c r="AE90" i="2"/>
  <c r="E88" i="3" l="1"/>
  <c r="H88" i="3"/>
  <c r="N88" i="3"/>
  <c r="O88" i="3"/>
  <c r="Q88" i="3"/>
  <c r="S88" i="3"/>
  <c r="W88" i="3"/>
  <c r="E89" i="3"/>
  <c r="H89" i="3"/>
  <c r="I89" i="3" s="1"/>
  <c r="N89" i="3"/>
  <c r="O89" i="3"/>
  <c r="Q89" i="3"/>
  <c r="S89" i="3"/>
  <c r="W89" i="3"/>
  <c r="AD88" i="2"/>
  <c r="AE88" i="2"/>
  <c r="AD89" i="2"/>
  <c r="AE89" i="2"/>
  <c r="J89" i="3" l="1"/>
  <c r="I90" i="3"/>
  <c r="J90" i="3"/>
  <c r="F89" i="3"/>
  <c r="G90" i="3"/>
  <c r="F90" i="3"/>
  <c r="G89" i="3"/>
  <c r="E86" i="3"/>
  <c r="H86" i="3"/>
  <c r="N86" i="3"/>
  <c r="O86" i="3"/>
  <c r="Q86" i="3"/>
  <c r="S86" i="3"/>
  <c r="W86" i="3"/>
  <c r="E87" i="3"/>
  <c r="G87" i="3"/>
  <c r="H87" i="3"/>
  <c r="J87" i="3" s="1"/>
  <c r="N87" i="3"/>
  <c r="O87" i="3"/>
  <c r="Q87" i="3"/>
  <c r="S87" i="3"/>
  <c r="W87" i="3"/>
  <c r="AD86" i="2"/>
  <c r="AE86" i="2"/>
  <c r="AD87" i="2"/>
  <c r="AE87" i="2"/>
  <c r="F87" i="3" l="1"/>
  <c r="G88" i="3"/>
  <c r="F88" i="3"/>
  <c r="J88" i="3"/>
  <c r="I88" i="3"/>
  <c r="I87" i="3"/>
  <c r="E84" i="3"/>
  <c r="H84" i="3"/>
  <c r="N84" i="3"/>
  <c r="Q84" i="3" s="1"/>
  <c r="O84" i="3"/>
  <c r="S84" i="3"/>
  <c r="W84" i="3"/>
  <c r="E85" i="3"/>
  <c r="F86" i="3" s="1"/>
  <c r="G85" i="3"/>
  <c r="H85" i="3"/>
  <c r="I86" i="3" s="1"/>
  <c r="N85" i="3"/>
  <c r="Q85" i="3" s="1"/>
  <c r="O85" i="3"/>
  <c r="S85" i="3"/>
  <c r="W85" i="3"/>
  <c r="AD84" i="2"/>
  <c r="AE84" i="2"/>
  <c r="AD85" i="2"/>
  <c r="AE85" i="2"/>
  <c r="J85" i="3" l="1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Q82" i="3" s="1"/>
  <c r="O82" i="3"/>
  <c r="S82" i="3"/>
  <c r="W82" i="3"/>
  <c r="AD82" i="2"/>
  <c r="AE82" i="2"/>
  <c r="I83" i="3" l="1"/>
  <c r="G83" i="3"/>
  <c r="F83" i="3"/>
  <c r="E81" i="3"/>
  <c r="F82" i="3" s="1"/>
  <c r="H81" i="3"/>
  <c r="N81" i="3"/>
  <c r="Q81" i="3" s="1"/>
  <c r="O81" i="3"/>
  <c r="S81" i="3"/>
  <c r="W81" i="3"/>
  <c r="AD81" i="2"/>
  <c r="AE81" i="2"/>
  <c r="G82" i="3" l="1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G80" i="3"/>
  <c r="J80" i="3"/>
  <c r="F80" i="3"/>
  <c r="Q79" i="3"/>
  <c r="E78" i="3"/>
  <c r="F79" i="3" s="1"/>
  <c r="H78" i="3"/>
  <c r="N78" i="3"/>
  <c r="O78" i="3"/>
  <c r="S78" i="3"/>
  <c r="W78" i="3"/>
  <c r="AD78" i="2"/>
  <c r="AE78" i="2"/>
  <c r="G79" i="3" l="1"/>
  <c r="J79" i="3"/>
  <c r="I79" i="3"/>
  <c r="Q78" i="3"/>
  <c r="W77" i="3"/>
  <c r="S77" i="3"/>
  <c r="O77" i="3"/>
  <c r="N77" i="3"/>
  <c r="E77" i="3"/>
  <c r="G78" i="3" s="1"/>
  <c r="H77" i="3"/>
  <c r="J78" i="3" s="1"/>
  <c r="Q77" i="3"/>
  <c r="AD76" i="2"/>
  <c r="AE76" i="2"/>
  <c r="AD77" i="2"/>
  <c r="AE77" i="2"/>
  <c r="I78" i="3" l="1"/>
  <c r="F78" i="3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I74" i="3" s="1"/>
  <c r="N74" i="3"/>
  <c r="O74" i="3"/>
  <c r="S74" i="3"/>
  <c r="W74" i="3"/>
  <c r="AE73" i="2"/>
  <c r="AE74" i="2"/>
  <c r="AD73" i="2"/>
  <c r="AD74" i="2"/>
  <c r="J74" i="3" l="1"/>
  <c r="F74" i="3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B88" i="3" s="1"/>
  <c r="X89" i="2"/>
  <c r="X90" i="2"/>
  <c r="B90" i="3" s="1"/>
  <c r="X92" i="2"/>
  <c r="B92" i="3" s="1"/>
  <c r="X93" i="2"/>
  <c r="X72" i="2"/>
  <c r="Y72" i="2" s="1"/>
  <c r="AD72" i="2"/>
  <c r="AE72" i="2"/>
  <c r="E72" i="3"/>
  <c r="G73" i="3" s="1"/>
  <c r="H72" i="3"/>
  <c r="I73" i="3" s="1"/>
  <c r="Y93" i="2" l="1"/>
  <c r="AF93" i="2" s="1"/>
  <c r="AC93" i="2"/>
  <c r="Y89" i="2"/>
  <c r="AB89" i="2" s="1"/>
  <c r="B89" i="3"/>
  <c r="AB93" i="2"/>
  <c r="AF94" i="2"/>
  <c r="T88" i="3"/>
  <c r="P88" i="3"/>
  <c r="Z88" i="3"/>
  <c r="X88" i="3"/>
  <c r="R88" i="3"/>
  <c r="K88" i="3"/>
  <c r="P92" i="3"/>
  <c r="D92" i="3"/>
  <c r="Z92" i="3"/>
  <c r="T92" i="3"/>
  <c r="X92" i="3"/>
  <c r="C92" i="3"/>
  <c r="K92" i="3"/>
  <c r="R92" i="3"/>
  <c r="D90" i="3"/>
  <c r="C91" i="3"/>
  <c r="C90" i="3"/>
  <c r="D91" i="3"/>
  <c r="Z90" i="3"/>
  <c r="P90" i="3"/>
  <c r="T90" i="3"/>
  <c r="X90" i="3"/>
  <c r="R90" i="3"/>
  <c r="K90" i="3"/>
  <c r="Y92" i="2"/>
  <c r="AF92" i="2" s="1"/>
  <c r="AC92" i="2"/>
  <c r="Y91" i="2"/>
  <c r="AA91" i="2" s="1"/>
  <c r="AC91" i="2"/>
  <c r="Y90" i="2"/>
  <c r="AB90" i="2" s="1"/>
  <c r="AC90" i="2"/>
  <c r="Y88" i="2"/>
  <c r="AB88" i="2" s="1"/>
  <c r="AC88" i="2"/>
  <c r="AC89" i="2"/>
  <c r="Y87" i="2"/>
  <c r="Z87" i="2" s="1"/>
  <c r="B87" i="3"/>
  <c r="C88" i="3" s="1"/>
  <c r="P86" i="3"/>
  <c r="Z86" i="3"/>
  <c r="R86" i="3"/>
  <c r="T86" i="3"/>
  <c r="X86" i="3"/>
  <c r="K86" i="3"/>
  <c r="Y86" i="2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Z82" i="2" s="1"/>
  <c r="Y81" i="2"/>
  <c r="AA81" i="2" s="1"/>
  <c r="Y80" i="2"/>
  <c r="AC80" i="2"/>
  <c r="Y79" i="2"/>
  <c r="AB79" i="2" s="1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Z85" i="2"/>
  <c r="Z93" i="2"/>
  <c r="AA93" i="2"/>
  <c r="AA86" i="2"/>
  <c r="AA82" i="2"/>
  <c r="Z89" i="2"/>
  <c r="Z90" i="2"/>
  <c r="Z78" i="2"/>
  <c r="Z86" i="2"/>
  <c r="AA88" i="2"/>
  <c r="AA80" i="2"/>
  <c r="AB80" i="2"/>
  <c r="Z80" i="2"/>
  <c r="Z76" i="2"/>
  <c r="AA76" i="2"/>
  <c r="AB76" i="2"/>
  <c r="Z92" i="2"/>
  <c r="AA92" i="2"/>
  <c r="AB87" i="2"/>
  <c r="AB74" i="2"/>
  <c r="AA87" i="2"/>
  <c r="AB91" i="2"/>
  <c r="AB83" i="2"/>
  <c r="AB75" i="2"/>
  <c r="AB86" i="2"/>
  <c r="AB78" i="2"/>
  <c r="AA83" i="2"/>
  <c r="AA75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D88" i="3" l="1"/>
  <c r="AB92" i="2"/>
  <c r="Z88" i="2"/>
  <c r="AA85" i="2"/>
  <c r="U88" i="3"/>
  <c r="V88" i="3"/>
  <c r="U92" i="3"/>
  <c r="V92" i="3"/>
  <c r="L92" i="3"/>
  <c r="M92" i="3"/>
  <c r="AA89" i="2"/>
  <c r="V90" i="3"/>
  <c r="U90" i="3"/>
  <c r="L91" i="3"/>
  <c r="M91" i="3"/>
  <c r="C89" i="3"/>
  <c r="D89" i="3"/>
  <c r="P89" i="3"/>
  <c r="Z89" i="3"/>
  <c r="X89" i="3"/>
  <c r="T89" i="3"/>
  <c r="K89" i="3"/>
  <c r="L90" i="3" s="1"/>
  <c r="R89" i="3"/>
  <c r="Z91" i="2"/>
  <c r="AF91" i="2"/>
  <c r="AA90" i="2"/>
  <c r="AF90" i="2"/>
  <c r="AF88" i="2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L88" i="3" s="1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M88" i="3" l="1"/>
  <c r="U89" i="3"/>
  <c r="V89" i="3"/>
  <c r="L89" i="3"/>
  <c r="M89" i="3"/>
  <c r="M90" i="3"/>
  <c r="V87" i="3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E49" i="2" s="1"/>
  <c r="W50" i="2"/>
  <c r="W51" i="2"/>
  <c r="W52" i="2"/>
  <c r="W53" i="2"/>
  <c r="AE54" i="2" s="1"/>
  <c r="W54" i="2"/>
  <c r="W55" i="2"/>
  <c r="W56" i="2"/>
  <c r="W57" i="2"/>
  <c r="AE58" i="2" s="1"/>
  <c r="W58" i="2"/>
  <c r="W59" i="2"/>
  <c r="W60" i="2"/>
  <c r="W61" i="2"/>
  <c r="AE62" i="2" s="1"/>
  <c r="W62" i="2"/>
  <c r="W63" i="2"/>
  <c r="W64" i="2"/>
  <c r="W65" i="2"/>
  <c r="AE66" i="2" s="1"/>
  <c r="W66" i="2"/>
  <c r="AE67" i="2" s="1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65" i="2" l="1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V33" i="3" l="1"/>
  <c r="P33" i="3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<sst xmlns="http://schemas.openxmlformats.org/spreadsheetml/2006/main" count="393" uniqueCount="73">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</sst>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  <font>
      <sz val="11"/>
      <color rgb="FF2524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  <xf numFmtId="0" fontId="10" fillId="0" borderId="0" xfId="0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Statistiche!$G$2:$G$93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Statistiche!$M$2:$M$93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Statistiche!$B$1</c15:sqref>
                        </c15:formulaRef>
                      </c:ext>
                    </c:extLst>
                    <c:strCache>
                      <c:ptCount val="1"/>
                      <c:pt idx="0">
                        <c:v>Tot. Positivi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Statistiche!$A$2:$A$93</c15:sqref>
                        </c15:formulaRef>
                      </c:ext>
                    </c:extLst>
                    <c:numCache>
                      <c:formatCode>m/d/yyyy</c:formatCode>
                      <c:ptCount val="92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Statistiche!$B$2:$B$93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16</c:v>
                      </c:pt>
                      <c:pt idx="22">
                        <c:v>74</c:v>
                      </c:pt>
                      <c:pt idx="23">
                        <c:v>141</c:v>
                      </c:pt>
                      <c:pt idx="24">
                        <c:v>221</c:v>
                      </c:pt>
                      <c:pt idx="25">
                        <c:v>322</c:v>
                      </c:pt>
                      <c:pt idx="26">
                        <c:v>400</c:v>
                      </c:pt>
                      <c:pt idx="27">
                        <c:v>650</c:v>
                      </c:pt>
                      <c:pt idx="28">
                        <c:v>888</c:v>
                      </c:pt>
                      <c:pt idx="29">
                        <c:v>1128</c:v>
                      </c:pt>
                      <c:pt idx="30">
                        <c:v>1694</c:v>
                      </c:pt>
                      <c:pt idx="31">
                        <c:v>1694</c:v>
                      </c:pt>
                      <c:pt idx="32">
                        <c:v>2263</c:v>
                      </c:pt>
                      <c:pt idx="33">
                        <c:v>2706</c:v>
                      </c:pt>
                      <c:pt idx="34">
                        <c:v>3296</c:v>
                      </c:pt>
                      <c:pt idx="35">
                        <c:v>3916</c:v>
                      </c:pt>
                      <c:pt idx="36">
                        <c:v>5061</c:v>
                      </c:pt>
                      <c:pt idx="37">
                        <c:v>6387</c:v>
                      </c:pt>
                      <c:pt idx="38">
                        <c:v>7985</c:v>
                      </c:pt>
                      <c:pt idx="39">
                        <c:v>8514</c:v>
                      </c:pt>
                      <c:pt idx="40">
                        <c:v>10590</c:v>
                      </c:pt>
                      <c:pt idx="41">
                        <c:v>12839</c:v>
                      </c:pt>
                      <c:pt idx="42">
                        <c:v>14955</c:v>
                      </c:pt>
                      <c:pt idx="43">
                        <c:v>17750</c:v>
                      </c:pt>
                      <c:pt idx="44">
                        <c:v>20603</c:v>
                      </c:pt>
                      <c:pt idx="45">
                        <c:v>23073</c:v>
                      </c:pt>
                      <c:pt idx="46">
                        <c:v>26062</c:v>
                      </c:pt>
                      <c:pt idx="47">
                        <c:v>28710</c:v>
                      </c:pt>
                      <c:pt idx="48">
                        <c:v>33190</c:v>
                      </c:pt>
                      <c:pt idx="49">
                        <c:v>37860</c:v>
                      </c:pt>
                      <c:pt idx="50">
                        <c:v>42681</c:v>
                      </c:pt>
                      <c:pt idx="51">
                        <c:v>46638</c:v>
                      </c:pt>
                      <c:pt idx="52">
                        <c:v>50418</c:v>
                      </c:pt>
                      <c:pt idx="53">
                        <c:v>54030</c:v>
                      </c:pt>
                      <c:pt idx="54">
                        <c:v>57521</c:v>
                      </c:pt>
                      <c:pt idx="55">
                        <c:v>62013</c:v>
                      </c:pt>
                      <c:pt idx="56">
                        <c:v>66369</c:v>
                      </c:pt>
                      <c:pt idx="57">
                        <c:v>70065</c:v>
                      </c:pt>
                      <c:pt idx="58">
                        <c:v>73910</c:v>
                      </c:pt>
                      <c:pt idx="59">
                        <c:v>75528</c:v>
                      </c:pt>
                      <c:pt idx="60">
                        <c:v>77635</c:v>
                      </c:pt>
                      <c:pt idx="61">
                        <c:v>80572</c:v>
                      </c:pt>
                      <c:pt idx="62">
                        <c:v>83049</c:v>
                      </c:pt>
                      <c:pt idx="63">
                        <c:v>85388</c:v>
                      </c:pt>
                      <c:pt idx="64">
                        <c:v>88274</c:v>
                      </c:pt>
                      <c:pt idx="65">
                        <c:v>91246</c:v>
                      </c:pt>
                      <c:pt idx="66">
                        <c:v>93187</c:v>
                      </c:pt>
                      <c:pt idx="67">
                        <c:v>94067</c:v>
                      </c:pt>
                      <c:pt idx="68">
                        <c:v>95262</c:v>
                      </c:pt>
                      <c:pt idx="69">
                        <c:v>96877</c:v>
                      </c:pt>
                      <c:pt idx="70">
                        <c:v>98273</c:v>
                      </c:pt>
                      <c:pt idx="71">
                        <c:v>100269</c:v>
                      </c:pt>
                      <c:pt idx="72">
                        <c:v>102253</c:v>
                      </c:pt>
                      <c:pt idx="73">
                        <c:v>103616</c:v>
                      </c:pt>
                      <c:pt idx="74">
                        <c:v>104291</c:v>
                      </c:pt>
                      <c:pt idx="75">
                        <c:v>105418</c:v>
                      </c:pt>
                      <c:pt idx="76">
                        <c:v>106607</c:v>
                      </c:pt>
                      <c:pt idx="77">
                        <c:v>106962</c:v>
                      </c:pt>
                      <c:pt idx="78">
                        <c:v>107771</c:v>
                      </c:pt>
                      <c:pt idx="79">
                        <c:v>108257</c:v>
                      </c:pt>
                      <c:pt idx="80">
                        <c:v>108237</c:v>
                      </c:pt>
                      <c:pt idx="81">
                        <c:v>107709</c:v>
                      </c:pt>
                      <c:pt idx="82">
                        <c:v>107699</c:v>
                      </c:pt>
                      <c:pt idx="83">
                        <c:v>106848</c:v>
                      </c:pt>
                      <c:pt idx="84">
                        <c:v>106527</c:v>
                      </c:pt>
                      <c:pt idx="85">
                        <c:v>105847</c:v>
                      </c:pt>
                      <c:pt idx="86">
                        <c:v>106103</c:v>
                      </c:pt>
                      <c:pt idx="87">
                        <c:v>105813</c:v>
                      </c:pt>
                      <c:pt idx="88">
                        <c:v>105205</c:v>
                      </c:pt>
                      <c:pt idx="89">
                        <c:v>104657</c:v>
                      </c:pt>
                      <c:pt idx="90">
                        <c:v>101551</c:v>
                      </c:pt>
                      <c:pt idx="91">
                        <c:v>100943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2-477F-B11D-014C17F370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  <c:pt idx="89">
                  <c:v>-548</c:v>
                </c:pt>
                <c:pt idx="90">
                  <c:v>-3106</c:v>
                </c:pt>
                <c:pt idx="91">
                  <c:v>-608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Statistiche!$G$2:$G$93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Statistiche!$A$2:$A$93</c:f>
              <c:numCache>
                <c:formatCode>m/d/yyyy</c:formatCode>
                <c:ptCount val="9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Statistiche!$M$2:$M$93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Covid-19 Italia'!$B$1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11</c:v>
                </c:pt>
                <c:pt idx="30">
                  <c:v>25</c:v>
                </c:pt>
                <c:pt idx="31">
                  <c:v>25</c:v>
                </c:pt>
                <c:pt idx="32">
                  <c:v>59</c:v>
                </c:pt>
                <c:pt idx="33">
                  <c:v>80</c:v>
                </c:pt>
                <c:pt idx="34">
                  <c:v>120</c:v>
                </c:pt>
                <c:pt idx="35">
                  <c:v>155</c:v>
                </c:pt>
                <c:pt idx="36">
                  <c:v>201</c:v>
                </c:pt>
                <c:pt idx="37">
                  <c:v>265</c:v>
                </c:pt>
                <c:pt idx="38">
                  <c:v>313</c:v>
                </c:pt>
                <c:pt idx="39">
                  <c:v>381</c:v>
                </c:pt>
                <c:pt idx="40">
                  <c:v>461</c:v>
                </c:pt>
                <c:pt idx="41">
                  <c:v>570</c:v>
                </c:pt>
                <c:pt idx="42">
                  <c:v>698</c:v>
                </c:pt>
                <c:pt idx="43">
                  <c:v>863</c:v>
                </c:pt>
                <c:pt idx="44">
                  <c:v>1087</c:v>
                </c:pt>
                <c:pt idx="45">
                  <c:v>1185</c:v>
                </c:pt>
                <c:pt idx="46">
                  <c:v>1302</c:v>
                </c:pt>
                <c:pt idx="47">
                  <c:v>1476</c:v>
                </c:pt>
                <c:pt idx="48">
                  <c:v>1622</c:v>
                </c:pt>
                <c:pt idx="49">
                  <c:v>1844</c:v>
                </c:pt>
                <c:pt idx="50">
                  <c:v>1997</c:v>
                </c:pt>
                <c:pt idx="51">
                  <c:v>2231</c:v>
                </c:pt>
                <c:pt idx="52">
                  <c:v>2358</c:v>
                </c:pt>
                <c:pt idx="53">
                  <c:v>2497</c:v>
                </c:pt>
                <c:pt idx="54">
                  <c:v>2639</c:v>
                </c:pt>
                <c:pt idx="55">
                  <c:v>2795</c:v>
                </c:pt>
                <c:pt idx="56">
                  <c:v>2850</c:v>
                </c:pt>
                <c:pt idx="57">
                  <c:v>2999</c:v>
                </c:pt>
                <c:pt idx="58">
                  <c:v>3160</c:v>
                </c:pt>
                <c:pt idx="59">
                  <c:v>3251</c:v>
                </c:pt>
                <c:pt idx="60">
                  <c:v>3352</c:v>
                </c:pt>
                <c:pt idx="61">
                  <c:v>3456</c:v>
                </c:pt>
                <c:pt idx="62">
                  <c:v>3555</c:v>
                </c:pt>
                <c:pt idx="63">
                  <c:v>3631</c:v>
                </c:pt>
                <c:pt idx="64">
                  <c:v>3497</c:v>
                </c:pt>
                <c:pt idx="65">
                  <c:v>3578</c:v>
                </c:pt>
                <c:pt idx="66" formatCode="#,##0">
                  <c:v>3706</c:v>
                </c:pt>
                <c:pt idx="67">
                  <c:v>3738</c:v>
                </c:pt>
                <c:pt idx="68">
                  <c:v>3562</c:v>
                </c:pt>
                <c:pt idx="69">
                  <c:v>3401</c:v>
                </c:pt>
                <c:pt idx="70" formatCode="#,##0">
                  <c:v>3316</c:v>
                </c:pt>
                <c:pt idx="71">
                  <c:v>3231</c:v>
                </c:pt>
                <c:pt idx="72">
                  <c:v>3114</c:v>
                </c:pt>
                <c:pt idx="73">
                  <c:v>3080</c:v>
                </c:pt>
                <c:pt idx="74">
                  <c:v>3095</c:v>
                </c:pt>
                <c:pt idx="75">
                  <c:v>3097</c:v>
                </c:pt>
                <c:pt idx="76" formatCode="#,##0">
                  <c:v>3124</c:v>
                </c:pt>
                <c:pt idx="77">
                  <c:v>3157</c:v>
                </c:pt>
                <c:pt idx="78">
                  <c:v>3172</c:v>
                </c:pt>
                <c:pt idx="79" formatCode="#,##0">
                  <c:v>3182</c:v>
                </c:pt>
                <c:pt idx="80" formatCode="#,##0">
                  <c:v>3212</c:v>
                </c:pt>
                <c:pt idx="81">
                  <c:v>3218</c:v>
                </c:pt>
                <c:pt idx="82">
                  <c:v>3230</c:v>
                </c:pt>
                <c:pt idx="83">
                  <c:v>3230</c:v>
                </c:pt>
                <c:pt idx="84">
                  <c:v>3273</c:v>
                </c:pt>
                <c:pt idx="85">
                  <c:v>3272</c:v>
                </c:pt>
                <c:pt idx="86">
                  <c:v>3308</c:v>
                </c:pt>
                <c:pt idx="87">
                  <c:v>3310</c:v>
                </c:pt>
                <c:pt idx="88">
                  <c:v>3334</c:v>
                </c:pt>
                <c:pt idx="89">
                  <c:v>3347</c:v>
                </c:pt>
                <c:pt idx="90">
                  <c:v>3210</c:v>
                </c:pt>
                <c:pt idx="91">
                  <c:v>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768-8690-479E30B97AF9}"/>
            </c:ext>
          </c:extLst>
        </c:ser>
        <c:ser>
          <c:idx val="1"/>
          <c:order val="1"/>
          <c:tx>
            <c:strRef>
              <c:f>'Dati Covid-19 Italia'!$C$1</c:f>
              <c:strCache>
                <c:ptCount val="1"/>
                <c:pt idx="0">
                  <c:v>Umbria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26</c:v>
                </c:pt>
                <c:pt idx="38">
                  <c:v>28</c:v>
                </c:pt>
                <c:pt idx="39">
                  <c:v>37</c:v>
                </c:pt>
                <c:pt idx="40">
                  <c:v>44</c:v>
                </c:pt>
                <c:pt idx="41">
                  <c:v>62</c:v>
                </c:pt>
                <c:pt idx="42">
                  <c:v>73</c:v>
                </c:pt>
                <c:pt idx="43">
                  <c:v>103</c:v>
                </c:pt>
                <c:pt idx="44">
                  <c:v>139</c:v>
                </c:pt>
                <c:pt idx="45">
                  <c:v>159</c:v>
                </c:pt>
                <c:pt idx="46">
                  <c:v>192</c:v>
                </c:pt>
                <c:pt idx="47">
                  <c:v>241</c:v>
                </c:pt>
                <c:pt idx="48">
                  <c:v>328</c:v>
                </c:pt>
                <c:pt idx="49">
                  <c:v>384</c:v>
                </c:pt>
                <c:pt idx="50">
                  <c:v>447</c:v>
                </c:pt>
                <c:pt idx="51">
                  <c:v>500</c:v>
                </c:pt>
                <c:pt idx="52">
                  <c:v>556</c:v>
                </c:pt>
                <c:pt idx="53">
                  <c:v>624</c:v>
                </c:pt>
                <c:pt idx="54">
                  <c:v>686</c:v>
                </c:pt>
                <c:pt idx="55">
                  <c:v>770</c:v>
                </c:pt>
                <c:pt idx="56">
                  <c:v>824</c:v>
                </c:pt>
                <c:pt idx="57">
                  <c:v>898</c:v>
                </c:pt>
                <c:pt idx="58">
                  <c:v>897</c:v>
                </c:pt>
                <c:pt idx="59">
                  <c:v>834</c:v>
                </c:pt>
                <c:pt idx="60">
                  <c:v>851</c:v>
                </c:pt>
                <c:pt idx="61">
                  <c:v>864</c:v>
                </c:pt>
                <c:pt idx="62">
                  <c:v>885</c:v>
                </c:pt>
                <c:pt idx="63">
                  <c:v>920</c:v>
                </c:pt>
                <c:pt idx="64">
                  <c:v>927</c:v>
                </c:pt>
                <c:pt idx="65">
                  <c:v>898</c:v>
                </c:pt>
                <c:pt idx="66">
                  <c:v>872</c:v>
                </c:pt>
                <c:pt idx="67">
                  <c:v>846</c:v>
                </c:pt>
                <c:pt idx="68">
                  <c:v>823</c:v>
                </c:pt>
                <c:pt idx="69">
                  <c:v>792</c:v>
                </c:pt>
                <c:pt idx="70">
                  <c:v>752</c:v>
                </c:pt>
                <c:pt idx="71">
                  <c:v>723</c:v>
                </c:pt>
                <c:pt idx="72">
                  <c:v>687</c:v>
                </c:pt>
                <c:pt idx="73">
                  <c:v>625</c:v>
                </c:pt>
                <c:pt idx="74">
                  <c:v>622</c:v>
                </c:pt>
                <c:pt idx="75">
                  <c:v>582</c:v>
                </c:pt>
                <c:pt idx="76">
                  <c:v>536</c:v>
                </c:pt>
                <c:pt idx="77">
                  <c:v>494</c:v>
                </c:pt>
                <c:pt idx="78">
                  <c:v>431</c:v>
                </c:pt>
                <c:pt idx="79">
                  <c:v>436</c:v>
                </c:pt>
                <c:pt idx="80">
                  <c:v>424</c:v>
                </c:pt>
                <c:pt idx="81">
                  <c:v>407</c:v>
                </c:pt>
                <c:pt idx="82">
                  <c:v>371</c:v>
                </c:pt>
                <c:pt idx="83">
                  <c:v>355</c:v>
                </c:pt>
                <c:pt idx="84">
                  <c:v>322</c:v>
                </c:pt>
                <c:pt idx="85">
                  <c:v>297</c:v>
                </c:pt>
                <c:pt idx="86">
                  <c:v>296</c:v>
                </c:pt>
                <c:pt idx="87">
                  <c:v>287</c:v>
                </c:pt>
                <c:pt idx="88">
                  <c:v>275</c:v>
                </c:pt>
                <c:pt idx="89">
                  <c:v>261</c:v>
                </c:pt>
                <c:pt idx="90">
                  <c:v>233</c:v>
                </c:pt>
                <c:pt idx="9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768-8690-479E30B97AF9}"/>
            </c:ext>
          </c:extLst>
        </c:ser>
        <c:ser>
          <c:idx val="2"/>
          <c:order val="2"/>
          <c:tx>
            <c:strRef>
              <c:f>'Dati Covid-19 Italia'!$D$1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11</c:v>
                </c:pt>
                <c:pt idx="29">
                  <c:v>11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82</c:v>
                </c:pt>
                <c:pt idx="34">
                  <c:v>106</c:v>
                </c:pt>
                <c:pt idx="35">
                  <c:v>139</c:v>
                </c:pt>
                <c:pt idx="36">
                  <c:v>202</c:v>
                </c:pt>
                <c:pt idx="37">
                  <c:v>355</c:v>
                </c:pt>
                <c:pt idx="38">
                  <c:v>337</c:v>
                </c:pt>
                <c:pt idx="39">
                  <c:v>436</c:v>
                </c:pt>
                <c:pt idx="40">
                  <c:v>480</c:v>
                </c:pt>
                <c:pt idx="41">
                  <c:v>554</c:v>
                </c:pt>
                <c:pt idx="42">
                  <c:v>794</c:v>
                </c:pt>
                <c:pt idx="43">
                  <c:v>814</c:v>
                </c:pt>
                <c:pt idx="44">
                  <c:v>1030</c:v>
                </c:pt>
                <c:pt idx="45">
                  <c:v>1405</c:v>
                </c:pt>
                <c:pt idx="46">
                  <c:v>1764</c:v>
                </c:pt>
                <c:pt idx="47">
                  <c:v>2187</c:v>
                </c:pt>
                <c:pt idx="48">
                  <c:v>2754</c:v>
                </c:pt>
                <c:pt idx="49">
                  <c:v>3244</c:v>
                </c:pt>
                <c:pt idx="50">
                  <c:v>3506</c:v>
                </c:pt>
                <c:pt idx="51">
                  <c:v>4127</c:v>
                </c:pt>
                <c:pt idx="52">
                  <c:v>4529</c:v>
                </c:pt>
                <c:pt idx="53">
                  <c:v>5124</c:v>
                </c:pt>
                <c:pt idx="54">
                  <c:v>5556</c:v>
                </c:pt>
                <c:pt idx="55">
                  <c:v>5950</c:v>
                </c:pt>
                <c:pt idx="56">
                  <c:v>6347</c:v>
                </c:pt>
                <c:pt idx="57">
                  <c:v>6851</c:v>
                </c:pt>
                <c:pt idx="58">
                  <c:v>7298</c:v>
                </c:pt>
                <c:pt idx="59">
                  <c:v>7655</c:v>
                </c:pt>
                <c:pt idx="60">
                  <c:v>8082</c:v>
                </c:pt>
                <c:pt idx="61">
                  <c:v>8470</c:v>
                </c:pt>
                <c:pt idx="62">
                  <c:v>8799</c:v>
                </c:pt>
                <c:pt idx="63">
                  <c:v>9130</c:v>
                </c:pt>
                <c:pt idx="64">
                  <c:v>9693</c:v>
                </c:pt>
                <c:pt idx="65">
                  <c:v>10177</c:v>
                </c:pt>
                <c:pt idx="66">
                  <c:v>10545</c:v>
                </c:pt>
                <c:pt idx="67">
                  <c:v>10704</c:v>
                </c:pt>
                <c:pt idx="68">
                  <c:v>10989</c:v>
                </c:pt>
                <c:pt idx="69">
                  <c:v>11336</c:v>
                </c:pt>
                <c:pt idx="70">
                  <c:v>11576</c:v>
                </c:pt>
                <c:pt idx="71">
                  <c:v>12170</c:v>
                </c:pt>
                <c:pt idx="72">
                  <c:v>12505</c:v>
                </c:pt>
                <c:pt idx="73">
                  <c:v>12765</c:v>
                </c:pt>
                <c:pt idx="74">
                  <c:v>13055</c:v>
                </c:pt>
                <c:pt idx="75">
                  <c:v>13195</c:v>
                </c:pt>
                <c:pt idx="76" formatCode="#,##0">
                  <c:v>13783</c:v>
                </c:pt>
                <c:pt idx="77">
                  <c:v>13998</c:v>
                </c:pt>
                <c:pt idx="78">
                  <c:v>14223</c:v>
                </c:pt>
                <c:pt idx="79">
                  <c:v>14470</c:v>
                </c:pt>
                <c:pt idx="80">
                  <c:v>14557</c:v>
                </c:pt>
                <c:pt idx="81">
                  <c:v>14811</c:v>
                </c:pt>
                <c:pt idx="82">
                  <c:v>15122</c:v>
                </c:pt>
                <c:pt idx="83">
                  <c:v>15152</c:v>
                </c:pt>
                <c:pt idx="84">
                  <c:v>15391</c:v>
                </c:pt>
                <c:pt idx="85">
                  <c:v>15502</c:v>
                </c:pt>
                <c:pt idx="86">
                  <c:v>15519</c:v>
                </c:pt>
                <c:pt idx="87">
                  <c:v>15508</c:v>
                </c:pt>
                <c:pt idx="88">
                  <c:v>15506</c:v>
                </c:pt>
                <c:pt idx="89">
                  <c:v>15521</c:v>
                </c:pt>
                <c:pt idx="90">
                  <c:v>15493</c:v>
                </c:pt>
                <c:pt idx="91">
                  <c:v>15562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A-4768-8690-479E30B97AF9}"/>
            </c:ext>
          </c:extLst>
        </c:ser>
        <c:ser>
          <c:idx val="3"/>
          <c:order val="3"/>
          <c:tx>
            <c:strRef>
              <c:f>'Dati Covid-19 Italia'!$E$1</c:f>
              <c:strCache>
                <c:ptCount val="1"/>
                <c:pt idx="0">
                  <c:v>Valle D'Aosta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Italia'!$E$2:$E$98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27</c:v>
                </c:pt>
                <c:pt idx="43">
                  <c:v>41</c:v>
                </c:pt>
                <c:pt idx="44">
                  <c:v>56</c:v>
                </c:pt>
                <c:pt idx="45">
                  <c:v>103</c:v>
                </c:pt>
                <c:pt idx="46">
                  <c:v>134</c:v>
                </c:pt>
                <c:pt idx="47">
                  <c:v>162</c:v>
                </c:pt>
                <c:pt idx="48">
                  <c:v>209</c:v>
                </c:pt>
                <c:pt idx="49">
                  <c:v>257</c:v>
                </c:pt>
                <c:pt idx="50">
                  <c:v>304</c:v>
                </c:pt>
                <c:pt idx="51">
                  <c:v>354</c:v>
                </c:pt>
                <c:pt idx="52">
                  <c:v>379</c:v>
                </c:pt>
                <c:pt idx="53">
                  <c:v>379</c:v>
                </c:pt>
                <c:pt idx="54">
                  <c:v>375</c:v>
                </c:pt>
                <c:pt idx="55">
                  <c:v>378</c:v>
                </c:pt>
                <c:pt idx="56">
                  <c:v>413</c:v>
                </c:pt>
                <c:pt idx="57">
                  <c:v>468</c:v>
                </c:pt>
                <c:pt idx="58">
                  <c:v>539</c:v>
                </c:pt>
                <c:pt idx="59">
                  <c:v>518</c:v>
                </c:pt>
                <c:pt idx="60">
                  <c:v>552</c:v>
                </c:pt>
                <c:pt idx="61">
                  <c:v>540</c:v>
                </c:pt>
                <c:pt idx="62">
                  <c:v>556</c:v>
                </c:pt>
                <c:pt idx="63">
                  <c:v>560</c:v>
                </c:pt>
                <c:pt idx="64">
                  <c:v>560</c:v>
                </c:pt>
                <c:pt idx="65">
                  <c:v>576</c:v>
                </c:pt>
                <c:pt idx="66">
                  <c:v>567</c:v>
                </c:pt>
                <c:pt idx="67">
                  <c:v>593</c:v>
                </c:pt>
                <c:pt idx="68">
                  <c:v>606</c:v>
                </c:pt>
                <c:pt idx="69">
                  <c:v>609</c:v>
                </c:pt>
                <c:pt idx="70">
                  <c:v>602</c:v>
                </c:pt>
                <c:pt idx="71">
                  <c:v>590</c:v>
                </c:pt>
                <c:pt idx="72">
                  <c:v>588</c:v>
                </c:pt>
                <c:pt idx="73">
                  <c:v>582</c:v>
                </c:pt>
                <c:pt idx="74">
                  <c:v>559</c:v>
                </c:pt>
                <c:pt idx="75">
                  <c:v>548</c:v>
                </c:pt>
                <c:pt idx="76">
                  <c:v>518</c:v>
                </c:pt>
                <c:pt idx="77">
                  <c:v>491</c:v>
                </c:pt>
                <c:pt idx="78">
                  <c:v>549</c:v>
                </c:pt>
                <c:pt idx="79">
                  <c:v>562</c:v>
                </c:pt>
                <c:pt idx="80">
                  <c:v>548</c:v>
                </c:pt>
                <c:pt idx="81">
                  <c:v>522</c:v>
                </c:pt>
                <c:pt idx="82">
                  <c:v>501</c:v>
                </c:pt>
                <c:pt idx="83">
                  <c:v>463</c:v>
                </c:pt>
                <c:pt idx="84">
                  <c:v>354</c:v>
                </c:pt>
                <c:pt idx="85">
                  <c:v>313</c:v>
                </c:pt>
                <c:pt idx="86">
                  <c:v>254</c:v>
                </c:pt>
                <c:pt idx="87">
                  <c:v>235</c:v>
                </c:pt>
                <c:pt idx="88">
                  <c:v>209</c:v>
                </c:pt>
                <c:pt idx="89">
                  <c:v>135</c:v>
                </c:pt>
                <c:pt idx="90">
                  <c:v>89</c:v>
                </c:pt>
                <c:pt idx="9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A-4768-8690-479E30B97AF9}"/>
            </c:ext>
          </c:extLst>
        </c:ser>
        <c:ser>
          <c:idx val="4"/>
          <c:order val="4"/>
          <c:tx>
            <c:strRef>
              <c:f>'Dati Covid-19 Italia'!$F$1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Italia'!$F$2:$F$98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19</c:v>
                </c:pt>
                <c:pt idx="28">
                  <c:v>19</c:v>
                </c:pt>
                <c:pt idx="29">
                  <c:v>42</c:v>
                </c:pt>
                <c:pt idx="30">
                  <c:v>25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42</c:v>
                </c:pt>
                <c:pt idx="37">
                  <c:v>67</c:v>
                </c:pt>
                <c:pt idx="38">
                  <c:v>97</c:v>
                </c:pt>
                <c:pt idx="39">
                  <c:v>128</c:v>
                </c:pt>
                <c:pt idx="40">
                  <c:v>181</c:v>
                </c:pt>
                <c:pt idx="41">
                  <c:v>243</c:v>
                </c:pt>
                <c:pt idx="42">
                  <c:v>304</c:v>
                </c:pt>
                <c:pt idx="43">
                  <c:v>384</c:v>
                </c:pt>
                <c:pt idx="44">
                  <c:v>493</c:v>
                </c:pt>
                <c:pt idx="45">
                  <c:v>575</c:v>
                </c:pt>
                <c:pt idx="46">
                  <c:v>661</c:v>
                </c:pt>
                <c:pt idx="47">
                  <c:v>744</c:v>
                </c:pt>
                <c:pt idx="48">
                  <c:v>883</c:v>
                </c:pt>
                <c:pt idx="49">
                  <c:v>1001</c:v>
                </c:pt>
                <c:pt idx="50">
                  <c:v>1159</c:v>
                </c:pt>
                <c:pt idx="51">
                  <c:v>1351</c:v>
                </c:pt>
                <c:pt idx="52">
                  <c:v>1553</c:v>
                </c:pt>
                <c:pt idx="53">
                  <c:v>1692</c:v>
                </c:pt>
                <c:pt idx="54">
                  <c:v>1826</c:v>
                </c:pt>
                <c:pt idx="55">
                  <c:v>2027</c:v>
                </c:pt>
                <c:pt idx="56">
                  <c:v>2060</c:v>
                </c:pt>
                <c:pt idx="57">
                  <c:v>2086</c:v>
                </c:pt>
                <c:pt idx="58">
                  <c:v>2279</c:v>
                </c:pt>
                <c:pt idx="59">
                  <c:v>2383</c:v>
                </c:pt>
                <c:pt idx="60">
                  <c:v>2508</c:v>
                </c:pt>
                <c:pt idx="61">
                  <c:v>2645</c:v>
                </c:pt>
                <c:pt idx="62">
                  <c:v>2660</c:v>
                </c:pt>
                <c:pt idx="63">
                  <c:v>2746</c:v>
                </c:pt>
                <c:pt idx="64">
                  <c:v>2894</c:v>
                </c:pt>
                <c:pt idx="65">
                  <c:v>3093</c:v>
                </c:pt>
                <c:pt idx="66" formatCode="#,##0">
                  <c:v>3117</c:v>
                </c:pt>
                <c:pt idx="67">
                  <c:v>3212</c:v>
                </c:pt>
                <c:pt idx="68">
                  <c:v>3245</c:v>
                </c:pt>
                <c:pt idx="69">
                  <c:v>3253</c:v>
                </c:pt>
                <c:pt idx="70">
                  <c:v>3301</c:v>
                </c:pt>
                <c:pt idx="71">
                  <c:v>3333</c:v>
                </c:pt>
                <c:pt idx="72">
                  <c:v>3333</c:v>
                </c:pt>
                <c:pt idx="73">
                  <c:v>3365</c:v>
                </c:pt>
                <c:pt idx="74">
                  <c:v>3466</c:v>
                </c:pt>
                <c:pt idx="75">
                  <c:v>3464</c:v>
                </c:pt>
                <c:pt idx="76" formatCode="#,##0">
                  <c:v>3437</c:v>
                </c:pt>
                <c:pt idx="77">
                  <c:v>3459</c:v>
                </c:pt>
                <c:pt idx="78">
                  <c:v>3412</c:v>
                </c:pt>
                <c:pt idx="79">
                  <c:v>3490</c:v>
                </c:pt>
                <c:pt idx="80">
                  <c:v>3496</c:v>
                </c:pt>
                <c:pt idx="81">
                  <c:v>3463</c:v>
                </c:pt>
                <c:pt idx="82">
                  <c:v>3476</c:v>
                </c:pt>
                <c:pt idx="83">
                  <c:v>3466</c:v>
                </c:pt>
                <c:pt idx="84">
                  <c:v>3437</c:v>
                </c:pt>
                <c:pt idx="85">
                  <c:v>3433</c:v>
                </c:pt>
                <c:pt idx="86">
                  <c:v>3480</c:v>
                </c:pt>
                <c:pt idx="87">
                  <c:v>3580</c:v>
                </c:pt>
                <c:pt idx="88">
                  <c:v>3571</c:v>
                </c:pt>
                <c:pt idx="89">
                  <c:v>3576</c:v>
                </c:pt>
                <c:pt idx="90">
                  <c:v>3551</c:v>
                </c:pt>
                <c:pt idx="91">
                  <c:v>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768-8690-479E30B97AF9}"/>
            </c:ext>
          </c:extLst>
        </c:ser>
        <c:ser>
          <c:idx val="5"/>
          <c:order val="5"/>
          <c:tx>
            <c:strRef>
              <c:f>'Dati Covid-19 Italia'!$G$1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Italia'!$G$2:$G$98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54</c:v>
                </c:pt>
                <c:pt idx="23">
                  <c:v>110</c:v>
                </c:pt>
                <c:pt idx="24">
                  <c:v>167</c:v>
                </c:pt>
                <c:pt idx="25">
                  <c:v>240</c:v>
                </c:pt>
                <c:pt idx="26">
                  <c:v>258</c:v>
                </c:pt>
                <c:pt idx="27">
                  <c:v>403</c:v>
                </c:pt>
                <c:pt idx="28">
                  <c:v>531</c:v>
                </c:pt>
                <c:pt idx="29">
                  <c:v>615</c:v>
                </c:pt>
                <c:pt idx="30">
                  <c:v>984</c:v>
                </c:pt>
                <c:pt idx="31">
                  <c:v>984</c:v>
                </c:pt>
                <c:pt idx="32">
                  <c:v>1326</c:v>
                </c:pt>
                <c:pt idx="33">
                  <c:v>1497</c:v>
                </c:pt>
                <c:pt idx="34">
                  <c:v>1777</c:v>
                </c:pt>
                <c:pt idx="35">
                  <c:v>2008</c:v>
                </c:pt>
                <c:pt idx="36">
                  <c:v>2742</c:v>
                </c:pt>
                <c:pt idx="37">
                  <c:v>3372</c:v>
                </c:pt>
                <c:pt idx="38">
                  <c:v>4490</c:v>
                </c:pt>
                <c:pt idx="39">
                  <c:v>4427</c:v>
                </c:pt>
                <c:pt idx="40">
                  <c:v>5763</c:v>
                </c:pt>
                <c:pt idx="41">
                  <c:v>6896</c:v>
                </c:pt>
                <c:pt idx="42">
                  <c:v>7732</c:v>
                </c:pt>
                <c:pt idx="43">
                  <c:v>9059</c:v>
                </c:pt>
                <c:pt idx="44">
                  <c:v>10043</c:v>
                </c:pt>
                <c:pt idx="45">
                  <c:v>10861</c:v>
                </c:pt>
                <c:pt idx="46">
                  <c:v>12095</c:v>
                </c:pt>
                <c:pt idx="47">
                  <c:v>12266</c:v>
                </c:pt>
                <c:pt idx="48">
                  <c:v>13938</c:v>
                </c:pt>
                <c:pt idx="49">
                  <c:v>15420</c:v>
                </c:pt>
                <c:pt idx="50">
                  <c:v>17370</c:v>
                </c:pt>
                <c:pt idx="51">
                  <c:v>17885</c:v>
                </c:pt>
                <c:pt idx="52">
                  <c:v>18910</c:v>
                </c:pt>
                <c:pt idx="53">
                  <c:v>19868</c:v>
                </c:pt>
                <c:pt idx="54">
                  <c:v>20591</c:v>
                </c:pt>
                <c:pt idx="55">
                  <c:v>22189</c:v>
                </c:pt>
                <c:pt idx="56">
                  <c:v>23895</c:v>
                </c:pt>
                <c:pt idx="57">
                  <c:v>24509</c:v>
                </c:pt>
                <c:pt idx="58">
                  <c:v>25392</c:v>
                </c:pt>
                <c:pt idx="59">
                  <c:v>25006</c:v>
                </c:pt>
                <c:pt idx="60">
                  <c:v>25124</c:v>
                </c:pt>
                <c:pt idx="61">
                  <c:v>25765</c:v>
                </c:pt>
                <c:pt idx="62">
                  <c:v>25876</c:v>
                </c:pt>
                <c:pt idx="63">
                  <c:v>26189</c:v>
                </c:pt>
                <c:pt idx="64">
                  <c:v>27220</c:v>
                </c:pt>
                <c:pt idx="65">
                  <c:v>28124</c:v>
                </c:pt>
                <c:pt idx="66">
                  <c:v>28469</c:v>
                </c:pt>
                <c:pt idx="67">
                  <c:v>28343</c:v>
                </c:pt>
                <c:pt idx="68">
                  <c:v>28545</c:v>
                </c:pt>
                <c:pt idx="69">
                  <c:v>29074</c:v>
                </c:pt>
                <c:pt idx="70">
                  <c:v>29530</c:v>
                </c:pt>
                <c:pt idx="71">
                  <c:v>30258</c:v>
                </c:pt>
                <c:pt idx="72">
                  <c:v>31265</c:v>
                </c:pt>
                <c:pt idx="73">
                  <c:v>31935</c:v>
                </c:pt>
                <c:pt idx="74">
                  <c:v>32363</c:v>
                </c:pt>
                <c:pt idx="75">
                  <c:v>32921</c:v>
                </c:pt>
                <c:pt idx="76">
                  <c:v>33090</c:v>
                </c:pt>
                <c:pt idx="77">
                  <c:v>33434</c:v>
                </c:pt>
                <c:pt idx="78">
                  <c:v>34195</c:v>
                </c:pt>
                <c:pt idx="79">
                  <c:v>34497</c:v>
                </c:pt>
                <c:pt idx="80">
                  <c:v>34587</c:v>
                </c:pt>
                <c:pt idx="81">
                  <c:v>33978</c:v>
                </c:pt>
                <c:pt idx="82">
                  <c:v>34242</c:v>
                </c:pt>
                <c:pt idx="83">
                  <c:v>33873</c:v>
                </c:pt>
                <c:pt idx="84">
                  <c:v>34368</c:v>
                </c:pt>
                <c:pt idx="85">
                  <c:v>34473</c:v>
                </c:pt>
                <c:pt idx="86">
                  <c:v>35166</c:v>
                </c:pt>
                <c:pt idx="87">
                  <c:v>35441</c:v>
                </c:pt>
                <c:pt idx="88">
                  <c:v>35744</c:v>
                </c:pt>
                <c:pt idx="89">
                  <c:v>36122</c:v>
                </c:pt>
                <c:pt idx="90">
                  <c:v>36211</c:v>
                </c:pt>
                <c:pt idx="91">
                  <c:v>36473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A-4768-8690-479E30B97AF9}"/>
            </c:ext>
          </c:extLst>
        </c:ser>
        <c:ser>
          <c:idx val="6"/>
          <c:order val="6"/>
          <c:tx>
            <c:strRef>
              <c:f>'Dati Covid-19 Italia'!$H$1</c:f>
              <c:strCache>
                <c:ptCount val="1"/>
                <c:pt idx="0">
                  <c:v>Trentino Alto Adige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Italia'!$H$2:$H$98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23</c:v>
                </c:pt>
                <c:pt idx="37">
                  <c:v>32</c:v>
                </c:pt>
                <c:pt idx="38">
                  <c:v>42</c:v>
                </c:pt>
                <c:pt idx="39">
                  <c:v>88</c:v>
                </c:pt>
                <c:pt idx="40">
                  <c:v>149</c:v>
                </c:pt>
                <c:pt idx="41">
                  <c:v>205</c:v>
                </c:pt>
                <c:pt idx="42">
                  <c:v>280</c:v>
                </c:pt>
                <c:pt idx="43">
                  <c:v>369</c:v>
                </c:pt>
                <c:pt idx="44">
                  <c:v>566</c:v>
                </c:pt>
                <c:pt idx="45">
                  <c:v>602</c:v>
                </c:pt>
                <c:pt idx="46">
                  <c:v>650</c:v>
                </c:pt>
                <c:pt idx="47">
                  <c:v>802</c:v>
                </c:pt>
                <c:pt idx="48">
                  <c:v>912</c:v>
                </c:pt>
                <c:pt idx="49">
                  <c:v>1130</c:v>
                </c:pt>
                <c:pt idx="50">
                  <c:v>1320</c:v>
                </c:pt>
                <c:pt idx="51">
                  <c:v>1533</c:v>
                </c:pt>
                <c:pt idx="52">
                  <c:v>1602</c:v>
                </c:pt>
                <c:pt idx="53">
                  <c:v>1674</c:v>
                </c:pt>
                <c:pt idx="54">
                  <c:v>1806</c:v>
                </c:pt>
                <c:pt idx="55">
                  <c:v>1885</c:v>
                </c:pt>
                <c:pt idx="56">
                  <c:v>1997</c:v>
                </c:pt>
                <c:pt idx="57">
                  <c:v>2163</c:v>
                </c:pt>
                <c:pt idx="58">
                  <c:v>2327</c:v>
                </c:pt>
                <c:pt idx="59">
                  <c:v>2455</c:v>
                </c:pt>
                <c:pt idx="60">
                  <c:v>2531</c:v>
                </c:pt>
                <c:pt idx="61">
                  <c:v>2595</c:v>
                </c:pt>
                <c:pt idx="62">
                  <c:v>2747</c:v>
                </c:pt>
                <c:pt idx="63">
                  <c:v>2868</c:v>
                </c:pt>
                <c:pt idx="64">
                  <c:v>2954</c:v>
                </c:pt>
                <c:pt idx="65">
                  <c:v>3021</c:v>
                </c:pt>
                <c:pt idx="66">
                  <c:v>3098</c:v>
                </c:pt>
                <c:pt idx="67">
                  <c:v>3191</c:v>
                </c:pt>
                <c:pt idx="68">
                  <c:v>3221</c:v>
                </c:pt>
                <c:pt idx="69">
                  <c:v>3293</c:v>
                </c:pt>
                <c:pt idx="70">
                  <c:v>3311</c:v>
                </c:pt>
                <c:pt idx="71">
                  <c:v>3333</c:v>
                </c:pt>
                <c:pt idx="72">
                  <c:v>3597</c:v>
                </c:pt>
                <c:pt idx="73">
                  <c:v>3617</c:v>
                </c:pt>
                <c:pt idx="74">
                  <c:v>3646</c:v>
                </c:pt>
                <c:pt idx="75">
                  <c:v>3680</c:v>
                </c:pt>
                <c:pt idx="76">
                  <c:v>3680</c:v>
                </c:pt>
                <c:pt idx="77">
                  <c:v>3572</c:v>
                </c:pt>
                <c:pt idx="78">
                  <c:v>3541</c:v>
                </c:pt>
                <c:pt idx="79">
                  <c:v>3537</c:v>
                </c:pt>
                <c:pt idx="80">
                  <c:v>3469</c:v>
                </c:pt>
                <c:pt idx="81">
                  <c:v>3445</c:v>
                </c:pt>
                <c:pt idx="82">
                  <c:v>3386</c:v>
                </c:pt>
                <c:pt idx="83">
                  <c:v>3365</c:v>
                </c:pt>
                <c:pt idx="84">
                  <c:v>2920</c:v>
                </c:pt>
                <c:pt idx="85">
                  <c:v>2779</c:v>
                </c:pt>
                <c:pt idx="86">
                  <c:v>2676</c:v>
                </c:pt>
                <c:pt idx="87">
                  <c:v>2647</c:v>
                </c:pt>
                <c:pt idx="88">
                  <c:v>2475</c:v>
                </c:pt>
                <c:pt idx="89">
                  <c:v>2308</c:v>
                </c:pt>
                <c:pt idx="90">
                  <c:v>2172</c:v>
                </c:pt>
                <c:pt idx="91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A-4768-8690-479E30B97AF9}"/>
            </c:ext>
          </c:extLst>
        </c:ser>
        <c:ser>
          <c:idx val="7"/>
          <c:order val="7"/>
          <c:tx>
            <c:strRef>
              <c:f>'Dati Covid-19 Italia'!$I$1</c:f>
              <c:strCache>
                <c:ptCount val="1"/>
                <c:pt idx="0">
                  <c:v>Friuli Venezia Giulia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Italia'!$I$2:$I$98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18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53</c:v>
                </c:pt>
                <c:pt idx="38">
                  <c:v>89</c:v>
                </c:pt>
                <c:pt idx="39">
                  <c:v>110</c:v>
                </c:pt>
                <c:pt idx="40">
                  <c:v>110</c:v>
                </c:pt>
                <c:pt idx="41">
                  <c:v>148</c:v>
                </c:pt>
                <c:pt idx="42">
                  <c:v>236</c:v>
                </c:pt>
                <c:pt idx="43">
                  <c:v>271</c:v>
                </c:pt>
                <c:pt idx="44">
                  <c:v>316</c:v>
                </c:pt>
                <c:pt idx="45">
                  <c:v>346</c:v>
                </c:pt>
                <c:pt idx="46">
                  <c:v>347</c:v>
                </c:pt>
                <c:pt idx="47">
                  <c:v>416</c:v>
                </c:pt>
                <c:pt idx="48">
                  <c:v>522</c:v>
                </c:pt>
                <c:pt idx="49">
                  <c:v>555</c:v>
                </c:pt>
                <c:pt idx="50">
                  <c:v>666</c:v>
                </c:pt>
                <c:pt idx="51">
                  <c:v>738</c:v>
                </c:pt>
                <c:pt idx="52">
                  <c:v>771</c:v>
                </c:pt>
                <c:pt idx="53">
                  <c:v>848</c:v>
                </c:pt>
                <c:pt idx="54">
                  <c:v>911</c:v>
                </c:pt>
                <c:pt idx="55">
                  <c:v>954</c:v>
                </c:pt>
                <c:pt idx="56">
                  <c:v>1027</c:v>
                </c:pt>
                <c:pt idx="57">
                  <c:v>1120</c:v>
                </c:pt>
                <c:pt idx="58">
                  <c:v>1141</c:v>
                </c:pt>
                <c:pt idx="59">
                  <c:v>1109</c:v>
                </c:pt>
                <c:pt idx="60">
                  <c:v>1160</c:v>
                </c:pt>
                <c:pt idx="61">
                  <c:v>1206</c:v>
                </c:pt>
                <c:pt idx="62">
                  <c:v>1294</c:v>
                </c:pt>
                <c:pt idx="63">
                  <c:v>1324</c:v>
                </c:pt>
                <c:pt idx="64">
                  <c:v>1336</c:v>
                </c:pt>
                <c:pt idx="65">
                  <c:v>1363</c:v>
                </c:pt>
                <c:pt idx="66">
                  <c:v>1396</c:v>
                </c:pt>
                <c:pt idx="67">
                  <c:v>1379</c:v>
                </c:pt>
                <c:pt idx="68">
                  <c:v>1415</c:v>
                </c:pt>
                <c:pt idx="69">
                  <c:v>1390</c:v>
                </c:pt>
                <c:pt idx="70">
                  <c:v>1398</c:v>
                </c:pt>
                <c:pt idx="71">
                  <c:v>1382</c:v>
                </c:pt>
                <c:pt idx="72">
                  <c:v>1326</c:v>
                </c:pt>
                <c:pt idx="73">
                  <c:v>1307</c:v>
                </c:pt>
                <c:pt idx="74">
                  <c:v>899</c:v>
                </c:pt>
                <c:pt idx="75">
                  <c:v>1394</c:v>
                </c:pt>
                <c:pt idx="76" formatCode="#,##0">
                  <c:v>1330</c:v>
                </c:pt>
                <c:pt idx="77">
                  <c:v>1428</c:v>
                </c:pt>
                <c:pt idx="78">
                  <c:v>1403</c:v>
                </c:pt>
                <c:pt idx="79">
                  <c:v>1337</c:v>
                </c:pt>
                <c:pt idx="80">
                  <c:v>1190</c:v>
                </c:pt>
                <c:pt idx="81">
                  <c:v>1322</c:v>
                </c:pt>
                <c:pt idx="82">
                  <c:v>1308</c:v>
                </c:pt>
                <c:pt idx="83">
                  <c:v>1135</c:v>
                </c:pt>
                <c:pt idx="84">
                  <c:v>1320</c:v>
                </c:pt>
                <c:pt idx="85">
                  <c:v>1084</c:v>
                </c:pt>
                <c:pt idx="86">
                  <c:v>1248</c:v>
                </c:pt>
                <c:pt idx="87">
                  <c:v>1258</c:v>
                </c:pt>
                <c:pt idx="88">
                  <c:v>1239</c:v>
                </c:pt>
                <c:pt idx="89">
                  <c:v>1227</c:v>
                </c:pt>
                <c:pt idx="90">
                  <c:v>1170</c:v>
                </c:pt>
                <c:pt idx="91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A-4768-8690-479E30B97AF9}"/>
            </c:ext>
          </c:extLst>
        </c:ser>
        <c:ser>
          <c:idx val="8"/>
          <c:order val="8"/>
          <c:tx>
            <c:strRef>
              <c:f>'Dati Covid-19 Italia'!$J$1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Italia'!$J$2:$J$98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21</c:v>
                </c:pt>
                <c:pt idx="24">
                  <c:v>32</c:v>
                </c:pt>
                <c:pt idx="25">
                  <c:v>43</c:v>
                </c:pt>
                <c:pt idx="26">
                  <c:v>71</c:v>
                </c:pt>
                <c:pt idx="27">
                  <c:v>111</c:v>
                </c:pt>
                <c:pt idx="28">
                  <c:v>151</c:v>
                </c:pt>
                <c:pt idx="29">
                  <c:v>191</c:v>
                </c:pt>
                <c:pt idx="30">
                  <c:v>263</c:v>
                </c:pt>
                <c:pt idx="31">
                  <c:v>263</c:v>
                </c:pt>
                <c:pt idx="32">
                  <c:v>297</c:v>
                </c:pt>
                <c:pt idx="33">
                  <c:v>345</c:v>
                </c:pt>
                <c:pt idx="34">
                  <c:v>380</c:v>
                </c:pt>
                <c:pt idx="35">
                  <c:v>454</c:v>
                </c:pt>
                <c:pt idx="36">
                  <c:v>505</c:v>
                </c:pt>
                <c:pt idx="37">
                  <c:v>623</c:v>
                </c:pt>
                <c:pt idx="38">
                  <c:v>694</c:v>
                </c:pt>
                <c:pt idx="39">
                  <c:v>783</c:v>
                </c:pt>
                <c:pt idx="40">
                  <c:v>940</c:v>
                </c:pt>
                <c:pt idx="41">
                  <c:v>1297</c:v>
                </c:pt>
                <c:pt idx="42">
                  <c:v>1453</c:v>
                </c:pt>
                <c:pt idx="43">
                  <c:v>1775</c:v>
                </c:pt>
                <c:pt idx="44">
                  <c:v>1989</c:v>
                </c:pt>
                <c:pt idx="45">
                  <c:v>2274</c:v>
                </c:pt>
                <c:pt idx="46">
                  <c:v>2488</c:v>
                </c:pt>
                <c:pt idx="47">
                  <c:v>2953</c:v>
                </c:pt>
                <c:pt idx="48">
                  <c:v>3169</c:v>
                </c:pt>
                <c:pt idx="49">
                  <c:v>3677</c:v>
                </c:pt>
                <c:pt idx="50">
                  <c:v>4214</c:v>
                </c:pt>
                <c:pt idx="51">
                  <c:v>4644</c:v>
                </c:pt>
                <c:pt idx="52">
                  <c:v>4986</c:v>
                </c:pt>
                <c:pt idx="53">
                  <c:v>5351</c:v>
                </c:pt>
                <c:pt idx="54">
                  <c:v>5745</c:v>
                </c:pt>
                <c:pt idx="55">
                  <c:v>6140</c:v>
                </c:pt>
                <c:pt idx="56">
                  <c:v>6648</c:v>
                </c:pt>
                <c:pt idx="57">
                  <c:v>6913</c:v>
                </c:pt>
                <c:pt idx="58">
                  <c:v>7251</c:v>
                </c:pt>
                <c:pt idx="59">
                  <c:v>7564</c:v>
                </c:pt>
                <c:pt idx="60">
                  <c:v>7850</c:v>
                </c:pt>
                <c:pt idx="61">
                  <c:v>8224</c:v>
                </c:pt>
                <c:pt idx="62">
                  <c:v>8578</c:v>
                </c:pt>
                <c:pt idx="63">
                  <c:v>8861</c:v>
                </c:pt>
                <c:pt idx="64">
                  <c:v>9093</c:v>
                </c:pt>
                <c:pt idx="65">
                  <c:v>9409</c:v>
                </c:pt>
                <c:pt idx="66">
                  <c:v>9722</c:v>
                </c:pt>
                <c:pt idx="67" formatCode="#,##0">
                  <c:v>9965</c:v>
                </c:pt>
                <c:pt idx="68">
                  <c:v>10171</c:v>
                </c:pt>
                <c:pt idx="69">
                  <c:v>10449</c:v>
                </c:pt>
                <c:pt idx="70">
                  <c:v>10647</c:v>
                </c:pt>
                <c:pt idx="71">
                  <c:v>10749</c:v>
                </c:pt>
                <c:pt idx="72">
                  <c:v>10729</c:v>
                </c:pt>
                <c:pt idx="73">
                  <c:v>10766</c:v>
                </c:pt>
                <c:pt idx="74">
                  <c:v>10736</c:v>
                </c:pt>
                <c:pt idx="75">
                  <c:v>10789</c:v>
                </c:pt>
                <c:pt idx="76" formatCode="#,##0">
                  <c:v>10800</c:v>
                </c:pt>
                <c:pt idx="77">
                  <c:v>10618</c:v>
                </c:pt>
                <c:pt idx="78">
                  <c:v>10444</c:v>
                </c:pt>
                <c:pt idx="79" formatCode="#,##0">
                  <c:v>10210</c:v>
                </c:pt>
                <c:pt idx="80">
                  <c:v>10061</c:v>
                </c:pt>
                <c:pt idx="81">
                  <c:v>10077</c:v>
                </c:pt>
                <c:pt idx="82">
                  <c:v>9991</c:v>
                </c:pt>
                <c:pt idx="83">
                  <c:v>9925</c:v>
                </c:pt>
                <c:pt idx="84">
                  <c:v>9679</c:v>
                </c:pt>
                <c:pt idx="85">
                  <c:v>9432</c:v>
                </c:pt>
                <c:pt idx="86">
                  <c:v>9138</c:v>
                </c:pt>
                <c:pt idx="87">
                  <c:v>8860</c:v>
                </c:pt>
                <c:pt idx="88">
                  <c:v>8601</c:v>
                </c:pt>
                <c:pt idx="89">
                  <c:v>8369</c:v>
                </c:pt>
                <c:pt idx="90">
                  <c:v>8147</c:v>
                </c:pt>
                <c:pt idx="91">
                  <c:v>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A-4768-8690-479E30B97AF9}"/>
            </c:ext>
          </c:extLst>
        </c:ser>
        <c:ser>
          <c:idx val="9"/>
          <c:order val="9"/>
          <c:tx>
            <c:strRef>
              <c:f>'Dati Covid-19 Italia'!$K$1</c:f>
              <c:strCache>
                <c:ptCount val="1"/>
                <c:pt idx="0">
                  <c:v>Emilia Romagna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Italia'!$K$2:$K$98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18</c:v>
                </c:pt>
                <c:pt idx="25">
                  <c:v>26</c:v>
                </c:pt>
                <c:pt idx="26">
                  <c:v>47</c:v>
                </c:pt>
                <c:pt idx="27">
                  <c:v>97</c:v>
                </c:pt>
                <c:pt idx="28">
                  <c:v>145</c:v>
                </c:pt>
                <c:pt idx="29">
                  <c:v>217</c:v>
                </c:pt>
                <c:pt idx="30">
                  <c:v>285</c:v>
                </c:pt>
                <c:pt idx="31">
                  <c:v>285</c:v>
                </c:pt>
                <c:pt idx="32">
                  <c:v>398</c:v>
                </c:pt>
                <c:pt idx="33">
                  <c:v>516</c:v>
                </c:pt>
                <c:pt idx="34">
                  <c:v>658</c:v>
                </c:pt>
                <c:pt idx="35">
                  <c:v>816</c:v>
                </c:pt>
                <c:pt idx="36">
                  <c:v>937</c:v>
                </c:pt>
                <c:pt idx="37">
                  <c:v>1097</c:v>
                </c:pt>
                <c:pt idx="38">
                  <c:v>1286</c:v>
                </c:pt>
                <c:pt idx="39">
                  <c:v>1417</c:v>
                </c:pt>
                <c:pt idx="40">
                  <c:v>1588</c:v>
                </c:pt>
                <c:pt idx="41">
                  <c:v>1758</c:v>
                </c:pt>
                <c:pt idx="42">
                  <c:v>2011</c:v>
                </c:pt>
                <c:pt idx="43">
                  <c:v>2349</c:v>
                </c:pt>
                <c:pt idx="44">
                  <c:v>2741</c:v>
                </c:pt>
                <c:pt idx="45">
                  <c:v>3088</c:v>
                </c:pt>
                <c:pt idx="46">
                  <c:v>3404</c:v>
                </c:pt>
                <c:pt idx="47">
                  <c:v>3915</c:v>
                </c:pt>
                <c:pt idx="48">
                  <c:v>4506</c:v>
                </c:pt>
                <c:pt idx="49">
                  <c:v>5089</c:v>
                </c:pt>
                <c:pt idx="50">
                  <c:v>5661</c:v>
                </c:pt>
                <c:pt idx="51">
                  <c:v>6390</c:v>
                </c:pt>
                <c:pt idx="52">
                  <c:v>7220</c:v>
                </c:pt>
                <c:pt idx="53">
                  <c:v>7711</c:v>
                </c:pt>
                <c:pt idx="54">
                  <c:v>8256</c:v>
                </c:pt>
                <c:pt idx="55">
                  <c:v>8850</c:v>
                </c:pt>
                <c:pt idx="56">
                  <c:v>9316</c:v>
                </c:pt>
                <c:pt idx="57">
                  <c:v>9964</c:v>
                </c:pt>
                <c:pt idx="58">
                  <c:v>10535</c:v>
                </c:pt>
                <c:pt idx="59">
                  <c:v>10766</c:v>
                </c:pt>
                <c:pt idx="60">
                  <c:v>10953</c:v>
                </c:pt>
                <c:pt idx="61">
                  <c:v>11489</c:v>
                </c:pt>
                <c:pt idx="62">
                  <c:v>11859</c:v>
                </c:pt>
                <c:pt idx="63">
                  <c:v>12178</c:v>
                </c:pt>
                <c:pt idx="64">
                  <c:v>12523</c:v>
                </c:pt>
                <c:pt idx="65">
                  <c:v>12837</c:v>
                </c:pt>
                <c:pt idx="66">
                  <c:v>13051</c:v>
                </c:pt>
                <c:pt idx="67">
                  <c:v>13048</c:v>
                </c:pt>
                <c:pt idx="68">
                  <c:v>13110</c:v>
                </c:pt>
                <c:pt idx="69">
                  <c:v>13258</c:v>
                </c:pt>
                <c:pt idx="70">
                  <c:v>13350</c:v>
                </c:pt>
                <c:pt idx="71">
                  <c:v>13495</c:v>
                </c:pt>
                <c:pt idx="72">
                  <c:v>13672</c:v>
                </c:pt>
                <c:pt idx="73">
                  <c:v>13818</c:v>
                </c:pt>
                <c:pt idx="74">
                  <c:v>13778</c:v>
                </c:pt>
                <c:pt idx="75">
                  <c:v>13577</c:v>
                </c:pt>
                <c:pt idx="76" formatCode="#,##0">
                  <c:v>13663</c:v>
                </c:pt>
                <c:pt idx="77">
                  <c:v>13585</c:v>
                </c:pt>
                <c:pt idx="78">
                  <c:v>13584</c:v>
                </c:pt>
                <c:pt idx="79" formatCode="#,##0">
                  <c:v>13552</c:v>
                </c:pt>
                <c:pt idx="80">
                  <c:v>13522</c:v>
                </c:pt>
                <c:pt idx="81">
                  <c:v>13244</c:v>
                </c:pt>
                <c:pt idx="82">
                  <c:v>13084</c:v>
                </c:pt>
                <c:pt idx="83">
                  <c:v>12845</c:v>
                </c:pt>
                <c:pt idx="84">
                  <c:v>12509</c:v>
                </c:pt>
                <c:pt idx="85">
                  <c:v>12347</c:v>
                </c:pt>
                <c:pt idx="86">
                  <c:v>12341</c:v>
                </c:pt>
                <c:pt idx="87">
                  <c:v>12225</c:v>
                </c:pt>
                <c:pt idx="88">
                  <c:v>12003</c:v>
                </c:pt>
                <c:pt idx="89">
                  <c:v>11862</c:v>
                </c:pt>
                <c:pt idx="90">
                  <c:v>9563</c:v>
                </c:pt>
                <c:pt idx="91">
                  <c:v>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A-4768-8690-479E30B97AF9}"/>
            </c:ext>
          </c:extLst>
        </c:ser>
        <c:ser>
          <c:idx val="10"/>
          <c:order val="10"/>
          <c:tx>
            <c:strRef>
              <c:f>'Dati Covid-19 Italia'!$L$1</c:f>
              <c:strCache>
                <c:ptCount val="1"/>
                <c:pt idx="0">
                  <c:v>Toscana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Italia'!$L$2:$L$98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18</c:v>
                </c:pt>
                <c:pt idx="33">
                  <c:v>37</c:v>
                </c:pt>
                <c:pt idx="34">
                  <c:v>60</c:v>
                </c:pt>
                <c:pt idx="35">
                  <c:v>78</c:v>
                </c:pt>
                <c:pt idx="36">
                  <c:v>112</c:v>
                </c:pt>
                <c:pt idx="37">
                  <c:v>165</c:v>
                </c:pt>
                <c:pt idx="38">
                  <c:v>206</c:v>
                </c:pt>
                <c:pt idx="39">
                  <c:v>260</c:v>
                </c:pt>
                <c:pt idx="40">
                  <c:v>314</c:v>
                </c:pt>
                <c:pt idx="41">
                  <c:v>352</c:v>
                </c:pt>
                <c:pt idx="42">
                  <c:v>455</c:v>
                </c:pt>
                <c:pt idx="43">
                  <c:v>614</c:v>
                </c:pt>
                <c:pt idx="44">
                  <c:v>763</c:v>
                </c:pt>
                <c:pt idx="45">
                  <c:v>841</c:v>
                </c:pt>
                <c:pt idx="46">
                  <c:v>1024</c:v>
                </c:pt>
                <c:pt idx="47">
                  <c:v>1291</c:v>
                </c:pt>
                <c:pt idx="48">
                  <c:v>1422</c:v>
                </c:pt>
                <c:pt idx="49">
                  <c:v>1713</c:v>
                </c:pt>
                <c:pt idx="50">
                  <c:v>1905</c:v>
                </c:pt>
                <c:pt idx="51">
                  <c:v>2144</c:v>
                </c:pt>
                <c:pt idx="52">
                  <c:v>2301</c:v>
                </c:pt>
                <c:pt idx="53">
                  <c:v>2519</c:v>
                </c:pt>
                <c:pt idx="54">
                  <c:v>2776</c:v>
                </c:pt>
                <c:pt idx="55">
                  <c:v>2973</c:v>
                </c:pt>
                <c:pt idx="56">
                  <c:v>3170</c:v>
                </c:pt>
                <c:pt idx="57">
                  <c:v>3511</c:v>
                </c:pt>
                <c:pt idx="58">
                  <c:v>3786</c:v>
                </c:pt>
                <c:pt idx="59">
                  <c:v>4050</c:v>
                </c:pt>
                <c:pt idx="60">
                  <c:v>4226</c:v>
                </c:pt>
                <c:pt idx="61">
                  <c:v>4432</c:v>
                </c:pt>
                <c:pt idx="62">
                  <c:v>4789</c:v>
                </c:pt>
                <c:pt idx="63">
                  <c:v>4909</c:v>
                </c:pt>
                <c:pt idx="64">
                  <c:v>5054</c:v>
                </c:pt>
                <c:pt idx="65">
                  <c:v>5185</c:v>
                </c:pt>
                <c:pt idx="66">
                  <c:v>5301</c:v>
                </c:pt>
                <c:pt idx="67">
                  <c:v>5427</c:v>
                </c:pt>
                <c:pt idx="68">
                  <c:v>5557</c:v>
                </c:pt>
                <c:pt idx="69">
                  <c:v>5703</c:v>
                </c:pt>
                <c:pt idx="70">
                  <c:v>5822</c:v>
                </c:pt>
                <c:pt idx="71">
                  <c:v>5992</c:v>
                </c:pt>
                <c:pt idx="72">
                  <c:v>6162</c:v>
                </c:pt>
                <c:pt idx="73">
                  <c:v>6257</c:v>
                </c:pt>
                <c:pt idx="74">
                  <c:v>6352</c:v>
                </c:pt>
                <c:pt idx="75">
                  <c:v>6417</c:v>
                </c:pt>
                <c:pt idx="76" formatCode="#,##0">
                  <c:v>6613</c:v>
                </c:pt>
                <c:pt idx="77">
                  <c:v>6583</c:v>
                </c:pt>
                <c:pt idx="78">
                  <c:v>6470</c:v>
                </c:pt>
                <c:pt idx="79">
                  <c:v>6496</c:v>
                </c:pt>
                <c:pt idx="80">
                  <c:v>6568</c:v>
                </c:pt>
                <c:pt idx="81">
                  <c:v>6622</c:v>
                </c:pt>
                <c:pt idx="82">
                  <c:v>6167</c:v>
                </c:pt>
                <c:pt idx="83">
                  <c:v>6171</c:v>
                </c:pt>
                <c:pt idx="84">
                  <c:v>6133</c:v>
                </c:pt>
                <c:pt idx="85">
                  <c:v>6146</c:v>
                </c:pt>
                <c:pt idx="86">
                  <c:v>6069</c:v>
                </c:pt>
                <c:pt idx="87">
                  <c:v>5983</c:v>
                </c:pt>
                <c:pt idx="88">
                  <c:v>5896</c:v>
                </c:pt>
                <c:pt idx="89">
                  <c:v>5663</c:v>
                </c:pt>
                <c:pt idx="90">
                  <c:v>5584</c:v>
                </c:pt>
                <c:pt idx="91">
                  <c:v>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A-4768-8690-479E30B97AF9}"/>
            </c:ext>
          </c:extLst>
        </c:ser>
        <c:ser>
          <c:idx val="11"/>
          <c:order val="11"/>
          <c:tx>
            <c:strRef>
              <c:f>'Dati Covid-19 Italia'!$M$1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Italia'!$M$2:$M$98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27</c:v>
                </c:pt>
                <c:pt idx="34">
                  <c:v>41</c:v>
                </c:pt>
                <c:pt idx="35">
                  <c:v>50</c:v>
                </c:pt>
                <c:pt idx="36">
                  <c:v>72</c:v>
                </c:pt>
                <c:pt idx="37">
                  <c:v>81</c:v>
                </c:pt>
                <c:pt idx="38">
                  <c:v>94</c:v>
                </c:pt>
                <c:pt idx="39">
                  <c:v>99</c:v>
                </c:pt>
                <c:pt idx="40">
                  <c:v>125</c:v>
                </c:pt>
                <c:pt idx="41">
                  <c:v>172</c:v>
                </c:pt>
                <c:pt idx="42">
                  <c:v>242</c:v>
                </c:pt>
                <c:pt idx="43">
                  <c:v>320</c:v>
                </c:pt>
                <c:pt idx="44">
                  <c:v>396</c:v>
                </c:pt>
                <c:pt idx="45">
                  <c:v>472</c:v>
                </c:pt>
                <c:pt idx="46">
                  <c:v>550</c:v>
                </c:pt>
                <c:pt idx="47">
                  <c:v>650</c:v>
                </c:pt>
                <c:pt idx="48">
                  <c:v>741</c:v>
                </c:pt>
                <c:pt idx="49">
                  <c:v>912</c:v>
                </c:pt>
                <c:pt idx="50">
                  <c:v>1086</c:v>
                </c:pt>
                <c:pt idx="51">
                  <c:v>1272</c:v>
                </c:pt>
                <c:pt idx="52">
                  <c:v>1414</c:v>
                </c:pt>
                <c:pt idx="53">
                  <c:v>1545</c:v>
                </c:pt>
                <c:pt idx="54">
                  <c:v>1675</c:v>
                </c:pt>
                <c:pt idx="55">
                  <c:v>1835</c:v>
                </c:pt>
                <c:pt idx="56">
                  <c:v>2013</c:v>
                </c:pt>
                <c:pt idx="57">
                  <c:v>2181</c:v>
                </c:pt>
                <c:pt idx="58">
                  <c:v>2362</c:v>
                </c:pt>
                <c:pt idx="59">
                  <c:v>2497</c:v>
                </c:pt>
                <c:pt idx="60">
                  <c:v>2642</c:v>
                </c:pt>
                <c:pt idx="61">
                  <c:v>2758</c:v>
                </c:pt>
                <c:pt idx="62">
                  <c:v>2879</c:v>
                </c:pt>
                <c:pt idx="63">
                  <c:v>3009</c:v>
                </c:pt>
                <c:pt idx="64">
                  <c:v>3106</c:v>
                </c:pt>
                <c:pt idx="65">
                  <c:v>3186</c:v>
                </c:pt>
                <c:pt idx="66" formatCode="#,##0">
                  <c:v>3300</c:v>
                </c:pt>
                <c:pt idx="67">
                  <c:v>3365</c:v>
                </c:pt>
                <c:pt idx="68">
                  <c:v>3448</c:v>
                </c:pt>
                <c:pt idx="69">
                  <c:v>3532</c:v>
                </c:pt>
                <c:pt idx="70">
                  <c:v>3633</c:v>
                </c:pt>
                <c:pt idx="71">
                  <c:v>3730</c:v>
                </c:pt>
                <c:pt idx="72">
                  <c:v>3817</c:v>
                </c:pt>
                <c:pt idx="73">
                  <c:v>3920</c:v>
                </c:pt>
                <c:pt idx="74">
                  <c:v>4022</c:v>
                </c:pt>
                <c:pt idx="75">
                  <c:v>4047</c:v>
                </c:pt>
                <c:pt idx="76" formatCode="#,##0">
                  <c:v>4144</c:v>
                </c:pt>
                <c:pt idx="77">
                  <c:v>4214</c:v>
                </c:pt>
                <c:pt idx="78">
                  <c:v>4282</c:v>
                </c:pt>
                <c:pt idx="79">
                  <c:v>4321</c:v>
                </c:pt>
                <c:pt idx="80">
                  <c:v>4365</c:v>
                </c:pt>
                <c:pt idx="81">
                  <c:v>4402</c:v>
                </c:pt>
                <c:pt idx="82">
                  <c:v>4463</c:v>
                </c:pt>
                <c:pt idx="83">
                  <c:v>4486</c:v>
                </c:pt>
                <c:pt idx="84">
                  <c:v>4492</c:v>
                </c:pt>
                <c:pt idx="85">
                  <c:v>4561</c:v>
                </c:pt>
                <c:pt idx="86">
                  <c:v>4573</c:v>
                </c:pt>
                <c:pt idx="87">
                  <c:v>4562</c:v>
                </c:pt>
                <c:pt idx="88">
                  <c:v>4562</c:v>
                </c:pt>
                <c:pt idx="89">
                  <c:v>4535</c:v>
                </c:pt>
                <c:pt idx="90">
                  <c:v>4468</c:v>
                </c:pt>
                <c:pt idx="91">
                  <c:v>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A-4768-8690-479E30B97AF9}"/>
            </c:ext>
          </c:extLst>
        </c:ser>
        <c:ser>
          <c:idx val="12"/>
          <c:order val="12"/>
          <c:tx>
            <c:strRef>
              <c:f>'Dati Covid-19 Italia'!$N$1</c:f>
              <c:strCache>
                <c:ptCount val="1"/>
                <c:pt idx="0">
                  <c:v>Abruzzo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Italia'!$N$2:$N$98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78</c:v>
                </c:pt>
                <c:pt idx="42">
                  <c:v>83</c:v>
                </c:pt>
                <c:pt idx="43">
                  <c:v>106</c:v>
                </c:pt>
                <c:pt idx="44">
                  <c:v>128</c:v>
                </c:pt>
                <c:pt idx="45">
                  <c:v>165</c:v>
                </c:pt>
                <c:pt idx="46">
                  <c:v>216</c:v>
                </c:pt>
                <c:pt idx="47">
                  <c:v>249</c:v>
                </c:pt>
                <c:pt idx="48">
                  <c:v>366</c:v>
                </c:pt>
                <c:pt idx="49">
                  <c:v>422</c:v>
                </c:pt>
                <c:pt idx="50">
                  <c:v>494</c:v>
                </c:pt>
                <c:pt idx="51">
                  <c:v>539</c:v>
                </c:pt>
                <c:pt idx="52">
                  <c:v>605</c:v>
                </c:pt>
                <c:pt idx="53">
                  <c:v>622</c:v>
                </c:pt>
                <c:pt idx="54">
                  <c:v>738</c:v>
                </c:pt>
                <c:pt idx="55">
                  <c:v>860</c:v>
                </c:pt>
                <c:pt idx="56">
                  <c:v>925</c:v>
                </c:pt>
                <c:pt idx="57">
                  <c:v>1027</c:v>
                </c:pt>
                <c:pt idx="58">
                  <c:v>1169</c:v>
                </c:pt>
                <c:pt idx="59">
                  <c:v>1169</c:v>
                </c:pt>
                <c:pt idx="60">
                  <c:v>1191</c:v>
                </c:pt>
                <c:pt idx="61">
                  <c:v>1211</c:v>
                </c:pt>
                <c:pt idx="62">
                  <c:v>1251</c:v>
                </c:pt>
                <c:pt idx="63">
                  <c:v>1301</c:v>
                </c:pt>
                <c:pt idx="64">
                  <c:v>1356</c:v>
                </c:pt>
                <c:pt idx="65">
                  <c:v>1420</c:v>
                </c:pt>
                <c:pt idx="66">
                  <c:v>1425</c:v>
                </c:pt>
                <c:pt idx="67">
                  <c:v>1491</c:v>
                </c:pt>
                <c:pt idx="68">
                  <c:v>1534</c:v>
                </c:pt>
                <c:pt idx="69">
                  <c:v>1566</c:v>
                </c:pt>
                <c:pt idx="70">
                  <c:v>1635</c:v>
                </c:pt>
                <c:pt idx="71">
                  <c:v>1724</c:v>
                </c:pt>
                <c:pt idx="72">
                  <c:v>1742</c:v>
                </c:pt>
                <c:pt idx="73">
                  <c:v>1778</c:v>
                </c:pt>
                <c:pt idx="74">
                  <c:v>1800</c:v>
                </c:pt>
                <c:pt idx="75">
                  <c:v>1810</c:v>
                </c:pt>
                <c:pt idx="76" formatCode="#,##0">
                  <c:v>1850</c:v>
                </c:pt>
                <c:pt idx="77">
                  <c:v>1942</c:v>
                </c:pt>
                <c:pt idx="78">
                  <c:v>1971</c:v>
                </c:pt>
                <c:pt idx="79">
                  <c:v>1987</c:v>
                </c:pt>
                <c:pt idx="80">
                  <c:v>2062</c:v>
                </c:pt>
                <c:pt idx="81">
                  <c:v>2067</c:v>
                </c:pt>
                <c:pt idx="82">
                  <c:v>2108</c:v>
                </c:pt>
                <c:pt idx="83">
                  <c:v>2100</c:v>
                </c:pt>
                <c:pt idx="84">
                  <c:v>2079</c:v>
                </c:pt>
                <c:pt idx="85">
                  <c:v>2061</c:v>
                </c:pt>
                <c:pt idx="86">
                  <c:v>2068</c:v>
                </c:pt>
                <c:pt idx="87">
                  <c:v>2030</c:v>
                </c:pt>
                <c:pt idx="88">
                  <c:v>1990</c:v>
                </c:pt>
                <c:pt idx="89">
                  <c:v>1976</c:v>
                </c:pt>
                <c:pt idx="90">
                  <c:v>1915</c:v>
                </c:pt>
                <c:pt idx="91">
                  <c:v>1911</c:v>
                </c:pt>
                <c:pt idx="94">
                  <c:v>1293</c:v>
                </c:pt>
                <c:pt idx="95">
                  <c:v>757</c:v>
                </c:pt>
                <c:pt idx="96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A-4768-8690-479E30B97AF9}"/>
            </c:ext>
          </c:extLst>
        </c:ser>
        <c:ser>
          <c:idx val="13"/>
          <c:order val="13"/>
          <c:tx>
            <c:strRef>
              <c:f>'Dati Covid-19 Italia'!$O$1</c:f>
              <c:strCache>
                <c:ptCount val="1"/>
                <c:pt idx="0">
                  <c:v>Molise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Italia'!$O$2:$O$98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38</c:v>
                </c:pt>
                <c:pt idx="49">
                  <c:v>39</c:v>
                </c:pt>
                <c:pt idx="50">
                  <c:v>47</c:v>
                </c:pt>
                <c:pt idx="51">
                  <c:v>52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81</c:v>
                </c:pt>
                <c:pt idx="56">
                  <c:v>86</c:v>
                </c:pt>
                <c:pt idx="57">
                  <c:v>98</c:v>
                </c:pt>
                <c:pt idx="58">
                  <c:v>100</c:v>
                </c:pt>
                <c:pt idx="59">
                  <c:v>107</c:v>
                </c:pt>
                <c:pt idx="60">
                  <c:v>117</c:v>
                </c:pt>
                <c:pt idx="61">
                  <c:v>131</c:v>
                </c:pt>
                <c:pt idx="62">
                  <c:v>133</c:v>
                </c:pt>
                <c:pt idx="63">
                  <c:v>144</c:v>
                </c:pt>
                <c:pt idx="64">
                  <c:v>171</c:v>
                </c:pt>
                <c:pt idx="65">
                  <c:v>187</c:v>
                </c:pt>
                <c:pt idx="66">
                  <c:v>187</c:v>
                </c:pt>
                <c:pt idx="67">
                  <c:v>185</c:v>
                </c:pt>
                <c:pt idx="68">
                  <c:v>181</c:v>
                </c:pt>
                <c:pt idx="69">
                  <c:v>189</c:v>
                </c:pt>
                <c:pt idx="70">
                  <c:v>193</c:v>
                </c:pt>
                <c:pt idx="71">
                  <c:v>193</c:v>
                </c:pt>
                <c:pt idx="72">
                  <c:v>202</c:v>
                </c:pt>
                <c:pt idx="73">
                  <c:v>202</c:v>
                </c:pt>
                <c:pt idx="74">
                  <c:v>200</c:v>
                </c:pt>
                <c:pt idx="75">
                  <c:v>206</c:v>
                </c:pt>
                <c:pt idx="76">
                  <c:v>203</c:v>
                </c:pt>
                <c:pt idx="77">
                  <c:v>208</c:v>
                </c:pt>
                <c:pt idx="78">
                  <c:v>209</c:v>
                </c:pt>
                <c:pt idx="79">
                  <c:v>215</c:v>
                </c:pt>
                <c:pt idx="80">
                  <c:v>213</c:v>
                </c:pt>
                <c:pt idx="81">
                  <c:v>213</c:v>
                </c:pt>
                <c:pt idx="82">
                  <c:v>205</c:v>
                </c:pt>
                <c:pt idx="83">
                  <c:v>198</c:v>
                </c:pt>
                <c:pt idx="84">
                  <c:v>200</c:v>
                </c:pt>
                <c:pt idx="85">
                  <c:v>198</c:v>
                </c:pt>
                <c:pt idx="86">
                  <c:v>200</c:v>
                </c:pt>
                <c:pt idx="87">
                  <c:v>200</c:v>
                </c:pt>
                <c:pt idx="88">
                  <c:v>195</c:v>
                </c:pt>
                <c:pt idx="89">
                  <c:v>193</c:v>
                </c:pt>
                <c:pt idx="90">
                  <c:v>190</c:v>
                </c:pt>
                <c:pt idx="91">
                  <c:v>190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A-4768-8690-479E30B97AF9}"/>
            </c:ext>
          </c:extLst>
        </c:ser>
        <c:ser>
          <c:idx val="14"/>
          <c:order val="14"/>
          <c:tx>
            <c:strRef>
              <c:f>'Dati Covid-19 Italia'!$P$1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Italia'!$P$2:$P$98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23</c:v>
                </c:pt>
                <c:pt idx="37">
                  <c:v>36</c:v>
                </c:pt>
                <c:pt idx="38">
                  <c:v>46</c:v>
                </c:pt>
                <c:pt idx="39">
                  <c:v>55</c:v>
                </c:pt>
                <c:pt idx="40">
                  <c:v>71</c:v>
                </c:pt>
                <c:pt idx="41">
                  <c:v>98</c:v>
                </c:pt>
                <c:pt idx="42">
                  <c:v>121</c:v>
                </c:pt>
                <c:pt idx="43">
                  <c:v>156</c:v>
                </c:pt>
                <c:pt idx="44">
                  <c:v>212</c:v>
                </c:pt>
                <c:pt idx="45">
                  <c:v>212</c:v>
                </c:pt>
                <c:pt idx="46">
                  <c:v>320</c:v>
                </c:pt>
                <c:pt idx="47">
                  <c:v>362</c:v>
                </c:pt>
                <c:pt idx="48">
                  <c:v>449</c:v>
                </c:pt>
                <c:pt idx="49">
                  <c:v>551</c:v>
                </c:pt>
                <c:pt idx="50">
                  <c:v>642</c:v>
                </c:pt>
                <c:pt idx="51">
                  <c:v>748</c:v>
                </c:pt>
                <c:pt idx="52">
                  <c:v>862</c:v>
                </c:pt>
                <c:pt idx="53">
                  <c:v>940</c:v>
                </c:pt>
                <c:pt idx="54">
                  <c:v>1023</c:v>
                </c:pt>
                <c:pt idx="55">
                  <c:v>1095</c:v>
                </c:pt>
                <c:pt idx="56">
                  <c:v>1236</c:v>
                </c:pt>
                <c:pt idx="57">
                  <c:v>1358</c:v>
                </c:pt>
                <c:pt idx="58">
                  <c:v>1432</c:v>
                </c:pt>
                <c:pt idx="59">
                  <c:v>1585</c:v>
                </c:pt>
                <c:pt idx="60">
                  <c:v>1654</c:v>
                </c:pt>
                <c:pt idx="61">
                  <c:v>1756</c:v>
                </c:pt>
                <c:pt idx="62">
                  <c:v>1864</c:v>
                </c:pt>
                <c:pt idx="63">
                  <c:v>1949</c:v>
                </c:pt>
                <c:pt idx="64">
                  <c:v>1973</c:v>
                </c:pt>
                <c:pt idx="65">
                  <c:v>2022</c:v>
                </c:pt>
                <c:pt idx="66">
                  <c:v>2115</c:v>
                </c:pt>
                <c:pt idx="67">
                  <c:v>2137</c:v>
                </c:pt>
                <c:pt idx="68">
                  <c:v>2238</c:v>
                </c:pt>
                <c:pt idx="69">
                  <c:v>2301</c:v>
                </c:pt>
                <c:pt idx="70">
                  <c:v>2336</c:v>
                </c:pt>
                <c:pt idx="71">
                  <c:v>2402</c:v>
                </c:pt>
                <c:pt idx="72">
                  <c:v>2452</c:v>
                </c:pt>
                <c:pt idx="73">
                  <c:v>2512</c:v>
                </c:pt>
                <c:pt idx="74">
                  <c:v>2552</c:v>
                </c:pt>
                <c:pt idx="75">
                  <c:v>2573</c:v>
                </c:pt>
                <c:pt idx="76" formatCode="#,##0">
                  <c:v>2625</c:v>
                </c:pt>
                <c:pt idx="77">
                  <c:v>2656</c:v>
                </c:pt>
                <c:pt idx="78">
                  <c:v>2694</c:v>
                </c:pt>
                <c:pt idx="79">
                  <c:v>2786</c:v>
                </c:pt>
                <c:pt idx="80">
                  <c:v>2810</c:v>
                </c:pt>
                <c:pt idx="81">
                  <c:v>2812</c:v>
                </c:pt>
                <c:pt idx="82">
                  <c:v>2874</c:v>
                </c:pt>
                <c:pt idx="83">
                  <c:v>2936</c:v>
                </c:pt>
                <c:pt idx="84">
                  <c:v>2933</c:v>
                </c:pt>
                <c:pt idx="85">
                  <c:v>2919</c:v>
                </c:pt>
                <c:pt idx="86">
                  <c:v>2937</c:v>
                </c:pt>
                <c:pt idx="87">
                  <c:v>2912</c:v>
                </c:pt>
                <c:pt idx="88">
                  <c:v>2919</c:v>
                </c:pt>
                <c:pt idx="89">
                  <c:v>2927</c:v>
                </c:pt>
                <c:pt idx="90">
                  <c:v>2949</c:v>
                </c:pt>
                <c:pt idx="91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A-4768-8690-479E30B97AF9}"/>
            </c:ext>
          </c:extLst>
        </c:ser>
        <c:ser>
          <c:idx val="15"/>
          <c:order val="15"/>
          <c:tx>
            <c:strRef>
              <c:f>'Dati Covid-19 Italia'!$Q$1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Italia'!$Q$2:$Q$98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30</c:v>
                </c:pt>
                <c:pt idx="33">
                  <c:v>31</c:v>
                </c:pt>
                <c:pt idx="34">
                  <c:v>45</c:v>
                </c:pt>
                <c:pt idx="35">
                  <c:v>57</c:v>
                </c:pt>
                <c:pt idx="36">
                  <c:v>61</c:v>
                </c:pt>
                <c:pt idx="37">
                  <c:v>100</c:v>
                </c:pt>
                <c:pt idx="38">
                  <c:v>119</c:v>
                </c:pt>
                <c:pt idx="39">
                  <c:v>126</c:v>
                </c:pt>
                <c:pt idx="40">
                  <c:v>149</c:v>
                </c:pt>
                <c:pt idx="41">
                  <c:v>174</c:v>
                </c:pt>
                <c:pt idx="42">
                  <c:v>213</c:v>
                </c:pt>
                <c:pt idx="43">
                  <c:v>243</c:v>
                </c:pt>
                <c:pt idx="44">
                  <c:v>296</c:v>
                </c:pt>
                <c:pt idx="45">
                  <c:v>363</c:v>
                </c:pt>
                <c:pt idx="46">
                  <c:v>423</c:v>
                </c:pt>
                <c:pt idx="47">
                  <c:v>423</c:v>
                </c:pt>
                <c:pt idx="48">
                  <c:v>605</c:v>
                </c:pt>
                <c:pt idx="49">
                  <c:v>702</c:v>
                </c:pt>
                <c:pt idx="50">
                  <c:v>793</c:v>
                </c:pt>
                <c:pt idx="51">
                  <c:v>866</c:v>
                </c:pt>
                <c:pt idx="52">
                  <c:v>929</c:v>
                </c:pt>
                <c:pt idx="53">
                  <c:v>992</c:v>
                </c:pt>
                <c:pt idx="54">
                  <c:v>1072</c:v>
                </c:pt>
                <c:pt idx="55">
                  <c:v>1169</c:v>
                </c:pt>
                <c:pt idx="56">
                  <c:v>1292</c:v>
                </c:pt>
                <c:pt idx="57">
                  <c:v>1407</c:v>
                </c:pt>
                <c:pt idx="58">
                  <c:v>1556</c:v>
                </c:pt>
                <c:pt idx="59">
                  <c:v>1739</c:v>
                </c:pt>
                <c:pt idx="60">
                  <c:v>1871</c:v>
                </c:pt>
                <c:pt idx="61">
                  <c:v>1976</c:v>
                </c:pt>
                <c:pt idx="62">
                  <c:v>2140</c:v>
                </c:pt>
                <c:pt idx="63">
                  <c:v>2352</c:v>
                </c:pt>
                <c:pt idx="64">
                  <c:v>2496</c:v>
                </c:pt>
                <c:pt idx="65">
                  <c:v>2621</c:v>
                </c:pt>
                <c:pt idx="66">
                  <c:v>2698</c:v>
                </c:pt>
                <c:pt idx="67">
                  <c:v>2765</c:v>
                </c:pt>
                <c:pt idx="68">
                  <c:v>2859</c:v>
                </c:pt>
                <c:pt idx="69">
                  <c:v>2873</c:v>
                </c:pt>
                <c:pt idx="70">
                  <c:v>2963</c:v>
                </c:pt>
                <c:pt idx="71">
                  <c:v>3002</c:v>
                </c:pt>
                <c:pt idx="72">
                  <c:v>3057</c:v>
                </c:pt>
                <c:pt idx="73">
                  <c:v>3062</c:v>
                </c:pt>
                <c:pt idx="74">
                  <c:v>3094</c:v>
                </c:pt>
                <c:pt idx="75">
                  <c:v>3087</c:v>
                </c:pt>
                <c:pt idx="76" formatCode="#,##0">
                  <c:v>3118</c:v>
                </c:pt>
                <c:pt idx="77">
                  <c:v>3027</c:v>
                </c:pt>
                <c:pt idx="78">
                  <c:v>3045</c:v>
                </c:pt>
                <c:pt idx="79">
                  <c:v>3022</c:v>
                </c:pt>
                <c:pt idx="80">
                  <c:v>3019</c:v>
                </c:pt>
                <c:pt idx="81">
                  <c:v>2946</c:v>
                </c:pt>
                <c:pt idx="82">
                  <c:v>2998</c:v>
                </c:pt>
                <c:pt idx="83">
                  <c:v>2978</c:v>
                </c:pt>
                <c:pt idx="84">
                  <c:v>2943</c:v>
                </c:pt>
                <c:pt idx="85">
                  <c:v>2935</c:v>
                </c:pt>
                <c:pt idx="86">
                  <c:v>2924</c:v>
                </c:pt>
                <c:pt idx="87">
                  <c:v>2877</c:v>
                </c:pt>
                <c:pt idx="88">
                  <c:v>2802</c:v>
                </c:pt>
                <c:pt idx="89">
                  <c:v>2782</c:v>
                </c:pt>
                <c:pt idx="90">
                  <c:v>2773</c:v>
                </c:pt>
                <c:pt idx="91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A-4768-8690-479E30B97AF9}"/>
            </c:ext>
          </c:extLst>
        </c:ser>
        <c:ser>
          <c:idx val="16"/>
          <c:order val="16"/>
          <c:tx>
            <c:strRef>
              <c:f>'Dati Covid-19 Italia'!$R$1</c:f>
              <c:strCache>
                <c:ptCount val="1"/>
                <c:pt idx="0">
                  <c:v>Basilicata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Italia'!$R$2:$R$98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20</c:v>
                </c:pt>
                <c:pt idx="47">
                  <c:v>27</c:v>
                </c:pt>
                <c:pt idx="48">
                  <c:v>37</c:v>
                </c:pt>
                <c:pt idx="49">
                  <c:v>52</c:v>
                </c:pt>
                <c:pt idx="50">
                  <c:v>66</c:v>
                </c:pt>
                <c:pt idx="51">
                  <c:v>81</c:v>
                </c:pt>
                <c:pt idx="52">
                  <c:v>89</c:v>
                </c:pt>
                <c:pt idx="53">
                  <c:v>91</c:v>
                </c:pt>
                <c:pt idx="54">
                  <c:v>112</c:v>
                </c:pt>
                <c:pt idx="55">
                  <c:v>133</c:v>
                </c:pt>
                <c:pt idx="56">
                  <c:v>147</c:v>
                </c:pt>
                <c:pt idx="57">
                  <c:v>178</c:v>
                </c:pt>
                <c:pt idx="58">
                  <c:v>197</c:v>
                </c:pt>
                <c:pt idx="59">
                  <c:v>208</c:v>
                </c:pt>
                <c:pt idx="60">
                  <c:v>216</c:v>
                </c:pt>
                <c:pt idx="61">
                  <c:v>225</c:v>
                </c:pt>
                <c:pt idx="62">
                  <c:v>233</c:v>
                </c:pt>
                <c:pt idx="63">
                  <c:v>247</c:v>
                </c:pt>
                <c:pt idx="64">
                  <c:v>244</c:v>
                </c:pt>
                <c:pt idx="65">
                  <c:v>254</c:v>
                </c:pt>
                <c:pt idx="66">
                  <c:v>262</c:v>
                </c:pt>
                <c:pt idx="67">
                  <c:v>265</c:v>
                </c:pt>
                <c:pt idx="68">
                  <c:v>270</c:v>
                </c:pt>
                <c:pt idx="69">
                  <c:v>275</c:v>
                </c:pt>
                <c:pt idx="70">
                  <c:v>279</c:v>
                </c:pt>
                <c:pt idx="71">
                  <c:v>281</c:v>
                </c:pt>
                <c:pt idx="72">
                  <c:v>277</c:v>
                </c:pt>
                <c:pt idx="73">
                  <c:v>270</c:v>
                </c:pt>
                <c:pt idx="74">
                  <c:v>265</c:v>
                </c:pt>
                <c:pt idx="75">
                  <c:v>261</c:v>
                </c:pt>
                <c:pt idx="76">
                  <c:v>273</c:v>
                </c:pt>
                <c:pt idx="77">
                  <c:v>266</c:v>
                </c:pt>
                <c:pt idx="78">
                  <c:v>262</c:v>
                </c:pt>
                <c:pt idx="79">
                  <c:v>247</c:v>
                </c:pt>
                <c:pt idx="80">
                  <c:v>242</c:v>
                </c:pt>
                <c:pt idx="81">
                  <c:v>245</c:v>
                </c:pt>
                <c:pt idx="82">
                  <c:v>232</c:v>
                </c:pt>
                <c:pt idx="83">
                  <c:v>229</c:v>
                </c:pt>
                <c:pt idx="84">
                  <c:v>229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205</c:v>
                </c:pt>
                <c:pt idx="89">
                  <c:v>194</c:v>
                </c:pt>
                <c:pt idx="90">
                  <c:v>192</c:v>
                </c:pt>
                <c:pt idx="9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A-4768-8690-479E30B97AF9}"/>
            </c:ext>
          </c:extLst>
        </c:ser>
        <c:ser>
          <c:idx val="17"/>
          <c:order val="17"/>
          <c:tx>
            <c:strRef>
              <c:f>'Dati Covid-19 Italia'!$S$1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Italia'!$S$2:$S$98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32</c:v>
                </c:pt>
                <c:pt idx="42">
                  <c:v>37</c:v>
                </c:pt>
                <c:pt idx="43">
                  <c:v>59</c:v>
                </c:pt>
                <c:pt idx="44">
                  <c:v>66</c:v>
                </c:pt>
                <c:pt idx="45">
                  <c:v>87</c:v>
                </c:pt>
                <c:pt idx="46">
                  <c:v>112</c:v>
                </c:pt>
                <c:pt idx="47">
                  <c:v>126</c:v>
                </c:pt>
                <c:pt idx="48">
                  <c:v>164</c:v>
                </c:pt>
                <c:pt idx="49">
                  <c:v>201</c:v>
                </c:pt>
                <c:pt idx="50">
                  <c:v>225</c:v>
                </c:pt>
                <c:pt idx="51">
                  <c:v>260</c:v>
                </c:pt>
                <c:pt idx="52">
                  <c:v>280</c:v>
                </c:pt>
                <c:pt idx="53">
                  <c:v>304</c:v>
                </c:pt>
                <c:pt idx="54">
                  <c:v>333</c:v>
                </c:pt>
                <c:pt idx="55">
                  <c:v>372</c:v>
                </c:pt>
                <c:pt idx="56">
                  <c:v>469</c:v>
                </c:pt>
                <c:pt idx="57">
                  <c:v>523</c:v>
                </c:pt>
                <c:pt idx="58">
                  <c:v>577</c:v>
                </c:pt>
                <c:pt idx="59">
                  <c:v>602</c:v>
                </c:pt>
                <c:pt idx="60">
                  <c:v>606</c:v>
                </c:pt>
                <c:pt idx="61">
                  <c:v>610</c:v>
                </c:pt>
                <c:pt idx="62">
                  <c:v>627</c:v>
                </c:pt>
                <c:pt idx="63">
                  <c:v>662</c:v>
                </c:pt>
                <c:pt idx="64">
                  <c:v>662</c:v>
                </c:pt>
                <c:pt idx="65">
                  <c:v>706</c:v>
                </c:pt>
                <c:pt idx="66">
                  <c:v>722</c:v>
                </c:pt>
                <c:pt idx="67">
                  <c:v>733</c:v>
                </c:pt>
                <c:pt idx="68">
                  <c:v>755</c:v>
                </c:pt>
                <c:pt idx="69">
                  <c:v>765</c:v>
                </c:pt>
                <c:pt idx="70">
                  <c:v>786</c:v>
                </c:pt>
                <c:pt idx="71">
                  <c:v>792</c:v>
                </c:pt>
                <c:pt idx="72">
                  <c:v>795</c:v>
                </c:pt>
                <c:pt idx="73">
                  <c:v>791</c:v>
                </c:pt>
                <c:pt idx="74">
                  <c:v>816</c:v>
                </c:pt>
                <c:pt idx="75">
                  <c:v>819</c:v>
                </c:pt>
                <c:pt idx="76">
                  <c:v>847</c:v>
                </c:pt>
                <c:pt idx="77">
                  <c:v>819</c:v>
                </c:pt>
                <c:pt idx="78">
                  <c:v>832</c:v>
                </c:pt>
                <c:pt idx="79">
                  <c:v>844</c:v>
                </c:pt>
                <c:pt idx="80">
                  <c:v>828</c:v>
                </c:pt>
                <c:pt idx="81">
                  <c:v>819</c:v>
                </c:pt>
                <c:pt idx="82">
                  <c:v>821</c:v>
                </c:pt>
                <c:pt idx="83">
                  <c:v>823</c:v>
                </c:pt>
                <c:pt idx="84">
                  <c:v>821</c:v>
                </c:pt>
                <c:pt idx="85">
                  <c:v>811</c:v>
                </c:pt>
                <c:pt idx="86">
                  <c:v>797</c:v>
                </c:pt>
                <c:pt idx="87">
                  <c:v>782</c:v>
                </c:pt>
                <c:pt idx="88">
                  <c:v>764</c:v>
                </c:pt>
                <c:pt idx="89">
                  <c:v>753</c:v>
                </c:pt>
                <c:pt idx="90">
                  <c:v>740</c:v>
                </c:pt>
                <c:pt idx="91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A-4768-8690-479E30B97AF9}"/>
            </c:ext>
          </c:extLst>
        </c:ser>
        <c:ser>
          <c:idx val="18"/>
          <c:order val="18"/>
          <c:tx>
            <c:strRef>
              <c:f>'Dati Covid-19 Italia'!$T$1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Italia'!$T$2:$T$98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16</c:v>
                </c:pt>
                <c:pt idx="34">
                  <c:v>16</c:v>
                </c:pt>
                <c:pt idx="35">
                  <c:v>22</c:v>
                </c:pt>
                <c:pt idx="36">
                  <c:v>33</c:v>
                </c:pt>
                <c:pt idx="37">
                  <c:v>51</c:v>
                </c:pt>
                <c:pt idx="38">
                  <c:v>52</c:v>
                </c:pt>
                <c:pt idx="39">
                  <c:v>60</c:v>
                </c:pt>
                <c:pt idx="40">
                  <c:v>81</c:v>
                </c:pt>
                <c:pt idx="41">
                  <c:v>111</c:v>
                </c:pt>
                <c:pt idx="42">
                  <c:v>126</c:v>
                </c:pt>
                <c:pt idx="43">
                  <c:v>150</c:v>
                </c:pt>
                <c:pt idx="44">
                  <c:v>179</c:v>
                </c:pt>
                <c:pt idx="45">
                  <c:v>203</c:v>
                </c:pt>
                <c:pt idx="46">
                  <c:v>226</c:v>
                </c:pt>
                <c:pt idx="47">
                  <c:v>267</c:v>
                </c:pt>
                <c:pt idx="48">
                  <c:v>321</c:v>
                </c:pt>
                <c:pt idx="49">
                  <c:v>379</c:v>
                </c:pt>
                <c:pt idx="50">
                  <c:v>458</c:v>
                </c:pt>
                <c:pt idx="51">
                  <c:v>596</c:v>
                </c:pt>
                <c:pt idx="52">
                  <c:v>681</c:v>
                </c:pt>
                <c:pt idx="53">
                  <c:v>799</c:v>
                </c:pt>
                <c:pt idx="54">
                  <c:v>936</c:v>
                </c:pt>
                <c:pt idx="55">
                  <c:v>1095</c:v>
                </c:pt>
                <c:pt idx="56">
                  <c:v>1158</c:v>
                </c:pt>
                <c:pt idx="57">
                  <c:v>1242</c:v>
                </c:pt>
                <c:pt idx="58">
                  <c:v>1330</c:v>
                </c:pt>
                <c:pt idx="59">
                  <c:v>1408</c:v>
                </c:pt>
                <c:pt idx="60">
                  <c:v>1492</c:v>
                </c:pt>
                <c:pt idx="61">
                  <c:v>1544</c:v>
                </c:pt>
                <c:pt idx="62">
                  <c:v>1606</c:v>
                </c:pt>
                <c:pt idx="63">
                  <c:v>1664</c:v>
                </c:pt>
                <c:pt idx="64">
                  <c:v>1726</c:v>
                </c:pt>
                <c:pt idx="65">
                  <c:v>1774</c:v>
                </c:pt>
                <c:pt idx="66">
                  <c:v>1815</c:v>
                </c:pt>
                <c:pt idx="67">
                  <c:v>1859</c:v>
                </c:pt>
                <c:pt idx="68">
                  <c:v>1893</c:v>
                </c:pt>
                <c:pt idx="69">
                  <c:v>1942</c:v>
                </c:pt>
                <c:pt idx="70">
                  <c:v>1967</c:v>
                </c:pt>
                <c:pt idx="71">
                  <c:v>2001</c:v>
                </c:pt>
                <c:pt idx="72">
                  <c:v>2030</c:v>
                </c:pt>
                <c:pt idx="73">
                  <c:v>2050</c:v>
                </c:pt>
                <c:pt idx="74">
                  <c:v>2071</c:v>
                </c:pt>
                <c:pt idx="75">
                  <c:v>2081</c:v>
                </c:pt>
                <c:pt idx="76" formatCode="#,##0">
                  <c:v>2108</c:v>
                </c:pt>
                <c:pt idx="77">
                  <c:v>2139</c:v>
                </c:pt>
                <c:pt idx="78">
                  <c:v>2171</c:v>
                </c:pt>
                <c:pt idx="79">
                  <c:v>2202</c:v>
                </c:pt>
                <c:pt idx="80">
                  <c:v>2210</c:v>
                </c:pt>
                <c:pt idx="81">
                  <c:v>2259</c:v>
                </c:pt>
                <c:pt idx="82">
                  <c:v>2287</c:v>
                </c:pt>
                <c:pt idx="83">
                  <c:v>2301</c:v>
                </c:pt>
                <c:pt idx="84">
                  <c:v>2320</c:v>
                </c:pt>
                <c:pt idx="85">
                  <c:v>2272</c:v>
                </c:pt>
                <c:pt idx="86">
                  <c:v>2107</c:v>
                </c:pt>
                <c:pt idx="87">
                  <c:v>2123</c:v>
                </c:pt>
                <c:pt idx="88">
                  <c:v>2143</c:v>
                </c:pt>
                <c:pt idx="89">
                  <c:v>2145</c:v>
                </c:pt>
                <c:pt idx="90">
                  <c:v>2157</c:v>
                </c:pt>
                <c:pt idx="91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A-4768-8690-479E30B97AF9}"/>
            </c:ext>
          </c:extLst>
        </c:ser>
        <c:ser>
          <c:idx val="19"/>
          <c:order val="19"/>
          <c:tx>
            <c:strRef>
              <c:f>'Dati Covid-19 Italia'!$U$1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Italia'!$A$2:$A$98</c:f>
              <c:numCache>
                <c:formatCode>m/d/yyyy</c:formatCode>
                <c:ptCount val="97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</c:numCache>
            </c:numRef>
          </c:cat>
          <c:val>
            <c:numRef>
              <c:f>'Dati Covid-19 Italia'!$U$2:$U$98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19</c:v>
                </c:pt>
                <c:pt idx="39">
                  <c:v>20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47</c:v>
                </c:pt>
                <c:pt idx="44">
                  <c:v>75</c:v>
                </c:pt>
                <c:pt idx="45">
                  <c:v>105</c:v>
                </c:pt>
                <c:pt idx="46">
                  <c:v>115</c:v>
                </c:pt>
                <c:pt idx="47">
                  <c:v>132</c:v>
                </c:pt>
                <c:pt idx="48">
                  <c:v>204</c:v>
                </c:pt>
                <c:pt idx="49">
                  <c:v>288</c:v>
                </c:pt>
                <c:pt idx="50">
                  <c:v>321</c:v>
                </c:pt>
                <c:pt idx="51">
                  <c:v>327</c:v>
                </c:pt>
                <c:pt idx="52">
                  <c:v>343</c:v>
                </c:pt>
                <c:pt idx="53">
                  <c:v>395</c:v>
                </c:pt>
                <c:pt idx="54">
                  <c:v>412</c:v>
                </c:pt>
                <c:pt idx="55">
                  <c:v>462</c:v>
                </c:pt>
                <c:pt idx="56">
                  <c:v>496</c:v>
                </c:pt>
                <c:pt idx="57">
                  <c:v>569</c:v>
                </c:pt>
                <c:pt idx="58">
                  <c:v>582</c:v>
                </c:pt>
                <c:pt idx="59">
                  <c:v>622</c:v>
                </c:pt>
                <c:pt idx="60">
                  <c:v>657</c:v>
                </c:pt>
                <c:pt idx="61">
                  <c:v>675</c:v>
                </c:pt>
                <c:pt idx="62">
                  <c:v>718</c:v>
                </c:pt>
                <c:pt idx="63">
                  <c:v>744</c:v>
                </c:pt>
                <c:pt idx="64">
                  <c:v>789</c:v>
                </c:pt>
                <c:pt idx="65">
                  <c:v>815</c:v>
                </c:pt>
                <c:pt idx="66">
                  <c:v>819</c:v>
                </c:pt>
                <c:pt idx="67">
                  <c:v>821</c:v>
                </c:pt>
                <c:pt idx="68">
                  <c:v>840</c:v>
                </c:pt>
                <c:pt idx="69">
                  <c:v>876</c:v>
                </c:pt>
                <c:pt idx="70">
                  <c:v>876</c:v>
                </c:pt>
                <c:pt idx="71">
                  <c:v>888</c:v>
                </c:pt>
                <c:pt idx="72">
                  <c:v>903</c:v>
                </c:pt>
                <c:pt idx="73">
                  <c:v>914</c:v>
                </c:pt>
                <c:pt idx="74">
                  <c:v>900</c:v>
                </c:pt>
                <c:pt idx="75">
                  <c:v>870</c:v>
                </c:pt>
                <c:pt idx="76">
                  <c:v>865</c:v>
                </c:pt>
                <c:pt idx="77">
                  <c:v>872</c:v>
                </c:pt>
                <c:pt idx="78">
                  <c:v>881</c:v>
                </c:pt>
                <c:pt idx="79">
                  <c:v>864</c:v>
                </c:pt>
                <c:pt idx="80">
                  <c:v>854</c:v>
                </c:pt>
                <c:pt idx="81">
                  <c:v>837</c:v>
                </c:pt>
                <c:pt idx="82">
                  <c:v>833</c:v>
                </c:pt>
                <c:pt idx="83">
                  <c:v>817</c:v>
                </c:pt>
                <c:pt idx="84">
                  <c:v>804</c:v>
                </c:pt>
                <c:pt idx="85">
                  <c:v>794</c:v>
                </c:pt>
                <c:pt idx="86">
                  <c:v>783</c:v>
                </c:pt>
                <c:pt idx="87">
                  <c:v>776</c:v>
                </c:pt>
                <c:pt idx="88">
                  <c:v>772</c:v>
                </c:pt>
                <c:pt idx="89">
                  <c:v>761</c:v>
                </c:pt>
                <c:pt idx="90">
                  <c:v>744</c:v>
                </c:pt>
                <c:pt idx="91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A-4768-8690-479E30B9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133199"/>
        <c:axId val="1541855743"/>
      </c:barChart>
      <c:dateAx>
        <c:axId val="96913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55743"/>
        <c:crosses val="autoZero"/>
        <c:auto val="1"/>
        <c:lblOffset val="100"/>
        <c:baseTimeUnit val="days"/>
      </c:dateAx>
      <c:valAx>
        <c:axId val="1541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133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35175228647076E-2"/>
          <c:y val="0.15518644102733234"/>
          <c:w val="0.39952169112120894"/>
          <c:h val="0.5764889516428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GitHub protezione civile'!$C$1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civile'!$A$2:$A$69</c:f>
              <c:numCache>
                <c:formatCode>m/d/yyyy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'Dati GitHub protezione civile'!$C$2:$C$69</c:f>
              <c:numCache>
                <c:formatCode>General</c:formatCode>
                <c:ptCount val="68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BB9-9441-644A875F54ED}"/>
            </c:ext>
          </c:extLst>
        </c:ser>
        <c:ser>
          <c:idx val="1"/>
          <c:order val="1"/>
          <c:tx>
            <c:strRef>
              <c:f>'Dati GitHub protezione civile'!$D$1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civile'!$A$2:$A$69</c:f>
              <c:numCache>
                <c:formatCode>m/d/yyyy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'Dati GitHub protezione civile'!$D$2:$D$69</c:f>
              <c:numCache>
                <c:formatCode>General</c:formatCode>
                <c:ptCount val="68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1-4BB9-9441-644A875F54ED}"/>
            </c:ext>
          </c:extLst>
        </c:ser>
        <c:ser>
          <c:idx val="3"/>
          <c:order val="3"/>
          <c:tx>
            <c:strRef>
              <c:f>'Dati GitHub protezione civile'!$F$1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civile'!$A$2:$A$69</c:f>
              <c:numCache>
                <c:formatCode>m/d/yyyy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'Dati GitHub protezione civile'!$F$2:$F$69</c:f>
              <c:numCache>
                <c:formatCode>General</c:formatCode>
                <c:ptCount val="6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130039983"/>
        <c:axId val="1931601775"/>
      </c:barChart>
      <c:lineChart>
        <c:grouping val="standard"/>
        <c:varyColors val="0"/>
        <c:ser>
          <c:idx val="2"/>
          <c:order val="2"/>
          <c:tx>
            <c:strRef>
              <c:f>'Dati GitHub protezione civile'!$E$1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'Dati GitHub protezione civile'!$A$2:$A$69</c:f>
              <c:numCache>
                <c:formatCode>m/d/yyyy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'Dati GitHub protezione civile'!$E$2:$E$69</c:f>
              <c:numCache>
                <c:formatCode>General</c:formatCode>
                <c:ptCount val="68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BB9-9441-644A875F54ED}"/>
            </c:ext>
          </c:extLst>
        </c:ser>
        <c:ser>
          <c:idx val="4"/>
          <c:order val="4"/>
          <c:tx>
            <c:strRef>
              <c:f>'Dati GitHub protezione civile'!$G$1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9850" cap="rnd" cmpd="dbl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'Dati GitHub protezione civile'!$A$2:$A$69</c:f>
              <c:numCache>
                <c:formatCode>m/d/yyyy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'Dati GitHub protezione civile'!$G$2:$G$69</c:f>
              <c:numCache>
                <c:formatCode>General</c:formatCode>
                <c:ptCount val="6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53663"/>
        <c:axId val="1931597615"/>
      </c:lineChart>
      <c:dateAx>
        <c:axId val="1942553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597615"/>
        <c:crosses val="autoZero"/>
        <c:auto val="1"/>
        <c:lblOffset val="100"/>
        <c:baseTimeUnit val="days"/>
      </c:dateAx>
      <c:valAx>
        <c:axId val="19315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553663"/>
        <c:crosses val="autoZero"/>
        <c:crossBetween val="between"/>
      </c:valAx>
      <c:valAx>
        <c:axId val="1931601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039983"/>
        <c:crosses val="max"/>
        <c:crossBetween val="between"/>
      </c:valAx>
      <c:dateAx>
        <c:axId val="21300399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1601775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38414113191878E-2"/>
          <c:y val="0.15333770778652675"/>
          <c:w val="0.29986041517537582"/>
          <c:h val="0.3609992097761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56</xdr:col>
      <xdr:colOff>482600</xdr:colOff>
      <xdr:row>49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25400</xdr:rowOff>
    </xdr:from>
    <xdr:to>
      <xdr:col>56</xdr:col>
      <xdr:colOff>457200</xdr:colOff>
      <xdr:row>105</xdr:row>
      <xdr:rowOff>25400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56</xdr:col>
      <xdr:colOff>457200</xdr:colOff>
      <xdr:row>215</xdr:row>
      <xdr:rowOff>25400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88B0EC-4436-4903-946A-10B8801E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56</xdr:col>
      <xdr:colOff>508000</xdr:colOff>
      <xdr:row>315</xdr:row>
      <xdr:rowOff>50800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CB0B90-F059-406E-8C6C-ABC027AB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9" totalsRowShown="0" headerRowDxfId="59" dataDxfId="58">
  <autoFilter ref="A1:N69" xr:uid="{3F6FD7E1-9BDF-4B49-94A5-B111B6AD9B29}"/>
  <tableColumns count="14">
    <tableColumn id="1" xr3:uid="{9397F6A5-FE90-4777-81B0-1E48E1D8269C}" name="data" dataDxfId="57"/>
    <tableColumn id="2" xr3:uid="{4247A369-DCC8-4BA7-8183-1D830E40D65A}" name="stato" dataDxfId="56"/>
    <tableColumn id="3" xr3:uid="{1BED7A87-7158-45FF-BD0C-020D5CFC1608}" name="ricoverati_con_sintomi" dataDxfId="55"/>
    <tableColumn id="4" xr3:uid="{95E121C0-4414-496E-BCB9-525B341403BD}" name="terapia_intensiva" dataDxfId="54"/>
    <tableColumn id="5" xr3:uid="{1BE20EC4-5D2A-4188-B3D7-89C6F54F181D}" name="totale_ospedalizzati" dataDxfId="53"/>
    <tableColumn id="6" xr3:uid="{EEB9E01D-002D-4BB5-99FF-A0CA7A7325CA}" name="isolamento_domiciliare" dataDxfId="52"/>
    <tableColumn id="7" xr3:uid="{80B6A6B5-F24F-4CC4-8245-7E1D7CDD4C25}" name="totale_positivi" dataDxfId="51"/>
    <tableColumn id="8" xr3:uid="{6484FE39-BD0E-44B9-A105-F4131AF40CB2}" name="variazione_totale_positivi" dataDxfId="50"/>
    <tableColumn id="9" xr3:uid="{E49BAE0A-B564-46C0-BDC7-F08B0C0A6059}" name="nuovi_positivi" dataDxfId="49"/>
    <tableColumn id="10" xr3:uid="{1DA95B03-C588-409F-BABF-1DF4CCB49566}" name="dimessi_guariti" dataDxfId="48"/>
    <tableColumn id="11" xr3:uid="{AE5EA974-EEE5-4EC6-9D8C-5FF880BC70EB}" name="deceduti" dataDxfId="47"/>
    <tableColumn id="12" xr3:uid="{47D56900-AF72-4041-ABEB-4980BA1BCB04}" name="totale_casi" dataDxfId="46"/>
    <tableColumn id="13" xr3:uid="{7980B174-416C-442F-9B3E-C2CAA5B0E7C2}" name="tamponi" dataDxfId="45"/>
    <tableColumn id="14" xr3:uid="{4E8D923D-BAC9-48F5-905A-F2D97DAA45DB}" name="Colon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5" totalsRowCount="1">
  <autoFilter ref="A1:AF94" xr:uid="{1CE2D217-68D5-498E-9EC7-25B71F23CB16}"/>
  <tableColumns count="32">
    <tableColumn id="1" xr3:uid="{6B459690-E23B-4D34-B6AA-B3B85C5976A2}" name="Data" dataDxfId="43" totalsRowDxfId="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2" totalsRowDxfId="8">
      <calculatedColumnFormula>SUM(Tabella2[[#This Row],[Marche]:[Sardegna]])</calculatedColumnFormula>
    </tableColumn>
    <tableColumn id="25" xr3:uid="{90323B0E-2A38-477F-B703-8087FA535612}" name="Cumulata" dataDxfId="41" totalsRowDxfId="7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6" dataCellStyle="Percentuale">
      <calculatedColumnFormula>Tabella2[[#This Row],[Guariti]]/Tabella2[[#This Row],[Cumulata]]</calculatedColumnFormula>
    </tableColumn>
    <tableColumn id="27" xr3:uid="{7BE68D01-E0ED-4F93-A671-14A0AC26FB80}" name="% Decessi" totalsRowDxfId="5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4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40" totalsRowDxfId="3" dataCellStyle="Percentuale"/>
    <tableColumn id="30" xr3:uid="{7A028472-0408-444B-874A-128E6D7E8ACB}" name="∆ Giornaliero guariti" dataDxfId="39" totalsRowDxfId="2" dataCellStyle="Percentuale"/>
    <tableColumn id="31" xr3:uid="{B947B081-44A7-4785-B7EA-683EB37F7F47}" name="∆Giornaliero deceduti" dataDxfId="38" totalsRowDxfId="1" dataCellStyle="Percentuale"/>
    <tableColumn id="32" xr3:uid="{8D05C411-CBE1-4F81-951B-ECC0AAF68DE2}" name="∆ Giornaliero dei contagi" dataDxfId="37" totalsRowDxfId="0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93" totalsRowShown="0" headerRowDxfId="36" headerRowCellStyle="Percentuale">
  <autoFilter ref="A1:Z93" xr:uid="{07030462-57F3-4CCE-8261-CAF6C9BBB923}"/>
  <tableColumns count="26">
    <tableColumn id="1" xr3:uid="{3D5847C1-50AC-45AE-BD3C-0E8EA781395F}" name="Data" dataDxfId="35"/>
    <tableColumn id="2" xr3:uid="{C0269FC5-25ED-4C75-A1EC-0DC6485D653B}" name="Tot. Positivi" dataDxfId="34">
      <calculatedColumnFormula>Tabella2[[#This Row],[Totale positivi]]</calculatedColumnFormula>
    </tableColumn>
    <tableColumn id="3" xr3:uid="{7ACF25F6-9126-4420-B7AD-A45C323C48D8}" name="∆ % Positivi" dataDxfId="33" dataCellStyle="Percentuale">
      <calculatedColumnFormula>(B2-B1)/B1</calculatedColumnFormula>
    </tableColumn>
    <tableColumn id="4" xr3:uid="{37B13E8C-BA14-476D-8D1D-1A0488A1D0EB}" name="∆ Assoluta Positivi" dataDxfId="32">
      <calculatedColumnFormula>B2-B1</calculatedColumnFormula>
    </tableColumn>
    <tableColumn id="5" xr3:uid="{52B54007-429F-4BAF-8CBA-6E994780797D}" name="Tot Guariti" dataDxfId="31">
      <calculatedColumnFormula>Tabella2[[#This Row],[Guariti]]</calculatedColumnFormula>
    </tableColumn>
    <tableColumn id="6" xr3:uid="{D48A3DDF-BCE7-4D4D-8526-B12822591D46}" name="∆% Guariti" dataDxfId="30" dataCellStyle="Percentuale">
      <calculatedColumnFormula>(E2-E1)/E1</calculatedColumnFormula>
    </tableColumn>
    <tableColumn id="7" xr3:uid="{E3079D79-1DAC-4584-A0A8-35C1FDE6E9B6}" name="∆ Assoluta Guariti" dataDxfId="29"/>
    <tableColumn id="8" xr3:uid="{CFB8C0AE-1BE4-4AA4-9130-1569B4F5C1A6}" name="Tot. Deceduti" dataDxfId="28">
      <calculatedColumnFormula>Tabella2[[#This Row],[Deceduti]]</calculatedColumnFormula>
    </tableColumn>
    <tableColumn id="9" xr3:uid="{5FB79BCD-ECD2-420F-9983-ABC222AB0A67}" name="∆% Deceduti" dataDxfId="27" dataCellStyle="Percentuale">
      <calculatedColumnFormula>(H2-H1)/H1</calculatedColumnFormula>
    </tableColumn>
    <tableColumn id="10" xr3:uid="{411B339C-7D0B-442E-AF42-382C611F82C7}" name="∆ Assoluta Deceduti" dataDxfId="26">
      <calculatedColumnFormula>H2-H1</calculatedColumnFormula>
    </tableColumn>
    <tableColumn id="11" xr3:uid="{FFE0D3B8-DDBF-484E-ADB2-DDA63C88F4BD}" name="Cumulata" dataDxfId="25">
      <calculatedColumnFormula>B2+E2+H2</calculatedColumnFormula>
    </tableColumn>
    <tableColumn id="12" xr3:uid="{5CE7735E-2F0E-4CF8-B0E8-2CD0E0970B5E}" name="∆%" dataDxfId="24" dataCellStyle="Percentuale">
      <calculatedColumnFormula>(K2-K1)/K1</calculatedColumnFormula>
    </tableColumn>
    <tableColumn id="13" xr3:uid="{2848E7BE-7ADD-494D-ABA0-C6D661ADCCE5}" name="∆ Assoluto Cumulata" dataDxfId="23" dataCellStyle="Percentuale">
      <calculatedColumnFormula>K2-K1</calculatedColumnFormula>
    </tableColumn>
    <tableColumn id="14" xr3:uid="{1F72D504-6A71-4C60-9F8E-C1F35AFE3F84}" name="Ricoverati con sintomi" dataDxfId="22"/>
    <tableColumn id="15" xr3:uid="{810F4E01-093E-47C7-94CD-C4E34178A3C2}" name="In terapia intensiva" dataDxfId="21"/>
    <tableColumn id="26" xr3:uid="{AEE225D3-EE65-427D-A50D-7B30E8DBB8E1}" name="% terapia intensiva" dataDxfId="20"/>
    <tableColumn id="16" xr3:uid="{65EB19C7-7680-4E36-9154-BE4EFB1265E7}" name="TOT Ospedalizzati" dataDxfId="19">
      <calculatedColumnFormula>SUM(N2:O2)</calculatedColumnFormula>
    </tableColumn>
    <tableColumn id="17" xr3:uid="{96B85F8E-2FFC-4970-AA5C-0AE7D31546FA}" name="% Ospedalizzati" dataDxfId="18" dataCellStyle="Percentuale">
      <calculatedColumnFormula>Q2/B2</calculatedColumnFormula>
    </tableColumn>
    <tableColumn id="18" xr3:uid="{7B436E1F-1E2B-4250-B962-9D331D90B1E2}" name="Isolamento domiciliare" dataDxfId="17"/>
    <tableColumn id="19" xr3:uid="{05EA19AE-5A6C-4A07-A209-D6D9F30F8B17}" name="% in Isolamento" dataDxfId="16" dataCellStyle="Percentuale">
      <calculatedColumnFormula>S2/B2</calculatedColumnFormula>
    </tableColumn>
    <tableColumn id="20" xr3:uid="{6999C7D7-D643-41B6-8E10-FD2AB1FC4B8E}" name="% moralità" dataDxfId="15" dataCellStyle="Percentuale">
      <calculatedColumnFormula>H2/B2</calculatedColumnFormula>
    </tableColumn>
    <tableColumn id="21" xr3:uid="{200CBB54-BA3B-4F70-95FC-C4796DFBA492}" name="% sopravvivenza" dataDxfId="14" dataCellStyle="Percentuale">
      <calculatedColumnFormula>E2/B2</calculatedColumnFormula>
    </tableColumn>
    <tableColumn id="22" xr3:uid="{17D8F90C-C2AE-46D7-B8B7-BF49E8B8B889}" name="N° tamponi effettuati" dataDxfId="13"/>
    <tableColumn id="23" xr3:uid="{CEDD6332-176F-4793-AB6D-B283767BDA43}" name="% positivi su n° tamponi effettuati" dataDxfId="12" dataCellStyle="Percentuale">
      <calculatedColumnFormula>B2/W2</calculatedColumnFormula>
    </tableColumn>
    <tableColumn id="24" xr3:uid="{73FE46CA-8C78-431A-8BBD-761536CF16BF}" name="Popolazione italiana" dataDxfId="11"/>
    <tableColumn id="25" xr3:uid="{43FA4459-D8F5-403A-A99E-8A865D3B8A98}" name="% contagiati sul tot. Dell popolazione italiana" dataDxfId="1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ggiatura massi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zoomScale="30" zoomScaleNormal="30" workbookViewId="0">
      <selection activeCell="X308" sqref="X30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selection activeCell="G1" activeCellId="5" sqref="A1:A1048576 C1:C1048576 D1:D1048576 E1:E1048576 F1:F1048576 G1:G1048576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5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  <row r="66" spans="1:15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</row>
    <row r="67" spans="1:15" ht="15" thickBot="1" x14ac:dyDescent="0.35">
      <c r="A67" s="27">
        <v>43950</v>
      </c>
      <c r="B67" s="35" t="s">
        <v>13</v>
      </c>
      <c r="C67" s="35">
        <v>19210</v>
      </c>
      <c r="D67" s="35">
        <v>1795</v>
      </c>
      <c r="E67" s="35">
        <v>21005</v>
      </c>
      <c r="F67" s="35">
        <v>83652</v>
      </c>
      <c r="G67" s="35">
        <v>104657</v>
      </c>
      <c r="H67" s="35">
        <v>-548</v>
      </c>
      <c r="I67" s="35">
        <v>2086</v>
      </c>
      <c r="J67" s="35">
        <v>71252</v>
      </c>
      <c r="K67" s="35">
        <v>27682</v>
      </c>
      <c r="L67" s="35">
        <v>203591</v>
      </c>
      <c r="M67" s="35">
        <v>1910761</v>
      </c>
      <c r="N67" s="35">
        <v>1313460</v>
      </c>
      <c r="O67" s="35"/>
    </row>
    <row r="68" spans="1:15" ht="15" thickBot="1" x14ac:dyDescent="0.35">
      <c r="A68" s="27">
        <v>43951</v>
      </c>
      <c r="B68" s="35" t="s">
        <v>13</v>
      </c>
      <c r="C68" s="35">
        <v>18149</v>
      </c>
      <c r="D68" s="35">
        <v>1694</v>
      </c>
      <c r="E68" s="35">
        <v>19843</v>
      </c>
      <c r="F68" s="35">
        <v>81708</v>
      </c>
      <c r="G68" s="35">
        <v>101551</v>
      </c>
      <c r="H68" s="35">
        <v>-3106</v>
      </c>
      <c r="I68" s="35">
        <v>1872</v>
      </c>
      <c r="J68" s="35">
        <v>75945</v>
      </c>
      <c r="K68" s="35">
        <v>27967</v>
      </c>
      <c r="L68" s="35">
        <v>205463</v>
      </c>
      <c r="M68" s="35">
        <v>1979217</v>
      </c>
      <c r="N68" s="35">
        <v>1354901</v>
      </c>
    </row>
    <row r="69" spans="1:15" ht="15" thickBot="1" x14ac:dyDescent="0.35">
      <c r="A69" s="27">
        <v>43952</v>
      </c>
      <c r="B69" s="35" t="s">
        <v>13</v>
      </c>
      <c r="C69" s="35">
        <v>17569</v>
      </c>
      <c r="D69" s="35">
        <v>1578</v>
      </c>
      <c r="E69" s="35">
        <v>19147</v>
      </c>
      <c r="F69" s="35">
        <v>81796</v>
      </c>
      <c r="G69" s="35">
        <v>100943</v>
      </c>
      <c r="H69" s="35">
        <v>-608</v>
      </c>
      <c r="I69" s="35">
        <v>1965</v>
      </c>
      <c r="J69" s="35">
        <v>78249</v>
      </c>
      <c r="K69" s="35">
        <v>28236</v>
      </c>
      <c r="L69" s="35">
        <v>207428</v>
      </c>
      <c r="M69" s="35">
        <v>2053425</v>
      </c>
      <c r="N69" s="35">
        <v>1398633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8"/>
  <sheetViews>
    <sheetView topLeftCell="Q1" zoomScale="90" zoomScaleNormal="90" workbookViewId="0">
      <pane ySplit="1" topLeftCell="A70" activePane="bottomLeft" state="frozen"/>
      <selection activeCell="I1" sqref="I1"/>
      <selection pane="bottomLeft" activeCell="AC93" sqref="AC93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B91" s="38">
        <v>3347</v>
      </c>
      <c r="C91" s="38">
        <v>261</v>
      </c>
      <c r="D91" s="38">
        <v>15521</v>
      </c>
      <c r="E91" s="38">
        <v>135</v>
      </c>
      <c r="F91" s="38">
        <v>3576</v>
      </c>
      <c r="G91" s="38">
        <v>36122</v>
      </c>
      <c r="H91">
        <v>2308</v>
      </c>
      <c r="I91" s="38">
        <v>1227</v>
      </c>
      <c r="J91" s="38">
        <v>8369</v>
      </c>
      <c r="K91" s="38">
        <v>11862</v>
      </c>
      <c r="L91" s="38">
        <v>5663</v>
      </c>
      <c r="M91" s="38">
        <v>4535</v>
      </c>
      <c r="N91" s="38">
        <v>1976</v>
      </c>
      <c r="O91" s="38">
        <v>193</v>
      </c>
      <c r="P91" s="38">
        <v>2927</v>
      </c>
      <c r="Q91" s="38">
        <v>2782</v>
      </c>
      <c r="R91" s="38">
        <v>194</v>
      </c>
      <c r="S91" s="38">
        <v>753</v>
      </c>
      <c r="T91" s="38">
        <v>2145</v>
      </c>
      <c r="U91" s="38">
        <v>761</v>
      </c>
      <c r="V91">
        <v>71252</v>
      </c>
      <c r="W91">
        <v>27682</v>
      </c>
      <c r="X91" s="16">
        <f>SUM(Tabella2[[#This Row],[Marche]:[Sardegna]])</f>
        <v>104657</v>
      </c>
      <c r="Y91" s="16">
        <f>Tabella2[[#This Row],[Guariti]]+Tabella2[[#This Row],[Deceduti]]+Tabella2[[#This Row],[Totale positivi]]</f>
        <v>203591</v>
      </c>
      <c r="Z91" s="15">
        <f>Tabella2[[#This Row],[Guariti]]/Tabella2[[#This Row],[Cumulata]]</f>
        <v>0.34997617772887801</v>
      </c>
      <c r="AA91" s="15">
        <f>Tabella2[[#This Row],[Deceduti]]/Tabella2[[#This Row],[Cumulata]]</f>
        <v>0.13596868230913942</v>
      </c>
      <c r="AB91" s="15">
        <f>Tabella2[[#This Row],[Totale positivi]]/Tabella2[[#This Row],[Cumulata]]</f>
        <v>0.5140551399619826</v>
      </c>
      <c r="AC91" s="17">
        <f>Tabella2[[#This Row],[Totale positivi]]-X90</f>
        <v>-548</v>
      </c>
      <c r="AD91" s="17">
        <f>Tabella2[[#This Row],[Guariti]]-V90</f>
        <v>2311</v>
      </c>
      <c r="AE91" s="17">
        <f>Tabella2[[#This Row],[Deceduti]]-W90</f>
        <v>323</v>
      </c>
      <c r="AF91" s="17">
        <f>Tabella2[[#This Row],[Cumulata]]-Y90</f>
        <v>2086</v>
      </c>
    </row>
    <row r="92" spans="1:32" x14ac:dyDescent="0.3">
      <c r="A92" s="1">
        <v>43951</v>
      </c>
      <c r="B92" s="19">
        <v>3210</v>
      </c>
      <c r="C92" s="19">
        <v>233</v>
      </c>
      <c r="D92" s="19">
        <v>15493</v>
      </c>
      <c r="E92" s="19">
        <v>89</v>
      </c>
      <c r="F92" s="19">
        <v>3551</v>
      </c>
      <c r="G92" s="19">
        <v>36211</v>
      </c>
      <c r="H92">
        <v>2172</v>
      </c>
      <c r="I92" s="19">
        <v>1170</v>
      </c>
      <c r="J92" s="19">
        <v>8147</v>
      </c>
      <c r="K92" s="19">
        <v>9563</v>
      </c>
      <c r="L92" s="19">
        <v>5584</v>
      </c>
      <c r="M92" s="19">
        <v>4468</v>
      </c>
      <c r="N92" s="19">
        <v>1915</v>
      </c>
      <c r="O92" s="19">
        <v>190</v>
      </c>
      <c r="P92" s="19">
        <v>2949</v>
      </c>
      <c r="Q92" s="19">
        <v>2773</v>
      </c>
      <c r="R92" s="19">
        <v>192</v>
      </c>
      <c r="S92" s="19">
        <v>740</v>
      </c>
      <c r="T92" s="19">
        <v>2157</v>
      </c>
      <c r="U92" s="19">
        <v>744</v>
      </c>
      <c r="V92">
        <v>75945</v>
      </c>
      <c r="W92">
        <v>27967</v>
      </c>
      <c r="X92" s="16">
        <f>SUM(Tabella2[[#This Row],[Marche]:[Sardegna]])</f>
        <v>101551</v>
      </c>
      <c r="Y92" s="16">
        <f>Tabella2[[#This Row],[Guariti]]+Tabella2[[#This Row],[Deceduti]]+Tabella2[[#This Row],[Totale positivi]]</f>
        <v>205463</v>
      </c>
      <c r="Z92" s="15">
        <f>Tabella2[[#This Row],[Guariti]]/Tabella2[[#This Row],[Cumulata]]</f>
        <v>0.36962859492950068</v>
      </c>
      <c r="AA92" s="15">
        <f>Tabella2[[#This Row],[Deceduti]]/Tabella2[[#This Row],[Cumulata]]</f>
        <v>0.13611696509833887</v>
      </c>
      <c r="AB92" s="15">
        <f>Tabella2[[#This Row],[Totale positivi]]/Tabella2[[#This Row],[Cumulata]]</f>
        <v>0.49425443997216045</v>
      </c>
      <c r="AC92" s="17">
        <f>Tabella2[[#This Row],[Totale positivi]]-X91</f>
        <v>-3106</v>
      </c>
      <c r="AD92" s="17">
        <f>Tabella2[[#This Row],[Guariti]]-V91</f>
        <v>4693</v>
      </c>
      <c r="AE92" s="17">
        <f>Tabella2[[#This Row],[Deceduti]]-W91</f>
        <v>285</v>
      </c>
      <c r="AF92" s="17">
        <f>Tabella2[[#This Row],[Cumulata]]-Y91</f>
        <v>1872</v>
      </c>
    </row>
    <row r="93" spans="1:32" x14ac:dyDescent="0.3">
      <c r="A93" s="1">
        <v>43952</v>
      </c>
      <c r="B93" s="19">
        <v>3211</v>
      </c>
      <c r="C93" s="19">
        <v>204</v>
      </c>
      <c r="D93" s="19">
        <v>15562</v>
      </c>
      <c r="E93">
        <v>92</v>
      </c>
      <c r="F93" s="19">
        <v>3518</v>
      </c>
      <c r="G93" s="19">
        <v>36473</v>
      </c>
      <c r="H93">
        <v>2050</v>
      </c>
      <c r="I93" s="19">
        <v>1115</v>
      </c>
      <c r="J93" s="19">
        <v>7779</v>
      </c>
      <c r="K93" s="19">
        <v>9484</v>
      </c>
      <c r="L93" s="19">
        <v>5373</v>
      </c>
      <c r="M93" s="19">
        <v>4446</v>
      </c>
      <c r="N93" s="19">
        <v>1911</v>
      </c>
      <c r="O93" s="19">
        <v>190</v>
      </c>
      <c r="P93" s="19">
        <v>2947</v>
      </c>
      <c r="Q93" s="19">
        <v>2753</v>
      </c>
      <c r="R93" s="19">
        <v>193</v>
      </c>
      <c r="S93" s="19">
        <v>727</v>
      </c>
      <c r="T93" s="19">
        <v>2171</v>
      </c>
      <c r="U93" s="19">
        <v>744</v>
      </c>
      <c r="V93" s="20">
        <v>78249</v>
      </c>
      <c r="W93" s="20">
        <v>28236</v>
      </c>
      <c r="X93" s="16">
        <f>SUM(Tabella2[[#This Row],[Marche]:[Sardegna]])</f>
        <v>100943</v>
      </c>
      <c r="Y93" s="16">
        <f>Tabella2[[#This Row],[Guariti]]+Tabella2[[#This Row],[Deceduti]]+Tabella2[[#This Row],[Totale positivi]]</f>
        <v>207428</v>
      </c>
      <c r="Z93" s="15">
        <f>Tabella2[[#This Row],[Guariti]]/Tabella2[[#This Row],[Cumulata]]</f>
        <v>0.37723451028790711</v>
      </c>
      <c r="AA93" s="15">
        <f>Tabella2[[#This Row],[Deceduti]]/Tabella2[[#This Row],[Cumulata]]</f>
        <v>0.13612434194033593</v>
      </c>
      <c r="AB93" s="15">
        <f>Tabella2[[#This Row],[Totale positivi]]/Tabella2[[#This Row],[Cumulata]]</f>
        <v>0.48664114777175693</v>
      </c>
      <c r="AC93" s="17">
        <f>Tabella2[[#This Row],[Totale positivi]]-X92</f>
        <v>-608</v>
      </c>
      <c r="AD93" s="17">
        <f>Tabella2[[#This Row],[Guariti]]-V92</f>
        <v>2304</v>
      </c>
      <c r="AE93" s="17">
        <f>Tabella2[[#This Row],[Deceduti]]-W92</f>
        <v>269</v>
      </c>
      <c r="AF93" s="17">
        <f>Tabella2[[#This Row],[Cumulata]]-Y92</f>
        <v>1965</v>
      </c>
    </row>
    <row r="94" spans="1:32" x14ac:dyDescent="0.3">
      <c r="B94" s="19"/>
      <c r="C94" s="19"/>
      <c r="D94" s="19"/>
      <c r="F94" s="19"/>
      <c r="G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0"/>
      <c r="W94" s="20"/>
      <c r="X94" s="16">
        <f>SUM(Tabella2[[#This Row],[Marche]:[Sardegna]])</f>
        <v>0</v>
      </c>
      <c r="Y94" s="16">
        <f>Tabella2[[#This Row],[Guariti]]+Tabella2[[#This Row],[Deceduti]]+Tabella2[[#This Row],[Totale positivi]]</f>
        <v>0</v>
      </c>
      <c r="Z94" s="15" t="e">
        <f>Tabella2[[#This Row],[Guariti]]/Tabella2[[#This Row],[Cumulata]]</f>
        <v>#DIV/0!</v>
      </c>
      <c r="AA94" s="15" t="e">
        <f>Tabella2[[#This Row],[Deceduti]]/Tabella2[[#This Row],[Cumulata]]</f>
        <v>#DIV/0!</v>
      </c>
      <c r="AB94" s="15" t="e">
        <f>Tabella2[[#This Row],[Totale positivi]]/Tabella2[[#This Row],[Cumulata]]</f>
        <v>#DIV/0!</v>
      </c>
      <c r="AC94" s="17"/>
      <c r="AD94" s="17"/>
      <c r="AE94" s="17"/>
      <c r="AF94" s="17">
        <f>Tabella2[[#This Row],[Cumulata]]-Y93</f>
        <v>-207428</v>
      </c>
    </row>
    <row r="95" spans="1:32" x14ac:dyDescent="0.3">
      <c r="X95" s="16"/>
      <c r="Y95" s="16"/>
      <c r="Z95" s="36"/>
      <c r="AA95" s="36"/>
      <c r="AB95" s="36"/>
      <c r="AC95" s="37"/>
      <c r="AD95" s="37"/>
      <c r="AE95" s="37"/>
      <c r="AF95" s="37"/>
    </row>
    <row r="96" spans="1:32" x14ac:dyDescent="0.3">
      <c r="N96">
        <v>1293</v>
      </c>
    </row>
    <row r="97" spans="14:15" x14ac:dyDescent="0.3">
      <c r="N97" s="19">
        <v>757</v>
      </c>
      <c r="O97" t="s">
        <v>72</v>
      </c>
    </row>
    <row r="98" spans="14:15" x14ac:dyDescent="0.3">
      <c r="N98">
        <f>SUM(N96:N97)</f>
        <v>2050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93"/>
  <sheetViews>
    <sheetView zoomScale="80" zoomScaleNormal="80" workbookViewId="0">
      <pane ySplit="1" topLeftCell="A2" activePane="bottomLeft" state="frozen"/>
      <selection pane="bottomLeft" activeCell="O93" sqref="O93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58">(B90-B89)/B89</f>
        <v>-5.7459858429493539E-3</v>
      </c>
      <c r="D90" s="2">
        <f t="shared" ref="D90" si="159">B90-B89</f>
        <v>-608</v>
      </c>
      <c r="E90" s="2">
        <f>Tabella2[[#This Row],[Guariti]]</f>
        <v>68941</v>
      </c>
      <c r="F90" s="3">
        <f t="shared" ref="F90" si="160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61">(H90-H89)/H89</f>
        <v>1.4160210549727546E-2</v>
      </c>
      <c r="J90" s="2">
        <f t="shared" ref="J90" si="162">H90-H89</f>
        <v>382</v>
      </c>
      <c r="K90" s="2">
        <f t="shared" ref="K90" si="163">B90+E90+H90</f>
        <v>201505</v>
      </c>
      <c r="L90" s="4">
        <f t="shared" ref="L90" si="164">(K90-K89)/K89</f>
        <v>1.0485723168884832E-2</v>
      </c>
      <c r="M90" s="13">
        <f t="shared" ref="M90" si="165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66">SUM(N90:O90)</f>
        <v>21586</v>
      </c>
      <c r="R90" s="3">
        <f t="shared" ref="R90" si="167">Q90/B90</f>
        <v>0.20518036215008792</v>
      </c>
      <c r="S90" s="2">
        <f>'Dati GitHub protezione civile'!F66</f>
        <v>83619</v>
      </c>
      <c r="T90" s="3">
        <f t="shared" ref="T90" si="168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 t="shared" ref="X90" si="169">B90/W90</f>
        <v>5.6961970487304905E-2</v>
      </c>
      <c r="Y90" s="14">
        <v>60483992</v>
      </c>
      <c r="Z90" s="4">
        <f t="shared" ref="Z90" si="170">B90/Y90</f>
        <v>1.7393858527062829E-3</v>
      </c>
    </row>
    <row r="91" spans="1:26" x14ac:dyDescent="0.3">
      <c r="A91" s="12">
        <v>43950</v>
      </c>
      <c r="B91" s="2">
        <f>Tabella2[[#This Row],[Totale positivi]]</f>
        <v>104657</v>
      </c>
      <c r="C91" s="3">
        <f t="shared" ref="C91" si="171">(B91-B90)/B90</f>
        <v>-5.2088779050425364E-3</v>
      </c>
      <c r="D91" s="2">
        <f t="shared" ref="D91" si="172">B91-B90</f>
        <v>-548</v>
      </c>
      <c r="E91" s="2">
        <f>Tabella2[[#This Row],[Guariti]]</f>
        <v>71252</v>
      </c>
      <c r="F91" s="3">
        <f t="shared" ref="F91" si="173">(E91-E90)/E90</f>
        <v>3.3521416863695044E-2</v>
      </c>
      <c r="G91" s="2">
        <f>Tabella3[[#This Row],[Tot Guariti]]-E90</f>
        <v>2311</v>
      </c>
      <c r="H91" s="2">
        <f>Tabella2[[#This Row],[Deceduti]]</f>
        <v>27682</v>
      </c>
      <c r="I91" s="3">
        <f t="shared" ref="I91" si="174">(H91-H90)/H90</f>
        <v>1.1805987060930589E-2</v>
      </c>
      <c r="J91" s="2">
        <f t="shared" ref="J91" si="175">H91-H90</f>
        <v>323</v>
      </c>
      <c r="K91" s="2">
        <f t="shared" ref="K91" si="176">B91+E91+H91</f>
        <v>203591</v>
      </c>
      <c r="L91" s="4">
        <f t="shared" ref="L91" si="177">(K91-K90)/K90</f>
        <v>1.0352100444157714E-2</v>
      </c>
      <c r="M91" s="13">
        <f t="shared" ref="M91" si="178">K91-K90</f>
        <v>2086</v>
      </c>
      <c r="N91" s="2">
        <f>'Dati GitHub protezione civile'!C67</f>
        <v>19210</v>
      </c>
      <c r="O91" s="2">
        <f>'Dati GitHub protezione civile'!D67</f>
        <v>1795</v>
      </c>
      <c r="P91" s="3">
        <f>Tabella3[[#This Row],[In terapia intensiva]]/Tabella3[[#This Row],[Tot. Positivi]]</f>
        <v>1.7151265562743056E-2</v>
      </c>
      <c r="Q91" s="2">
        <f t="shared" ref="Q91" si="179">SUM(N91:O91)</f>
        <v>21005</v>
      </c>
      <c r="R91" s="3">
        <f t="shared" ref="R91" si="180">Q91/B91</f>
        <v>0.20070324966318545</v>
      </c>
      <c r="S91" s="2">
        <f>'Dati GitHub protezione civile'!F67</f>
        <v>83652</v>
      </c>
      <c r="T91" s="3">
        <f t="shared" ref="T91" si="181">S91/B91</f>
        <v>0.79929675033681458</v>
      </c>
      <c r="U91" s="3">
        <f>Tabella3[[#This Row],[Tot. Deceduti]]/Tabella3[[#This Row],[Cumulata]]</f>
        <v>0.13596868230913942</v>
      </c>
      <c r="V91" s="3">
        <f>Tabella3[[#This Row],[Tot Guariti]]/Tabella3[[#This Row],[Cumulata]]</f>
        <v>0.34997617772887801</v>
      </c>
      <c r="W91" s="2">
        <f>'Dati GitHub protezione civile'!M67</f>
        <v>1910761</v>
      </c>
      <c r="X91" s="3">
        <f t="shared" ref="X91" si="182">B91/W91</f>
        <v>5.4772417900511891E-2</v>
      </c>
      <c r="Y91" s="14">
        <v>60483993</v>
      </c>
      <c r="Z91" s="4">
        <f t="shared" ref="Z91" si="183">B91/Y91</f>
        <v>1.7303255755617855E-3</v>
      </c>
    </row>
    <row r="92" spans="1:26" x14ac:dyDescent="0.3">
      <c r="A92" s="12">
        <v>43951</v>
      </c>
      <c r="B92" s="2">
        <f>Tabella2[[#This Row],[Totale positivi]]</f>
        <v>101551</v>
      </c>
      <c r="C92" s="3">
        <f t="shared" ref="C92" si="184">(B92-B91)/B91</f>
        <v>-2.9677900188233946E-2</v>
      </c>
      <c r="D92" s="2">
        <f t="shared" ref="D92" si="185">B92-B91</f>
        <v>-3106</v>
      </c>
      <c r="E92" s="2">
        <f>Tabella2[[#This Row],[Guariti]]</f>
        <v>75945</v>
      </c>
      <c r="F92" s="3">
        <f t="shared" ref="F92" si="186">(E92-E91)/E91</f>
        <v>6.586481782967496E-2</v>
      </c>
      <c r="G92" s="2">
        <f>Tabella3[[#This Row],[Tot Guariti]]-E91</f>
        <v>4693</v>
      </c>
      <c r="H92" s="2">
        <f>Tabella2[[#This Row],[Deceduti]]</f>
        <v>27967</v>
      </c>
      <c r="I92" s="3">
        <f t="shared" ref="I92" si="187">(H92-H91)/H91</f>
        <v>1.0295498880138719E-2</v>
      </c>
      <c r="J92" s="2">
        <f t="shared" ref="J92" si="188">H92-H91</f>
        <v>285</v>
      </c>
      <c r="K92" s="2">
        <f t="shared" ref="K92" si="189">B92+E92+H92</f>
        <v>205463</v>
      </c>
      <c r="L92" s="4">
        <f t="shared" ref="L92" si="190">(K92-K91)/K91</f>
        <v>9.1949054722458255E-3</v>
      </c>
      <c r="M92" s="13">
        <f t="shared" ref="M92" si="191">K92-K91</f>
        <v>1872</v>
      </c>
      <c r="N92" s="2">
        <f>'Dati GitHub protezione civile'!C68</f>
        <v>18149</v>
      </c>
      <c r="O92" s="2">
        <f>'Dati GitHub protezione civile'!D68</f>
        <v>1694</v>
      </c>
      <c r="P92" s="3">
        <f>Tabella3[[#This Row],[In terapia intensiva]]/Tabella3[[#This Row],[Tot. Positivi]]</f>
        <v>1.6681273448808973E-2</v>
      </c>
      <c r="Q92" s="2">
        <f t="shared" ref="Q92" si="192">SUM(N92:O92)</f>
        <v>19843</v>
      </c>
      <c r="R92" s="3">
        <f t="shared" ref="R92" si="193">Q92/B92</f>
        <v>0.19539935598861655</v>
      </c>
      <c r="S92" s="2">
        <f>'Dati GitHub protezione civile'!F68</f>
        <v>81708</v>
      </c>
      <c r="T92" s="3">
        <f t="shared" ref="T92" si="194">S92/B92</f>
        <v>0.80460064401138343</v>
      </c>
      <c r="U92" s="3">
        <f>Tabella3[[#This Row],[Tot. Deceduti]]/Tabella3[[#This Row],[Cumulata]]</f>
        <v>0.13611696509833887</v>
      </c>
      <c r="V92" s="3">
        <f>Tabella3[[#This Row],[Tot Guariti]]/Tabella3[[#This Row],[Cumulata]]</f>
        <v>0.36962859492950068</v>
      </c>
      <c r="W92" s="2">
        <f>'Dati GitHub protezione civile'!M68</f>
        <v>1979217</v>
      </c>
      <c r="X92" s="3">
        <f t="shared" ref="X92" si="195">B92/W92</f>
        <v>5.1308674086772699E-2</v>
      </c>
      <c r="Y92" s="14">
        <v>60483994</v>
      </c>
      <c r="Z92" s="4">
        <f t="shared" ref="Z92" si="196">B92/Y92</f>
        <v>1.678973118078148E-3</v>
      </c>
    </row>
    <row r="93" spans="1:26" x14ac:dyDescent="0.3">
      <c r="A93" s="12">
        <v>43952</v>
      </c>
      <c r="B93" s="2">
        <f>Tabella2[[#This Row],[Totale positivi]]</f>
        <v>100943</v>
      </c>
      <c r="C93" s="3">
        <f t="shared" ref="C93" si="197">(B93-B92)/B92</f>
        <v>-5.9871394668688637E-3</v>
      </c>
      <c r="D93" s="2">
        <f t="shared" ref="D93" si="198">B93-B92</f>
        <v>-608</v>
      </c>
      <c r="E93" s="2">
        <f>Tabella2[[#This Row],[Guariti]]</f>
        <v>78249</v>
      </c>
      <c r="F93" s="3">
        <f t="shared" ref="F93" si="199">(E93-E92)/E92</f>
        <v>3.0337744420304166E-2</v>
      </c>
      <c r="G93" s="2">
        <f>Tabella3[[#This Row],[Tot Guariti]]-E92</f>
        <v>2304</v>
      </c>
      <c r="H93" s="2">
        <f>Tabella2[[#This Row],[Deceduti]]</f>
        <v>28236</v>
      </c>
      <c r="I93" s="3">
        <f t="shared" ref="I93" si="200">(H93-H92)/H92</f>
        <v>9.6184789215861544E-3</v>
      </c>
      <c r="J93" s="2">
        <f t="shared" ref="J93" si="201">H93-H92</f>
        <v>269</v>
      </c>
      <c r="K93" s="2">
        <f t="shared" ref="K93" si="202">B93+E93+H93</f>
        <v>207428</v>
      </c>
      <c r="L93" s="4">
        <f t="shared" ref="L93" si="203">(K93-K92)/K92</f>
        <v>9.56376573884349E-3</v>
      </c>
      <c r="M93" s="13">
        <f t="shared" ref="M93" si="204">K93-K92</f>
        <v>1965</v>
      </c>
      <c r="N93" s="2">
        <f>'Dati GitHub protezione civile'!C69</f>
        <v>17569</v>
      </c>
      <c r="O93" s="2">
        <f>'Dati GitHub protezione civile'!D69</f>
        <v>1578</v>
      </c>
      <c r="P93" s="3">
        <f>Tabella3[[#This Row],[In terapia intensiva]]/Tabella3[[#This Row],[Tot. Positivi]]</f>
        <v>1.5632584726033506E-2</v>
      </c>
      <c r="Q93" s="2">
        <f t="shared" ref="Q93" si="205">SUM(N93:O93)</f>
        <v>19147</v>
      </c>
      <c r="R93" s="3">
        <f t="shared" ref="R93" si="206">Q93/B93</f>
        <v>0.18968130529110488</v>
      </c>
      <c r="S93" s="2">
        <f>'Dati GitHub protezione civile'!F69</f>
        <v>81796</v>
      </c>
      <c r="T93" s="3">
        <f t="shared" ref="T93" si="207">S93/B93</f>
        <v>0.81031869470889517</v>
      </c>
      <c r="U93" s="3">
        <f>Tabella3[[#This Row],[Tot. Deceduti]]/Tabella3[[#This Row],[Cumulata]]</f>
        <v>0.13612434194033593</v>
      </c>
      <c r="V93" s="3">
        <f>Tabella3[[#This Row],[Tot Guariti]]/Tabella3[[#This Row],[Cumulata]]</f>
        <v>0.37723451028790711</v>
      </c>
      <c r="W93" s="2">
        <f>'Dati GitHub protezione civile'!M69</f>
        <v>2053425</v>
      </c>
      <c r="X93" s="3">
        <f t="shared" ref="X93" si="208">B93/W93</f>
        <v>4.915835737852612E-2</v>
      </c>
      <c r="Y93" s="14">
        <v>60483995</v>
      </c>
      <c r="Z93" s="4">
        <f t="shared" ref="Z93" si="209">B93/Y93</f>
        <v>1.668920844266322E-3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2020-05-01T20:51:24Z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