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9498DBDE-2742-4D3B-9C75-3DEDE527FAF1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3" l="1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0" i="3"/>
  <c r="U20" i="3"/>
  <c r="U21" i="3"/>
  <c r="U22" i="3"/>
  <c r="U23" i="3"/>
  <c r="U24" i="3"/>
  <c r="U25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6" i="3"/>
  <c r="B84" i="3"/>
  <c r="C84" i="3" s="1"/>
  <c r="E84" i="3"/>
  <c r="F84" i="3" s="1"/>
  <c r="G84" i="3"/>
  <c r="H84" i="3"/>
  <c r="I84" i="3"/>
  <c r="J84" i="3"/>
  <c r="N84" i="3"/>
  <c r="O84" i="3"/>
  <c r="P84" i="3"/>
  <c r="Q84" i="3"/>
  <c r="R84" i="3" s="1"/>
  <c r="S84" i="3"/>
  <c r="T84" i="3" s="1"/>
  <c r="W84" i="3"/>
  <c r="X84" i="3" s="1"/>
  <c r="Z84" i="3"/>
  <c r="B85" i="3"/>
  <c r="C85" i="3" s="1"/>
  <c r="E85" i="3"/>
  <c r="F85" i="3" s="1"/>
  <c r="G85" i="3"/>
  <c r="H85" i="3"/>
  <c r="I85" i="3"/>
  <c r="J85" i="3"/>
  <c r="N85" i="3"/>
  <c r="O85" i="3"/>
  <c r="P85" i="3"/>
  <c r="Q85" i="3"/>
  <c r="R85" i="3" s="1"/>
  <c r="S85" i="3"/>
  <c r="T85" i="3" s="1"/>
  <c r="W85" i="3"/>
  <c r="Z85" i="3"/>
  <c r="AD84" i="2"/>
  <c r="AE84" i="2"/>
  <c r="AD85" i="2"/>
  <c r="AE85" i="2"/>
  <c r="N88" i="2"/>
  <c r="X85" i="3" l="1"/>
  <c r="D85" i="3"/>
  <c r="D84" i="3"/>
  <c r="K85" i="3"/>
  <c r="K84" i="3"/>
  <c r="E83" i="3"/>
  <c r="F83" i="3" s="1"/>
  <c r="G83" i="3"/>
  <c r="H83" i="3"/>
  <c r="I83" i="3"/>
  <c r="J83" i="3"/>
  <c r="N83" i="3"/>
  <c r="Q83" i="3" s="1"/>
  <c r="O83" i="3"/>
  <c r="S83" i="3"/>
  <c r="W83" i="3"/>
  <c r="AD83" i="2"/>
  <c r="AE83" i="2"/>
  <c r="L85" i="3" l="1"/>
  <c r="M85" i="3"/>
  <c r="L84" i="3"/>
  <c r="M84" i="3"/>
  <c r="E82" i="3"/>
  <c r="F82" i="3" s="1"/>
  <c r="G82" i="3"/>
  <c r="H82" i="3"/>
  <c r="I82" i="3"/>
  <c r="J82" i="3"/>
  <c r="N82" i="3"/>
  <c r="O82" i="3"/>
  <c r="Q82" i="3"/>
  <c r="S82" i="3"/>
  <c r="W82" i="3"/>
  <c r="AD82" i="2"/>
  <c r="AE82" i="2"/>
  <c r="E81" i="3" l="1"/>
  <c r="F81" i="3" s="1"/>
  <c r="H81" i="3"/>
  <c r="J81" i="3" s="1"/>
  <c r="I81" i="3"/>
  <c r="N81" i="3"/>
  <c r="Q81" i="3" s="1"/>
  <c r="O81" i="3"/>
  <c r="S81" i="3"/>
  <c r="W81" i="3"/>
  <c r="AD81" i="2"/>
  <c r="AE81" i="2"/>
  <c r="G81" i="3" l="1"/>
  <c r="E80" i="3"/>
  <c r="F80" i="3" s="1"/>
  <c r="G80" i="3"/>
  <c r="H80" i="3"/>
  <c r="I80" i="3"/>
  <c r="J80" i="3"/>
  <c r="N80" i="3"/>
  <c r="Q80" i="3" s="1"/>
  <c r="O80" i="3"/>
  <c r="S80" i="3"/>
  <c r="W80" i="3"/>
  <c r="AD80" i="2"/>
  <c r="AE80" i="2"/>
  <c r="E79" i="3" l="1"/>
  <c r="F79" i="3" s="1"/>
  <c r="G79" i="3"/>
  <c r="H79" i="3"/>
  <c r="J79" i="3" s="1"/>
  <c r="I79" i="3"/>
  <c r="N79" i="3"/>
  <c r="Q79" i="3" s="1"/>
  <c r="O79" i="3"/>
  <c r="S79" i="3"/>
  <c r="W79" i="3"/>
  <c r="AD79" i="2"/>
  <c r="AE79" i="2"/>
  <c r="E78" i="3" l="1"/>
  <c r="F78" i="3" s="1"/>
  <c r="G78" i="3"/>
  <c r="H78" i="3"/>
  <c r="J78" i="3" s="1"/>
  <c r="N78" i="3"/>
  <c r="Q78" i="3" s="1"/>
  <c r="O78" i="3"/>
  <c r="S78" i="3"/>
  <c r="W78" i="3"/>
  <c r="AD78" i="2"/>
  <c r="AE78" i="2"/>
  <c r="I78" i="3" l="1"/>
  <c r="W77" i="3"/>
  <c r="S77" i="3"/>
  <c r="O77" i="3"/>
  <c r="N77" i="3"/>
  <c r="E77" i="3"/>
  <c r="H77" i="3"/>
  <c r="Q77" i="3"/>
  <c r="AD76" i="2"/>
  <c r="AE76" i="2"/>
  <c r="AD77" i="2"/>
  <c r="AE77" i="2"/>
  <c r="E76" i="3" l="1"/>
  <c r="H76" i="3"/>
  <c r="I77" i="3" s="1"/>
  <c r="N76" i="3"/>
  <c r="Q76" i="3" s="1"/>
  <c r="O76" i="3"/>
  <c r="S76" i="3"/>
  <c r="W76" i="3"/>
  <c r="F77" i="3" l="1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F74" i="3"/>
  <c r="H74" i="3"/>
  <c r="I74" i="3"/>
  <c r="J74" i="3"/>
  <c r="N74" i="3"/>
  <c r="O74" i="3"/>
  <c r="S74" i="3"/>
  <c r="W74" i="3"/>
  <c r="AE73" i="2"/>
  <c r="AE74" i="2"/>
  <c r="AD73" i="2"/>
  <c r="AD74" i="2"/>
  <c r="Q74" i="3" l="1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X85" i="2"/>
  <c r="Y85" i="2" s="1"/>
  <c r="AB85" i="2" s="1"/>
  <c r="X86" i="2"/>
  <c r="Y86" i="2" s="1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84" i="2" l="1"/>
  <c r="AC84" i="2"/>
  <c r="AC85" i="2"/>
  <c r="X73" i="3"/>
  <c r="T73" i="3"/>
  <c r="K73" i="3"/>
  <c r="Z73" i="3"/>
  <c r="AC82" i="2"/>
  <c r="B82" i="3"/>
  <c r="C78" i="3"/>
  <c r="Z78" i="3"/>
  <c r="P78" i="3"/>
  <c r="T78" i="3"/>
  <c r="R78" i="3"/>
  <c r="D78" i="3"/>
  <c r="X78" i="3"/>
  <c r="K78" i="3"/>
  <c r="AC81" i="2"/>
  <c r="B81" i="3"/>
  <c r="Y77" i="2"/>
  <c r="Z77" i="2" s="1"/>
  <c r="B77" i="3"/>
  <c r="C80" i="3"/>
  <c r="Z80" i="3"/>
  <c r="P80" i="3"/>
  <c r="R80" i="3"/>
  <c r="T80" i="3"/>
  <c r="D80" i="3"/>
  <c r="X80" i="3"/>
  <c r="K80" i="3"/>
  <c r="R73" i="3"/>
  <c r="C83" i="3"/>
  <c r="Z83" i="3"/>
  <c r="R83" i="3"/>
  <c r="D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C83" i="2"/>
  <c r="Y82" i="2"/>
  <c r="Y81" i="2"/>
  <c r="AA81" i="2" s="1"/>
  <c r="Y80" i="2"/>
  <c r="AF80" i="2" s="1"/>
  <c r="AC80" i="2"/>
  <c r="Y79" i="2"/>
  <c r="AC79" i="2"/>
  <c r="Y78" i="2"/>
  <c r="AC78" i="2"/>
  <c r="J73" i="3"/>
  <c r="F73" i="3"/>
  <c r="Y76" i="2"/>
  <c r="AC76" i="2"/>
  <c r="AC77" i="2"/>
  <c r="B76" i="3"/>
  <c r="P76" i="3" s="1"/>
  <c r="Y75" i="2"/>
  <c r="AC75" i="2"/>
  <c r="Y73" i="2"/>
  <c r="Z73" i="2" s="1"/>
  <c r="AC73" i="2"/>
  <c r="AC74" i="2"/>
  <c r="AA73" i="2"/>
  <c r="Z85" i="2"/>
  <c r="AA89" i="2"/>
  <c r="Z93" i="2"/>
  <c r="AA93" i="2"/>
  <c r="AF90" i="2"/>
  <c r="AB73" i="2"/>
  <c r="AA86" i="2"/>
  <c r="AF87" i="2"/>
  <c r="AA82" i="2"/>
  <c r="Z82" i="2"/>
  <c r="AF74" i="2"/>
  <c r="AF73" i="2"/>
  <c r="Z89" i="2"/>
  <c r="AA85" i="2"/>
  <c r="Z90" i="2"/>
  <c r="Z78" i="2"/>
  <c r="AF86" i="2"/>
  <c r="AF91" i="2"/>
  <c r="Z86" i="2"/>
  <c r="Z88" i="2"/>
  <c r="AF89" i="2"/>
  <c r="AA88" i="2"/>
  <c r="AB88" i="2"/>
  <c r="AA80" i="2"/>
  <c r="AB80" i="2"/>
  <c r="Z80" i="2"/>
  <c r="Z76" i="2"/>
  <c r="AA76" i="2"/>
  <c r="AB76" i="2"/>
  <c r="Z92" i="2"/>
  <c r="AF93" i="2"/>
  <c r="AA92" i="2"/>
  <c r="AB92" i="2"/>
  <c r="Z84" i="2"/>
  <c r="AA84" i="2"/>
  <c r="AB84" i="2"/>
  <c r="AB87" i="2"/>
  <c r="AB79" i="2"/>
  <c r="AB90" i="2"/>
  <c r="AB82" i="2"/>
  <c r="AB74" i="2"/>
  <c r="AA87" i="2"/>
  <c r="AA79" i="2"/>
  <c r="AB91" i="2"/>
  <c r="AB83" i="2"/>
  <c r="AB75" i="2"/>
  <c r="AB86" i="2"/>
  <c r="AB78" i="2"/>
  <c r="AA91" i="2"/>
  <c r="AA83" i="2"/>
  <c r="AA75" i="2"/>
  <c r="AF92" i="2"/>
  <c r="AF88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F84" i="2" l="1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L78" i="3"/>
  <c r="AB77" i="2"/>
  <c r="M75" i="3"/>
  <c r="T74" i="3"/>
  <c r="Z74" i="3"/>
  <c r="X74" i="3"/>
  <c r="K74" i="3"/>
  <c r="C74" i="3"/>
  <c r="D74" i="3"/>
  <c r="P74" i="3"/>
  <c r="P77" i="3"/>
  <c r="Z77" i="3"/>
  <c r="K77" i="3"/>
  <c r="M78" i="3" s="1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P71" i="3" l="1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E51" i="2" s="1"/>
  <c r="W52" i="2"/>
  <c r="W53" i="2"/>
  <c r="AE54" i="2" s="1"/>
  <c r="W54" i="2"/>
  <c r="W55" i="2"/>
  <c r="AE55" i="2" s="1"/>
  <c r="W56" i="2"/>
  <c r="W57" i="2"/>
  <c r="AE58" i="2" s="1"/>
  <c r="W58" i="2"/>
  <c r="W59" i="2"/>
  <c r="AE59" i="2" s="1"/>
  <c r="W60" i="2"/>
  <c r="W61" i="2"/>
  <c r="AE62" i="2" s="1"/>
  <c r="W62" i="2"/>
  <c r="W63" i="2"/>
  <c r="AE63" i="2" s="1"/>
  <c r="W64" i="2"/>
  <c r="W65" i="2"/>
  <c r="AE66" i="2" s="1"/>
  <c r="W66" i="2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49" i="2"/>
  <c r="AE52" i="2"/>
  <c r="AE60" i="2"/>
  <c r="AE65" i="2"/>
  <c r="AE67" i="2"/>
  <c r="W68" i="3"/>
  <c r="S68" i="3"/>
  <c r="O68" i="3"/>
  <c r="N68" i="3"/>
  <c r="H68" i="3"/>
  <c r="J69" i="3" s="1"/>
  <c r="X68" i="2"/>
  <c r="R69" i="3" l="1"/>
  <c r="Q68" i="3"/>
  <c r="P70" i="3"/>
  <c r="P69" i="3"/>
  <c r="AE48" i="2"/>
  <c r="AE50" i="2"/>
  <c r="K69" i="3"/>
  <c r="Z70" i="3"/>
  <c r="E68" i="3"/>
  <c r="G69" i="3" s="1"/>
  <c r="X70" i="3"/>
  <c r="AD68" i="2"/>
  <c r="AE64" i="2"/>
  <c r="AE56" i="2"/>
  <c r="K70" i="3"/>
  <c r="M71" i="3" s="1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M70" i="3" l="1"/>
  <c r="F69" i="3"/>
  <c r="K68" i="3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G30" i="3" s="1"/>
  <c r="H29" i="3"/>
  <c r="E30" i="3"/>
  <c r="H30" i="3"/>
  <c r="E31" i="3"/>
  <c r="G32" i="3" s="1"/>
  <c r="H31" i="3"/>
  <c r="E32" i="3"/>
  <c r="H32" i="3"/>
  <c r="E33" i="3"/>
  <c r="G34" i="3" s="1"/>
  <c r="H33" i="3"/>
  <c r="E34" i="3"/>
  <c r="H34" i="3"/>
  <c r="E35" i="3"/>
  <c r="G36" i="3" s="1"/>
  <c r="H35" i="3"/>
  <c r="E36" i="3"/>
  <c r="H36" i="3"/>
  <c r="E37" i="3"/>
  <c r="G38" i="3" s="1"/>
  <c r="H37" i="3"/>
  <c r="E38" i="3"/>
  <c r="H38" i="3"/>
  <c r="E39" i="3"/>
  <c r="G40" i="3" s="1"/>
  <c r="H39" i="3"/>
  <c r="E40" i="3"/>
  <c r="H40" i="3"/>
  <c r="E41" i="3"/>
  <c r="G42" i="3" s="1"/>
  <c r="H41" i="3"/>
  <c r="E42" i="3"/>
  <c r="H42" i="3"/>
  <c r="E43" i="3"/>
  <c r="G44" i="3" s="1"/>
  <c r="H43" i="3"/>
  <c r="E44" i="3"/>
  <c r="H44" i="3"/>
  <c r="E45" i="3"/>
  <c r="G46" i="3" s="1"/>
  <c r="H45" i="3"/>
  <c r="E46" i="3"/>
  <c r="H46" i="3"/>
  <c r="E47" i="3"/>
  <c r="G48" i="3" s="1"/>
  <c r="H47" i="3"/>
  <c r="E48" i="3"/>
  <c r="H48" i="3"/>
  <c r="E49" i="3"/>
  <c r="G50" i="3" s="1"/>
  <c r="H49" i="3"/>
  <c r="E50" i="3"/>
  <c r="H50" i="3"/>
  <c r="E51" i="3"/>
  <c r="G52" i="3" s="1"/>
  <c r="H51" i="3"/>
  <c r="E52" i="3"/>
  <c r="H52" i="3"/>
  <c r="E53" i="3"/>
  <c r="G54" i="3" s="1"/>
  <c r="H53" i="3"/>
  <c r="E54" i="3"/>
  <c r="H54" i="3"/>
  <c r="E55" i="3"/>
  <c r="G56" i="3" s="1"/>
  <c r="H55" i="3"/>
  <c r="E56" i="3"/>
  <c r="H56" i="3"/>
  <c r="E57" i="3"/>
  <c r="G58" i="3" s="1"/>
  <c r="H57" i="3"/>
  <c r="E58" i="3"/>
  <c r="H58" i="3"/>
  <c r="E59" i="3"/>
  <c r="G60" i="3" s="1"/>
  <c r="H59" i="3"/>
  <c r="E60" i="3"/>
  <c r="H60" i="3"/>
  <c r="E61" i="3"/>
  <c r="G62" i="3" s="1"/>
  <c r="H61" i="3"/>
  <c r="E62" i="3"/>
  <c r="H62" i="3"/>
  <c r="E63" i="3"/>
  <c r="G64" i="3" s="1"/>
  <c r="H63" i="3"/>
  <c r="E64" i="3"/>
  <c r="H64" i="3"/>
  <c r="E65" i="3"/>
  <c r="G66" i="3" s="1"/>
  <c r="H65" i="3"/>
  <c r="E66" i="3"/>
  <c r="H66" i="3"/>
  <c r="E67" i="3"/>
  <c r="H67" i="3"/>
  <c r="H2" i="3"/>
  <c r="E2" i="3"/>
  <c r="G3" i="3" s="1"/>
  <c r="X33" i="2"/>
  <c r="G28" i="3" l="1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P33" i="3" l="1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K14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R53" i="3" l="1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L24" i="3" s="1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M34" i="3" l="1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<sst xmlns="http://schemas.openxmlformats.org/spreadsheetml/2006/main" count="384" uniqueCount="72">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</sst>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</cellXfs>
  <cellStyles count="2">
    <cellStyle name="Normale" xfId="0" builtinId="0"/>
    <cellStyle name="Percentuale" xfId="1" builtinId="5"/>
  </cellStyles>
  <dxfs count="5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Statistiche!$G$2:$G$85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Statistiche!$J$2:$J$85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Statistiche!$M$2:$M$85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Statistiche!$B$2:$B$85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  <c:pt idx="81">
                  <c:v>107709</c:v>
                </c:pt>
                <c:pt idx="82">
                  <c:v>107699</c:v>
                </c:pt>
                <c:pt idx="83">
                  <c:v>106848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Statistiche!$D$2:$D$85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Statistiche!$G$2:$G$85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Statistiche!$J$2:$J$85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Statistiche!$M$2:$M$85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cross"/>
        <c:tickLblPos val="nextTo"/>
        <c:spPr>
          <a:pattFill prst="pct20">
            <a:fgClr>
              <a:schemeClr val="accent1"/>
            </a:fgClr>
            <a:bgClr>
              <a:schemeClr val="bg1"/>
            </a:bgClr>
          </a:pattFill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Statistiche!$P$1:$P$25</c:f>
              <c:strCache>
                <c:ptCount val="25"/>
                <c:pt idx="0">
                  <c:v>% terapia intensiva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Statistiche!$P$26:$P$79</c:f>
              <c:numCache>
                <c:formatCode>0%</c:formatCode>
                <c:ptCount val="54"/>
                <c:pt idx="0">
                  <c:v>0.11764705882352941</c:v>
                </c:pt>
                <c:pt idx="1">
                  <c:v>0.10869565217391304</c:v>
                </c:pt>
                <c:pt idx="2">
                  <c:v>0.09</c:v>
                </c:pt>
                <c:pt idx="3">
                  <c:v>8.615384615384615E-2</c:v>
                </c:pt>
                <c:pt idx="4">
                  <c:v>7.2072072072072071E-2</c:v>
                </c:pt>
                <c:pt idx="5">
                  <c:v>9.3085106382978719E-2</c:v>
                </c:pt>
                <c:pt idx="6">
                  <c:v>8.2644628099173556E-2</c:v>
                </c:pt>
                <c:pt idx="7">
                  <c:v>9.7992916174734351E-2</c:v>
                </c:pt>
                <c:pt idx="8">
                  <c:v>0.10119310649580203</c:v>
                </c:pt>
                <c:pt idx="9">
                  <c:v>0.10901699926090171</c:v>
                </c:pt>
                <c:pt idx="10">
                  <c:v>0.10649271844660194</c:v>
                </c:pt>
                <c:pt idx="11">
                  <c:v>0.11797752808988764</c:v>
                </c:pt>
                <c:pt idx="12">
                  <c:v>0.11203319502074689</c:v>
                </c:pt>
                <c:pt idx="13">
                  <c:v>0.10176921872553625</c:v>
                </c:pt>
                <c:pt idx="14">
                  <c:v>9.1797119599248592E-2</c:v>
                </c:pt>
                <c:pt idx="15">
                  <c:v>0.10300681230913789</c:v>
                </c:pt>
                <c:pt idx="16">
                  <c:v>9.7072710103871571E-2</c:v>
                </c:pt>
                <c:pt idx="17">
                  <c:v>8.9804501908248305E-2</c:v>
                </c:pt>
                <c:pt idx="18">
                  <c:v>8.8799732530926115E-2</c:v>
                </c:pt>
                <c:pt idx="19">
                  <c:v>8.5521126760563379E-2</c:v>
                </c:pt>
                <c:pt idx="20">
                  <c:v>8.1153230112119598E-2</c:v>
                </c:pt>
                <c:pt idx="21">
                  <c:v>8.0223638018463134E-2</c:v>
                </c:pt>
                <c:pt idx="22">
                  <c:v>7.904228378482081E-2</c:v>
                </c:pt>
                <c:pt idx="23">
                  <c:v>7.8613723441309652E-2</c:v>
                </c:pt>
                <c:pt idx="24">
                  <c:v>7.5263633624585713E-2</c:v>
                </c:pt>
                <c:pt idx="25">
                  <c:v>7.0126782884310623E-2</c:v>
                </c:pt>
                <c:pt idx="26">
                  <c:v>6.6938450364330729E-2</c:v>
                </c:pt>
                <c:pt idx="27">
                  <c:v>6.4518204039624341E-2</c:v>
                </c:pt>
                <c:pt idx="28">
                  <c:v>6.3548732595501603E-2</c:v>
                </c:pt>
                <c:pt idx="29">
                  <c:v>6.2853970016657407E-2</c:v>
                </c:pt>
                <c:pt idx="30">
                  <c:v>6.0656108203960293E-2</c:v>
                </c:pt>
                <c:pt idx="31">
                  <c:v>5.824585167626143E-2</c:v>
                </c:pt>
                <c:pt idx="32">
                  <c:v>5.6231071735298108E-2</c:v>
                </c:pt>
                <c:pt idx="33">
                  <c:v>5.5034610718618426E-2</c:v>
                </c:pt>
                <c:pt idx="34">
                  <c:v>5.2848058449465565E-2</c:v>
                </c:pt>
                <c:pt idx="35">
                  <c:v>5.2708929138862409E-2</c:v>
                </c:pt>
                <c:pt idx="36">
                  <c:v>5.1819411347974499E-2</c:v>
                </c:pt>
                <c:pt idx="37">
                  <c:v>5.0079432060765525E-2</c:v>
                </c:pt>
                <c:pt idx="38">
                  <c:v>4.8802514178376624E-2</c:v>
                </c:pt>
                <c:pt idx="39">
                  <c:v>4.7641354757108727E-2</c:v>
                </c:pt>
                <c:pt idx="40">
                  <c:v>4.5245485646962867E-2</c:v>
                </c:pt>
                <c:pt idx="41">
                  <c:v>4.3585472239879006E-2</c:v>
                </c:pt>
                <c:pt idx="42">
                  <c:v>4.1829868973140033E-2</c:v>
                </c:pt>
                <c:pt idx="43">
                  <c:v>4.0311692729650142E-2</c:v>
                </c:pt>
                <c:pt idx="44">
                  <c:v>3.876676954084525E-2</c:v>
                </c:pt>
                <c:pt idx="45">
                  <c:v>3.7212134975277929E-2</c:v>
                </c:pt>
                <c:pt idx="46">
                  <c:v>3.5584545093769397E-2</c:v>
                </c:pt>
                <c:pt idx="47">
                  <c:v>3.3719295096191246E-2</c:v>
                </c:pt>
                <c:pt idx="48">
                  <c:v>3.2693417308049644E-2</c:v>
                </c:pt>
                <c:pt idx="49">
                  <c:v>3.1462322421247683E-2</c:v>
                </c:pt>
                <c:pt idx="50">
                  <c:v>3.0549136550613188E-2</c:v>
                </c:pt>
                <c:pt idx="51">
                  <c:v>2.920753571496329E-2</c:v>
                </c:pt>
                <c:pt idx="52">
                  <c:v>2.7540405414278612E-2</c:v>
                </c:pt>
                <c:pt idx="53">
                  <c:v>2.6289710364428488E-2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9C9-9DC7-072330672EBD}"/>
            </c:ext>
          </c:extLst>
        </c:ser>
        <c:ser>
          <c:idx val="3"/>
          <c:order val="3"/>
          <c:tx>
            <c:strRef>
              <c:f>Statistiche!$X$1:$X$25</c:f>
              <c:strCache>
                <c:ptCount val="25"/>
                <c:pt idx="0">
                  <c:v>% positivi su n° tamponi effettuati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  <a:tailEnd type="stealth" w="lg" len="lg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Statistiche!$X$26:$X$79</c:f>
              <c:numCache>
                <c:formatCode>0%</c:formatCode>
                <c:ptCount val="54"/>
                <c:pt idx="0">
                  <c:v>5.1110083256244221E-2</c:v>
                </c:pt>
                <c:pt idx="1">
                  <c:v>3.7341992346051261E-2</c:v>
                </c:pt>
                <c:pt idx="2">
                  <c:v>4.1723166788359238E-2</c:v>
                </c:pt>
                <c:pt idx="3">
                  <c:v>5.4103545863159644E-2</c:v>
                </c:pt>
                <c:pt idx="4">
                  <c:v>5.657852819369226E-2</c:v>
                </c:pt>
                <c:pt idx="5">
                  <c:v>6.0446921386849581E-2</c:v>
                </c:pt>
                <c:pt idx="6">
                  <c:v>8.0181757940076676E-2</c:v>
                </c:pt>
                <c:pt idx="7">
                  <c:v>7.2563718140929531E-2</c:v>
                </c:pt>
                <c:pt idx="8">
                  <c:v>8.7523205445544552E-2</c:v>
                </c:pt>
                <c:pt idx="9">
                  <c:v>9.0692764017830205E-2</c:v>
                </c:pt>
                <c:pt idx="10">
                  <c:v>0.1018478462394166</c:v>
                </c:pt>
                <c:pt idx="11">
                  <c:v>0.1077037322258588</c:v>
                </c:pt>
                <c:pt idx="12">
                  <c:v>0.12032238124673102</c:v>
                </c:pt>
                <c:pt idx="13">
                  <c:v>0.12790115545587441</c:v>
                </c:pt>
                <c:pt idx="14">
                  <c:v>0.14834838182291085</c:v>
                </c:pt>
                <c:pt idx="15">
                  <c:v>0.14012277612284196</c:v>
                </c:pt>
                <c:pt idx="16">
                  <c:v>0.14476310249610411</c:v>
                </c:pt>
                <c:pt idx="17">
                  <c:v>0.14927160479473556</c:v>
                </c:pt>
                <c:pt idx="18">
                  <c:v>0.15340349581486953</c:v>
                </c:pt>
                <c:pt idx="19">
                  <c:v>0.1625904552532747</c:v>
                </c:pt>
                <c:pt idx="20">
                  <c:v>0.16495728548667324</c:v>
                </c:pt>
                <c:pt idx="21">
                  <c:v>0.1672417042373987</c:v>
                </c:pt>
                <c:pt idx="22">
                  <c:v>0.17531633222788029</c:v>
                </c:pt>
                <c:pt idx="23">
                  <c:v>0.17343135537419732</c:v>
                </c:pt>
                <c:pt idx="24">
                  <c:v>0.18158739885215316</c:v>
                </c:pt>
                <c:pt idx="25">
                  <c:v>0.18299933296598125</c:v>
                </c:pt>
                <c:pt idx="26">
                  <c:v>0.18300589138245962</c:v>
                </c:pt>
                <c:pt idx="27">
                  <c:v>0.18048621914691063</c:v>
                </c:pt>
                <c:pt idx="28">
                  <c:v>0.18302670364615853</c:v>
                </c:pt>
                <c:pt idx="29">
                  <c:v>0.18194124540348325</c:v>
                </c:pt>
                <c:pt idx="30">
                  <c:v>0.17729044984512013</c:v>
                </c:pt>
                <c:pt idx="31">
                  <c:v>0.17175261729352462</c:v>
                </c:pt>
                <c:pt idx="32">
                  <c:v>0.168415469994595</c:v>
                </c:pt>
                <c:pt idx="33">
                  <c:v>0.16312167365887048</c:v>
                </c:pt>
                <c:pt idx="34">
                  <c:v>0.16278660000440501</c:v>
                </c:pt>
                <c:pt idx="35">
                  <c:v>0.15822054261048812</c:v>
                </c:pt>
                <c:pt idx="36">
                  <c:v>0.15313589812374745</c:v>
                </c:pt>
                <c:pt idx="37">
                  <c:v>0.14881525166090098</c:v>
                </c:pt>
                <c:pt idx="38">
                  <c:v>0.14288442480799404</c:v>
                </c:pt>
                <c:pt idx="39">
                  <c:v>0.13775613092866165</c:v>
                </c:pt>
                <c:pt idx="40">
                  <c:v>0.13431341521307805</c:v>
                </c:pt>
                <c:pt idx="41">
                  <c:v>0.13196116628414328</c:v>
                </c:pt>
                <c:pt idx="42">
                  <c:v>0.12911579367410617</c:v>
                </c:pt>
                <c:pt idx="43">
                  <c:v>0.12451866118645302</c:v>
                </c:pt>
                <c:pt idx="44">
                  <c:v>0.11802632801610655</c:v>
                </c:pt>
                <c:pt idx="45">
                  <c:v>0.11352298946879955</c:v>
                </c:pt>
                <c:pt idx="46">
                  <c:v>0.10836575274793134</c:v>
                </c:pt>
                <c:pt idx="47">
                  <c:v>0.10407037872363833</c:v>
                </c:pt>
                <c:pt idx="48">
                  <c:v>0.10122125178060035</c:v>
                </c:pt>
                <c:pt idx="49">
                  <c:v>9.8973168658241878E-2</c:v>
                </c:pt>
                <c:pt idx="50">
                  <c:v>9.7133341218919075E-2</c:v>
                </c:pt>
                <c:pt idx="51">
                  <c:v>9.4341885298423842E-2</c:v>
                </c:pt>
                <c:pt idx="52">
                  <c:v>9.0467352849576924E-2</c:v>
                </c:pt>
                <c:pt idx="53">
                  <c:v>8.5974851057946736E-2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40128"/>
        <c:axId val="1401918416"/>
      </c:barChart>
      <c:lineChart>
        <c:grouping val="standard"/>
        <c:varyColors val="0"/>
        <c:ser>
          <c:idx val="1"/>
          <c:order val="1"/>
          <c:tx>
            <c:strRef>
              <c:f>Statistiche!$R$1:$R$25</c:f>
              <c:strCache>
                <c:ptCount val="25"/>
                <c:pt idx="0">
                  <c:v>% Ospedalizzati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Statistiche!$R$26:$R$79</c:f>
              <c:numCache>
                <c:formatCode>0%</c:formatCode>
                <c:ptCount val="54"/>
                <c:pt idx="0">
                  <c:v>0.57466063348416285</c:v>
                </c:pt>
                <c:pt idx="1">
                  <c:v>0.46273291925465837</c:v>
                </c:pt>
                <c:pt idx="2">
                  <c:v>0.41</c:v>
                </c:pt>
                <c:pt idx="3">
                  <c:v>0.46769230769230768</c:v>
                </c:pt>
                <c:pt idx="4">
                  <c:v>0.4605855855855856</c:v>
                </c:pt>
                <c:pt idx="5">
                  <c:v>0.44858156028368795</c:v>
                </c:pt>
                <c:pt idx="6">
                  <c:v>0.45985832349468714</c:v>
                </c:pt>
                <c:pt idx="7">
                  <c:v>0.5360094451003542</c:v>
                </c:pt>
                <c:pt idx="8">
                  <c:v>0.55810870525850642</c:v>
                </c:pt>
                <c:pt idx="9">
                  <c:v>0.60643015521064303</c:v>
                </c:pt>
                <c:pt idx="10">
                  <c:v>0.64957524271844658</c:v>
                </c:pt>
                <c:pt idx="11">
                  <c:v>0.72931562819203266</c:v>
                </c:pt>
                <c:pt idx="12">
                  <c:v>0.63584271883027066</c:v>
                </c:pt>
                <c:pt idx="13">
                  <c:v>0.6586816971974323</c:v>
                </c:pt>
                <c:pt idx="14">
                  <c:v>0.63231058234189108</c:v>
                </c:pt>
                <c:pt idx="15">
                  <c:v>0.6947380784590087</c:v>
                </c:pt>
                <c:pt idx="16">
                  <c:v>0.64834749763928234</c:v>
                </c:pt>
                <c:pt idx="17">
                  <c:v>0.60775761352130231</c:v>
                </c:pt>
                <c:pt idx="18">
                  <c:v>0.58535606820461383</c:v>
                </c:pt>
                <c:pt idx="19">
                  <c:v>0.55718309859154924</c:v>
                </c:pt>
                <c:pt idx="20">
                  <c:v>0.55016259767994957</c:v>
                </c:pt>
                <c:pt idx="21">
                  <c:v>0.5580548693277857</c:v>
                </c:pt>
                <c:pt idx="22">
                  <c:v>0.57378558821272352</c:v>
                </c:pt>
                <c:pt idx="23">
                  <c:v>0.57889237199582022</c:v>
                </c:pt>
                <c:pt idx="24">
                  <c:v>0.55001506477854778</c:v>
                </c:pt>
                <c:pt idx="25">
                  <c:v>0.49326465927099844</c:v>
                </c:pt>
                <c:pt idx="26">
                  <c:v>0.48183032262599285</c:v>
                </c:pt>
                <c:pt idx="27">
                  <c:v>0.49005103134782796</c:v>
                </c:pt>
                <c:pt idx="28">
                  <c:v>0.47395771351501448</c:v>
                </c:pt>
                <c:pt idx="29">
                  <c:v>0.46886914677031277</c:v>
                </c:pt>
                <c:pt idx="30">
                  <c:v>0.462457189548165</c:v>
                </c:pt>
                <c:pt idx="31">
                  <c:v>0.45740409269024235</c:v>
                </c:pt>
                <c:pt idx="32">
                  <c:v>0.44841718272084857</c:v>
                </c:pt>
                <c:pt idx="33">
                  <c:v>0.43576678798258761</c:v>
                </c:pt>
                <c:pt idx="34">
                  <c:v>0.42337978622649169</c:v>
                </c:pt>
                <c:pt idx="35">
                  <c:v>0.42071814426437876</c:v>
                </c:pt>
                <c:pt idx="36">
                  <c:v>0.41495459522122752</c:v>
                </c:pt>
                <c:pt idx="37">
                  <c:v>0.40259643548627316</c:v>
                </c:pt>
                <c:pt idx="38">
                  <c:v>0.39245505665330105</c:v>
                </c:pt>
                <c:pt idx="39">
                  <c:v>0.38423431863962149</c:v>
                </c:pt>
                <c:pt idx="40">
                  <c:v>0.3738813240591794</c:v>
                </c:pt>
                <c:pt idx="41">
                  <c:v>0.36084869473730358</c:v>
                </c:pt>
                <c:pt idx="42">
                  <c:v>0.35277452863596853</c:v>
                </c:pt>
                <c:pt idx="43">
                  <c:v>0.34560472854454805</c:v>
                </c:pt>
                <c:pt idx="44">
                  <c:v>0.33778421616174342</c:v>
                </c:pt>
                <c:pt idx="45">
                  <c:v>0.33035705069314697</c:v>
                </c:pt>
                <c:pt idx="46">
                  <c:v>0.32296765133861793</c:v>
                </c:pt>
                <c:pt idx="47">
                  <c:v>0.31440425256061194</c:v>
                </c:pt>
                <c:pt idx="48">
                  <c:v>0.30502772534791156</c:v>
                </c:pt>
                <c:pt idx="49">
                  <c:v>0.30191283199505869</c:v>
                </c:pt>
                <c:pt idx="50">
                  <c:v>0.29913415347441297</c:v>
                </c:pt>
                <c:pt idx="51">
                  <c:v>0.29143030601984482</c:v>
                </c:pt>
                <c:pt idx="52">
                  <c:v>0.27980339002129317</c:v>
                </c:pt>
                <c:pt idx="53">
                  <c:v>0.26736598044165216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9C9-9DC7-072330672EBD}"/>
            </c:ext>
          </c:extLst>
        </c:ser>
        <c:ser>
          <c:idx val="2"/>
          <c:order val="2"/>
          <c:tx>
            <c:strRef>
              <c:f>Statistiche!$T$1:$T$25</c:f>
              <c:strCache>
                <c:ptCount val="25"/>
                <c:pt idx="0">
                  <c:v>% in Isolamento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Statistiche!$T$26:$T$79</c:f>
              <c:numCache>
                <c:formatCode>0%</c:formatCode>
                <c:ptCount val="54"/>
                <c:pt idx="0">
                  <c:v>0.42533936651583709</c:v>
                </c:pt>
                <c:pt idx="1">
                  <c:v>0.50310559006211175</c:v>
                </c:pt>
                <c:pt idx="2">
                  <c:v>0.55249999999999999</c:v>
                </c:pt>
                <c:pt idx="3">
                  <c:v>0.43692307692307691</c:v>
                </c:pt>
                <c:pt idx="4">
                  <c:v>0.46396396396396394</c:v>
                </c:pt>
                <c:pt idx="5">
                  <c:v>0.48138297872340424</c:v>
                </c:pt>
                <c:pt idx="6">
                  <c:v>0.47107438016528924</c:v>
                </c:pt>
                <c:pt idx="7">
                  <c:v>0.5472255017709563</c:v>
                </c:pt>
                <c:pt idx="8">
                  <c:v>0.44189129474149358</c:v>
                </c:pt>
                <c:pt idx="9">
                  <c:v>0.39356984478935697</c:v>
                </c:pt>
                <c:pt idx="10">
                  <c:v>0.35042475728155342</c:v>
                </c:pt>
                <c:pt idx="11">
                  <c:v>0.27068437180796734</c:v>
                </c:pt>
                <c:pt idx="12">
                  <c:v>0.36415728116972929</c:v>
                </c:pt>
                <c:pt idx="13">
                  <c:v>0.3413183028025677</c:v>
                </c:pt>
                <c:pt idx="14">
                  <c:v>0.36768941765810897</c:v>
                </c:pt>
                <c:pt idx="15">
                  <c:v>0.3052619215409913</c:v>
                </c:pt>
                <c:pt idx="16">
                  <c:v>0.35165250236071766</c:v>
                </c:pt>
                <c:pt idx="17">
                  <c:v>0.39224238647869769</c:v>
                </c:pt>
                <c:pt idx="18">
                  <c:v>0.41464393179538617</c:v>
                </c:pt>
                <c:pt idx="19">
                  <c:v>0.4428169014084507</c:v>
                </c:pt>
                <c:pt idx="20">
                  <c:v>0.44983740232005048</c:v>
                </c:pt>
                <c:pt idx="21">
                  <c:v>0.4419451306722143</c:v>
                </c:pt>
                <c:pt idx="22">
                  <c:v>0.42621441178727648</c:v>
                </c:pt>
                <c:pt idx="23">
                  <c:v>0.42110762800417972</c:v>
                </c:pt>
                <c:pt idx="24">
                  <c:v>0.44998493522145222</c:v>
                </c:pt>
                <c:pt idx="25">
                  <c:v>0.50673534072900162</c:v>
                </c:pt>
                <c:pt idx="26">
                  <c:v>0.51816967737400721</c:v>
                </c:pt>
                <c:pt idx="27">
                  <c:v>0.5099489686521721</c:v>
                </c:pt>
                <c:pt idx="28">
                  <c:v>0.52604228648498552</c:v>
                </c:pt>
                <c:pt idx="29">
                  <c:v>0.53113085322968723</c:v>
                </c:pt>
                <c:pt idx="30">
                  <c:v>0.53754281045183494</c:v>
                </c:pt>
                <c:pt idx="31">
                  <c:v>0.5425959073097576</c:v>
                </c:pt>
                <c:pt idx="32">
                  <c:v>0.55226084467145808</c:v>
                </c:pt>
                <c:pt idx="33">
                  <c:v>0.56423321201741239</c:v>
                </c:pt>
                <c:pt idx="34">
                  <c:v>0.57621431470707618</c:v>
                </c:pt>
                <c:pt idx="35">
                  <c:v>0.57928185573562119</c:v>
                </c:pt>
                <c:pt idx="36">
                  <c:v>0.58504540477877243</c:v>
                </c:pt>
                <c:pt idx="37">
                  <c:v>0.59740356451372689</c:v>
                </c:pt>
                <c:pt idx="38">
                  <c:v>0.60754494334669895</c:v>
                </c:pt>
                <c:pt idx="39">
                  <c:v>0.61576568136037846</c:v>
                </c:pt>
                <c:pt idx="40">
                  <c:v>0.6261186759408206</c:v>
                </c:pt>
                <c:pt idx="41">
                  <c:v>0.63915130526269648</c:v>
                </c:pt>
                <c:pt idx="42">
                  <c:v>0.64722547136403141</c:v>
                </c:pt>
                <c:pt idx="43">
                  <c:v>0.65439527145545195</c:v>
                </c:pt>
                <c:pt idx="44">
                  <c:v>0.66221578383825663</c:v>
                </c:pt>
                <c:pt idx="45">
                  <c:v>0.66964294930685297</c:v>
                </c:pt>
                <c:pt idx="46">
                  <c:v>0.67703234866138207</c:v>
                </c:pt>
                <c:pt idx="47">
                  <c:v>0.685595747439388</c:v>
                </c:pt>
                <c:pt idx="48">
                  <c:v>0.69497227465208844</c:v>
                </c:pt>
                <c:pt idx="49">
                  <c:v>0.69808716800494131</c:v>
                </c:pt>
                <c:pt idx="50">
                  <c:v>0.70086584652558703</c:v>
                </c:pt>
                <c:pt idx="51">
                  <c:v>0.70856969398015524</c:v>
                </c:pt>
                <c:pt idx="52">
                  <c:v>0.72019660997870683</c:v>
                </c:pt>
                <c:pt idx="53">
                  <c:v>0.73263401955834784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0128"/>
        <c:axId val="1401918416"/>
      </c:lineChart>
      <c:dateAx>
        <c:axId val="4796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918416"/>
        <c:crosses val="autoZero"/>
        <c:auto val="1"/>
        <c:lblOffset val="100"/>
        <c:baseTimeUnit val="days"/>
      </c:dateAx>
      <c:valAx>
        <c:axId val="14019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76655553469E-2"/>
          <c:y val="0.93186304491987582"/>
          <c:w val="0.84821745490899247"/>
          <c:h val="6.813695508012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Statistiche!$D$2:$D$85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Statistiche!$C$2:$C$85</c:f>
              <c:numCache>
                <c:formatCode>0%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  <c:pt idx="77">
                  <c:v>3.3299877118763309E-3</c:v>
                </c:pt>
                <c:pt idx="78">
                  <c:v>7.5634337428245541E-3</c:v>
                </c:pt>
                <c:pt idx="79">
                  <c:v>4.5095619415241577E-3</c:v>
                </c:pt>
                <c:pt idx="80">
                  <c:v>-1.8474555917862123E-4</c:v>
                </c:pt>
                <c:pt idx="81">
                  <c:v>-4.8781839851437126E-3</c:v>
                </c:pt>
                <c:pt idx="82">
                  <c:v>-9.2842752230547129E-5</c:v>
                </c:pt>
                <c:pt idx="83">
                  <c:v>-7.9016518259222464E-3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Statistiche!$B$2:$B$85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  <c:pt idx="81">
                  <c:v>107709</c:v>
                </c:pt>
                <c:pt idx="82">
                  <c:v>107699</c:v>
                </c:pt>
                <c:pt idx="83">
                  <c:v>106848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Statistiche!$E$2:$E$85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  <c:pt idx="77">
                  <c:v>42727</c:v>
                </c:pt>
                <c:pt idx="78">
                  <c:v>44927</c:v>
                </c:pt>
                <c:pt idx="79">
                  <c:v>47055</c:v>
                </c:pt>
                <c:pt idx="80">
                  <c:v>48877</c:v>
                </c:pt>
                <c:pt idx="81">
                  <c:v>51600</c:v>
                </c:pt>
                <c:pt idx="82">
                  <c:v>54543</c:v>
                </c:pt>
                <c:pt idx="83">
                  <c:v>57576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Statistiche!$H$2:$H$85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  <c:pt idx="77">
                  <c:v>22745</c:v>
                </c:pt>
                <c:pt idx="78">
                  <c:v>23227</c:v>
                </c:pt>
                <c:pt idx="79">
                  <c:v>23660</c:v>
                </c:pt>
                <c:pt idx="80">
                  <c:v>24114</c:v>
                </c:pt>
                <c:pt idx="81">
                  <c:v>24648</c:v>
                </c:pt>
                <c:pt idx="82">
                  <c:v>25085</c:v>
                </c:pt>
                <c:pt idx="83">
                  <c:v>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Statistiche!$A$2:$A$85</c:f>
              <c:numCache>
                <c:formatCode>m/d/yyyy</c:formatCode>
                <c:ptCount val="84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f>Statistiche!$K$2:$K$85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49</xdr:col>
      <xdr:colOff>426720</xdr:colOff>
      <xdr:row>31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152400</xdr:colOff>
      <xdr:row>32</xdr:row>
      <xdr:rowOff>3810</xdr:rowOff>
    </xdr:from>
    <xdr:to>
      <xdr:col>49</xdr:col>
      <xdr:colOff>426720</xdr:colOff>
      <xdr:row>71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91440</xdr:colOff>
      <xdr:row>72</xdr:row>
      <xdr:rowOff>26670</xdr:rowOff>
    </xdr:from>
    <xdr:to>
      <xdr:col>49</xdr:col>
      <xdr:colOff>312420</xdr:colOff>
      <xdr:row>98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07C3E1-B95C-4F56-83D6-19B64964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61" totalsRowShown="0" headerRowDxfId="49" dataDxfId="48">
  <autoFilter ref="A1:N61" xr:uid="{3F6FD7E1-9BDF-4B49-94A5-B111B6AD9B29}"/>
  <tableColumns count="14">
    <tableColumn id="1" xr3:uid="{9397F6A5-FE90-4777-81B0-1E48E1D8269C}" name="data" dataDxfId="47"/>
    <tableColumn id="2" xr3:uid="{4247A369-DCC8-4BA7-8183-1D830E40D65A}" name="stato" dataDxfId="46"/>
    <tableColumn id="3" xr3:uid="{1BED7A87-7158-45FF-BD0C-020D5CFC1608}" name="ricoverati_con_sintomi" dataDxfId="45"/>
    <tableColumn id="4" xr3:uid="{95E121C0-4414-496E-BCB9-525B341403BD}" name="terapia_intensiva" dataDxfId="44"/>
    <tableColumn id="5" xr3:uid="{1BE20EC4-5D2A-4188-B3D7-89C6F54F181D}" name="totale_ospedalizzati" dataDxfId="43"/>
    <tableColumn id="6" xr3:uid="{EEB9E01D-002D-4BB5-99FF-A0CA7A7325CA}" name="isolamento_domiciliare" dataDxfId="42"/>
    <tableColumn id="7" xr3:uid="{80B6A6B5-F24F-4CC4-8245-7E1D7CDD4C25}" name="totale_positivi" dataDxfId="41"/>
    <tableColumn id="8" xr3:uid="{6484FE39-BD0E-44B9-A105-F4131AF40CB2}" name="variazione_totale_positivi" dataDxfId="40"/>
    <tableColumn id="9" xr3:uid="{E49BAE0A-B564-46C0-BDC7-F08B0C0A6059}" name="nuovi_positivi" dataDxfId="39"/>
    <tableColumn id="10" xr3:uid="{1DA95B03-C588-409F-BABF-1DF4CCB49566}" name="dimessi_guariti" dataDxfId="38"/>
    <tableColumn id="11" xr3:uid="{AE5EA974-EEE5-4EC6-9D8C-5FF880BC70EB}" name="deceduti" dataDxfId="37"/>
    <tableColumn id="12" xr3:uid="{47D56900-AF72-4041-ABEB-4980BA1BCB04}" name="totale_casi" dataDxfId="36"/>
    <tableColumn id="13" xr3:uid="{7980B174-416C-442F-9B3E-C2CAA5B0E7C2}" name="tamponi" dataDxfId="35"/>
    <tableColumn id="14" xr3:uid="{4E8D923D-BAC9-48F5-905A-F2D97DAA45DB}" name="Colonna1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34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33">
      <calculatedColumnFormula>SUM(Tabella2[[#This Row],[Marche]:[Sardegna]])</calculatedColumnFormula>
    </tableColumn>
    <tableColumn id="25" xr3:uid="{90323B0E-2A38-477F-B703-8087FA535612}" name="Cumulata" dataDxfId="32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31" dataCellStyle="Percentuale"/>
    <tableColumn id="30" xr3:uid="{7A028472-0408-444B-874A-128E6D7E8ACB}" name="∆ Giornaliero guariti" dataDxfId="30" dataCellStyle="Percentuale"/>
    <tableColumn id="31" xr3:uid="{B947B081-44A7-4785-B7EA-683EB37F7F47}" name="∆Giornaliero deceduti" dataDxfId="29" dataCellStyle="Percentuale"/>
    <tableColumn id="32" xr3:uid="{8D05C411-CBE1-4F81-951B-ECC0AAF68DE2}" name="∆ Giornaliero dei contagi" dataDxfId="28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85" totalsRowShown="0" headerRowDxfId="27" headerRowCellStyle="Percentuale">
  <autoFilter ref="A1:Z85" xr:uid="{07030462-57F3-4CCE-8261-CAF6C9BBB923}"/>
  <tableColumns count="26">
    <tableColumn id="1" xr3:uid="{3D5847C1-50AC-45AE-BD3C-0E8EA781395F}" name="Data" dataDxfId="26"/>
    <tableColumn id="2" xr3:uid="{C0269FC5-25ED-4C75-A1EC-0DC6485D653B}" name="Tot. Positivi" dataDxfId="25">
      <calculatedColumnFormula>Tabella2[[#This Row],[Totale positivi]]</calculatedColumnFormula>
    </tableColumn>
    <tableColumn id="3" xr3:uid="{7ACF25F6-9126-4420-B7AD-A45C323C48D8}" name="∆ % Positivi" dataDxfId="24" dataCellStyle="Percentuale">
      <calculatedColumnFormula>(B2-B1)/B1</calculatedColumnFormula>
    </tableColumn>
    <tableColumn id="4" xr3:uid="{37B13E8C-BA14-476D-8D1D-1A0488A1D0EB}" name="∆ Assoluta Positivi" dataDxfId="23">
      <calculatedColumnFormula>B2-B1</calculatedColumnFormula>
    </tableColumn>
    <tableColumn id="5" xr3:uid="{52B54007-429F-4BAF-8CBA-6E994780797D}" name="Tot Guariti" dataDxfId="22">
      <calculatedColumnFormula>Tabella2[[#This Row],[Guariti]]</calculatedColumnFormula>
    </tableColumn>
    <tableColumn id="6" xr3:uid="{D48A3DDF-BCE7-4D4D-8526-B12822591D46}" name="∆% Guariti" dataDxfId="21" dataCellStyle="Percentuale">
      <calculatedColumnFormula>(E2-E1)/E1</calculatedColumnFormula>
    </tableColumn>
    <tableColumn id="7" xr3:uid="{E3079D79-1DAC-4584-A0A8-35C1FDE6E9B6}" name="∆ Assoluta Guariti" dataDxfId="20"/>
    <tableColumn id="8" xr3:uid="{CFB8C0AE-1BE4-4AA4-9130-1569B4F5C1A6}" name="Tot. Deceduti" dataDxfId="19">
      <calculatedColumnFormula>Tabella2[[#This Row],[Deceduti]]</calculatedColumnFormula>
    </tableColumn>
    <tableColumn id="9" xr3:uid="{5FB79BCD-ECD2-420F-9983-ABC222AB0A67}" name="∆% Deceduti" dataDxfId="18" dataCellStyle="Percentuale">
      <calculatedColumnFormula>(H2-H1)/H1</calculatedColumnFormula>
    </tableColumn>
    <tableColumn id="10" xr3:uid="{411B339C-7D0B-442E-AF42-382C611F82C7}" name="∆ Assoluta Deceduti" dataDxfId="17">
      <calculatedColumnFormula>H2-H1</calculatedColumnFormula>
    </tableColumn>
    <tableColumn id="11" xr3:uid="{FFE0D3B8-DDBF-484E-ADB2-DDA63C88F4BD}" name="Cumulata" dataDxfId="16">
      <calculatedColumnFormula>B2+E2+H2</calculatedColumnFormula>
    </tableColumn>
    <tableColumn id="12" xr3:uid="{5CE7735E-2F0E-4CF8-B0E8-2CD0E0970B5E}" name="∆%" dataDxfId="15" dataCellStyle="Percentuale">
      <calculatedColumnFormula>(K2-K1)/K1</calculatedColumnFormula>
    </tableColumn>
    <tableColumn id="13" xr3:uid="{2848E7BE-7ADD-494D-ABA0-C6D661ADCCE5}" name="∆ Assoluto Cumulata" dataDxfId="14" dataCellStyle="Percentuale">
      <calculatedColumnFormula>K2-K1</calculatedColumnFormula>
    </tableColumn>
    <tableColumn id="14" xr3:uid="{1F72D504-6A71-4C60-9F8E-C1F35AFE3F84}" name="Ricoverati con sintomi" dataDxfId="13"/>
    <tableColumn id="15" xr3:uid="{810F4E01-093E-47C7-94CD-C4E34178A3C2}" name="In terapia intensiva" dataDxfId="12"/>
    <tableColumn id="26" xr3:uid="{AEE225D3-EE65-427D-A50D-7B30E8DBB8E1}" name="% terapia intensiva" dataDxfId="11"/>
    <tableColumn id="16" xr3:uid="{65EB19C7-7680-4E36-9154-BE4EFB1265E7}" name="TOT Ospedalizzati" dataDxfId="10">
      <calculatedColumnFormula>SUM(N2:O2)</calculatedColumnFormula>
    </tableColumn>
    <tableColumn id="17" xr3:uid="{96B85F8E-2FFC-4970-AA5C-0AE7D31546FA}" name="% Ospedalizzati" dataDxfId="9" dataCellStyle="Percentuale">
      <calculatedColumnFormula>Q2/B2</calculatedColumnFormula>
    </tableColumn>
    <tableColumn id="18" xr3:uid="{7B436E1F-1E2B-4250-B962-9D331D90B1E2}" name="Isolamento domiciliare" dataDxfId="8"/>
    <tableColumn id="19" xr3:uid="{05EA19AE-5A6C-4A07-A209-D6D9F30F8B17}" name="% in Isolamento" dataDxfId="7" dataCellStyle="Percentuale">
      <calculatedColumnFormula>S2/B2</calculatedColumnFormula>
    </tableColumn>
    <tableColumn id="20" xr3:uid="{6999C7D7-D643-41B6-8E10-FD2AB1FC4B8E}" name="% moralità" dataDxfId="6" dataCellStyle="Percentuale">
      <calculatedColumnFormula>H2/B2</calculatedColumnFormula>
    </tableColumn>
    <tableColumn id="21" xr3:uid="{200CBB54-BA3B-4F70-95FC-C4796DFBA492}" name="% sopravvivenza" dataDxfId="5" dataCellStyle="Percentuale">
      <calculatedColumnFormula>E2/B2</calculatedColumnFormula>
    </tableColumn>
    <tableColumn id="22" xr3:uid="{17D8F90C-C2AE-46D7-B8B7-BF49E8B8B889}" name="N° tamponi effettuati" dataDxfId="4"/>
    <tableColumn id="23" xr3:uid="{CEDD6332-176F-4793-AB6D-B283767BDA43}" name="% positivi su n° tamponi effettuati" dataDxfId="3" dataCellStyle="Percentuale">
      <calculatedColumnFormula>B2/W2</calculatedColumnFormula>
    </tableColumn>
    <tableColumn id="24" xr3:uid="{73FE46CA-8C78-431A-8BBD-761536CF16BF}" name="Popolazione italiana" dataDxfId="2"/>
    <tableColumn id="25" xr3:uid="{43FA4459-D8F5-403A-A99E-8A865D3B8A98}" name="% contagiati sul tot. Dell popolazione italiana" dataDxfId="1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opLeftCell="A36" workbookViewId="0">
      <selection activeCell="G61" sqref="G61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topLeftCell="Q1" zoomScale="90" zoomScaleNormal="90" workbookViewId="0">
      <pane ySplit="1" topLeftCell="A67" activePane="bottomLeft" state="frozen"/>
      <selection activeCell="I1" sqref="I1"/>
      <selection pane="bottomLeft" activeCell="AC83" sqref="AC83:AF85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N86">
        <v>1871</v>
      </c>
      <c r="X86" s="16">
        <f>SUM(Tabella2[[#This Row],[Marche]:[Sardegna]])</f>
        <v>1871</v>
      </c>
      <c r="Y86" s="16">
        <f>Tabella2[[#This Row],[Guariti]]+Tabella2[[#This Row],[Deceduti]]+Tabella2[[#This Row],[Totale positivi]]</f>
        <v>1871</v>
      </c>
      <c r="Z86" s="15">
        <f>Tabella2[[#This Row],[Guariti]]/Tabella2[[#This Row],[Cumulata]]</f>
        <v>0</v>
      </c>
      <c r="AA86" s="15">
        <f>Tabella2[[#This Row],[Deceduti]]/Tabella2[[#This Row],[Cumulata]]</f>
        <v>0</v>
      </c>
      <c r="AB86" s="15">
        <f>Tabella2[[#This Row],[Totale positivi]]/Tabella2[[#This Row],[Cumulata]]</f>
        <v>1</v>
      </c>
      <c r="AC86" s="17"/>
      <c r="AD86" s="17"/>
      <c r="AE86" s="17"/>
      <c r="AF86" s="17">
        <f>Tabella2[[#This Row],[Cumulata]]-Y85</f>
        <v>-188102</v>
      </c>
    </row>
    <row r="87" spans="1:32" x14ac:dyDescent="0.3">
      <c r="A87" s="1">
        <v>43946</v>
      </c>
      <c r="N87">
        <v>1494</v>
      </c>
      <c r="X87" s="16">
        <f>SUM(Tabella2[[#This Row],[Marche]:[Sardegna]])</f>
        <v>1494</v>
      </c>
      <c r="Y87" s="16">
        <f>Tabella2[[#This Row],[Guariti]]+Tabella2[[#This Row],[Deceduti]]+Tabella2[[#This Row],[Totale positivi]]</f>
        <v>1494</v>
      </c>
      <c r="Z87" s="15">
        <f>Tabella2[[#This Row],[Guariti]]/Tabella2[[#This Row],[Cumulata]]</f>
        <v>0</v>
      </c>
      <c r="AA87" s="15">
        <f>Tabella2[[#This Row],[Deceduti]]/Tabella2[[#This Row],[Cumulata]]</f>
        <v>0</v>
      </c>
      <c r="AB87" s="15">
        <f>Tabella2[[#This Row],[Totale positivi]]/Tabella2[[#This Row],[Cumulata]]</f>
        <v>1</v>
      </c>
      <c r="AC87" s="17"/>
      <c r="AD87" s="17"/>
      <c r="AE87" s="17"/>
      <c r="AF87" s="17">
        <f>Tabella2[[#This Row],[Cumulata]]-Y86</f>
        <v>-377</v>
      </c>
    </row>
    <row r="88" spans="1:32" x14ac:dyDescent="0.3">
      <c r="A88" s="1">
        <v>43947</v>
      </c>
      <c r="N88">
        <f>SUM(N86:N87)</f>
        <v>3365</v>
      </c>
      <c r="X88" s="16">
        <f>SUM(Tabella2[[#This Row],[Marche]:[Sardegna]])</f>
        <v>3365</v>
      </c>
      <c r="Y88" s="16">
        <f>Tabella2[[#This Row],[Guariti]]+Tabella2[[#This Row],[Deceduti]]+Tabella2[[#This Row],[Totale positivi]]</f>
        <v>3365</v>
      </c>
      <c r="Z88" s="15">
        <f>Tabella2[[#This Row],[Guariti]]/Tabella2[[#This Row],[Cumulata]]</f>
        <v>0</v>
      </c>
      <c r="AA88" s="15">
        <f>Tabella2[[#This Row],[Deceduti]]/Tabella2[[#This Row],[Cumulata]]</f>
        <v>0</v>
      </c>
      <c r="AB88" s="15">
        <f>Tabella2[[#This Row],[Totale positivi]]/Tabella2[[#This Row],[Cumulata]]</f>
        <v>1</v>
      </c>
      <c r="AC88" s="17"/>
      <c r="AD88" s="17"/>
      <c r="AE88" s="17"/>
      <c r="AF88" s="17">
        <f>Tabella2[[#This Row],[Cumulata]]-Y87</f>
        <v>1871</v>
      </c>
    </row>
    <row r="89" spans="1:32" x14ac:dyDescent="0.3">
      <c r="A89" s="1">
        <v>43948</v>
      </c>
      <c r="X89" s="16">
        <f>SUM(Tabella2[[#This Row],[Marche]:[Sardegna]])</f>
        <v>0</v>
      </c>
      <c r="Y89" s="16">
        <f>Tabella2[[#This Row],[Guariti]]+Tabella2[[#This Row],[Deceduti]]+Tabella2[[#This Row],[Totale positivi]]</f>
        <v>0</v>
      </c>
      <c r="Z89" s="15" t="e">
        <f>Tabella2[[#This Row],[Guariti]]/Tabella2[[#This Row],[Cumulata]]</f>
        <v>#DIV/0!</v>
      </c>
      <c r="AA89" s="15" t="e">
        <f>Tabella2[[#This Row],[Deceduti]]/Tabella2[[#This Row],[Cumulata]]</f>
        <v>#DIV/0!</v>
      </c>
      <c r="AB89" s="15" t="e">
        <f>Tabella2[[#This Row],[Totale positivi]]/Tabella2[[#This Row],[Cumulata]]</f>
        <v>#DIV/0!</v>
      </c>
      <c r="AC89" s="17"/>
      <c r="AD89" s="17"/>
      <c r="AE89" s="17"/>
      <c r="AF89" s="17">
        <f>Tabella2[[#This Row],[Cumulata]]-Y88</f>
        <v>-3365</v>
      </c>
    </row>
    <row r="90" spans="1:32" x14ac:dyDescent="0.3">
      <c r="A90" s="1">
        <v>43949</v>
      </c>
      <c r="X90" s="16">
        <f>SUM(Tabella2[[#This Row],[Marche]:[Sardegna]])</f>
        <v>0</v>
      </c>
      <c r="Y90" s="16">
        <f>Tabella2[[#This Row],[Guariti]]+Tabella2[[#This Row],[Deceduti]]+Tabella2[[#This Row],[Totale positivi]]</f>
        <v>0</v>
      </c>
      <c r="Z90" s="15" t="e">
        <f>Tabella2[[#This Row],[Guariti]]/Tabella2[[#This Row],[Cumulata]]</f>
        <v>#DIV/0!</v>
      </c>
      <c r="AA90" s="15" t="e">
        <f>Tabella2[[#This Row],[Deceduti]]/Tabella2[[#This Row],[Cumulata]]</f>
        <v>#DIV/0!</v>
      </c>
      <c r="AB90" s="15" t="e">
        <f>Tabella2[[#This Row],[Totale positivi]]/Tabella2[[#This Row],[Cumulata]]</f>
        <v>#DIV/0!</v>
      </c>
      <c r="AC90" s="17"/>
      <c r="AD90" s="17"/>
      <c r="AE90" s="17"/>
      <c r="AF90" s="17">
        <f>Tabella2[[#This Row],[Cumulata]]-Y89</f>
        <v>0</v>
      </c>
    </row>
    <row r="91" spans="1:32" x14ac:dyDescent="0.3">
      <c r="A91" s="1">
        <v>43950</v>
      </c>
      <c r="X91" s="16">
        <f>SUM(Tabella2[[#This Row],[Marche]:[Sardegna]])</f>
        <v>0</v>
      </c>
      <c r="Y91" s="16">
        <f>Tabella2[[#This Row],[Guariti]]+Tabella2[[#This Row],[Deceduti]]+Tabella2[[#This Row],[Totale positivi]]</f>
        <v>0</v>
      </c>
      <c r="Z91" s="15" t="e">
        <f>Tabella2[[#This Row],[Guariti]]/Tabella2[[#This Row],[Cumulata]]</f>
        <v>#DIV/0!</v>
      </c>
      <c r="AA91" s="15" t="e">
        <f>Tabella2[[#This Row],[Deceduti]]/Tabella2[[#This Row],[Cumulata]]</f>
        <v>#DIV/0!</v>
      </c>
      <c r="AB91" s="15" t="e">
        <f>Tabella2[[#This Row],[Totale positivi]]/Tabella2[[#This Row],[Cumulata]]</f>
        <v>#DIV/0!</v>
      </c>
      <c r="AC91" s="17"/>
      <c r="AD91" s="17"/>
      <c r="AE91" s="17"/>
      <c r="AF91" s="17">
        <f>Tabella2[[#This Row],[Cumulata]]-Y90</f>
        <v>0</v>
      </c>
    </row>
    <row r="92" spans="1:32" x14ac:dyDescent="0.3">
      <c r="A92" s="1">
        <v>43951</v>
      </c>
      <c r="X92" s="16">
        <f>SUM(Tabella2[[#This Row],[Marche]:[Sardegna]])</f>
        <v>0</v>
      </c>
      <c r="Y92" s="16">
        <f>Tabella2[[#This Row],[Guariti]]+Tabella2[[#This Row],[Deceduti]]+Tabella2[[#This Row],[Totale positivi]]</f>
        <v>0</v>
      </c>
      <c r="Z92" s="15" t="e">
        <f>Tabella2[[#This Row],[Guariti]]/Tabella2[[#This Row],[Cumulata]]</f>
        <v>#DIV/0!</v>
      </c>
      <c r="AA92" s="15" t="e">
        <f>Tabella2[[#This Row],[Deceduti]]/Tabella2[[#This Row],[Cumulata]]</f>
        <v>#DIV/0!</v>
      </c>
      <c r="AB92" s="15" t="e">
        <f>Tabella2[[#This Row],[Totale positivi]]/Tabella2[[#This Row],[Cumulata]]</f>
        <v>#DIV/0!</v>
      </c>
      <c r="AC92" s="17"/>
      <c r="AD92" s="17"/>
      <c r="AE92" s="17"/>
      <c r="AF92" s="17">
        <f>Tabella2[[#This Row],[Cumulata]]-Y91</f>
        <v>0</v>
      </c>
    </row>
    <row r="93" spans="1:32" x14ac:dyDescent="0.3">
      <c r="A93" s="1">
        <v>43952</v>
      </c>
      <c r="X93" s="16">
        <f>SUM(Tabella2[[#This Row],[Marche]:[Sardegna]])</f>
        <v>0</v>
      </c>
      <c r="Y93" s="16">
        <f>Tabella2[[#This Row],[Guariti]]+Tabella2[[#This Row],[Deceduti]]+Tabella2[[#This Row],[Totale positivi]]</f>
        <v>0</v>
      </c>
      <c r="Z93" s="15" t="e">
        <f>Tabella2[[#This Row],[Guariti]]/Tabella2[[#This Row],[Cumulata]]</f>
        <v>#DIV/0!</v>
      </c>
      <c r="AA93" s="15" t="e">
        <f>Tabella2[[#This Row],[Deceduti]]/Tabella2[[#This Row],[Cumulata]]</f>
        <v>#DIV/0!</v>
      </c>
      <c r="AB93" s="15" t="e">
        <f>Tabella2[[#This Row],[Totale positivi]]/Tabella2[[#This Row],[Cumulata]]</f>
        <v>#DIV/0!</v>
      </c>
      <c r="AC93" s="17"/>
      <c r="AD93" s="17"/>
      <c r="AE93" s="17"/>
      <c r="AF93" s="17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85"/>
  <sheetViews>
    <sheetView tabSelected="1" topLeftCell="Z1" zoomScale="80" zoomScaleNormal="80" workbookViewId="0">
      <pane ySplit="1" topLeftCell="A2" activePane="bottomLeft" state="frozen"/>
      <selection pane="bottomLeft" activeCell="BA3" sqref="BA3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6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 GitHub protezione civile</vt:lpstr>
      <vt:lpstr>Dati Covid-19 Italia</vt:lpstr>
      <vt:lpstr>Statistiche</vt:lpstr>
      <vt:lpstr>Dashboard 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2020-04-23T22:55:15Z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