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02-Work\03-GraphicsWork\01 CNC Working\07 Documents\"/>
    </mc:Choice>
  </mc:AlternateContent>
  <bookViews>
    <workbookView xWindow="0" yWindow="0" windowWidth="24000" windowHeight="9885" tabRatio="811" activeTab="4"/>
  </bookViews>
  <sheets>
    <sheet name="ALL" sheetId="16" r:id="rId1"/>
    <sheet name="Sheet2" sheetId="18" r:id="rId2"/>
    <sheet name="K02009" sheetId="8" r:id="rId3"/>
    <sheet name="K02012" sheetId="17" r:id="rId4"/>
    <sheet name="K02013" sheetId="19" r:id="rId5"/>
  </sheets>
  <definedNames>
    <definedName name="_xlnm._FilterDatabase" localSheetId="0" hidden="1">ALL!$A$1:$D$1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9" i="18" l="1"/>
  <c r="U30" i="18"/>
  <c r="U31" i="18"/>
  <c r="U32" i="18"/>
  <c r="U33" i="18"/>
  <c r="U28" i="18"/>
  <c r="U18" i="18"/>
  <c r="U19" i="18"/>
  <c r="U20" i="18"/>
  <c r="U21" i="18"/>
  <c r="U22" i="18"/>
  <c r="U23" i="18"/>
  <c r="U24" i="18"/>
  <c r="U25" i="18"/>
  <c r="U17" i="18"/>
  <c r="O18" i="18"/>
  <c r="O19" i="18"/>
  <c r="O20" i="18"/>
  <c r="O21" i="18"/>
  <c r="O22" i="18"/>
  <c r="O23" i="18"/>
  <c r="O24" i="18"/>
  <c r="O25" i="18"/>
  <c r="O17" i="18"/>
  <c r="O29" i="18"/>
  <c r="O30" i="18"/>
  <c r="O31" i="18"/>
  <c r="O32" i="18"/>
  <c r="O33" i="18"/>
  <c r="O28" i="18"/>
  <c r="J2" i="19"/>
  <c r="F2" i="19"/>
  <c r="N2" i="19" s="1"/>
  <c r="N10" i="19" s="1"/>
  <c r="P2" i="19" s="1"/>
  <c r="P10" i="19" s="1"/>
  <c r="E2" i="19"/>
  <c r="E33" i="18"/>
  <c r="E32" i="18"/>
  <c r="D31" i="18"/>
  <c r="E31" i="18"/>
  <c r="F31" i="18" s="1"/>
  <c r="D30" i="18"/>
  <c r="E30" i="18"/>
  <c r="D29" i="18"/>
  <c r="D28" i="18"/>
  <c r="F28" i="18" s="1"/>
  <c r="E29" i="18"/>
  <c r="E28" i="18"/>
  <c r="D33" i="18"/>
  <c r="F33" i="18" s="1"/>
  <c r="H33" i="18" s="1"/>
  <c r="I33" i="18" s="1"/>
  <c r="D32" i="18"/>
  <c r="F30" i="18"/>
  <c r="AD27" i="18"/>
  <c r="AA27" i="18"/>
  <c r="X27" i="18"/>
  <c r="Q7" i="18"/>
  <c r="D10" i="18"/>
  <c r="F10" i="18" s="1"/>
  <c r="E14" i="18"/>
  <c r="E13" i="18"/>
  <c r="E9" i="18"/>
  <c r="E8" i="18"/>
  <c r="D7" i="18"/>
  <c r="E7" i="18"/>
  <c r="E6" i="18"/>
  <c r="E25" i="18"/>
  <c r="D25" i="18"/>
  <c r="F25" i="18" s="1"/>
  <c r="H25" i="18" s="1"/>
  <c r="I25" i="18" s="1"/>
  <c r="E24" i="18"/>
  <c r="D24" i="18"/>
  <c r="E23" i="18"/>
  <c r="D23" i="18"/>
  <c r="E22" i="18"/>
  <c r="D22" i="18"/>
  <c r="F22" i="18" s="1"/>
  <c r="E21" i="18"/>
  <c r="F21" i="18" s="1"/>
  <c r="H21" i="18" s="1"/>
  <c r="I21" i="18" s="1"/>
  <c r="D21" i="18"/>
  <c r="E20" i="18"/>
  <c r="D20" i="18"/>
  <c r="F20" i="18" s="1"/>
  <c r="F19" i="18"/>
  <c r="H19" i="18" s="1"/>
  <c r="I19" i="18" s="1"/>
  <c r="E19" i="18"/>
  <c r="D19" i="18"/>
  <c r="E18" i="18"/>
  <c r="D18" i="18"/>
  <c r="F18" i="18" s="1"/>
  <c r="E17" i="18"/>
  <c r="D17" i="18"/>
  <c r="F17" i="18" s="1"/>
  <c r="H17" i="18" s="1"/>
  <c r="AD16" i="18"/>
  <c r="AA16" i="18"/>
  <c r="X16" i="18"/>
  <c r="E5" i="18"/>
  <c r="D14" i="18"/>
  <c r="D12" i="18"/>
  <c r="D13" i="18"/>
  <c r="D11" i="18"/>
  <c r="E10" i="18"/>
  <c r="F12" i="18"/>
  <c r="H12" i="18" s="1"/>
  <c r="I12" i="18" s="1"/>
  <c r="D9" i="18"/>
  <c r="D8" i="18"/>
  <c r="D6" i="18"/>
  <c r="AD5" i="18"/>
  <c r="AA5" i="18"/>
  <c r="X5" i="18"/>
  <c r="M2" i="19" l="1"/>
  <c r="M10" i="19" s="1"/>
  <c r="O2" i="19" s="1"/>
  <c r="O10" i="19" s="1"/>
  <c r="Q8" i="19" s="1"/>
  <c r="Q10" i="19" s="1"/>
  <c r="E16" i="18"/>
  <c r="F23" i="18"/>
  <c r="H23" i="18" s="1"/>
  <c r="I23" i="18" s="1"/>
  <c r="J23" i="18" s="1"/>
  <c r="L23" i="18" s="1"/>
  <c r="F14" i="18"/>
  <c r="H14" i="18" s="1"/>
  <c r="I14" i="18" s="1"/>
  <c r="J14" i="18" s="1"/>
  <c r="L14" i="18" s="1"/>
  <c r="F24" i="18"/>
  <c r="F32" i="18"/>
  <c r="H32" i="18" s="1"/>
  <c r="I32" i="18" s="1"/>
  <c r="J32" i="18" s="1"/>
  <c r="L32" i="18" s="1"/>
  <c r="J33" i="18"/>
  <c r="L33" i="18" s="1"/>
  <c r="F29" i="18"/>
  <c r="H29" i="18" s="1"/>
  <c r="I29" i="18" s="1"/>
  <c r="J29" i="18" s="1"/>
  <c r="L29" i="18" s="1"/>
  <c r="E27" i="18"/>
  <c r="H30" i="18"/>
  <c r="I30" i="18" s="1"/>
  <c r="J30" i="18" s="1"/>
  <c r="L30" i="18" s="1"/>
  <c r="H28" i="18"/>
  <c r="H31" i="18"/>
  <c r="I31" i="18" s="1"/>
  <c r="J31" i="18" s="1"/>
  <c r="J25" i="18"/>
  <c r="H20" i="18"/>
  <c r="I20" i="18" s="1"/>
  <c r="J19" i="18"/>
  <c r="H22" i="18"/>
  <c r="I22" i="18" s="1"/>
  <c r="J22" i="18" s="1"/>
  <c r="L22" i="18" s="1"/>
  <c r="H18" i="18"/>
  <c r="I18" i="18" s="1"/>
  <c r="J18" i="18" s="1"/>
  <c r="I17" i="18"/>
  <c r="J21" i="18"/>
  <c r="L21" i="18" s="1"/>
  <c r="H24" i="18"/>
  <c r="I24" i="18" s="1"/>
  <c r="L19" i="18"/>
  <c r="L25" i="18"/>
  <c r="F16" i="18"/>
  <c r="J20" i="18"/>
  <c r="J24" i="18"/>
  <c r="F11" i="18"/>
  <c r="H11" i="18" s="1"/>
  <c r="I11" i="18" s="1"/>
  <c r="J11" i="18" s="1"/>
  <c r="L11" i="18" s="1"/>
  <c r="O11" i="18" s="1"/>
  <c r="F13" i="18"/>
  <c r="H13" i="18" s="1"/>
  <c r="J12" i="18"/>
  <c r="L12" i="18"/>
  <c r="O12" i="18" s="1"/>
  <c r="H10" i="18"/>
  <c r="I10" i="18" s="1"/>
  <c r="J10" i="18" s="1"/>
  <c r="L10" i="18" s="1"/>
  <c r="O10" i="18" s="1"/>
  <c r="F8" i="18"/>
  <c r="H8" i="18" s="1"/>
  <c r="I8" i="18" s="1"/>
  <c r="J8" i="18" s="1"/>
  <c r="L8" i="18" s="1"/>
  <c r="O8" i="18" s="1"/>
  <c r="F9" i="18"/>
  <c r="H9" i="18" s="1"/>
  <c r="I9" i="18" s="1"/>
  <c r="J9" i="18" s="1"/>
  <c r="L9" i="18" s="1"/>
  <c r="O9" i="18" s="1"/>
  <c r="F7" i="18"/>
  <c r="H7" i="18" s="1"/>
  <c r="I7" i="18" s="1"/>
  <c r="J7" i="18" s="1"/>
  <c r="F6" i="18"/>
  <c r="L20" i="18" l="1"/>
  <c r="F27" i="18"/>
  <c r="H27" i="18"/>
  <c r="R29" i="18"/>
  <c r="R30" i="18"/>
  <c r="R32" i="18"/>
  <c r="I13" i="18"/>
  <c r="J13" i="18" s="1"/>
  <c r="L13" i="18" s="1"/>
  <c r="R13" i="18" s="1"/>
  <c r="U13" i="18" s="1"/>
  <c r="R33" i="18"/>
  <c r="L31" i="18"/>
  <c r="I28" i="18"/>
  <c r="I27" i="18" s="1"/>
  <c r="F5" i="18"/>
  <c r="R22" i="18"/>
  <c r="R21" i="18"/>
  <c r="R20" i="18"/>
  <c r="R25" i="18"/>
  <c r="H16" i="18"/>
  <c r="R23" i="18"/>
  <c r="L24" i="18"/>
  <c r="I16" i="18"/>
  <c r="J17" i="18"/>
  <c r="R19" i="18"/>
  <c r="L18" i="18"/>
  <c r="R14" i="18"/>
  <c r="U14" i="18" s="1"/>
  <c r="O14" i="18"/>
  <c r="R12" i="18"/>
  <c r="U12" i="18" s="1"/>
  <c r="R11" i="18"/>
  <c r="U11" i="18" s="1"/>
  <c r="R10" i="18"/>
  <c r="U10" i="18" s="1"/>
  <c r="R9" i="18"/>
  <c r="U9" i="18" s="1"/>
  <c r="R8" i="18"/>
  <c r="U8" i="18" s="1"/>
  <c r="L7" i="18"/>
  <c r="H6" i="18"/>
  <c r="H5" i="18" s="1"/>
  <c r="O13" i="18" l="1"/>
  <c r="R31" i="18"/>
  <c r="J28" i="18"/>
  <c r="R24" i="18"/>
  <c r="J16" i="18"/>
  <c r="L17" i="18"/>
  <c r="R18" i="18"/>
  <c r="R7" i="18"/>
  <c r="U7" i="18" s="1"/>
  <c r="O7" i="18"/>
  <c r="I6" i="18"/>
  <c r="I5" i="18" s="1"/>
  <c r="J27" i="18" l="1"/>
  <c r="L28" i="18"/>
  <c r="R17" i="18"/>
  <c r="O16" i="18"/>
  <c r="AF16" i="18" s="1"/>
  <c r="L16" i="18"/>
  <c r="J6" i="18"/>
  <c r="J5" i="18" s="1"/>
  <c r="L27" i="18" l="1"/>
  <c r="R28" i="18"/>
  <c r="O27" i="18"/>
  <c r="AF27" i="18" s="1"/>
  <c r="U16" i="18"/>
  <c r="AI16" i="18" s="1"/>
  <c r="R16" i="18"/>
  <c r="AG16" i="18"/>
  <c r="L6" i="18"/>
  <c r="L5" i="18" l="1"/>
  <c r="O6" i="18"/>
  <c r="AG27" i="18"/>
  <c r="R27" i="18"/>
  <c r="U27" i="18"/>
  <c r="AI27" i="18" s="1"/>
  <c r="AJ16" i="18"/>
  <c r="AL16" i="18"/>
  <c r="AM16" i="18" s="1"/>
  <c r="O5" i="18"/>
  <c r="R6" i="18"/>
  <c r="AJ27" i="18" l="1"/>
  <c r="AL27" i="18"/>
  <c r="AM27" i="18" s="1"/>
  <c r="R5" i="18"/>
  <c r="U6" i="18"/>
  <c r="U5" i="18" s="1"/>
  <c r="AF5" i="18"/>
  <c r="AG5" i="18" s="1"/>
  <c r="AI5" i="18" l="1"/>
  <c r="AL5" i="18" l="1"/>
  <c r="AM5" i="18" s="1"/>
  <c r="AJ5" i="18"/>
  <c r="J2" i="17" l="1"/>
  <c r="E2" i="17"/>
  <c r="F2" i="17" s="1"/>
  <c r="N2" i="17" l="1"/>
  <c r="N10" i="17" s="1"/>
  <c r="P2" i="17" s="1"/>
  <c r="P10" i="17" s="1"/>
  <c r="M2" i="17"/>
  <c r="M10" i="17" s="1"/>
  <c r="O2" i="17" s="1"/>
  <c r="O10" i="17" s="1"/>
  <c r="L2" i="8"/>
  <c r="J2" i="8"/>
  <c r="E2" i="8"/>
  <c r="F2" i="8" s="1"/>
  <c r="Q8" i="17" l="1"/>
  <c r="Q10" i="17" s="1"/>
  <c r="N2" i="8"/>
  <c r="N10" i="8" s="1"/>
  <c r="P2" i="8" s="1"/>
  <c r="P10" i="8" s="1"/>
  <c r="M2" i="8"/>
  <c r="M10" i="8" s="1"/>
  <c r="O2" i="8" s="1"/>
  <c r="O10" i="8" s="1"/>
  <c r="Q8" i="8" l="1"/>
  <c r="Q10" i="8" s="1"/>
</calcChain>
</file>

<file path=xl/sharedStrings.xml><?xml version="1.0" encoding="utf-8"?>
<sst xmlns="http://schemas.openxmlformats.org/spreadsheetml/2006/main" count="178" uniqueCount="80">
  <si>
    <t>نوع الخشب المستخدم</t>
  </si>
  <si>
    <t>تكلفة وحدة الأخشاب</t>
  </si>
  <si>
    <t>إجمالي تكلفة الأخشاب</t>
  </si>
  <si>
    <t>عدد دقائق الطباعة</t>
  </si>
  <si>
    <t>تكلفة الدقيقة</t>
  </si>
  <si>
    <t>إجمالى تكلفة الطباعة</t>
  </si>
  <si>
    <t>التكلفة الإجمالية</t>
  </si>
  <si>
    <t>تكلفة القطعة</t>
  </si>
  <si>
    <t>عدد الأرباع</t>
  </si>
  <si>
    <t>تكلفة اللاصق</t>
  </si>
  <si>
    <t>تكلفة العمالة</t>
  </si>
  <si>
    <t>سعر اللوح</t>
  </si>
  <si>
    <t>تكلفة الديزاين</t>
  </si>
  <si>
    <t>تكلفة التكييس</t>
  </si>
  <si>
    <t>مقسم إلى</t>
  </si>
  <si>
    <t>تكلفة إضافية</t>
  </si>
  <si>
    <t>صافي التكلفة</t>
  </si>
  <si>
    <t>سعر بيع الدقيقة</t>
  </si>
  <si>
    <t>إجمالي سعر بيع الطباعة</t>
  </si>
  <si>
    <t>البيع الإجمالي</t>
  </si>
  <si>
    <t>بيع القطعة</t>
  </si>
  <si>
    <t>عدد   القطع</t>
  </si>
  <si>
    <t>صافي البيع</t>
  </si>
  <si>
    <t>إجمالي التكلفة</t>
  </si>
  <si>
    <t>إجمالي البيع</t>
  </si>
  <si>
    <t>فرق القطعة</t>
  </si>
  <si>
    <t>إجمالي الفرق</t>
  </si>
  <si>
    <t>الكود</t>
  </si>
  <si>
    <t>الصورة</t>
  </si>
  <si>
    <t>السعر</t>
  </si>
  <si>
    <t>K02009</t>
  </si>
  <si>
    <t>التكلفة</t>
  </si>
  <si>
    <t>K02012</t>
  </si>
  <si>
    <t>#</t>
  </si>
  <si>
    <t>الصنف</t>
  </si>
  <si>
    <t>العدد المطلوب</t>
  </si>
  <si>
    <t>العدد فى الشيت</t>
  </si>
  <si>
    <t>التكرار</t>
  </si>
  <si>
    <t>فوم</t>
  </si>
  <si>
    <t>ليزر</t>
  </si>
  <si>
    <t>التكرار عدد صحيح</t>
  </si>
  <si>
    <t>المحسوب من التكرار الصحيح</t>
  </si>
  <si>
    <t>المتبقى من التكرار</t>
  </si>
  <si>
    <t>عدد الشيتات المطلوبة</t>
  </si>
  <si>
    <t>تكلفة اللوح</t>
  </si>
  <si>
    <t>إجمالي أسعار اللوح</t>
  </si>
  <si>
    <t>وقت الشيت</t>
  </si>
  <si>
    <t>إجمالي وقت الشيت</t>
  </si>
  <si>
    <t>سعر الدقيقة</t>
  </si>
  <si>
    <t>إجمالي سعر بيع الليزر</t>
  </si>
  <si>
    <t>تكلفة تركيب القطعة</t>
  </si>
  <si>
    <t>إجمالي تكلفة التركيب</t>
  </si>
  <si>
    <t>تكلفة تكييس القطعة</t>
  </si>
  <si>
    <t>إجمالي تكلفة التكييس</t>
  </si>
  <si>
    <t>تكلفة إضافية للقطعة</t>
  </si>
  <si>
    <t>إجمالي تكلفة الإضافية</t>
  </si>
  <si>
    <t>الإجمالي</t>
  </si>
  <si>
    <t>A</t>
  </si>
  <si>
    <t>B</t>
  </si>
  <si>
    <t>C</t>
  </si>
  <si>
    <t>D</t>
  </si>
  <si>
    <t>E</t>
  </si>
  <si>
    <t>F</t>
  </si>
  <si>
    <t>G</t>
  </si>
  <si>
    <t>H</t>
  </si>
  <si>
    <t>I</t>
  </si>
  <si>
    <t>خشب فقط</t>
  </si>
  <si>
    <t>خشب + ليزر</t>
  </si>
  <si>
    <t>خشب + ليزر + إضافات</t>
  </si>
  <si>
    <t>IJ</t>
  </si>
  <si>
    <t>K</t>
  </si>
  <si>
    <t>K02013</t>
  </si>
  <si>
    <t>FG</t>
  </si>
  <si>
    <t>D0010017-A</t>
  </si>
  <si>
    <t>D0010017-B</t>
  </si>
  <si>
    <t>D0010017-C</t>
  </si>
  <si>
    <t>D0010017-D</t>
  </si>
  <si>
    <t>D0010017-E</t>
  </si>
  <si>
    <t>D0010017-F</t>
  </si>
  <si>
    <t>D0010017-ABCDEF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</si>
</sst>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theme="7" tint="0.79998168889431442"/>
      <name val="Calibri"/>
      <family val="2"/>
      <scheme val="minor"/>
    </font>
    <font>
      <b/>
      <sz val="10"/>
      <color theme="7" tint="0.79998168889431442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theme="7" tint="0.79998168889431442"/>
      <name val="Calibri"/>
      <family val="2"/>
      <scheme val="minor"/>
    </font>
    <font>
      <b/>
      <sz val="16"/>
      <color theme="1" tint="4.9989318521683403E-2"/>
      <name val="Calibri"/>
      <family val="2"/>
      <scheme val="minor"/>
    </font>
    <font>
      <b/>
      <sz val="20"/>
      <color theme="1" tint="4.9989318521683403E-2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20"/>
      <color theme="7" tint="0.7999816888943144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4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2" fontId="4" fillId="2" borderId="2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2" fontId="4" fillId="4" borderId="2" xfId="0" applyNumberFormat="1" applyFont="1" applyFill="1" applyBorder="1" applyAlignment="1">
      <alignment horizontal="center" vertical="center" wrapText="1"/>
    </xf>
    <xf numFmtId="2" fontId="7" fillId="5" borderId="4" xfId="0" applyNumberFormat="1" applyFont="1" applyFill="1" applyBorder="1" applyAlignment="1">
      <alignment horizontal="center" vertical="center" wrapText="1"/>
    </xf>
    <xf numFmtId="0" fontId="3" fillId="3" borderId="6" xfId="0" applyNumberFormat="1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4" fillId="2" borderId="7" xfId="0" applyNumberFormat="1" applyFont="1" applyFill="1" applyBorder="1" applyAlignment="1">
      <alignment horizontal="center" vertical="center" wrapText="1"/>
    </xf>
    <xf numFmtId="0" fontId="4" fillId="2" borderId="8" xfId="0" applyNumberFormat="1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 wrapText="1"/>
    </xf>
    <xf numFmtId="2" fontId="4" fillId="4" borderId="8" xfId="0" applyNumberFormat="1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center" vertical="center" wrapText="1"/>
    </xf>
    <xf numFmtId="2" fontId="3" fillId="3" borderId="9" xfId="0" applyNumberFormat="1" applyFont="1" applyFill="1" applyBorder="1" applyAlignment="1">
      <alignment horizontal="center" vertical="center" wrapText="1"/>
    </xf>
    <xf numFmtId="2" fontId="8" fillId="11" borderId="1" xfId="0" applyNumberFormat="1" applyFont="1" applyFill="1" applyBorder="1" applyAlignment="1">
      <alignment horizontal="center" vertical="center" wrapText="1"/>
    </xf>
    <xf numFmtId="2" fontId="9" fillId="11" borderId="8" xfId="0" applyNumberFormat="1" applyFont="1" applyFill="1" applyBorder="1" applyAlignment="1">
      <alignment horizontal="center" vertical="center" wrapText="1"/>
    </xf>
    <xf numFmtId="2" fontId="9" fillId="11" borderId="2" xfId="0" applyNumberFormat="1" applyFont="1" applyFill="1" applyBorder="1" applyAlignment="1">
      <alignment horizontal="center" vertical="center" wrapText="1"/>
    </xf>
    <xf numFmtId="2" fontId="8" fillId="12" borderId="1" xfId="0" applyNumberFormat="1" applyFont="1" applyFill="1" applyBorder="1" applyAlignment="1">
      <alignment horizontal="center" vertical="center" wrapText="1"/>
    </xf>
    <xf numFmtId="2" fontId="6" fillId="11" borderId="1" xfId="0" applyNumberFormat="1" applyFont="1" applyFill="1" applyBorder="1" applyAlignment="1">
      <alignment horizontal="center" vertical="center" wrapText="1"/>
    </xf>
    <xf numFmtId="2" fontId="8" fillId="5" borderId="1" xfId="0" applyNumberFormat="1" applyFont="1" applyFill="1" applyBorder="1" applyAlignment="1">
      <alignment horizontal="center" vertical="center" wrapText="1"/>
    </xf>
    <xf numFmtId="2" fontId="10" fillId="6" borderId="4" xfId="0" applyNumberFormat="1" applyFont="1" applyFill="1" applyBorder="1" applyAlignment="1">
      <alignment horizontal="center" vertical="center" wrapText="1"/>
    </xf>
    <xf numFmtId="2" fontId="13" fillId="2" borderId="9" xfId="0" applyNumberFormat="1" applyFont="1" applyFill="1" applyBorder="1" applyAlignment="1">
      <alignment horizontal="center" vertical="center" wrapText="1"/>
    </xf>
    <xf numFmtId="2" fontId="13" fillId="2" borderId="1" xfId="0" applyNumberFormat="1" applyFont="1" applyFill="1" applyBorder="1" applyAlignment="1">
      <alignment horizontal="center" vertical="center" wrapText="1"/>
    </xf>
    <xf numFmtId="2" fontId="13" fillId="4" borderId="10" xfId="0" applyNumberFormat="1" applyFont="1" applyFill="1" applyBorder="1" applyAlignment="1">
      <alignment horizontal="center" vertical="center" wrapText="1"/>
    </xf>
    <xf numFmtId="2" fontId="15" fillId="11" borderId="10" xfId="0" applyNumberFormat="1" applyFont="1" applyFill="1" applyBorder="1" applyAlignment="1">
      <alignment horizontal="center" vertical="center" wrapText="1"/>
    </xf>
    <xf numFmtId="2" fontId="14" fillId="11" borderId="1" xfId="0" applyNumberFormat="1" applyFont="1" applyFill="1" applyBorder="1" applyAlignment="1">
      <alignment horizontal="center" vertical="center" wrapText="1"/>
    </xf>
    <xf numFmtId="2" fontId="11" fillId="11" borderId="8" xfId="0" applyNumberFormat="1" applyFont="1" applyFill="1" applyBorder="1" applyAlignment="1">
      <alignment horizontal="center" vertical="center" wrapText="1"/>
    </xf>
    <xf numFmtId="2" fontId="11" fillId="11" borderId="2" xfId="0" applyNumberFormat="1" applyFont="1" applyFill="1" applyBorder="1" applyAlignment="1">
      <alignment horizontal="center" vertical="center" wrapText="1"/>
    </xf>
    <xf numFmtId="2" fontId="15" fillId="4" borderId="1" xfId="0" applyNumberFormat="1" applyFont="1" applyFill="1" applyBorder="1" applyAlignment="1">
      <alignment horizontal="center" vertical="center" wrapText="1"/>
    </xf>
    <xf numFmtId="2" fontId="15" fillId="9" borderId="9" xfId="0" applyNumberFormat="1" applyFont="1" applyFill="1" applyBorder="1" applyAlignment="1">
      <alignment horizontal="center" vertical="center" wrapText="1"/>
    </xf>
    <xf numFmtId="2" fontId="8" fillId="9" borderId="9" xfId="0" applyNumberFormat="1" applyFont="1" applyFill="1" applyBorder="1" applyAlignment="1">
      <alignment horizontal="center" vertical="center" wrapText="1"/>
    </xf>
    <xf numFmtId="2" fontId="12" fillId="7" borderId="11" xfId="0" applyNumberFormat="1" applyFont="1" applyFill="1" applyBorder="1" applyAlignment="1">
      <alignment horizontal="center" vertical="center" wrapText="1"/>
    </xf>
    <xf numFmtId="2" fontId="5" fillId="7" borderId="13" xfId="0" applyNumberFormat="1" applyFont="1" applyFill="1" applyBorder="1" applyAlignment="1">
      <alignment horizontal="center" vertical="center" wrapText="1"/>
    </xf>
    <xf numFmtId="2" fontId="15" fillId="8" borderId="15" xfId="0" applyNumberFormat="1" applyFont="1" applyFill="1" applyBorder="1" applyAlignment="1">
      <alignment horizontal="center" vertical="center" wrapText="1"/>
    </xf>
    <xf numFmtId="2" fontId="8" fillId="8" borderId="16" xfId="0" applyNumberFormat="1" applyFont="1" applyFill="1" applyBorder="1" applyAlignment="1">
      <alignment horizontal="center" vertical="center" wrapText="1"/>
    </xf>
    <xf numFmtId="2" fontId="13" fillId="2" borderId="10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2" fontId="12" fillId="13" borderId="11" xfId="0" applyNumberFormat="1" applyFont="1" applyFill="1" applyBorder="1" applyAlignment="1">
      <alignment horizontal="center" vertical="center" wrapText="1"/>
    </xf>
    <xf numFmtId="2" fontId="14" fillId="11" borderId="12" xfId="0" applyNumberFormat="1" applyFont="1" applyFill="1" applyBorder="1" applyAlignment="1">
      <alignment horizontal="center" vertical="center" wrapText="1"/>
    </xf>
    <xf numFmtId="2" fontId="5" fillId="13" borderId="13" xfId="0" applyNumberFormat="1" applyFont="1" applyFill="1" applyBorder="1" applyAlignment="1">
      <alignment horizontal="center" vertical="center" wrapText="1"/>
    </xf>
    <xf numFmtId="2" fontId="6" fillId="11" borderId="14" xfId="0" applyNumberFormat="1" applyFont="1" applyFill="1" applyBorder="1" applyAlignment="1">
      <alignment horizontal="center" vertical="center" wrapText="1"/>
    </xf>
    <xf numFmtId="2" fontId="2" fillId="5" borderId="2" xfId="0" applyNumberFormat="1" applyFont="1" applyFill="1" applyBorder="1" applyAlignment="1">
      <alignment horizontal="center" vertical="center" wrapText="1"/>
    </xf>
    <xf numFmtId="2" fontId="5" fillId="6" borderId="2" xfId="0" applyNumberFormat="1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6" fillId="11" borderId="2" xfId="0" applyNumberFormat="1" applyFont="1" applyFill="1" applyBorder="1" applyAlignment="1">
      <alignment horizontal="center" vertical="center" wrapText="1"/>
    </xf>
    <xf numFmtId="2" fontId="16" fillId="10" borderId="5" xfId="0" applyNumberFormat="1" applyFont="1" applyFill="1" applyBorder="1" applyAlignment="1">
      <alignment horizontal="center" vertical="center" wrapText="1"/>
    </xf>
    <xf numFmtId="2" fontId="17" fillId="10" borderId="4" xfId="0" applyNumberFormat="1" applyFont="1" applyFill="1" applyBorder="1" applyAlignment="1">
      <alignment horizontal="center" vertical="center" wrapText="1"/>
    </xf>
    <xf numFmtId="2" fontId="7" fillId="2" borderId="4" xfId="0" applyNumberFormat="1" applyFont="1" applyFill="1" applyBorder="1" applyAlignment="1">
      <alignment horizontal="center" vertical="center" wrapText="1"/>
    </xf>
    <xf numFmtId="2" fontId="18" fillId="11" borderId="4" xfId="0" applyNumberFormat="1" applyFont="1" applyFill="1" applyBorder="1" applyAlignment="1">
      <alignment horizontal="center" vertical="center" wrapText="1"/>
    </xf>
    <xf numFmtId="2" fontId="19" fillId="4" borderId="1" xfId="0" applyNumberFormat="1" applyFont="1" applyFill="1" applyBorder="1" applyAlignment="1">
      <alignment horizontal="center" vertical="center" wrapText="1"/>
    </xf>
    <xf numFmtId="0" fontId="10" fillId="3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20" fillId="14" borderId="17" xfId="0" applyNumberFormat="1" applyFont="1" applyFill="1" applyBorder="1" applyAlignment="1">
      <alignment horizontal="center" vertical="center" wrapText="1"/>
    </xf>
    <xf numFmtId="0" fontId="20" fillId="14" borderId="17" xfId="0" applyFont="1" applyFill="1" applyBorder="1" applyAlignment="1">
      <alignment horizontal="center" vertical="center" wrapText="1"/>
    </xf>
    <xf numFmtId="2" fontId="21" fillId="15" borderId="17" xfId="0" applyNumberFormat="1" applyFont="1" applyFill="1" applyBorder="1" applyAlignment="1">
      <alignment horizontal="center" vertical="center" wrapText="1"/>
    </xf>
    <xf numFmtId="0" fontId="21" fillId="16" borderId="17" xfId="0" applyFont="1" applyFill="1" applyBorder="1" applyAlignment="1">
      <alignment horizontal="center" vertical="center" wrapText="1"/>
    </xf>
    <xf numFmtId="0" fontId="3" fillId="17" borderId="17" xfId="0" applyFont="1" applyFill="1" applyBorder="1" applyAlignment="1">
      <alignment horizontal="center" vertical="center"/>
    </xf>
    <xf numFmtId="0" fontId="3" fillId="17" borderId="18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2" fontId="22" fillId="17" borderId="17" xfId="0" applyNumberFormat="1" applyFont="1" applyFill="1" applyBorder="1" applyAlignment="1">
      <alignment horizontal="center" vertical="center"/>
    </xf>
    <xf numFmtId="2" fontId="25" fillId="17" borderId="17" xfId="0" applyNumberFormat="1" applyFont="1" applyFill="1" applyBorder="1" applyAlignment="1">
      <alignment horizontal="center" vertical="center"/>
    </xf>
    <xf numFmtId="0" fontId="12" fillId="17" borderId="17" xfId="0" applyFont="1" applyFill="1" applyBorder="1" applyAlignment="1">
      <alignment horizontal="center" vertical="center"/>
    </xf>
    <xf numFmtId="0" fontId="24" fillId="17" borderId="18" xfId="0" applyFont="1" applyFill="1" applyBorder="1" applyAlignment="1">
      <alignment horizontal="center" vertical="center"/>
    </xf>
    <xf numFmtId="0" fontId="24" fillId="17" borderId="19" xfId="0" applyFont="1" applyFill="1" applyBorder="1" applyAlignment="1">
      <alignment horizontal="center" vertical="center"/>
    </xf>
    <xf numFmtId="0" fontId="24" fillId="17" borderId="18" xfId="0" applyFont="1" applyFill="1" applyBorder="1" applyAlignment="1">
      <alignment horizontal="center" vertical="center" wrapText="1"/>
    </xf>
    <xf numFmtId="0" fontId="24" fillId="17" borderId="19" xfId="0" applyFont="1" applyFill="1" applyBorder="1" applyAlignment="1">
      <alignment horizontal="center" vertical="center" wrapText="1"/>
    </xf>
    <xf numFmtId="0" fontId="3" fillId="17" borderId="0" xfId="0" applyFont="1" applyFill="1" applyBorder="1" applyAlignment="1">
      <alignment horizontal="center" vertical="center"/>
    </xf>
    <xf numFmtId="0" fontId="3" fillId="17" borderId="19" xfId="0" applyFont="1" applyFill="1" applyBorder="1" applyAlignment="1">
      <alignment horizontal="center" vertical="center"/>
    </xf>
    <xf numFmtId="2" fontId="20" fillId="17" borderId="17" xfId="0" applyNumberFormat="1" applyFont="1" applyFill="1" applyBorder="1" applyAlignment="1">
      <alignment horizontal="center" vertical="center" wrapText="1"/>
    </xf>
    <xf numFmtId="2" fontId="21" fillId="17" borderId="17" xfId="0" applyNumberFormat="1" applyFont="1" applyFill="1" applyBorder="1" applyAlignment="1">
      <alignment horizontal="center" vertical="center" wrapText="1"/>
    </xf>
    <xf numFmtId="0" fontId="21" fillId="15" borderId="17" xfId="0" applyNumberFormat="1" applyFont="1" applyFill="1" applyBorder="1" applyAlignment="1">
      <alignment horizontal="center" vertical="center" wrapText="1"/>
    </xf>
    <xf numFmtId="2" fontId="21" fillId="16" borderId="17" xfId="0" applyNumberFormat="1" applyFont="1" applyFill="1" applyBorder="1" applyAlignment="1">
      <alignment horizontal="center" vertical="center" wrapText="1"/>
    </xf>
    <xf numFmtId="2" fontId="21" fillId="21" borderId="17" xfId="0" applyNumberFormat="1" applyFont="1" applyFill="1" applyBorder="1" applyAlignment="1">
      <alignment horizontal="center" vertical="center" wrapText="1"/>
    </xf>
    <xf numFmtId="2" fontId="20" fillId="18" borderId="17" xfId="0" applyNumberFormat="1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 vertical="center" wrapText="1"/>
    </xf>
    <xf numFmtId="2" fontId="4" fillId="23" borderId="17" xfId="0" applyNumberFormat="1" applyFont="1" applyFill="1" applyBorder="1" applyAlignment="1">
      <alignment horizontal="center" vertical="center" wrapText="1"/>
    </xf>
    <xf numFmtId="2" fontId="4" fillId="4" borderId="17" xfId="0" applyNumberFormat="1" applyFont="1" applyFill="1" applyBorder="1" applyAlignment="1">
      <alignment horizontal="center" vertical="center" wrapText="1"/>
    </xf>
    <xf numFmtId="2" fontId="4" fillId="19" borderId="17" xfId="0" applyNumberFormat="1" applyFont="1" applyFill="1" applyBorder="1" applyAlignment="1">
      <alignment horizontal="center" vertical="center" wrapText="1"/>
    </xf>
    <xf numFmtId="2" fontId="4" fillId="20" borderId="17" xfId="0" applyNumberFormat="1" applyFont="1" applyFill="1" applyBorder="1" applyAlignment="1">
      <alignment horizontal="center" vertical="center" wrapText="1"/>
    </xf>
    <xf numFmtId="2" fontId="20" fillId="17" borderId="18" xfId="0" applyNumberFormat="1" applyFont="1" applyFill="1" applyBorder="1" applyAlignment="1">
      <alignment horizontal="center" vertical="center" wrapText="1"/>
    </xf>
    <xf numFmtId="49" fontId="4" fillId="17" borderId="17" xfId="0" applyNumberFormat="1" applyFont="1" applyFill="1" applyBorder="1" applyAlignment="1">
      <alignment vertical="center" wrapText="1"/>
    </xf>
    <xf numFmtId="2" fontId="3" fillId="17" borderId="17" xfId="0" applyNumberFormat="1" applyFont="1" applyFill="1" applyBorder="1" applyAlignment="1">
      <alignment horizontal="center" vertical="center" wrapText="1"/>
    </xf>
    <xf numFmtId="0" fontId="3" fillId="17" borderId="17" xfId="0" applyFont="1" applyFill="1" applyBorder="1" applyAlignment="1">
      <alignment horizontal="center" vertical="center" wrapText="1"/>
    </xf>
    <xf numFmtId="2" fontId="26" fillId="17" borderId="17" xfId="0" applyNumberFormat="1" applyFont="1" applyFill="1" applyBorder="1" applyAlignment="1">
      <alignment horizontal="center" vertical="center" wrapText="1"/>
    </xf>
    <xf numFmtId="2" fontId="24" fillId="17" borderId="17" xfId="0" applyNumberFormat="1" applyFont="1" applyFill="1" applyBorder="1" applyAlignment="1">
      <alignment horizontal="center" vertical="center" wrapText="1"/>
    </xf>
    <xf numFmtId="49" fontId="4" fillId="17" borderId="18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17" borderId="19" xfId="0" applyFont="1" applyFill="1" applyBorder="1" applyAlignment="1">
      <alignment horizontal="center" vertical="center" wrapText="1"/>
    </xf>
    <xf numFmtId="2" fontId="13" fillId="17" borderId="17" xfId="0" applyNumberFormat="1" applyFont="1" applyFill="1" applyBorder="1" applyAlignment="1">
      <alignment horizontal="center" vertical="center"/>
    </xf>
    <xf numFmtId="2" fontId="13" fillId="24" borderId="17" xfId="0" applyNumberFormat="1" applyFont="1" applyFill="1" applyBorder="1" applyAlignment="1">
      <alignment horizontal="center" vertical="center"/>
    </xf>
    <xf numFmtId="2" fontId="24" fillId="24" borderId="17" xfId="0" applyNumberFormat="1" applyFont="1" applyFill="1" applyBorder="1" applyAlignment="1">
      <alignment horizontal="center" vertical="center"/>
    </xf>
    <xf numFmtId="0" fontId="13" fillId="24" borderId="17" xfId="0" applyFont="1" applyFill="1" applyBorder="1" applyAlignment="1">
      <alignment horizontal="center" vertical="center"/>
    </xf>
    <xf numFmtId="2" fontId="24" fillId="4" borderId="17" xfId="0" applyNumberFormat="1" applyFont="1" applyFill="1" applyBorder="1" applyAlignment="1">
      <alignment horizontal="center" vertical="center"/>
    </xf>
    <xf numFmtId="2" fontId="24" fillId="19" borderId="17" xfId="0" applyNumberFormat="1" applyFont="1" applyFill="1" applyBorder="1" applyAlignment="1">
      <alignment horizontal="center" vertical="center"/>
    </xf>
    <xf numFmtId="2" fontId="24" fillId="20" borderId="17" xfId="0" applyNumberFormat="1" applyFont="1" applyFill="1" applyBorder="1" applyAlignment="1">
      <alignment horizontal="center" vertical="center"/>
    </xf>
    <xf numFmtId="2" fontId="13" fillId="17" borderId="18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6" fillId="24" borderId="19" xfId="0" applyFont="1" applyFill="1" applyBorder="1" applyAlignment="1">
      <alignment horizontal="center" vertical="center"/>
    </xf>
    <xf numFmtId="0" fontId="26" fillId="24" borderId="17" xfId="0" applyFont="1" applyFill="1" applyBorder="1" applyAlignment="1">
      <alignment horizontal="center" vertical="center"/>
    </xf>
    <xf numFmtId="0" fontId="3" fillId="14" borderId="17" xfId="0" applyFont="1" applyFill="1" applyBorder="1" applyAlignment="1">
      <alignment horizontal="center" vertical="center" wrapText="1"/>
    </xf>
    <xf numFmtId="2" fontId="25" fillId="15" borderId="17" xfId="0" applyNumberFormat="1" applyFont="1" applyFill="1" applyBorder="1" applyAlignment="1">
      <alignment horizontal="center" vertical="center" wrapText="1"/>
    </xf>
    <xf numFmtId="0" fontId="22" fillId="16" borderId="17" xfId="0" applyFont="1" applyFill="1" applyBorder="1" applyAlignment="1">
      <alignment horizontal="center" vertical="center" wrapText="1"/>
    </xf>
    <xf numFmtId="2" fontId="27" fillId="15" borderId="17" xfId="0" applyNumberFormat="1" applyFont="1" applyFill="1" applyBorder="1" applyAlignment="1">
      <alignment horizontal="center" vertical="center" wrapText="1"/>
    </xf>
    <xf numFmtId="2" fontId="27" fillId="17" borderId="17" xfId="0" applyNumberFormat="1" applyFont="1" applyFill="1" applyBorder="1" applyAlignment="1">
      <alignment horizontal="center" vertical="center" wrapText="1"/>
    </xf>
    <xf numFmtId="0" fontId="27" fillId="15" borderId="17" xfId="0" applyNumberFormat="1" applyFont="1" applyFill="1" applyBorder="1" applyAlignment="1">
      <alignment horizontal="center" vertical="center" wrapText="1"/>
    </xf>
    <xf numFmtId="2" fontId="22" fillId="16" borderId="17" xfId="0" applyNumberFormat="1" applyFont="1" applyFill="1" applyBorder="1" applyAlignment="1">
      <alignment horizontal="center" vertical="center" wrapText="1"/>
    </xf>
    <xf numFmtId="2" fontId="3" fillId="18" borderId="17" xfId="0" applyNumberFormat="1" applyFont="1" applyFill="1" applyBorder="1" applyAlignment="1">
      <alignment horizontal="center" vertical="center" wrapText="1"/>
    </xf>
    <xf numFmtId="0" fontId="24" fillId="17" borderId="17" xfId="0" applyFont="1" applyFill="1" applyBorder="1" applyAlignment="1">
      <alignment horizontal="center" vertical="center" wrapText="1"/>
    </xf>
    <xf numFmtId="2" fontId="3" fillId="17" borderId="18" xfId="0" applyNumberFormat="1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2" fontId="3" fillId="3" borderId="17" xfId="0" applyNumberFormat="1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2" fontId="3" fillId="3" borderId="18" xfId="0" applyNumberFormat="1" applyFont="1" applyFill="1" applyBorder="1" applyAlignment="1">
      <alignment horizontal="center" vertical="center" wrapText="1"/>
    </xf>
    <xf numFmtId="0" fontId="3" fillId="14" borderId="17" xfId="0" applyFont="1" applyFill="1" applyBorder="1" applyAlignment="1">
      <alignment horizontal="center" vertical="center"/>
    </xf>
    <xf numFmtId="2" fontId="22" fillId="15" borderId="17" xfId="0" applyNumberFormat="1" applyFont="1" applyFill="1" applyBorder="1" applyAlignment="1">
      <alignment horizontal="center" vertical="center"/>
    </xf>
    <xf numFmtId="0" fontId="22" fillId="16" borderId="17" xfId="0" applyFont="1" applyFill="1" applyBorder="1" applyAlignment="1">
      <alignment horizontal="center" vertical="center"/>
    </xf>
    <xf numFmtId="2" fontId="27" fillId="15" borderId="17" xfId="0" applyNumberFormat="1" applyFont="1" applyFill="1" applyBorder="1" applyAlignment="1">
      <alignment horizontal="center" vertical="center"/>
    </xf>
    <xf numFmtId="0" fontId="27" fillId="17" borderId="17" xfId="0" applyFont="1" applyFill="1" applyBorder="1" applyAlignment="1">
      <alignment horizontal="center" vertical="center"/>
    </xf>
    <xf numFmtId="0" fontId="27" fillId="15" borderId="17" xfId="0" applyFont="1" applyFill="1" applyBorder="1" applyAlignment="1">
      <alignment horizontal="center" vertical="center"/>
    </xf>
    <xf numFmtId="0" fontId="27" fillId="15" borderId="17" xfId="0" applyNumberFormat="1" applyFont="1" applyFill="1" applyBorder="1" applyAlignment="1">
      <alignment horizontal="center" vertical="center"/>
    </xf>
    <xf numFmtId="0" fontId="28" fillId="16" borderId="17" xfId="0" applyFont="1" applyFill="1" applyBorder="1" applyAlignment="1">
      <alignment horizontal="center" vertical="center"/>
    </xf>
    <xf numFmtId="2" fontId="21" fillId="21" borderId="17" xfId="0" applyNumberFormat="1" applyFont="1" applyFill="1" applyBorder="1" applyAlignment="1">
      <alignment horizontal="center" vertical="center"/>
    </xf>
    <xf numFmtId="0" fontId="3" fillId="18" borderId="17" xfId="0" applyFont="1" applyFill="1" applyBorder="1" applyAlignment="1">
      <alignment horizontal="center" vertical="center"/>
    </xf>
    <xf numFmtId="2" fontId="3" fillId="18" borderId="17" xfId="0" applyNumberFormat="1" applyFont="1" applyFill="1" applyBorder="1" applyAlignment="1">
      <alignment horizontal="center" vertical="center"/>
    </xf>
    <xf numFmtId="2" fontId="20" fillId="22" borderId="17" xfId="0" applyNumberFormat="1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49" fontId="4" fillId="17" borderId="18" xfId="0" applyNumberFormat="1" applyFont="1" applyFill="1" applyBorder="1" applyAlignment="1">
      <alignment horizontal="center" vertical="center" wrapText="1"/>
    </xf>
    <xf numFmtId="49" fontId="4" fillId="17" borderId="20" xfId="0" applyNumberFormat="1" applyFont="1" applyFill="1" applyBorder="1" applyAlignment="1">
      <alignment horizontal="center" vertical="center" wrapText="1"/>
    </xf>
    <xf numFmtId="49" fontId="4" fillId="17" borderId="19" xfId="0" applyNumberFormat="1" applyFont="1" applyFill="1" applyBorder="1" applyAlignment="1">
      <alignment horizontal="center" vertical="center" wrapText="1"/>
    </xf>
    <xf numFmtId="0" fontId="13" fillId="24" borderId="17" xfId="0" applyFont="1" applyFill="1" applyBorder="1" applyAlignment="1">
      <alignment horizontal="center" vertical="center"/>
    </xf>
    <xf numFmtId="0" fontId="24" fillId="20" borderId="18" xfId="0" applyFont="1" applyFill="1" applyBorder="1" applyAlignment="1">
      <alignment horizontal="center" vertical="center" wrapText="1"/>
    </xf>
    <xf numFmtId="0" fontId="24" fillId="20" borderId="19" xfId="0" applyFont="1" applyFill="1" applyBorder="1" applyAlignment="1">
      <alignment horizontal="center" vertical="center" wrapText="1"/>
    </xf>
    <xf numFmtId="0" fontId="3" fillId="14" borderId="18" xfId="0" applyFont="1" applyFill="1" applyBorder="1" applyAlignment="1">
      <alignment horizontal="center" vertical="center"/>
    </xf>
    <xf numFmtId="0" fontId="3" fillId="14" borderId="19" xfId="0" applyFont="1" applyFill="1" applyBorder="1" applyAlignment="1">
      <alignment horizontal="center" vertical="center"/>
    </xf>
    <xf numFmtId="2" fontId="22" fillId="15" borderId="17" xfId="0" applyNumberFormat="1" applyFont="1" applyFill="1" applyBorder="1" applyAlignment="1">
      <alignment horizontal="center" vertical="center"/>
    </xf>
    <xf numFmtId="0" fontId="23" fillId="18" borderId="17" xfId="0" applyFont="1" applyFill="1" applyBorder="1" applyAlignment="1">
      <alignment horizontal="center" vertical="center"/>
    </xf>
    <xf numFmtId="0" fontId="3" fillId="14" borderId="20" xfId="0" applyFont="1" applyFill="1" applyBorder="1" applyAlignment="1">
      <alignment horizontal="center" vertical="center"/>
    </xf>
    <xf numFmtId="0" fontId="24" fillId="4" borderId="18" xfId="0" applyFont="1" applyFill="1" applyBorder="1" applyAlignment="1">
      <alignment horizontal="center" vertical="center"/>
    </xf>
    <xf numFmtId="0" fontId="24" fillId="4" borderId="19" xfId="0" applyFont="1" applyFill="1" applyBorder="1" applyAlignment="1">
      <alignment horizontal="center" vertical="center"/>
    </xf>
    <xf numFmtId="0" fontId="24" fillId="19" borderId="18" xfId="0" applyFont="1" applyFill="1" applyBorder="1" applyAlignment="1">
      <alignment horizontal="center" vertical="center"/>
    </xf>
    <xf numFmtId="0" fontId="24" fillId="19" borderId="19" xfId="0" applyFont="1" applyFill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2447924</xdr:colOff>
      <xdr:row>9</xdr:row>
      <xdr:rowOff>145142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4192893" y="938893"/>
          <a:ext cx="3483428" cy="23222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</xdr:col>
      <xdr:colOff>2408465</xdr:colOff>
      <xdr:row>9</xdr:row>
      <xdr:rowOff>117928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4233713" y="938893"/>
          <a:ext cx="3442607" cy="22950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</xdr:col>
      <xdr:colOff>2435679</xdr:colOff>
      <xdr:row>9</xdr:row>
      <xdr:rowOff>136071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4206499" y="938893"/>
          <a:ext cx="3469821" cy="23132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rightToLeft="1" zoomScaleNormal="100" workbookViewId="0">
      <pane ySplit="1" topLeftCell="A2" activePane="bottomLeft" state="frozen"/>
      <selection pane="bottomLeft" activeCell="A9" sqref="A9"/>
    </sheetView>
  </sheetViews>
  <sheetFormatPr defaultRowHeight="15" x14ac:dyDescent="0.25"/>
  <cols>
    <col min="1" max="1" width="14.42578125" style="54" customWidth="1"/>
    <col min="2" max="2" width="30.5703125" style="54" customWidth="1"/>
    <col min="3" max="4" width="15.7109375" style="54" customWidth="1"/>
    <col min="5" max="16384" width="9.140625" style="54"/>
  </cols>
  <sheetData>
    <row r="1" spans="1:4" ht="15.75" x14ac:dyDescent="0.25">
      <c r="A1" s="55" t="s">
        <v>27</v>
      </c>
      <c r="B1" s="55" t="s">
        <v>28</v>
      </c>
      <c r="C1" s="55" t="s">
        <v>31</v>
      </c>
      <c r="D1" s="55" t="s">
        <v>29</v>
      </c>
    </row>
    <row r="2" spans="1:4" ht="99.95" customHeight="1" x14ac:dyDescent="0.25">
      <c r="A2" s="3" t="s">
        <v>73</v>
      </c>
    </row>
    <row r="3" spans="1:4" ht="99.95" customHeight="1" x14ac:dyDescent="0.25">
      <c r="A3" s="3" t="s">
        <v>74</v>
      </c>
    </row>
    <row r="4" spans="1:4" ht="99.95" customHeight="1" x14ac:dyDescent="0.25">
      <c r="A4" s="3" t="s">
        <v>75</v>
      </c>
    </row>
    <row r="5" spans="1:4" ht="99.95" customHeight="1" x14ac:dyDescent="0.25">
      <c r="A5" s="3" t="s">
        <v>76</v>
      </c>
    </row>
    <row r="6" spans="1:4" ht="99.95" customHeight="1" x14ac:dyDescent="0.25">
      <c r="A6" s="3" t="s">
        <v>77</v>
      </c>
    </row>
    <row r="7" spans="1:4" ht="99.95" customHeight="1" x14ac:dyDescent="0.25">
      <c r="A7" s="3" t="s">
        <v>78</v>
      </c>
    </row>
    <row r="8" spans="1:4" ht="99.95" customHeight="1" x14ac:dyDescent="0.25">
      <c r="A8" s="3" t="s">
        <v>79</v>
      </c>
    </row>
    <row r="9" spans="1:4" ht="99.95" customHeight="1" x14ac:dyDescent="0.25"/>
    <row r="10" spans="1:4" ht="99.95" customHeight="1" x14ac:dyDescent="0.25"/>
    <row r="11" spans="1:4" ht="99.95" customHeight="1" x14ac:dyDescent="0.25"/>
  </sheetData>
  <autoFilter ref="A1:D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928"/>
  <sheetViews>
    <sheetView rightToLeft="1" topLeftCell="N1" zoomScale="85" zoomScaleNormal="85" workbookViewId="0">
      <pane ySplit="3" topLeftCell="A4" activePane="bottomLeft" state="frozen"/>
      <selection pane="bottomLeft" activeCell="T6" sqref="T6"/>
    </sheetView>
  </sheetViews>
  <sheetFormatPr defaultColWidth="9.7109375" defaultRowHeight="18.75" x14ac:dyDescent="0.25"/>
  <cols>
    <col min="1" max="1" width="2.140625" style="121" bestFit="1" customWidth="1"/>
    <col min="2" max="2" width="10.7109375" style="121" bestFit="1" customWidth="1"/>
    <col min="3" max="3" width="1.42578125" style="60" customWidth="1"/>
    <col min="4" max="4" width="11.5703125" style="122" bestFit="1" customWidth="1"/>
    <col min="5" max="5" width="12" style="123" bestFit="1" customWidth="1"/>
    <col min="6" max="6" width="10.5703125" style="124" bestFit="1" customWidth="1"/>
    <col min="7" max="7" width="1.42578125" style="125" customWidth="1"/>
    <col min="8" max="8" width="9.42578125" style="126" bestFit="1" customWidth="1"/>
    <col min="9" max="9" width="12" style="127" bestFit="1" customWidth="1"/>
    <col min="10" max="10" width="12" style="124" bestFit="1" customWidth="1"/>
    <col min="11" max="11" width="1.42578125" style="125" customWidth="1"/>
    <col min="12" max="12" width="9.7109375" style="128" bestFit="1" customWidth="1"/>
    <col min="13" max="13" width="1.42578125" style="125" customWidth="1"/>
    <col min="14" max="14" width="9.42578125" style="126" bestFit="1" customWidth="1"/>
    <col min="15" max="15" width="10.5703125" style="129" bestFit="1" customWidth="1"/>
    <col min="16" max="16" width="1.42578125" style="60" customWidth="1"/>
    <col min="17" max="17" width="6.7109375" style="130" bestFit="1" customWidth="1"/>
    <col min="18" max="18" width="12" style="130" bestFit="1" customWidth="1"/>
    <col min="19" max="19" width="1.42578125" style="60" customWidth="1"/>
    <col min="20" max="20" width="9.85546875" style="131" bestFit="1" customWidth="1"/>
    <col min="21" max="21" width="12" style="132" bestFit="1" customWidth="1"/>
    <col min="22" max="22" width="1.42578125" style="60" customWidth="1"/>
    <col min="23" max="23" width="9.140625" style="121" bestFit="1" customWidth="1"/>
    <col min="24" max="24" width="11.28515625" style="64" bestFit="1" customWidth="1"/>
    <col min="25" max="25" width="1.42578125" style="60" customWidth="1"/>
    <col min="26" max="26" width="11" style="64" bestFit="1" customWidth="1"/>
    <col min="27" max="27" width="11.28515625" style="64" bestFit="1" customWidth="1"/>
    <col min="28" max="28" width="1.42578125" style="60" customWidth="1"/>
    <col min="29" max="30" width="11.28515625" style="64" bestFit="1" customWidth="1"/>
    <col min="31" max="31" width="1.42578125" style="60" customWidth="1"/>
    <col min="32" max="32" width="10.5703125" style="64" bestFit="1" customWidth="1"/>
    <col min="33" max="33" width="10.28515625" style="64" bestFit="1" customWidth="1"/>
    <col min="34" max="34" width="1.42578125" style="60" customWidth="1"/>
    <col min="35" max="35" width="12" style="64" bestFit="1" customWidth="1"/>
    <col min="36" max="36" width="10.28515625" style="64" bestFit="1" customWidth="1"/>
    <col min="37" max="37" width="1.42578125" style="60" customWidth="1"/>
    <col min="38" max="38" width="12" style="64" bestFit="1" customWidth="1"/>
    <col min="39" max="39" width="10.28515625" style="64" bestFit="1" customWidth="1"/>
    <col min="40" max="40" width="1.42578125" style="61" customWidth="1"/>
    <col min="41" max="151" width="9.7109375" style="62"/>
    <col min="152" max="152" width="9.7109375" style="63"/>
    <col min="153" max="16384" width="9.7109375" style="64"/>
  </cols>
  <sheetData>
    <row r="1" spans="1:152" ht="48" customHeight="1" x14ac:dyDescent="0.25">
      <c r="A1" s="140"/>
      <c r="B1" s="141"/>
      <c r="D1" s="142" t="s">
        <v>38</v>
      </c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Q1" s="143" t="s">
        <v>39</v>
      </c>
      <c r="R1" s="143"/>
      <c r="S1" s="143"/>
      <c r="T1" s="143"/>
      <c r="U1" s="143"/>
      <c r="W1" s="140"/>
      <c r="X1" s="144"/>
      <c r="Y1" s="144"/>
      <c r="Z1" s="144"/>
      <c r="AA1" s="144"/>
      <c r="AB1" s="144"/>
      <c r="AC1" s="144"/>
      <c r="AD1" s="141"/>
      <c r="AF1" s="145" t="s">
        <v>66</v>
      </c>
      <c r="AG1" s="146"/>
      <c r="AI1" s="147" t="s">
        <v>67</v>
      </c>
      <c r="AJ1" s="148"/>
      <c r="AL1" s="138" t="s">
        <v>68</v>
      </c>
      <c r="AM1" s="139"/>
    </row>
    <row r="2" spans="1:152" s="60" customFormat="1" ht="7.5" customHeight="1" x14ac:dyDescent="0.25">
      <c r="D2" s="65"/>
      <c r="E2" s="65"/>
      <c r="F2" s="66"/>
      <c r="G2" s="66"/>
      <c r="H2" s="66"/>
      <c r="I2" s="66"/>
      <c r="J2" s="66"/>
      <c r="K2" s="66"/>
      <c r="L2" s="65"/>
      <c r="M2" s="66"/>
      <c r="N2" s="66"/>
      <c r="O2" s="66"/>
      <c r="Q2" s="67"/>
      <c r="R2" s="67"/>
      <c r="S2" s="67"/>
      <c r="T2" s="67"/>
      <c r="U2" s="67"/>
      <c r="AF2" s="68"/>
      <c r="AG2" s="69"/>
      <c r="AI2" s="68"/>
      <c r="AJ2" s="69"/>
      <c r="AL2" s="70"/>
      <c r="AM2" s="71"/>
      <c r="AN2" s="61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2"/>
      <c r="BC2" s="72"/>
      <c r="BD2" s="72"/>
      <c r="BE2" s="72"/>
      <c r="BF2" s="72"/>
      <c r="BG2" s="72"/>
      <c r="BH2" s="72"/>
      <c r="BI2" s="72"/>
      <c r="BJ2" s="72"/>
      <c r="BK2" s="72"/>
      <c r="BL2" s="72"/>
      <c r="BM2" s="72"/>
      <c r="BN2" s="72"/>
      <c r="BO2" s="72"/>
      <c r="BP2" s="72"/>
      <c r="BQ2" s="72"/>
      <c r="BR2" s="72"/>
      <c r="BS2" s="72"/>
      <c r="BT2" s="72"/>
      <c r="BU2" s="72"/>
      <c r="BV2" s="72"/>
      <c r="BW2" s="72"/>
      <c r="BX2" s="72"/>
      <c r="BY2" s="72"/>
      <c r="BZ2" s="72"/>
      <c r="CA2" s="72"/>
      <c r="CB2" s="72"/>
      <c r="CC2" s="72"/>
      <c r="CD2" s="72"/>
      <c r="CE2" s="72"/>
      <c r="CF2" s="72"/>
      <c r="CG2" s="72"/>
      <c r="CH2" s="72"/>
      <c r="CI2" s="72"/>
      <c r="CJ2" s="72"/>
      <c r="CK2" s="72"/>
      <c r="CL2" s="72"/>
      <c r="CM2" s="72"/>
      <c r="CN2" s="72"/>
      <c r="CO2" s="72"/>
      <c r="CP2" s="72"/>
      <c r="CQ2" s="72"/>
      <c r="CR2" s="72"/>
      <c r="CS2" s="72"/>
      <c r="CT2" s="72"/>
      <c r="CU2" s="72"/>
      <c r="CV2" s="72"/>
      <c r="CW2" s="72"/>
      <c r="CX2" s="72"/>
      <c r="CY2" s="72"/>
      <c r="CZ2" s="72"/>
      <c r="DA2" s="72"/>
      <c r="DB2" s="72"/>
      <c r="DC2" s="72"/>
      <c r="DD2" s="72"/>
      <c r="DE2" s="72"/>
      <c r="DF2" s="72"/>
      <c r="DG2" s="72"/>
      <c r="DH2" s="72"/>
      <c r="DI2" s="72"/>
      <c r="DJ2" s="72"/>
      <c r="DK2" s="72"/>
      <c r="DL2" s="72"/>
      <c r="DM2" s="72"/>
      <c r="DN2" s="72"/>
      <c r="DO2" s="72"/>
      <c r="DP2" s="72"/>
      <c r="DQ2" s="72"/>
      <c r="DR2" s="72"/>
      <c r="DS2" s="72"/>
      <c r="DT2" s="72"/>
      <c r="DU2" s="72"/>
      <c r="DV2" s="72"/>
      <c r="DW2" s="72"/>
      <c r="DX2" s="72"/>
      <c r="DY2" s="72"/>
      <c r="DZ2" s="72"/>
      <c r="EA2" s="72"/>
      <c r="EB2" s="72"/>
      <c r="EC2" s="72"/>
      <c r="ED2" s="72"/>
      <c r="EE2" s="72"/>
      <c r="EF2" s="72"/>
      <c r="EG2" s="72"/>
      <c r="EH2" s="72"/>
      <c r="EI2" s="72"/>
      <c r="EJ2" s="72"/>
      <c r="EK2" s="72"/>
      <c r="EL2" s="72"/>
      <c r="EM2" s="72"/>
      <c r="EN2" s="72"/>
      <c r="EO2" s="72"/>
      <c r="EP2" s="72"/>
      <c r="EQ2" s="72"/>
      <c r="ER2" s="72"/>
      <c r="ES2" s="72"/>
      <c r="ET2" s="72"/>
      <c r="EU2" s="72"/>
      <c r="EV2" s="73"/>
    </row>
    <row r="3" spans="1:152" ht="25.5" x14ac:dyDescent="0.25">
      <c r="A3" s="56" t="s">
        <v>33</v>
      </c>
      <c r="B3" s="57" t="s">
        <v>34</v>
      </c>
      <c r="C3" s="74"/>
      <c r="D3" s="58" t="s">
        <v>35</v>
      </c>
      <c r="E3" s="59" t="s">
        <v>36</v>
      </c>
      <c r="F3" s="58" t="s">
        <v>37</v>
      </c>
      <c r="G3" s="75"/>
      <c r="H3" s="58" t="s">
        <v>40</v>
      </c>
      <c r="I3" s="76" t="s">
        <v>41</v>
      </c>
      <c r="J3" s="58" t="s">
        <v>42</v>
      </c>
      <c r="K3" s="75"/>
      <c r="L3" s="77" t="s">
        <v>43</v>
      </c>
      <c r="M3" s="75"/>
      <c r="N3" s="58" t="s">
        <v>44</v>
      </c>
      <c r="O3" s="78" t="s">
        <v>45</v>
      </c>
      <c r="P3" s="74"/>
      <c r="Q3" s="79" t="s">
        <v>46</v>
      </c>
      <c r="R3" s="79" t="s">
        <v>47</v>
      </c>
      <c r="S3" s="74"/>
      <c r="T3" s="79" t="s">
        <v>48</v>
      </c>
      <c r="U3" s="80" t="s">
        <v>49</v>
      </c>
      <c r="V3" s="74"/>
      <c r="W3" s="81" t="s">
        <v>50</v>
      </c>
      <c r="X3" s="82" t="s">
        <v>51</v>
      </c>
      <c r="Y3" s="74"/>
      <c r="Z3" s="81" t="s">
        <v>52</v>
      </c>
      <c r="AA3" s="82" t="s">
        <v>53</v>
      </c>
      <c r="AB3" s="74"/>
      <c r="AC3" s="81" t="s">
        <v>54</v>
      </c>
      <c r="AD3" s="82" t="s">
        <v>55</v>
      </c>
      <c r="AE3" s="74"/>
      <c r="AF3" s="83" t="s">
        <v>23</v>
      </c>
      <c r="AG3" s="83" t="s">
        <v>7</v>
      </c>
      <c r="AH3" s="74"/>
      <c r="AI3" s="84" t="s">
        <v>23</v>
      </c>
      <c r="AJ3" s="84" t="s">
        <v>7</v>
      </c>
      <c r="AK3" s="74"/>
      <c r="AL3" s="85" t="s">
        <v>23</v>
      </c>
      <c r="AM3" s="85" t="s">
        <v>7</v>
      </c>
      <c r="AN3" s="86"/>
    </row>
    <row r="4" spans="1:152" s="89" customFormat="1" ht="18" customHeight="1" x14ac:dyDescent="0.25">
      <c r="A4" s="134" t="s">
        <v>30</v>
      </c>
      <c r="B4" s="135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6"/>
      <c r="P4" s="87"/>
      <c r="Q4" s="87"/>
      <c r="R4" s="87"/>
      <c r="S4" s="87"/>
      <c r="T4" s="88"/>
      <c r="U4" s="74"/>
      <c r="V4" s="87"/>
      <c r="X4" s="90"/>
      <c r="Y4" s="87"/>
      <c r="AA4" s="90"/>
      <c r="AB4" s="87"/>
      <c r="AD4" s="90"/>
      <c r="AE4" s="87"/>
      <c r="AF4" s="91"/>
      <c r="AG4" s="91"/>
      <c r="AH4" s="87"/>
      <c r="AI4" s="91"/>
      <c r="AJ4" s="91"/>
      <c r="AK4" s="87"/>
      <c r="AL4" s="91"/>
      <c r="AM4" s="91"/>
      <c r="AN4" s="92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93"/>
      <c r="BG4" s="93"/>
      <c r="BH4" s="93"/>
      <c r="BI4" s="93"/>
      <c r="BJ4" s="93"/>
      <c r="BK4" s="93"/>
      <c r="BL4" s="93"/>
      <c r="BM4" s="93"/>
      <c r="BN4" s="93"/>
      <c r="BO4" s="93"/>
      <c r="BP4" s="93"/>
      <c r="BQ4" s="93"/>
      <c r="BR4" s="93"/>
      <c r="BS4" s="93"/>
      <c r="BT4" s="93"/>
      <c r="BU4" s="93"/>
      <c r="BV4" s="93"/>
      <c r="BW4" s="93"/>
      <c r="BX4" s="93"/>
      <c r="BY4" s="93"/>
      <c r="BZ4" s="93"/>
      <c r="CA4" s="93"/>
      <c r="CB4" s="93"/>
      <c r="CC4" s="93"/>
      <c r="CD4" s="93"/>
      <c r="CE4" s="93"/>
      <c r="CF4" s="93"/>
      <c r="CG4" s="93"/>
      <c r="CH4" s="93"/>
      <c r="CI4" s="93"/>
      <c r="CJ4" s="93"/>
      <c r="CK4" s="93"/>
      <c r="CL4" s="93"/>
      <c r="CM4" s="93"/>
      <c r="CN4" s="93"/>
      <c r="CO4" s="93"/>
      <c r="CP4" s="93"/>
      <c r="CQ4" s="93"/>
      <c r="CR4" s="93"/>
      <c r="CS4" s="93"/>
      <c r="CT4" s="93"/>
      <c r="CU4" s="93"/>
      <c r="CV4" s="93"/>
      <c r="CW4" s="93"/>
      <c r="CX4" s="93"/>
      <c r="CY4" s="93"/>
      <c r="CZ4" s="93"/>
      <c r="DA4" s="93"/>
      <c r="DB4" s="93"/>
      <c r="DC4" s="93"/>
      <c r="DD4" s="93"/>
      <c r="DE4" s="93"/>
      <c r="DF4" s="93"/>
      <c r="DG4" s="93"/>
      <c r="DH4" s="93"/>
      <c r="DI4" s="93"/>
      <c r="DJ4" s="93"/>
      <c r="DK4" s="93"/>
      <c r="DL4" s="93"/>
      <c r="DM4" s="93"/>
      <c r="DN4" s="93"/>
      <c r="DO4" s="93"/>
      <c r="DP4" s="93"/>
      <c r="DQ4" s="93"/>
      <c r="DR4" s="93"/>
      <c r="DS4" s="93"/>
      <c r="DT4" s="93"/>
      <c r="DU4" s="93"/>
      <c r="DV4" s="93"/>
      <c r="DW4" s="93"/>
      <c r="DX4" s="93"/>
      <c r="DY4" s="93"/>
      <c r="DZ4" s="93"/>
      <c r="EA4" s="93"/>
      <c r="EB4" s="93"/>
      <c r="EC4" s="93"/>
      <c r="ED4" s="93"/>
      <c r="EE4" s="93"/>
      <c r="EF4" s="93"/>
      <c r="EG4" s="93"/>
      <c r="EH4" s="93"/>
      <c r="EI4" s="93"/>
      <c r="EJ4" s="93"/>
      <c r="EK4" s="93"/>
      <c r="EL4" s="93"/>
      <c r="EM4" s="93"/>
      <c r="EN4" s="93"/>
      <c r="EO4" s="93"/>
      <c r="EP4" s="93"/>
      <c r="EQ4" s="93"/>
      <c r="ER4" s="93"/>
      <c r="ES4" s="93"/>
      <c r="ET4" s="93"/>
      <c r="EU4" s="93"/>
      <c r="EV4" s="94"/>
    </row>
    <row r="5" spans="1:152" s="105" customFormat="1" x14ac:dyDescent="0.25">
      <c r="A5" s="137" t="s">
        <v>56</v>
      </c>
      <c r="B5" s="137"/>
      <c r="C5" s="95"/>
      <c r="D5" s="96">
        <v>1000</v>
      </c>
      <c r="E5" s="97">
        <f>SUM(E6:E14)</f>
        <v>1520</v>
      </c>
      <c r="F5" s="97">
        <f>SUM(F6:F14)</f>
        <v>207.81288156288156</v>
      </c>
      <c r="G5" s="95"/>
      <c r="H5" s="97">
        <f>SUM(H6:H14)</f>
        <v>204</v>
      </c>
      <c r="I5" s="97">
        <f>SUM(I6:I14)</f>
        <v>28409</v>
      </c>
      <c r="J5" s="97">
        <f>SUM(J6:J14)</f>
        <v>591</v>
      </c>
      <c r="K5" s="95"/>
      <c r="L5" s="97">
        <f>SUM(L6:L14)</f>
        <v>211</v>
      </c>
      <c r="M5" s="95"/>
      <c r="N5" s="96">
        <v>33</v>
      </c>
      <c r="O5" s="97">
        <f>SUM(O6:O14)</f>
        <v>6963</v>
      </c>
      <c r="P5" s="95"/>
      <c r="Q5" s="98"/>
      <c r="R5" s="97">
        <f>SUM(R6:R14)</f>
        <v>13361</v>
      </c>
      <c r="S5" s="95"/>
      <c r="T5" s="96">
        <v>0.5</v>
      </c>
      <c r="U5" s="97">
        <f>SUM(U6:U14)</f>
        <v>6680.5</v>
      </c>
      <c r="V5" s="95"/>
      <c r="W5" s="96">
        <v>2</v>
      </c>
      <c r="X5" s="96">
        <f>W5*D5</f>
        <v>2000</v>
      </c>
      <c r="Y5" s="95"/>
      <c r="Z5" s="96">
        <v>1</v>
      </c>
      <c r="AA5" s="96">
        <f>Z5*D5</f>
        <v>1000</v>
      </c>
      <c r="AB5" s="95"/>
      <c r="AC5" s="96">
        <v>8</v>
      </c>
      <c r="AD5" s="96">
        <f>AC5*D5</f>
        <v>8000</v>
      </c>
      <c r="AE5" s="95"/>
      <c r="AF5" s="99">
        <f>O5</f>
        <v>6963</v>
      </c>
      <c r="AG5" s="99">
        <f>AF5/D5</f>
        <v>6.9630000000000001</v>
      </c>
      <c r="AH5" s="95"/>
      <c r="AI5" s="100">
        <f>AF5+U5</f>
        <v>13643.5</v>
      </c>
      <c r="AJ5" s="100">
        <f>AI5/D5</f>
        <v>13.6435</v>
      </c>
      <c r="AK5" s="95"/>
      <c r="AL5" s="101">
        <f>AI5+AD5+AA5+X5</f>
        <v>24643.5</v>
      </c>
      <c r="AM5" s="101">
        <f>AL5/D5</f>
        <v>24.6435</v>
      </c>
      <c r="AN5" s="102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  <c r="BJ5" s="103"/>
      <c r="BK5" s="103"/>
      <c r="BL5" s="103"/>
      <c r="BM5" s="103"/>
      <c r="BN5" s="103"/>
      <c r="BO5" s="103"/>
      <c r="BP5" s="103"/>
      <c r="BQ5" s="103"/>
      <c r="BR5" s="103"/>
      <c r="BS5" s="103"/>
      <c r="BT5" s="103"/>
      <c r="BU5" s="103"/>
      <c r="BV5" s="103"/>
      <c r="BW5" s="103"/>
      <c r="BX5" s="103"/>
      <c r="BY5" s="103"/>
      <c r="BZ5" s="103"/>
      <c r="CA5" s="103"/>
      <c r="CB5" s="103"/>
      <c r="CC5" s="103"/>
      <c r="CD5" s="103"/>
      <c r="CE5" s="103"/>
      <c r="CF5" s="103"/>
      <c r="CG5" s="103"/>
      <c r="CH5" s="103"/>
      <c r="CI5" s="103"/>
      <c r="CJ5" s="103"/>
      <c r="CK5" s="103"/>
      <c r="CL5" s="103"/>
      <c r="CM5" s="103"/>
      <c r="CN5" s="103"/>
      <c r="CO5" s="103"/>
      <c r="CP5" s="103"/>
      <c r="CQ5" s="103"/>
      <c r="CR5" s="103"/>
      <c r="CS5" s="103"/>
      <c r="CT5" s="103"/>
      <c r="CU5" s="103"/>
      <c r="CV5" s="103"/>
      <c r="CW5" s="103"/>
      <c r="CX5" s="103"/>
      <c r="CY5" s="103"/>
      <c r="CZ5" s="103"/>
      <c r="DA5" s="103"/>
      <c r="DB5" s="103"/>
      <c r="DC5" s="103"/>
      <c r="DD5" s="103"/>
      <c r="DE5" s="103"/>
      <c r="DF5" s="103"/>
      <c r="DG5" s="103"/>
      <c r="DH5" s="103"/>
      <c r="DI5" s="103"/>
      <c r="DJ5" s="103"/>
      <c r="DK5" s="103"/>
      <c r="DL5" s="103"/>
      <c r="DM5" s="103"/>
      <c r="DN5" s="103"/>
      <c r="DO5" s="103"/>
      <c r="DP5" s="103"/>
      <c r="DQ5" s="103"/>
      <c r="DR5" s="103"/>
      <c r="DS5" s="103"/>
      <c r="DT5" s="103"/>
      <c r="DU5" s="103"/>
      <c r="DV5" s="103"/>
      <c r="DW5" s="103"/>
      <c r="DX5" s="103"/>
      <c r="DY5" s="103"/>
      <c r="DZ5" s="103"/>
      <c r="EA5" s="103"/>
      <c r="EB5" s="103"/>
      <c r="EC5" s="103"/>
      <c r="ED5" s="103"/>
      <c r="EE5" s="103"/>
      <c r="EF5" s="103"/>
      <c r="EG5" s="103"/>
      <c r="EH5" s="103"/>
      <c r="EI5" s="103"/>
      <c r="EJ5" s="103"/>
      <c r="EK5" s="103"/>
      <c r="EL5" s="103"/>
      <c r="EM5" s="103"/>
      <c r="EN5" s="103"/>
      <c r="EO5" s="103"/>
      <c r="EP5" s="103"/>
      <c r="EQ5" s="103"/>
      <c r="ER5" s="103"/>
      <c r="ES5" s="103"/>
      <c r="ET5" s="103"/>
      <c r="EU5" s="103"/>
      <c r="EV5" s="104"/>
    </row>
    <row r="6" spans="1:152" s="117" customFormat="1" x14ac:dyDescent="0.25">
      <c r="A6" s="106">
        <v>1</v>
      </c>
      <c r="B6" s="106" t="s">
        <v>57</v>
      </c>
      <c r="C6" s="88"/>
      <c r="D6" s="107">
        <f>D5*4</f>
        <v>4000</v>
      </c>
      <c r="E6" s="108">
        <f>16*5</f>
        <v>80</v>
      </c>
      <c r="F6" s="109">
        <f t="shared" ref="F6:F14" si="0">D6/E6</f>
        <v>50</v>
      </c>
      <c r="G6" s="110"/>
      <c r="H6" s="109">
        <f t="shared" ref="H6:H7" si="1">IF(INT(F6)&gt;=1, INT(F6), 1)</f>
        <v>50</v>
      </c>
      <c r="I6" s="111">
        <f t="shared" ref="I6:I7" si="2">H6*E6</f>
        <v>4000</v>
      </c>
      <c r="J6" s="58">
        <f t="shared" ref="J6:J14" si="3">IF(D6&gt;I6, D6-I6, IF(I6-D6=0, 0, CONCATENATE("(",I6-D6,")")))</f>
        <v>0</v>
      </c>
      <c r="K6" s="110"/>
      <c r="L6" s="112">
        <f t="shared" ref="L6:L14" si="4">IF(INT(F6)=F6,F6,IF(AND(F6&lt;1, F6&gt;0), 1,IF(((H6*E6)+J6)-D6=0,H6,H6+1)+1))</f>
        <v>50</v>
      </c>
      <c r="M6" s="110"/>
      <c r="N6" s="109"/>
      <c r="O6" s="78">
        <f>$N$5*L6</f>
        <v>1650</v>
      </c>
      <c r="P6" s="88"/>
      <c r="Q6" s="113">
        <v>120</v>
      </c>
      <c r="R6" s="113">
        <f t="shared" ref="R6:R14" si="5">Q6*L6</f>
        <v>6000</v>
      </c>
      <c r="S6" s="88"/>
      <c r="T6" s="113"/>
      <c r="U6" s="80">
        <f>$T$5*R6</f>
        <v>3000</v>
      </c>
      <c r="V6" s="88"/>
      <c r="W6" s="88"/>
      <c r="X6" s="89"/>
      <c r="Y6" s="88"/>
      <c r="Z6" s="89"/>
      <c r="AA6" s="89"/>
      <c r="AB6" s="88"/>
      <c r="AC6" s="89"/>
      <c r="AD6" s="89"/>
      <c r="AE6" s="88"/>
      <c r="AF6" s="114"/>
      <c r="AG6" s="114"/>
      <c r="AH6" s="88"/>
      <c r="AI6" s="114"/>
      <c r="AJ6" s="114"/>
      <c r="AK6" s="88"/>
      <c r="AL6" s="89"/>
      <c r="AM6" s="89"/>
      <c r="AN6" s="115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A6" s="93"/>
      <c r="BB6" s="93"/>
      <c r="BC6" s="93"/>
      <c r="BD6" s="93"/>
      <c r="BE6" s="93"/>
      <c r="BF6" s="93"/>
      <c r="BG6" s="93"/>
      <c r="BH6" s="93"/>
      <c r="BI6" s="93"/>
      <c r="BJ6" s="93"/>
      <c r="BK6" s="93"/>
      <c r="BL6" s="93"/>
      <c r="BM6" s="93"/>
      <c r="BN6" s="93"/>
      <c r="BO6" s="93"/>
      <c r="BP6" s="93"/>
      <c r="BQ6" s="93"/>
      <c r="BR6" s="93"/>
      <c r="BS6" s="93"/>
      <c r="BT6" s="93"/>
      <c r="BU6" s="93"/>
      <c r="BV6" s="93"/>
      <c r="BW6" s="93"/>
      <c r="BX6" s="93"/>
      <c r="BY6" s="93"/>
      <c r="BZ6" s="93"/>
      <c r="CA6" s="93"/>
      <c r="CB6" s="93"/>
      <c r="CC6" s="93"/>
      <c r="CD6" s="93"/>
      <c r="CE6" s="93"/>
      <c r="CF6" s="93"/>
      <c r="CG6" s="93"/>
      <c r="CH6" s="93"/>
      <c r="CI6" s="93"/>
      <c r="CJ6" s="93"/>
      <c r="CK6" s="93"/>
      <c r="CL6" s="93"/>
      <c r="CM6" s="93"/>
      <c r="CN6" s="93"/>
      <c r="CO6" s="93"/>
      <c r="CP6" s="93"/>
      <c r="CQ6" s="93"/>
      <c r="CR6" s="93"/>
      <c r="CS6" s="93"/>
      <c r="CT6" s="93"/>
      <c r="CU6" s="93"/>
      <c r="CV6" s="93"/>
      <c r="CW6" s="93"/>
      <c r="CX6" s="93"/>
      <c r="CY6" s="93"/>
      <c r="CZ6" s="93"/>
      <c r="DA6" s="93"/>
      <c r="DB6" s="93"/>
      <c r="DC6" s="93"/>
      <c r="DD6" s="93"/>
      <c r="DE6" s="93"/>
      <c r="DF6" s="93"/>
      <c r="DG6" s="93"/>
      <c r="DH6" s="93"/>
      <c r="DI6" s="93"/>
      <c r="DJ6" s="93"/>
      <c r="DK6" s="93"/>
      <c r="DL6" s="93"/>
      <c r="DM6" s="93"/>
      <c r="DN6" s="93"/>
      <c r="DO6" s="93"/>
      <c r="DP6" s="93"/>
      <c r="DQ6" s="93"/>
      <c r="DR6" s="93"/>
      <c r="DS6" s="93"/>
      <c r="DT6" s="93"/>
      <c r="DU6" s="93"/>
      <c r="DV6" s="93"/>
      <c r="DW6" s="93"/>
      <c r="DX6" s="93"/>
      <c r="DY6" s="93"/>
      <c r="DZ6" s="93"/>
      <c r="EA6" s="93"/>
      <c r="EB6" s="93"/>
      <c r="EC6" s="93"/>
      <c r="ED6" s="93"/>
      <c r="EE6" s="93"/>
      <c r="EF6" s="93"/>
      <c r="EG6" s="93"/>
      <c r="EH6" s="93"/>
      <c r="EI6" s="93"/>
      <c r="EJ6" s="93"/>
      <c r="EK6" s="93"/>
      <c r="EL6" s="93"/>
      <c r="EM6" s="93"/>
      <c r="EN6" s="93"/>
      <c r="EO6" s="93"/>
      <c r="EP6" s="93"/>
      <c r="EQ6" s="93"/>
      <c r="ER6" s="93"/>
      <c r="ES6" s="93"/>
      <c r="ET6" s="93"/>
      <c r="EU6" s="93"/>
      <c r="EV6" s="116"/>
    </row>
    <row r="7" spans="1:152" s="117" customFormat="1" x14ac:dyDescent="0.25">
      <c r="A7" s="106">
        <v>2</v>
      </c>
      <c r="B7" s="106" t="s">
        <v>58</v>
      </c>
      <c r="C7" s="88"/>
      <c r="D7" s="107">
        <f>D5*12</f>
        <v>12000</v>
      </c>
      <c r="E7" s="108">
        <f>45*5</f>
        <v>225</v>
      </c>
      <c r="F7" s="109">
        <f t="shared" si="0"/>
        <v>53.333333333333336</v>
      </c>
      <c r="G7" s="110"/>
      <c r="H7" s="109">
        <f t="shared" si="1"/>
        <v>53</v>
      </c>
      <c r="I7" s="111">
        <f t="shared" si="2"/>
        <v>11925</v>
      </c>
      <c r="J7" s="58">
        <f t="shared" si="3"/>
        <v>75</v>
      </c>
      <c r="K7" s="110"/>
      <c r="L7" s="112">
        <f t="shared" si="4"/>
        <v>54</v>
      </c>
      <c r="M7" s="110"/>
      <c r="N7" s="109"/>
      <c r="O7" s="78">
        <f t="shared" ref="O7:O12" si="6">$N$5*L7</f>
        <v>1782</v>
      </c>
      <c r="P7" s="88"/>
      <c r="Q7" s="113">
        <f>60+30</f>
        <v>90</v>
      </c>
      <c r="R7" s="113">
        <f t="shared" si="5"/>
        <v>4860</v>
      </c>
      <c r="S7" s="88"/>
      <c r="T7" s="113"/>
      <c r="U7" s="80">
        <f t="shared" ref="U7:U14" si="7">$T$5*R7</f>
        <v>2430</v>
      </c>
      <c r="V7" s="88"/>
      <c r="W7" s="118"/>
      <c r="X7" s="119"/>
      <c r="Y7" s="118"/>
      <c r="Z7" s="119"/>
      <c r="AA7" s="119"/>
      <c r="AB7" s="118"/>
      <c r="AC7" s="119"/>
      <c r="AD7" s="119"/>
      <c r="AE7" s="118"/>
      <c r="AF7" s="119"/>
      <c r="AG7" s="119"/>
      <c r="AH7" s="118"/>
      <c r="AI7" s="119"/>
      <c r="AJ7" s="119"/>
      <c r="AK7" s="118"/>
      <c r="AL7" s="119"/>
      <c r="AM7" s="119"/>
      <c r="AN7" s="120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3"/>
      <c r="CJ7" s="93"/>
      <c r="CK7" s="93"/>
      <c r="CL7" s="93"/>
      <c r="CM7" s="93"/>
      <c r="CN7" s="93"/>
      <c r="CO7" s="93"/>
      <c r="CP7" s="93"/>
      <c r="CQ7" s="93"/>
      <c r="CR7" s="93"/>
      <c r="CS7" s="93"/>
      <c r="CT7" s="93"/>
      <c r="CU7" s="93"/>
      <c r="CV7" s="93"/>
      <c r="CW7" s="93"/>
      <c r="CX7" s="93"/>
      <c r="CY7" s="93"/>
      <c r="CZ7" s="93"/>
      <c r="DA7" s="93"/>
      <c r="DB7" s="93"/>
      <c r="DC7" s="93"/>
      <c r="DD7" s="93"/>
      <c r="DE7" s="93"/>
      <c r="DF7" s="93"/>
      <c r="DG7" s="93"/>
      <c r="DH7" s="93"/>
      <c r="DI7" s="93"/>
      <c r="DJ7" s="93"/>
      <c r="DK7" s="93"/>
      <c r="DL7" s="93"/>
      <c r="DM7" s="93"/>
      <c r="DN7" s="93"/>
      <c r="DO7" s="93"/>
      <c r="DP7" s="93"/>
      <c r="DQ7" s="93"/>
      <c r="DR7" s="93"/>
      <c r="DS7" s="93"/>
      <c r="DT7" s="93"/>
      <c r="DU7" s="93"/>
      <c r="DV7" s="93"/>
      <c r="DW7" s="93"/>
      <c r="DX7" s="93"/>
      <c r="DY7" s="93"/>
      <c r="DZ7" s="93"/>
      <c r="EA7" s="93"/>
      <c r="EB7" s="93"/>
      <c r="EC7" s="93"/>
      <c r="ED7" s="93"/>
      <c r="EE7" s="93"/>
      <c r="EF7" s="93"/>
      <c r="EG7" s="93"/>
      <c r="EH7" s="93"/>
      <c r="EI7" s="93"/>
      <c r="EJ7" s="93"/>
      <c r="EK7" s="93"/>
      <c r="EL7" s="93"/>
      <c r="EM7" s="93"/>
      <c r="EN7" s="93"/>
      <c r="EO7" s="93"/>
      <c r="EP7" s="93"/>
      <c r="EQ7" s="93"/>
      <c r="ER7" s="93"/>
      <c r="ES7" s="93"/>
      <c r="ET7" s="93"/>
      <c r="EU7" s="93"/>
      <c r="EV7" s="116"/>
    </row>
    <row r="8" spans="1:152" s="117" customFormat="1" x14ac:dyDescent="0.25">
      <c r="A8" s="106">
        <v>3</v>
      </c>
      <c r="B8" s="106" t="s">
        <v>59</v>
      </c>
      <c r="C8" s="88"/>
      <c r="D8" s="107">
        <f>D5*4</f>
        <v>4000</v>
      </c>
      <c r="E8" s="108">
        <f>13*12</f>
        <v>156</v>
      </c>
      <c r="F8" s="109">
        <f t="shared" si="0"/>
        <v>25.641025641025642</v>
      </c>
      <c r="G8" s="110"/>
      <c r="H8" s="109">
        <f t="shared" ref="H8" si="8">IF(INT(F8)&gt;=1, INT(F8), 1)</f>
        <v>25</v>
      </c>
      <c r="I8" s="111">
        <f t="shared" ref="I8" si="9">H8*E8</f>
        <v>3900</v>
      </c>
      <c r="J8" s="58">
        <f t="shared" si="3"/>
        <v>100</v>
      </c>
      <c r="K8" s="110"/>
      <c r="L8" s="112">
        <f t="shared" si="4"/>
        <v>26</v>
      </c>
      <c r="M8" s="110"/>
      <c r="N8" s="109"/>
      <c r="O8" s="78">
        <f t="shared" si="6"/>
        <v>858</v>
      </c>
      <c r="P8" s="88"/>
      <c r="Q8" s="113">
        <v>25</v>
      </c>
      <c r="R8" s="113">
        <f t="shared" si="5"/>
        <v>650</v>
      </c>
      <c r="S8" s="88"/>
      <c r="T8" s="113"/>
      <c r="U8" s="80">
        <f t="shared" si="7"/>
        <v>325</v>
      </c>
      <c r="V8" s="88"/>
      <c r="W8" s="118"/>
      <c r="X8" s="119"/>
      <c r="Y8" s="118"/>
      <c r="Z8" s="119"/>
      <c r="AA8" s="119"/>
      <c r="AB8" s="118"/>
      <c r="AC8" s="119"/>
      <c r="AD8" s="119"/>
      <c r="AE8" s="118"/>
      <c r="AF8" s="119"/>
      <c r="AG8" s="119"/>
      <c r="AH8" s="118"/>
      <c r="AI8" s="119"/>
      <c r="AJ8" s="119"/>
      <c r="AK8" s="118"/>
      <c r="AL8" s="119"/>
      <c r="AM8" s="119"/>
      <c r="AN8" s="120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3"/>
      <c r="CE8" s="93"/>
      <c r="CF8" s="93"/>
      <c r="CG8" s="93"/>
      <c r="CH8" s="93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3"/>
      <c r="CT8" s="93"/>
      <c r="CU8" s="93"/>
      <c r="CV8" s="93"/>
      <c r="CW8" s="93"/>
      <c r="CX8" s="93"/>
      <c r="CY8" s="93"/>
      <c r="CZ8" s="93"/>
      <c r="DA8" s="93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  <c r="DQ8" s="93"/>
      <c r="DR8" s="93"/>
      <c r="DS8" s="93"/>
      <c r="DT8" s="93"/>
      <c r="DU8" s="93"/>
      <c r="DV8" s="93"/>
      <c r="DW8" s="93"/>
      <c r="DX8" s="93"/>
      <c r="DY8" s="93"/>
      <c r="DZ8" s="93"/>
      <c r="EA8" s="93"/>
      <c r="EB8" s="93"/>
      <c r="EC8" s="93"/>
      <c r="ED8" s="93"/>
      <c r="EE8" s="93"/>
      <c r="EF8" s="93"/>
      <c r="EG8" s="93"/>
      <c r="EH8" s="93"/>
      <c r="EI8" s="93"/>
      <c r="EJ8" s="93"/>
      <c r="EK8" s="93"/>
      <c r="EL8" s="93"/>
      <c r="EM8" s="93"/>
      <c r="EN8" s="93"/>
      <c r="EO8" s="93"/>
      <c r="EP8" s="93"/>
      <c r="EQ8" s="93"/>
      <c r="ER8" s="93"/>
      <c r="ES8" s="93"/>
      <c r="ET8" s="93"/>
      <c r="EU8" s="93"/>
      <c r="EV8" s="116"/>
    </row>
    <row r="9" spans="1:152" s="117" customFormat="1" x14ac:dyDescent="0.25">
      <c r="A9" s="106">
        <v>4</v>
      </c>
      <c r="B9" s="106" t="s">
        <v>60</v>
      </c>
      <c r="C9" s="88"/>
      <c r="D9" s="107">
        <f>D5*4</f>
        <v>4000</v>
      </c>
      <c r="E9" s="108">
        <f>21*13</f>
        <v>273</v>
      </c>
      <c r="F9" s="109">
        <f t="shared" si="0"/>
        <v>14.652014652014651</v>
      </c>
      <c r="G9" s="110"/>
      <c r="H9" s="109">
        <f t="shared" ref="H9" si="10">IF(INT(F9)&gt;=1, INT(F9), 1)</f>
        <v>14</v>
      </c>
      <c r="I9" s="111">
        <f t="shared" ref="I9" si="11">H9*E9</f>
        <v>3822</v>
      </c>
      <c r="J9" s="58">
        <f t="shared" si="3"/>
        <v>178</v>
      </c>
      <c r="K9" s="110"/>
      <c r="L9" s="112">
        <f t="shared" si="4"/>
        <v>15</v>
      </c>
      <c r="M9" s="110"/>
      <c r="N9" s="109"/>
      <c r="O9" s="78">
        <f t="shared" si="6"/>
        <v>495</v>
      </c>
      <c r="P9" s="88"/>
      <c r="Q9" s="113">
        <v>28</v>
      </c>
      <c r="R9" s="113">
        <f t="shared" si="5"/>
        <v>420</v>
      </c>
      <c r="S9" s="88"/>
      <c r="T9" s="113"/>
      <c r="U9" s="80">
        <f t="shared" si="7"/>
        <v>210</v>
      </c>
      <c r="V9" s="88"/>
      <c r="W9" s="118"/>
      <c r="X9" s="119"/>
      <c r="Y9" s="118"/>
      <c r="Z9" s="119"/>
      <c r="AA9" s="119"/>
      <c r="AB9" s="118"/>
      <c r="AC9" s="119"/>
      <c r="AD9" s="119"/>
      <c r="AE9" s="118"/>
      <c r="AF9" s="119"/>
      <c r="AG9" s="119"/>
      <c r="AH9" s="118"/>
      <c r="AI9" s="119"/>
      <c r="AJ9" s="119"/>
      <c r="AK9" s="118"/>
      <c r="AL9" s="119"/>
      <c r="AM9" s="119"/>
      <c r="AN9" s="120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93"/>
      <c r="BW9" s="93"/>
      <c r="BX9" s="93"/>
      <c r="BY9" s="93"/>
      <c r="BZ9" s="93"/>
      <c r="CA9" s="93"/>
      <c r="CB9" s="93"/>
      <c r="CC9" s="93"/>
      <c r="CD9" s="93"/>
      <c r="CE9" s="93"/>
      <c r="CF9" s="93"/>
      <c r="CG9" s="93"/>
      <c r="CH9" s="93"/>
      <c r="CI9" s="93"/>
      <c r="CJ9" s="93"/>
      <c r="CK9" s="93"/>
      <c r="CL9" s="93"/>
      <c r="CM9" s="93"/>
      <c r="CN9" s="93"/>
      <c r="CO9" s="93"/>
      <c r="CP9" s="93"/>
      <c r="CQ9" s="93"/>
      <c r="CR9" s="93"/>
      <c r="CS9" s="93"/>
      <c r="CT9" s="93"/>
      <c r="CU9" s="93"/>
      <c r="CV9" s="93"/>
      <c r="CW9" s="93"/>
      <c r="CX9" s="93"/>
      <c r="CY9" s="93"/>
      <c r="CZ9" s="93"/>
      <c r="DA9" s="93"/>
      <c r="DB9" s="93"/>
      <c r="DC9" s="93"/>
      <c r="DD9" s="93"/>
      <c r="DE9" s="93"/>
      <c r="DF9" s="93"/>
      <c r="DG9" s="93"/>
      <c r="DH9" s="93"/>
      <c r="DI9" s="93"/>
      <c r="DJ9" s="93"/>
      <c r="DK9" s="93"/>
      <c r="DL9" s="93"/>
      <c r="DM9" s="93"/>
      <c r="DN9" s="93"/>
      <c r="DO9" s="93"/>
      <c r="DP9" s="93"/>
      <c r="DQ9" s="93"/>
      <c r="DR9" s="93"/>
      <c r="DS9" s="93"/>
      <c r="DT9" s="93"/>
      <c r="DU9" s="93"/>
      <c r="DV9" s="93"/>
      <c r="DW9" s="93"/>
      <c r="DX9" s="93"/>
      <c r="DY9" s="93"/>
      <c r="DZ9" s="93"/>
      <c r="EA9" s="93"/>
      <c r="EB9" s="93"/>
      <c r="EC9" s="93"/>
      <c r="ED9" s="93"/>
      <c r="EE9" s="93"/>
      <c r="EF9" s="93"/>
      <c r="EG9" s="93"/>
      <c r="EH9" s="93"/>
      <c r="EI9" s="93"/>
      <c r="EJ9" s="93"/>
      <c r="EK9" s="93"/>
      <c r="EL9" s="93"/>
      <c r="EM9" s="93"/>
      <c r="EN9" s="93"/>
      <c r="EO9" s="93"/>
      <c r="EP9" s="93"/>
      <c r="EQ9" s="93"/>
      <c r="ER9" s="93"/>
      <c r="ES9" s="93"/>
      <c r="ET9" s="93"/>
      <c r="EU9" s="93"/>
      <c r="EV9" s="116"/>
    </row>
    <row r="10" spans="1:152" s="117" customFormat="1" x14ac:dyDescent="0.25">
      <c r="A10" s="106">
        <v>5</v>
      </c>
      <c r="B10" s="106" t="s">
        <v>62</v>
      </c>
      <c r="C10" s="88"/>
      <c r="D10" s="107">
        <f>D5</f>
        <v>1000</v>
      </c>
      <c r="E10" s="108">
        <f>32*15</f>
        <v>480</v>
      </c>
      <c r="F10" s="109">
        <f t="shared" si="0"/>
        <v>2.0833333333333335</v>
      </c>
      <c r="G10" s="110"/>
      <c r="H10" s="109">
        <f t="shared" ref="H10:H12" si="12">IF(INT(F10)&gt;=1, INT(F10), 1)</f>
        <v>2</v>
      </c>
      <c r="I10" s="111">
        <f t="shared" ref="I10:I12" si="13">H10*E10</f>
        <v>960</v>
      </c>
      <c r="J10" s="58">
        <f t="shared" si="3"/>
        <v>40</v>
      </c>
      <c r="K10" s="110"/>
      <c r="L10" s="112">
        <f t="shared" si="4"/>
        <v>3</v>
      </c>
      <c r="M10" s="110"/>
      <c r="N10" s="109"/>
      <c r="O10" s="78">
        <f t="shared" si="6"/>
        <v>99</v>
      </c>
      <c r="P10" s="88"/>
      <c r="Q10" s="113">
        <v>30</v>
      </c>
      <c r="R10" s="113">
        <f t="shared" si="5"/>
        <v>90</v>
      </c>
      <c r="S10" s="88"/>
      <c r="T10" s="113"/>
      <c r="U10" s="80">
        <f t="shared" si="7"/>
        <v>45</v>
      </c>
      <c r="V10" s="88"/>
      <c r="W10" s="118"/>
      <c r="X10" s="119"/>
      <c r="Y10" s="118"/>
      <c r="Z10" s="119"/>
      <c r="AA10" s="119"/>
      <c r="AB10" s="118"/>
      <c r="AC10" s="119"/>
      <c r="AD10" s="119"/>
      <c r="AE10" s="118"/>
      <c r="AF10" s="119"/>
      <c r="AG10" s="119"/>
      <c r="AH10" s="118"/>
      <c r="AI10" s="119"/>
      <c r="AJ10" s="119"/>
      <c r="AK10" s="118"/>
      <c r="AL10" s="119"/>
      <c r="AM10" s="119"/>
      <c r="AN10" s="120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93"/>
      <c r="BP10" s="93"/>
      <c r="BQ10" s="93"/>
      <c r="BR10" s="93"/>
      <c r="BS10" s="93"/>
      <c r="BT10" s="93"/>
      <c r="BU10" s="93"/>
      <c r="BV10" s="93"/>
      <c r="BW10" s="93"/>
      <c r="BX10" s="93"/>
      <c r="BY10" s="93"/>
      <c r="BZ10" s="93"/>
      <c r="CA10" s="93"/>
      <c r="CB10" s="93"/>
      <c r="CC10" s="93"/>
      <c r="CD10" s="93"/>
      <c r="CE10" s="93"/>
      <c r="CF10" s="93"/>
      <c r="CG10" s="93"/>
      <c r="CH10" s="93"/>
      <c r="CI10" s="93"/>
      <c r="CJ10" s="93"/>
      <c r="CK10" s="93"/>
      <c r="CL10" s="93"/>
      <c r="CM10" s="93"/>
      <c r="CN10" s="93"/>
      <c r="CO10" s="93"/>
      <c r="CP10" s="93"/>
      <c r="CQ10" s="93"/>
      <c r="CR10" s="93"/>
      <c r="CS10" s="93"/>
      <c r="CT10" s="93"/>
      <c r="CU10" s="93"/>
      <c r="CV10" s="93"/>
      <c r="CW10" s="93"/>
      <c r="CX10" s="93"/>
      <c r="CY10" s="93"/>
      <c r="CZ10" s="93"/>
      <c r="DA10" s="93"/>
      <c r="DB10" s="93"/>
      <c r="DC10" s="93"/>
      <c r="DD10" s="93"/>
      <c r="DE10" s="93"/>
      <c r="DF10" s="93"/>
      <c r="DG10" s="93"/>
      <c r="DH10" s="93"/>
      <c r="DI10" s="93"/>
      <c r="DJ10" s="93"/>
      <c r="DK10" s="93"/>
      <c r="DL10" s="93"/>
      <c r="DM10" s="93"/>
      <c r="DN10" s="93"/>
      <c r="DO10" s="93"/>
      <c r="DP10" s="93"/>
      <c r="DQ10" s="93"/>
      <c r="DR10" s="93"/>
      <c r="DS10" s="93"/>
      <c r="DT10" s="93"/>
      <c r="DU10" s="93"/>
      <c r="DV10" s="93"/>
      <c r="DW10" s="93"/>
      <c r="DX10" s="93"/>
      <c r="DY10" s="93"/>
      <c r="DZ10" s="93"/>
      <c r="EA10" s="93"/>
      <c r="EB10" s="93"/>
      <c r="EC10" s="93"/>
      <c r="ED10" s="93"/>
      <c r="EE10" s="93"/>
      <c r="EF10" s="93"/>
      <c r="EG10" s="93"/>
      <c r="EH10" s="93"/>
      <c r="EI10" s="93"/>
      <c r="EJ10" s="93"/>
      <c r="EK10" s="93"/>
      <c r="EL10" s="93"/>
      <c r="EM10" s="93"/>
      <c r="EN10" s="93"/>
      <c r="EO10" s="93"/>
      <c r="EP10" s="93"/>
      <c r="EQ10" s="93"/>
      <c r="ER10" s="93"/>
      <c r="ES10" s="93"/>
      <c r="ET10" s="93"/>
      <c r="EU10" s="93"/>
      <c r="EV10" s="116"/>
    </row>
    <row r="11" spans="1:152" s="117" customFormat="1" x14ac:dyDescent="0.25">
      <c r="A11" s="106">
        <v>6</v>
      </c>
      <c r="B11" s="106" t="s">
        <v>63</v>
      </c>
      <c r="C11" s="88"/>
      <c r="D11" s="107">
        <f>D5</f>
        <v>1000</v>
      </c>
      <c r="E11" s="108">
        <v>60</v>
      </c>
      <c r="F11" s="109">
        <f t="shared" si="0"/>
        <v>16.666666666666668</v>
      </c>
      <c r="G11" s="110"/>
      <c r="H11" s="109">
        <f t="shared" si="12"/>
        <v>16</v>
      </c>
      <c r="I11" s="111">
        <f t="shared" si="13"/>
        <v>960</v>
      </c>
      <c r="J11" s="58">
        <f t="shared" si="3"/>
        <v>40</v>
      </c>
      <c r="K11" s="110"/>
      <c r="L11" s="112">
        <f t="shared" si="4"/>
        <v>17</v>
      </c>
      <c r="M11" s="110"/>
      <c r="N11" s="109"/>
      <c r="O11" s="78">
        <f t="shared" si="6"/>
        <v>561</v>
      </c>
      <c r="P11" s="88"/>
      <c r="Q11" s="113">
        <v>15</v>
      </c>
      <c r="R11" s="113">
        <f t="shared" si="5"/>
        <v>255</v>
      </c>
      <c r="S11" s="88"/>
      <c r="T11" s="113"/>
      <c r="U11" s="80">
        <f t="shared" si="7"/>
        <v>127.5</v>
      </c>
      <c r="V11" s="88"/>
      <c r="W11" s="118"/>
      <c r="X11" s="119"/>
      <c r="Y11" s="118"/>
      <c r="Z11" s="119"/>
      <c r="AA11" s="119"/>
      <c r="AB11" s="118"/>
      <c r="AC11" s="119"/>
      <c r="AD11" s="119"/>
      <c r="AE11" s="118"/>
      <c r="AF11" s="119"/>
      <c r="AG11" s="119"/>
      <c r="AH11" s="118"/>
      <c r="AI11" s="119"/>
      <c r="AJ11" s="119"/>
      <c r="AK11" s="118"/>
      <c r="AL11" s="119"/>
      <c r="AM11" s="119"/>
      <c r="AN11" s="120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93"/>
      <c r="BW11" s="93"/>
      <c r="BX11" s="93"/>
      <c r="BY11" s="93"/>
      <c r="BZ11" s="93"/>
      <c r="CA11" s="93"/>
      <c r="CB11" s="93"/>
      <c r="CC11" s="93"/>
      <c r="CD11" s="93"/>
      <c r="CE11" s="93"/>
      <c r="CF11" s="93"/>
      <c r="CG11" s="93"/>
      <c r="CH11" s="93"/>
      <c r="CI11" s="93"/>
      <c r="CJ11" s="93"/>
      <c r="CK11" s="93"/>
      <c r="CL11" s="93"/>
      <c r="CM11" s="93"/>
      <c r="CN11" s="93"/>
      <c r="CO11" s="93"/>
      <c r="CP11" s="93"/>
      <c r="CQ11" s="93"/>
      <c r="CR11" s="93"/>
      <c r="CS11" s="93"/>
      <c r="CT11" s="93"/>
      <c r="CU11" s="93"/>
      <c r="CV11" s="93"/>
      <c r="CW11" s="93"/>
      <c r="CX11" s="93"/>
      <c r="CY11" s="93"/>
      <c r="CZ11" s="93"/>
      <c r="DA11" s="93"/>
      <c r="DB11" s="93"/>
      <c r="DC11" s="93"/>
      <c r="DD11" s="93"/>
      <c r="DE11" s="93"/>
      <c r="DF11" s="93"/>
      <c r="DG11" s="93"/>
      <c r="DH11" s="93"/>
      <c r="DI11" s="93"/>
      <c r="DJ11" s="93"/>
      <c r="DK11" s="93"/>
      <c r="DL11" s="93"/>
      <c r="DM11" s="93"/>
      <c r="DN11" s="93"/>
      <c r="DO11" s="93"/>
      <c r="DP11" s="93"/>
      <c r="DQ11" s="93"/>
      <c r="DR11" s="93"/>
      <c r="DS11" s="93"/>
      <c r="DT11" s="93"/>
      <c r="DU11" s="93"/>
      <c r="DV11" s="93"/>
      <c r="DW11" s="93"/>
      <c r="DX11" s="93"/>
      <c r="DY11" s="93"/>
      <c r="DZ11" s="93"/>
      <c r="EA11" s="93"/>
      <c r="EB11" s="93"/>
      <c r="EC11" s="93"/>
      <c r="ED11" s="93"/>
      <c r="EE11" s="93"/>
      <c r="EF11" s="93"/>
      <c r="EG11" s="93"/>
      <c r="EH11" s="93"/>
      <c r="EI11" s="93"/>
      <c r="EJ11" s="93"/>
      <c r="EK11" s="93"/>
      <c r="EL11" s="93"/>
      <c r="EM11" s="93"/>
      <c r="EN11" s="93"/>
      <c r="EO11" s="93"/>
      <c r="EP11" s="93"/>
      <c r="EQ11" s="93"/>
      <c r="ER11" s="93"/>
      <c r="ES11" s="93"/>
      <c r="ET11" s="93"/>
      <c r="EU11" s="93"/>
      <c r="EV11" s="116"/>
    </row>
    <row r="12" spans="1:152" s="117" customFormat="1" x14ac:dyDescent="0.25">
      <c r="A12" s="106">
        <v>7</v>
      </c>
      <c r="B12" s="106" t="s">
        <v>64</v>
      </c>
      <c r="C12" s="88"/>
      <c r="D12" s="107">
        <f>D5</f>
        <v>1000</v>
      </c>
      <c r="E12" s="108">
        <v>40</v>
      </c>
      <c r="F12" s="109">
        <f t="shared" si="0"/>
        <v>25</v>
      </c>
      <c r="G12" s="110"/>
      <c r="H12" s="109">
        <f t="shared" si="12"/>
        <v>25</v>
      </c>
      <c r="I12" s="111">
        <f t="shared" si="13"/>
        <v>1000</v>
      </c>
      <c r="J12" s="58">
        <f t="shared" si="3"/>
        <v>0</v>
      </c>
      <c r="K12" s="110"/>
      <c r="L12" s="112">
        <f t="shared" si="4"/>
        <v>25</v>
      </c>
      <c r="M12" s="110"/>
      <c r="N12" s="109"/>
      <c r="O12" s="78">
        <f t="shared" si="6"/>
        <v>825</v>
      </c>
      <c r="P12" s="88"/>
      <c r="Q12" s="113">
        <v>15</v>
      </c>
      <c r="R12" s="113">
        <f t="shared" si="5"/>
        <v>375</v>
      </c>
      <c r="S12" s="88"/>
      <c r="T12" s="113"/>
      <c r="U12" s="80">
        <f t="shared" si="7"/>
        <v>187.5</v>
      </c>
      <c r="V12" s="88"/>
      <c r="W12" s="118"/>
      <c r="X12" s="119"/>
      <c r="Y12" s="118"/>
      <c r="Z12" s="119"/>
      <c r="AA12" s="119"/>
      <c r="AB12" s="118"/>
      <c r="AC12" s="119"/>
      <c r="AD12" s="119"/>
      <c r="AE12" s="118"/>
      <c r="AF12" s="119"/>
      <c r="AG12" s="119"/>
      <c r="AH12" s="118"/>
      <c r="AI12" s="119"/>
      <c r="AJ12" s="119"/>
      <c r="AK12" s="118"/>
      <c r="AL12" s="119"/>
      <c r="AM12" s="119"/>
      <c r="AN12" s="120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93"/>
      <c r="BW12" s="93"/>
      <c r="BX12" s="93"/>
      <c r="BY12" s="93"/>
      <c r="BZ12" s="93"/>
      <c r="CA12" s="93"/>
      <c r="CB12" s="93"/>
      <c r="CC12" s="93"/>
      <c r="CD12" s="93"/>
      <c r="CE12" s="93"/>
      <c r="CF12" s="93"/>
      <c r="CG12" s="93"/>
      <c r="CH12" s="93"/>
      <c r="CI12" s="93"/>
      <c r="CJ12" s="93"/>
      <c r="CK12" s="93"/>
      <c r="CL12" s="93"/>
      <c r="CM12" s="93"/>
      <c r="CN12" s="93"/>
      <c r="CO12" s="93"/>
      <c r="CP12" s="93"/>
      <c r="CQ12" s="93"/>
      <c r="CR12" s="93"/>
      <c r="CS12" s="93"/>
      <c r="CT12" s="93"/>
      <c r="CU12" s="93"/>
      <c r="CV12" s="93"/>
      <c r="CW12" s="93"/>
      <c r="CX12" s="93"/>
      <c r="CY12" s="93"/>
      <c r="CZ12" s="93"/>
      <c r="DA12" s="93"/>
      <c r="DB12" s="93"/>
      <c r="DC12" s="93"/>
      <c r="DD12" s="93"/>
      <c r="DE12" s="93"/>
      <c r="DF12" s="93"/>
      <c r="DG12" s="93"/>
      <c r="DH12" s="93"/>
      <c r="DI12" s="93"/>
      <c r="DJ12" s="93"/>
      <c r="DK12" s="93"/>
      <c r="DL12" s="93"/>
      <c r="DM12" s="93"/>
      <c r="DN12" s="93"/>
      <c r="DO12" s="93"/>
      <c r="DP12" s="93"/>
      <c r="DQ12" s="93"/>
      <c r="DR12" s="93"/>
      <c r="DS12" s="93"/>
      <c r="DT12" s="93"/>
      <c r="DU12" s="93"/>
      <c r="DV12" s="93"/>
      <c r="DW12" s="93"/>
      <c r="DX12" s="93"/>
      <c r="DY12" s="93"/>
      <c r="DZ12" s="93"/>
      <c r="EA12" s="93"/>
      <c r="EB12" s="93"/>
      <c r="EC12" s="93"/>
      <c r="ED12" s="93"/>
      <c r="EE12" s="93"/>
      <c r="EF12" s="93"/>
      <c r="EG12" s="93"/>
      <c r="EH12" s="93"/>
      <c r="EI12" s="93"/>
      <c r="EJ12" s="93"/>
      <c r="EK12" s="93"/>
      <c r="EL12" s="93"/>
      <c r="EM12" s="93"/>
      <c r="EN12" s="93"/>
      <c r="EO12" s="93"/>
      <c r="EP12" s="93"/>
      <c r="EQ12" s="93"/>
      <c r="ER12" s="93"/>
      <c r="ES12" s="93"/>
      <c r="ET12" s="93"/>
      <c r="EU12" s="93"/>
      <c r="EV12" s="116"/>
    </row>
    <row r="13" spans="1:152" s="117" customFormat="1" x14ac:dyDescent="0.25">
      <c r="A13" s="106">
        <v>8</v>
      </c>
      <c r="B13" s="106" t="s">
        <v>69</v>
      </c>
      <c r="C13" s="88"/>
      <c r="D13" s="107">
        <f>D5</f>
        <v>1000</v>
      </c>
      <c r="E13" s="108">
        <f>5*16</f>
        <v>80</v>
      </c>
      <c r="F13" s="109">
        <f t="shared" si="0"/>
        <v>12.5</v>
      </c>
      <c r="G13" s="110"/>
      <c r="H13" s="109">
        <f t="shared" ref="H13:H14" si="14">IF(INT(F13)&gt;=1, INT(F13), 1)</f>
        <v>12</v>
      </c>
      <c r="I13" s="111">
        <f t="shared" ref="I13:I14" si="15">H13*E13</f>
        <v>960</v>
      </c>
      <c r="J13" s="58">
        <f t="shared" si="3"/>
        <v>40</v>
      </c>
      <c r="K13" s="110"/>
      <c r="L13" s="112">
        <f t="shared" si="4"/>
        <v>13</v>
      </c>
      <c r="M13" s="110"/>
      <c r="N13" s="109"/>
      <c r="O13" s="78">
        <f t="shared" ref="O13:O14" si="16">$N$5*L13</f>
        <v>429</v>
      </c>
      <c r="P13" s="88"/>
      <c r="Q13" s="113">
        <v>35</v>
      </c>
      <c r="R13" s="113">
        <f t="shared" si="5"/>
        <v>455</v>
      </c>
      <c r="S13" s="88"/>
      <c r="T13" s="113"/>
      <c r="U13" s="80">
        <f t="shared" si="7"/>
        <v>227.5</v>
      </c>
      <c r="V13" s="88"/>
      <c r="W13" s="118"/>
      <c r="X13" s="119"/>
      <c r="Y13" s="118"/>
      <c r="Z13" s="119"/>
      <c r="AA13" s="119"/>
      <c r="AB13" s="118"/>
      <c r="AC13" s="119"/>
      <c r="AD13" s="119"/>
      <c r="AE13" s="118"/>
      <c r="AF13" s="119"/>
      <c r="AG13" s="119"/>
      <c r="AH13" s="118"/>
      <c r="AI13" s="119"/>
      <c r="AJ13" s="119"/>
      <c r="AK13" s="118"/>
      <c r="AL13" s="119"/>
      <c r="AM13" s="119"/>
      <c r="AN13" s="120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93"/>
      <c r="BW13" s="93"/>
      <c r="BX13" s="93"/>
      <c r="BY13" s="93"/>
      <c r="BZ13" s="93"/>
      <c r="CA13" s="93"/>
      <c r="CB13" s="93"/>
      <c r="CC13" s="93"/>
      <c r="CD13" s="93"/>
      <c r="CE13" s="93"/>
      <c r="CF13" s="93"/>
      <c r="CG13" s="93"/>
      <c r="CH13" s="93"/>
      <c r="CI13" s="93"/>
      <c r="CJ13" s="93"/>
      <c r="CK13" s="93"/>
      <c r="CL13" s="93"/>
      <c r="CM13" s="93"/>
      <c r="CN13" s="93"/>
      <c r="CO13" s="93"/>
      <c r="CP13" s="93"/>
      <c r="CQ13" s="93"/>
      <c r="CR13" s="93"/>
      <c r="CS13" s="93"/>
      <c r="CT13" s="93"/>
      <c r="CU13" s="93"/>
      <c r="CV13" s="93"/>
      <c r="CW13" s="93"/>
      <c r="CX13" s="93"/>
      <c r="CY13" s="93"/>
      <c r="CZ13" s="93"/>
      <c r="DA13" s="93"/>
      <c r="DB13" s="93"/>
      <c r="DC13" s="93"/>
      <c r="DD13" s="93"/>
      <c r="DE13" s="93"/>
      <c r="DF13" s="93"/>
      <c r="DG13" s="93"/>
      <c r="DH13" s="93"/>
      <c r="DI13" s="93"/>
      <c r="DJ13" s="93"/>
      <c r="DK13" s="93"/>
      <c r="DL13" s="93"/>
      <c r="DM13" s="93"/>
      <c r="DN13" s="93"/>
      <c r="DO13" s="93"/>
      <c r="DP13" s="93"/>
      <c r="DQ13" s="93"/>
      <c r="DR13" s="93"/>
      <c r="DS13" s="93"/>
      <c r="DT13" s="93"/>
      <c r="DU13" s="93"/>
      <c r="DV13" s="93"/>
      <c r="DW13" s="93"/>
      <c r="DX13" s="93"/>
      <c r="DY13" s="93"/>
      <c r="DZ13" s="93"/>
      <c r="EA13" s="93"/>
      <c r="EB13" s="93"/>
      <c r="EC13" s="93"/>
      <c r="ED13" s="93"/>
      <c r="EE13" s="93"/>
      <c r="EF13" s="93"/>
      <c r="EG13" s="93"/>
      <c r="EH13" s="93"/>
      <c r="EI13" s="93"/>
      <c r="EJ13" s="93"/>
      <c r="EK13" s="93"/>
      <c r="EL13" s="93"/>
      <c r="EM13" s="93"/>
      <c r="EN13" s="93"/>
      <c r="EO13" s="93"/>
      <c r="EP13" s="93"/>
      <c r="EQ13" s="93"/>
      <c r="ER13" s="93"/>
      <c r="ES13" s="93"/>
      <c r="ET13" s="93"/>
      <c r="EU13" s="93"/>
      <c r="EV13" s="116"/>
    </row>
    <row r="14" spans="1:152" s="117" customFormat="1" x14ac:dyDescent="0.25">
      <c r="A14" s="106">
        <v>9</v>
      </c>
      <c r="B14" s="106" t="s">
        <v>70</v>
      </c>
      <c r="C14" s="88"/>
      <c r="D14" s="107">
        <f>D5</f>
        <v>1000</v>
      </c>
      <c r="E14" s="108">
        <f>18*7</f>
        <v>126</v>
      </c>
      <c r="F14" s="109">
        <f t="shared" si="0"/>
        <v>7.9365079365079367</v>
      </c>
      <c r="G14" s="110"/>
      <c r="H14" s="109">
        <f t="shared" si="14"/>
        <v>7</v>
      </c>
      <c r="I14" s="111">
        <f t="shared" si="15"/>
        <v>882</v>
      </c>
      <c r="J14" s="58">
        <f t="shared" si="3"/>
        <v>118</v>
      </c>
      <c r="K14" s="110"/>
      <c r="L14" s="112">
        <f t="shared" si="4"/>
        <v>8</v>
      </c>
      <c r="M14" s="110"/>
      <c r="N14" s="109"/>
      <c r="O14" s="78">
        <f t="shared" si="16"/>
        <v>264</v>
      </c>
      <c r="P14" s="88"/>
      <c r="Q14" s="113">
        <v>32</v>
      </c>
      <c r="R14" s="113">
        <f t="shared" si="5"/>
        <v>256</v>
      </c>
      <c r="S14" s="88"/>
      <c r="T14" s="113"/>
      <c r="U14" s="80">
        <f t="shared" si="7"/>
        <v>128</v>
      </c>
      <c r="V14" s="88"/>
      <c r="W14" s="118"/>
      <c r="X14" s="119"/>
      <c r="Y14" s="118"/>
      <c r="Z14" s="119"/>
      <c r="AA14" s="119"/>
      <c r="AB14" s="118"/>
      <c r="AC14" s="119"/>
      <c r="AD14" s="119"/>
      <c r="AE14" s="118"/>
      <c r="AF14" s="119"/>
      <c r="AG14" s="119"/>
      <c r="AH14" s="118"/>
      <c r="AI14" s="119"/>
      <c r="AJ14" s="119"/>
      <c r="AK14" s="118"/>
      <c r="AL14" s="119"/>
      <c r="AM14" s="119"/>
      <c r="AN14" s="120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93"/>
      <c r="BW14" s="93"/>
      <c r="BX14" s="93"/>
      <c r="BY14" s="93"/>
      <c r="BZ14" s="93"/>
      <c r="CA14" s="93"/>
      <c r="CB14" s="93"/>
      <c r="CC14" s="93"/>
      <c r="CD14" s="93"/>
      <c r="CE14" s="93"/>
      <c r="CF14" s="93"/>
      <c r="CG14" s="93"/>
      <c r="CH14" s="93"/>
      <c r="CI14" s="93"/>
      <c r="CJ14" s="93"/>
      <c r="CK14" s="93"/>
      <c r="CL14" s="93"/>
      <c r="CM14" s="93"/>
      <c r="CN14" s="93"/>
      <c r="CO14" s="93"/>
      <c r="CP14" s="93"/>
      <c r="CQ14" s="93"/>
      <c r="CR14" s="93"/>
      <c r="CS14" s="93"/>
      <c r="CT14" s="93"/>
      <c r="CU14" s="93"/>
      <c r="CV14" s="93"/>
      <c r="CW14" s="93"/>
      <c r="CX14" s="93"/>
      <c r="CY14" s="93"/>
      <c r="CZ14" s="93"/>
      <c r="DA14" s="93"/>
      <c r="DB14" s="93"/>
      <c r="DC14" s="93"/>
      <c r="DD14" s="93"/>
      <c r="DE14" s="93"/>
      <c r="DF14" s="93"/>
      <c r="DG14" s="93"/>
      <c r="DH14" s="93"/>
      <c r="DI14" s="93"/>
      <c r="DJ14" s="93"/>
      <c r="DK14" s="93"/>
      <c r="DL14" s="93"/>
      <c r="DM14" s="93"/>
      <c r="DN14" s="93"/>
      <c r="DO14" s="93"/>
      <c r="DP14" s="93"/>
      <c r="DQ14" s="93"/>
      <c r="DR14" s="93"/>
      <c r="DS14" s="93"/>
      <c r="DT14" s="93"/>
      <c r="DU14" s="93"/>
      <c r="DV14" s="93"/>
      <c r="DW14" s="93"/>
      <c r="DX14" s="93"/>
      <c r="DY14" s="93"/>
      <c r="DZ14" s="93"/>
      <c r="EA14" s="93"/>
      <c r="EB14" s="93"/>
      <c r="EC14" s="93"/>
      <c r="ED14" s="93"/>
      <c r="EE14" s="93"/>
      <c r="EF14" s="93"/>
      <c r="EG14" s="93"/>
      <c r="EH14" s="93"/>
      <c r="EI14" s="93"/>
      <c r="EJ14" s="93"/>
      <c r="EK14" s="93"/>
      <c r="EL14" s="93"/>
      <c r="EM14" s="93"/>
      <c r="EN14" s="93"/>
      <c r="EO14" s="93"/>
      <c r="EP14" s="93"/>
      <c r="EQ14" s="93"/>
      <c r="ER14" s="93"/>
      <c r="ES14" s="93"/>
      <c r="ET14" s="93"/>
      <c r="EU14" s="93"/>
      <c r="EV14" s="116"/>
    </row>
    <row r="15" spans="1:152" s="89" customFormat="1" ht="18" customHeight="1" x14ac:dyDescent="0.25">
      <c r="A15" s="134" t="s">
        <v>32</v>
      </c>
      <c r="B15" s="13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6"/>
      <c r="P15" s="87"/>
      <c r="Q15" s="87"/>
      <c r="R15" s="87"/>
      <c r="S15" s="87"/>
      <c r="T15" s="88"/>
      <c r="U15" s="74"/>
      <c r="V15" s="87"/>
      <c r="X15" s="90"/>
      <c r="Y15" s="87"/>
      <c r="AA15" s="90"/>
      <c r="AB15" s="87"/>
      <c r="AD15" s="90"/>
      <c r="AE15" s="87"/>
      <c r="AF15" s="91"/>
      <c r="AG15" s="91"/>
      <c r="AH15" s="87"/>
      <c r="AI15" s="91"/>
      <c r="AJ15" s="91"/>
      <c r="AK15" s="87"/>
      <c r="AL15" s="91"/>
      <c r="AM15" s="91"/>
      <c r="AN15" s="92"/>
      <c r="AO15" s="93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93"/>
      <c r="BW15" s="93"/>
      <c r="BX15" s="93"/>
      <c r="BY15" s="93"/>
      <c r="BZ15" s="93"/>
      <c r="CA15" s="93"/>
      <c r="CB15" s="93"/>
      <c r="CC15" s="93"/>
      <c r="CD15" s="93"/>
      <c r="CE15" s="93"/>
      <c r="CF15" s="93"/>
      <c r="CG15" s="93"/>
      <c r="CH15" s="93"/>
      <c r="CI15" s="93"/>
      <c r="CJ15" s="93"/>
      <c r="CK15" s="93"/>
      <c r="CL15" s="93"/>
      <c r="CM15" s="93"/>
      <c r="CN15" s="93"/>
      <c r="CO15" s="93"/>
      <c r="CP15" s="93"/>
      <c r="CQ15" s="93"/>
      <c r="CR15" s="93"/>
      <c r="CS15" s="93"/>
      <c r="CT15" s="93"/>
      <c r="CU15" s="93"/>
      <c r="CV15" s="93"/>
      <c r="CW15" s="93"/>
      <c r="CX15" s="93"/>
      <c r="CY15" s="93"/>
      <c r="CZ15" s="93"/>
      <c r="DA15" s="93"/>
      <c r="DB15" s="93"/>
      <c r="DC15" s="93"/>
      <c r="DD15" s="93"/>
      <c r="DE15" s="93"/>
      <c r="DF15" s="93"/>
      <c r="DG15" s="93"/>
      <c r="DH15" s="93"/>
      <c r="DI15" s="93"/>
      <c r="DJ15" s="93"/>
      <c r="DK15" s="93"/>
      <c r="DL15" s="93"/>
      <c r="DM15" s="93"/>
      <c r="DN15" s="93"/>
      <c r="DO15" s="93"/>
      <c r="DP15" s="93"/>
      <c r="DQ15" s="93"/>
      <c r="DR15" s="93"/>
      <c r="DS15" s="93"/>
      <c r="DT15" s="93"/>
      <c r="DU15" s="93"/>
      <c r="DV15" s="93"/>
      <c r="DW15" s="93"/>
      <c r="DX15" s="93"/>
      <c r="DY15" s="93"/>
      <c r="DZ15" s="93"/>
      <c r="EA15" s="93"/>
      <c r="EB15" s="93"/>
      <c r="EC15" s="93"/>
      <c r="ED15" s="93"/>
      <c r="EE15" s="93"/>
      <c r="EF15" s="93"/>
      <c r="EG15" s="93"/>
      <c r="EH15" s="93"/>
      <c r="EI15" s="93"/>
      <c r="EJ15" s="93"/>
      <c r="EK15" s="93"/>
      <c r="EL15" s="93"/>
      <c r="EM15" s="93"/>
      <c r="EN15" s="93"/>
      <c r="EO15" s="93"/>
      <c r="EP15" s="93"/>
      <c r="EQ15" s="93"/>
      <c r="ER15" s="93"/>
      <c r="ES15" s="93"/>
      <c r="ET15" s="93"/>
      <c r="EU15" s="93"/>
      <c r="EV15" s="94"/>
    </row>
    <row r="16" spans="1:152" s="105" customFormat="1" x14ac:dyDescent="0.25">
      <c r="A16" s="137" t="s">
        <v>56</v>
      </c>
      <c r="B16" s="137"/>
      <c r="C16" s="95"/>
      <c r="D16" s="96">
        <v>1000</v>
      </c>
      <c r="E16" s="97">
        <f>SUM(E17:E25)</f>
        <v>1517</v>
      </c>
      <c r="F16" s="97">
        <f>SUM(F17:F25)</f>
        <v>212.76215884298139</v>
      </c>
      <c r="G16" s="95"/>
      <c r="H16" s="97">
        <f>SUM(H17:H25)</f>
        <v>208</v>
      </c>
      <c r="I16" s="97">
        <f>SUM(I17:I25)</f>
        <v>20318</v>
      </c>
      <c r="J16" s="97">
        <f>SUM(J17:J25)</f>
        <v>682</v>
      </c>
      <c r="K16" s="95"/>
      <c r="L16" s="97">
        <f>SUM(L17:L25)</f>
        <v>217</v>
      </c>
      <c r="M16" s="95"/>
      <c r="N16" s="96">
        <v>33</v>
      </c>
      <c r="O16" s="97">
        <f>SUM(O17:O25)</f>
        <v>7161</v>
      </c>
      <c r="P16" s="95"/>
      <c r="Q16" s="98"/>
      <c r="R16" s="97">
        <f>SUM(R17:R25)</f>
        <v>8072</v>
      </c>
      <c r="S16" s="95"/>
      <c r="T16" s="96">
        <v>0.5</v>
      </c>
      <c r="U16" s="97">
        <f>SUM(U17:U25)</f>
        <v>4036</v>
      </c>
      <c r="V16" s="95"/>
      <c r="W16" s="96">
        <v>2</v>
      </c>
      <c r="X16" s="96">
        <f>W16*D16</f>
        <v>2000</v>
      </c>
      <c r="Y16" s="95"/>
      <c r="Z16" s="96">
        <v>1</v>
      </c>
      <c r="AA16" s="96">
        <f>Z16*D16</f>
        <v>1000</v>
      </c>
      <c r="AB16" s="95"/>
      <c r="AC16" s="96">
        <v>8</v>
      </c>
      <c r="AD16" s="96">
        <f>AC16*D16</f>
        <v>8000</v>
      </c>
      <c r="AE16" s="95"/>
      <c r="AF16" s="99">
        <f>O16</f>
        <v>7161</v>
      </c>
      <c r="AG16" s="99">
        <f>AF16/D16</f>
        <v>7.1609999999999996</v>
      </c>
      <c r="AH16" s="95"/>
      <c r="AI16" s="100">
        <f>AF16+U16</f>
        <v>11197</v>
      </c>
      <c r="AJ16" s="100">
        <f>AI16/D16</f>
        <v>11.196999999999999</v>
      </c>
      <c r="AK16" s="95"/>
      <c r="AL16" s="101">
        <f>AI16+AD16+AA16+X16</f>
        <v>22197</v>
      </c>
      <c r="AM16" s="101">
        <f>AL16/D16</f>
        <v>22.196999999999999</v>
      </c>
      <c r="AN16" s="102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  <c r="BJ16" s="103"/>
      <c r="BK16" s="103"/>
      <c r="BL16" s="103"/>
      <c r="BM16" s="103"/>
      <c r="BN16" s="103"/>
      <c r="BO16" s="103"/>
      <c r="BP16" s="103"/>
      <c r="BQ16" s="103"/>
      <c r="BR16" s="103"/>
      <c r="BS16" s="103"/>
      <c r="BT16" s="103"/>
      <c r="BU16" s="103"/>
      <c r="BV16" s="103"/>
      <c r="BW16" s="103"/>
      <c r="BX16" s="103"/>
      <c r="BY16" s="103"/>
      <c r="BZ16" s="103"/>
      <c r="CA16" s="103"/>
      <c r="CB16" s="103"/>
      <c r="CC16" s="103"/>
      <c r="CD16" s="103"/>
      <c r="CE16" s="103"/>
      <c r="CF16" s="103"/>
      <c r="CG16" s="103"/>
      <c r="CH16" s="103"/>
      <c r="CI16" s="103"/>
      <c r="CJ16" s="103"/>
      <c r="CK16" s="103"/>
      <c r="CL16" s="103"/>
      <c r="CM16" s="103"/>
      <c r="CN16" s="103"/>
      <c r="CO16" s="103"/>
      <c r="CP16" s="103"/>
      <c r="CQ16" s="103"/>
      <c r="CR16" s="103"/>
      <c r="CS16" s="103"/>
      <c r="CT16" s="103"/>
      <c r="CU16" s="103"/>
      <c r="CV16" s="103"/>
      <c r="CW16" s="103"/>
      <c r="CX16" s="103"/>
      <c r="CY16" s="103"/>
      <c r="CZ16" s="103"/>
      <c r="DA16" s="103"/>
      <c r="DB16" s="103"/>
      <c r="DC16" s="103"/>
      <c r="DD16" s="103"/>
      <c r="DE16" s="103"/>
      <c r="DF16" s="103"/>
      <c r="DG16" s="103"/>
      <c r="DH16" s="103"/>
      <c r="DI16" s="103"/>
      <c r="DJ16" s="103"/>
      <c r="DK16" s="103"/>
      <c r="DL16" s="103"/>
      <c r="DM16" s="103"/>
      <c r="DN16" s="103"/>
      <c r="DO16" s="103"/>
      <c r="DP16" s="103"/>
      <c r="DQ16" s="103"/>
      <c r="DR16" s="103"/>
      <c r="DS16" s="103"/>
      <c r="DT16" s="103"/>
      <c r="DU16" s="103"/>
      <c r="DV16" s="103"/>
      <c r="DW16" s="103"/>
      <c r="DX16" s="103"/>
      <c r="DY16" s="103"/>
      <c r="DZ16" s="103"/>
      <c r="EA16" s="103"/>
      <c r="EB16" s="103"/>
      <c r="EC16" s="103"/>
      <c r="ED16" s="103"/>
      <c r="EE16" s="103"/>
      <c r="EF16" s="103"/>
      <c r="EG16" s="103"/>
      <c r="EH16" s="103"/>
      <c r="EI16" s="103"/>
      <c r="EJ16" s="103"/>
      <c r="EK16" s="103"/>
      <c r="EL16" s="103"/>
      <c r="EM16" s="103"/>
      <c r="EN16" s="103"/>
      <c r="EO16" s="103"/>
      <c r="EP16" s="103"/>
      <c r="EQ16" s="103"/>
      <c r="ER16" s="103"/>
      <c r="ES16" s="103"/>
      <c r="ET16" s="103"/>
      <c r="EU16" s="103"/>
      <c r="EV16" s="104"/>
    </row>
    <row r="17" spans="1:152" s="117" customFormat="1" x14ac:dyDescent="0.25">
      <c r="A17" s="106">
        <v>1</v>
      </c>
      <c r="B17" s="106" t="s">
        <v>60</v>
      </c>
      <c r="C17" s="88"/>
      <c r="D17" s="107">
        <f>D16*4</f>
        <v>4000</v>
      </c>
      <c r="E17" s="108">
        <f>15*5</f>
        <v>75</v>
      </c>
      <c r="F17" s="109">
        <f t="shared" ref="F17:F25" si="17">D17/E17</f>
        <v>53.333333333333336</v>
      </c>
      <c r="G17" s="110"/>
      <c r="H17" s="109">
        <f t="shared" ref="H17:H25" si="18">IF(INT(F17)&gt;=1, INT(F17), 1)</f>
        <v>53</v>
      </c>
      <c r="I17" s="111">
        <f t="shared" ref="I17:I25" si="19">H17*E17</f>
        <v>3975</v>
      </c>
      <c r="J17" s="58">
        <f t="shared" ref="J17:J25" si="20">IF(D17&gt;I17, D17-I17, IF(I17-D17=0, 0, CONCATENATE("(",I17-D17,")")))</f>
        <v>25</v>
      </c>
      <c r="K17" s="110"/>
      <c r="L17" s="112">
        <f t="shared" ref="L17:L25" si="21">IF(INT(F17)=F17,F17,IF(AND(F17&lt;1, F17&gt;0), 1,IF(((H17*E17)+J17)-D17=0,H17,H17+1)+1))</f>
        <v>54</v>
      </c>
      <c r="M17" s="110"/>
      <c r="N17" s="109"/>
      <c r="O17" s="78">
        <f>$N$16*L17</f>
        <v>1782</v>
      </c>
      <c r="P17" s="88"/>
      <c r="Q17" s="113">
        <v>48</v>
      </c>
      <c r="R17" s="113">
        <f t="shared" ref="R17:R25" si="22">Q17*L17</f>
        <v>2592</v>
      </c>
      <c r="S17" s="88"/>
      <c r="T17" s="113"/>
      <c r="U17" s="80">
        <f>$T$16*R17</f>
        <v>1296</v>
      </c>
      <c r="V17" s="88"/>
      <c r="W17" s="88"/>
      <c r="X17" s="89"/>
      <c r="Y17" s="88"/>
      <c r="Z17" s="89"/>
      <c r="AA17" s="89"/>
      <c r="AB17" s="88"/>
      <c r="AC17" s="89"/>
      <c r="AD17" s="89"/>
      <c r="AE17" s="88"/>
      <c r="AF17" s="114"/>
      <c r="AG17" s="114"/>
      <c r="AH17" s="88"/>
      <c r="AI17" s="114"/>
      <c r="AJ17" s="114"/>
      <c r="AK17" s="88"/>
      <c r="AL17" s="89"/>
      <c r="AM17" s="89"/>
      <c r="AN17" s="115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93"/>
      <c r="BW17" s="93"/>
      <c r="BX17" s="93"/>
      <c r="BY17" s="93"/>
      <c r="BZ17" s="93"/>
      <c r="CA17" s="93"/>
      <c r="CB17" s="93"/>
      <c r="CC17" s="93"/>
      <c r="CD17" s="93"/>
      <c r="CE17" s="93"/>
      <c r="CF17" s="93"/>
      <c r="CG17" s="93"/>
      <c r="CH17" s="93"/>
      <c r="CI17" s="93"/>
      <c r="CJ17" s="93"/>
      <c r="CK17" s="93"/>
      <c r="CL17" s="93"/>
      <c r="CM17" s="93"/>
      <c r="CN17" s="93"/>
      <c r="CO17" s="93"/>
      <c r="CP17" s="93"/>
      <c r="CQ17" s="93"/>
      <c r="CR17" s="93"/>
      <c r="CS17" s="93"/>
      <c r="CT17" s="93"/>
      <c r="CU17" s="93"/>
      <c r="CV17" s="93"/>
      <c r="CW17" s="93"/>
      <c r="CX17" s="93"/>
      <c r="CY17" s="93"/>
      <c r="CZ17" s="93"/>
      <c r="DA17" s="93"/>
      <c r="DB17" s="93"/>
      <c r="DC17" s="93"/>
      <c r="DD17" s="93"/>
      <c r="DE17" s="93"/>
      <c r="DF17" s="93"/>
      <c r="DG17" s="93"/>
      <c r="DH17" s="93"/>
      <c r="DI17" s="93"/>
      <c r="DJ17" s="93"/>
      <c r="DK17" s="93"/>
      <c r="DL17" s="93"/>
      <c r="DM17" s="93"/>
      <c r="DN17" s="93"/>
      <c r="DO17" s="93"/>
      <c r="DP17" s="93"/>
      <c r="DQ17" s="93"/>
      <c r="DR17" s="93"/>
      <c r="DS17" s="93"/>
      <c r="DT17" s="93"/>
      <c r="DU17" s="93"/>
      <c r="DV17" s="93"/>
      <c r="DW17" s="93"/>
      <c r="DX17" s="93"/>
      <c r="DY17" s="93"/>
      <c r="DZ17" s="93"/>
      <c r="EA17" s="93"/>
      <c r="EB17" s="93"/>
      <c r="EC17" s="93"/>
      <c r="ED17" s="93"/>
      <c r="EE17" s="93"/>
      <c r="EF17" s="93"/>
      <c r="EG17" s="93"/>
      <c r="EH17" s="93"/>
      <c r="EI17" s="93"/>
      <c r="EJ17" s="93"/>
      <c r="EK17" s="93"/>
      <c r="EL17" s="93"/>
      <c r="EM17" s="93"/>
      <c r="EN17" s="93"/>
      <c r="EO17" s="93"/>
      <c r="EP17" s="93"/>
      <c r="EQ17" s="93"/>
      <c r="ER17" s="93"/>
      <c r="ES17" s="93"/>
      <c r="ET17" s="93"/>
      <c r="EU17" s="93"/>
      <c r="EV17" s="116"/>
    </row>
    <row r="18" spans="1:152" s="117" customFormat="1" x14ac:dyDescent="0.25">
      <c r="A18" s="106">
        <v>2</v>
      </c>
      <c r="B18" s="106" t="s">
        <v>59</v>
      </c>
      <c r="C18" s="88"/>
      <c r="D18" s="107">
        <f>D16</f>
        <v>1000</v>
      </c>
      <c r="E18" s="108">
        <f>11*7</f>
        <v>77</v>
      </c>
      <c r="F18" s="109">
        <f t="shared" si="17"/>
        <v>12.987012987012987</v>
      </c>
      <c r="G18" s="110"/>
      <c r="H18" s="109">
        <f t="shared" si="18"/>
        <v>12</v>
      </c>
      <c r="I18" s="111">
        <f t="shared" si="19"/>
        <v>924</v>
      </c>
      <c r="J18" s="58">
        <f t="shared" si="20"/>
        <v>76</v>
      </c>
      <c r="K18" s="110"/>
      <c r="L18" s="112">
        <f t="shared" si="21"/>
        <v>13</v>
      </c>
      <c r="M18" s="110"/>
      <c r="N18" s="109"/>
      <c r="O18" s="78">
        <f t="shared" ref="O18:O25" si="23">$N$16*L18</f>
        <v>429</v>
      </c>
      <c r="P18" s="88"/>
      <c r="Q18" s="113">
        <v>21</v>
      </c>
      <c r="R18" s="113">
        <f t="shared" si="22"/>
        <v>273</v>
      </c>
      <c r="S18" s="88"/>
      <c r="T18" s="113"/>
      <c r="U18" s="80">
        <f t="shared" ref="U18:U25" si="24">$T$16*R18</f>
        <v>136.5</v>
      </c>
      <c r="V18" s="88"/>
      <c r="W18" s="118"/>
      <c r="X18" s="119"/>
      <c r="Y18" s="118"/>
      <c r="Z18" s="119"/>
      <c r="AA18" s="119"/>
      <c r="AB18" s="118"/>
      <c r="AC18" s="119"/>
      <c r="AD18" s="119"/>
      <c r="AE18" s="118"/>
      <c r="AF18" s="119"/>
      <c r="AG18" s="119"/>
      <c r="AH18" s="118"/>
      <c r="AI18" s="119"/>
      <c r="AJ18" s="119"/>
      <c r="AK18" s="118"/>
      <c r="AL18" s="119"/>
      <c r="AM18" s="119"/>
      <c r="AN18" s="120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93"/>
      <c r="BW18" s="93"/>
      <c r="BX18" s="93"/>
      <c r="BY18" s="93"/>
      <c r="BZ18" s="93"/>
      <c r="CA18" s="93"/>
      <c r="CB18" s="93"/>
      <c r="CC18" s="93"/>
      <c r="CD18" s="93"/>
      <c r="CE18" s="93"/>
      <c r="CF18" s="93"/>
      <c r="CG18" s="93"/>
      <c r="CH18" s="93"/>
      <c r="CI18" s="93"/>
      <c r="CJ18" s="93"/>
      <c r="CK18" s="93"/>
      <c r="CL18" s="93"/>
      <c r="CM18" s="93"/>
      <c r="CN18" s="93"/>
      <c r="CO18" s="93"/>
      <c r="CP18" s="93"/>
      <c r="CQ18" s="93"/>
      <c r="CR18" s="93"/>
      <c r="CS18" s="93"/>
      <c r="CT18" s="93"/>
      <c r="CU18" s="93"/>
      <c r="CV18" s="93"/>
      <c r="CW18" s="93"/>
      <c r="CX18" s="93"/>
      <c r="CY18" s="93"/>
      <c r="CZ18" s="93"/>
      <c r="DA18" s="93"/>
      <c r="DB18" s="93"/>
      <c r="DC18" s="93"/>
      <c r="DD18" s="93"/>
      <c r="DE18" s="93"/>
      <c r="DF18" s="93"/>
      <c r="DG18" s="93"/>
      <c r="DH18" s="93"/>
      <c r="DI18" s="93"/>
      <c r="DJ18" s="93"/>
      <c r="DK18" s="93"/>
      <c r="DL18" s="93"/>
      <c r="DM18" s="93"/>
      <c r="DN18" s="93"/>
      <c r="DO18" s="93"/>
      <c r="DP18" s="93"/>
      <c r="DQ18" s="93"/>
      <c r="DR18" s="93"/>
      <c r="DS18" s="93"/>
      <c r="DT18" s="93"/>
      <c r="DU18" s="93"/>
      <c r="DV18" s="93"/>
      <c r="DW18" s="93"/>
      <c r="DX18" s="93"/>
      <c r="DY18" s="93"/>
      <c r="DZ18" s="93"/>
      <c r="EA18" s="93"/>
      <c r="EB18" s="93"/>
      <c r="EC18" s="93"/>
      <c r="ED18" s="93"/>
      <c r="EE18" s="93"/>
      <c r="EF18" s="93"/>
      <c r="EG18" s="93"/>
      <c r="EH18" s="93"/>
      <c r="EI18" s="93"/>
      <c r="EJ18" s="93"/>
      <c r="EK18" s="93"/>
      <c r="EL18" s="93"/>
      <c r="EM18" s="93"/>
      <c r="EN18" s="93"/>
      <c r="EO18" s="93"/>
      <c r="EP18" s="93"/>
      <c r="EQ18" s="93"/>
      <c r="ER18" s="93"/>
      <c r="ES18" s="93"/>
      <c r="ET18" s="93"/>
      <c r="EU18" s="93"/>
      <c r="EV18" s="116"/>
    </row>
    <row r="19" spans="1:152" s="117" customFormat="1" x14ac:dyDescent="0.25">
      <c r="A19" s="106">
        <v>3</v>
      </c>
      <c r="B19" s="106" t="s">
        <v>58</v>
      </c>
      <c r="C19" s="88"/>
      <c r="D19" s="107">
        <f>D16*4</f>
        <v>4000</v>
      </c>
      <c r="E19" s="108">
        <f>5*9</f>
        <v>45</v>
      </c>
      <c r="F19" s="109">
        <f t="shared" si="17"/>
        <v>88.888888888888886</v>
      </c>
      <c r="G19" s="110"/>
      <c r="H19" s="109">
        <f t="shared" si="18"/>
        <v>88</v>
      </c>
      <c r="I19" s="111">
        <f t="shared" si="19"/>
        <v>3960</v>
      </c>
      <c r="J19" s="58">
        <f t="shared" si="20"/>
        <v>40</v>
      </c>
      <c r="K19" s="110"/>
      <c r="L19" s="112">
        <f t="shared" si="21"/>
        <v>89</v>
      </c>
      <c r="M19" s="110"/>
      <c r="N19" s="109"/>
      <c r="O19" s="78">
        <f t="shared" si="23"/>
        <v>2937</v>
      </c>
      <c r="P19" s="88"/>
      <c r="Q19" s="113">
        <v>31</v>
      </c>
      <c r="R19" s="113">
        <f t="shared" si="22"/>
        <v>2759</v>
      </c>
      <c r="S19" s="88"/>
      <c r="T19" s="113"/>
      <c r="U19" s="80">
        <f t="shared" si="24"/>
        <v>1379.5</v>
      </c>
      <c r="V19" s="88"/>
      <c r="W19" s="118"/>
      <c r="X19" s="119"/>
      <c r="Y19" s="118"/>
      <c r="Z19" s="119"/>
      <c r="AA19" s="119"/>
      <c r="AB19" s="118"/>
      <c r="AC19" s="119"/>
      <c r="AD19" s="119"/>
      <c r="AE19" s="118"/>
      <c r="AF19" s="119"/>
      <c r="AG19" s="119"/>
      <c r="AH19" s="118"/>
      <c r="AI19" s="119"/>
      <c r="AJ19" s="119"/>
      <c r="AK19" s="118"/>
      <c r="AL19" s="119"/>
      <c r="AM19" s="119"/>
      <c r="AN19" s="120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93"/>
      <c r="BW19" s="93"/>
      <c r="BX19" s="93"/>
      <c r="BY19" s="93"/>
      <c r="BZ19" s="93"/>
      <c r="CA19" s="93"/>
      <c r="CB19" s="93"/>
      <c r="CC19" s="93"/>
      <c r="CD19" s="93"/>
      <c r="CE19" s="93"/>
      <c r="CF19" s="93"/>
      <c r="CG19" s="93"/>
      <c r="CH19" s="93"/>
      <c r="CI19" s="93"/>
      <c r="CJ19" s="93"/>
      <c r="CK19" s="93"/>
      <c r="CL19" s="93"/>
      <c r="CM19" s="93"/>
      <c r="CN19" s="93"/>
      <c r="CO19" s="93"/>
      <c r="CP19" s="93"/>
      <c r="CQ19" s="93"/>
      <c r="CR19" s="93"/>
      <c r="CS19" s="93"/>
      <c r="CT19" s="93"/>
      <c r="CU19" s="93"/>
      <c r="CV19" s="93"/>
      <c r="CW19" s="93"/>
      <c r="CX19" s="93"/>
      <c r="CY19" s="93"/>
      <c r="CZ19" s="93"/>
      <c r="DA19" s="93"/>
      <c r="DB19" s="93"/>
      <c r="DC19" s="93"/>
      <c r="DD19" s="93"/>
      <c r="DE19" s="93"/>
      <c r="DF19" s="93"/>
      <c r="DG19" s="93"/>
      <c r="DH19" s="93"/>
      <c r="DI19" s="93"/>
      <c r="DJ19" s="93"/>
      <c r="DK19" s="93"/>
      <c r="DL19" s="93"/>
      <c r="DM19" s="93"/>
      <c r="DN19" s="93"/>
      <c r="DO19" s="93"/>
      <c r="DP19" s="93"/>
      <c r="DQ19" s="93"/>
      <c r="DR19" s="93"/>
      <c r="DS19" s="93"/>
      <c r="DT19" s="93"/>
      <c r="DU19" s="93"/>
      <c r="DV19" s="93"/>
      <c r="DW19" s="93"/>
      <c r="DX19" s="93"/>
      <c r="DY19" s="93"/>
      <c r="DZ19" s="93"/>
      <c r="EA19" s="93"/>
      <c r="EB19" s="93"/>
      <c r="EC19" s="93"/>
      <c r="ED19" s="93"/>
      <c r="EE19" s="93"/>
      <c r="EF19" s="93"/>
      <c r="EG19" s="93"/>
      <c r="EH19" s="93"/>
      <c r="EI19" s="93"/>
      <c r="EJ19" s="93"/>
      <c r="EK19" s="93"/>
      <c r="EL19" s="93"/>
      <c r="EM19" s="93"/>
      <c r="EN19" s="93"/>
      <c r="EO19" s="93"/>
      <c r="EP19" s="93"/>
      <c r="EQ19" s="93"/>
      <c r="ER19" s="93"/>
      <c r="ES19" s="93"/>
      <c r="ET19" s="93"/>
      <c r="EU19" s="93"/>
      <c r="EV19" s="116"/>
    </row>
    <row r="20" spans="1:152" s="117" customFormat="1" x14ac:dyDescent="0.25">
      <c r="A20" s="106">
        <v>4</v>
      </c>
      <c r="B20" s="106" t="s">
        <v>57</v>
      </c>
      <c r="C20" s="88"/>
      <c r="D20" s="107">
        <f>D16*4</f>
        <v>4000</v>
      </c>
      <c r="E20" s="108">
        <f>(12*13)+8</f>
        <v>164</v>
      </c>
      <c r="F20" s="109">
        <f t="shared" si="17"/>
        <v>24.390243902439025</v>
      </c>
      <c r="G20" s="110"/>
      <c r="H20" s="109">
        <f t="shared" si="18"/>
        <v>24</v>
      </c>
      <c r="I20" s="111">
        <f t="shared" si="19"/>
        <v>3936</v>
      </c>
      <c r="J20" s="58">
        <f t="shared" si="20"/>
        <v>64</v>
      </c>
      <c r="K20" s="110"/>
      <c r="L20" s="112">
        <f t="shared" si="21"/>
        <v>25</v>
      </c>
      <c r="M20" s="110"/>
      <c r="N20" s="109"/>
      <c r="O20" s="78">
        <f t="shared" si="23"/>
        <v>825</v>
      </c>
      <c r="P20" s="88"/>
      <c r="Q20" s="113">
        <v>55</v>
      </c>
      <c r="R20" s="113">
        <f t="shared" si="22"/>
        <v>1375</v>
      </c>
      <c r="S20" s="88"/>
      <c r="T20" s="113"/>
      <c r="U20" s="80">
        <f t="shared" si="24"/>
        <v>687.5</v>
      </c>
      <c r="V20" s="88"/>
      <c r="W20" s="118"/>
      <c r="X20" s="119"/>
      <c r="Y20" s="118"/>
      <c r="Z20" s="119"/>
      <c r="AA20" s="119"/>
      <c r="AB20" s="118"/>
      <c r="AC20" s="119"/>
      <c r="AD20" s="119"/>
      <c r="AE20" s="118"/>
      <c r="AF20" s="119"/>
      <c r="AG20" s="119"/>
      <c r="AH20" s="118"/>
      <c r="AI20" s="119"/>
      <c r="AJ20" s="119"/>
      <c r="AK20" s="118"/>
      <c r="AL20" s="119"/>
      <c r="AM20" s="119"/>
      <c r="AN20" s="120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93"/>
      <c r="BW20" s="93"/>
      <c r="BX20" s="93"/>
      <c r="BY20" s="93"/>
      <c r="BZ20" s="93"/>
      <c r="CA20" s="93"/>
      <c r="CB20" s="93"/>
      <c r="CC20" s="93"/>
      <c r="CD20" s="93"/>
      <c r="CE20" s="93"/>
      <c r="CF20" s="93"/>
      <c r="CG20" s="93"/>
      <c r="CH20" s="93"/>
      <c r="CI20" s="93"/>
      <c r="CJ20" s="93"/>
      <c r="CK20" s="93"/>
      <c r="CL20" s="93"/>
      <c r="CM20" s="93"/>
      <c r="CN20" s="93"/>
      <c r="CO20" s="93"/>
      <c r="CP20" s="93"/>
      <c r="CQ20" s="93"/>
      <c r="CR20" s="93"/>
      <c r="CS20" s="93"/>
      <c r="CT20" s="93"/>
      <c r="CU20" s="93"/>
      <c r="CV20" s="93"/>
      <c r="CW20" s="93"/>
      <c r="CX20" s="93"/>
      <c r="CY20" s="93"/>
      <c r="CZ20" s="93"/>
      <c r="DA20" s="93"/>
      <c r="DB20" s="93"/>
      <c r="DC20" s="93"/>
      <c r="DD20" s="93"/>
      <c r="DE20" s="93"/>
      <c r="DF20" s="93"/>
      <c r="DG20" s="93"/>
      <c r="DH20" s="93"/>
      <c r="DI20" s="93"/>
      <c r="DJ20" s="93"/>
      <c r="DK20" s="93"/>
      <c r="DL20" s="93"/>
      <c r="DM20" s="93"/>
      <c r="DN20" s="93"/>
      <c r="DO20" s="93"/>
      <c r="DP20" s="93"/>
      <c r="DQ20" s="93"/>
      <c r="DR20" s="93"/>
      <c r="DS20" s="93"/>
      <c r="DT20" s="93"/>
      <c r="DU20" s="93"/>
      <c r="DV20" s="93"/>
      <c r="DW20" s="93"/>
      <c r="DX20" s="93"/>
      <c r="DY20" s="93"/>
      <c r="DZ20" s="93"/>
      <c r="EA20" s="93"/>
      <c r="EB20" s="93"/>
      <c r="EC20" s="93"/>
      <c r="ED20" s="93"/>
      <c r="EE20" s="93"/>
      <c r="EF20" s="93"/>
      <c r="EG20" s="93"/>
      <c r="EH20" s="93"/>
      <c r="EI20" s="93"/>
      <c r="EJ20" s="93"/>
      <c r="EK20" s="93"/>
      <c r="EL20" s="93"/>
      <c r="EM20" s="93"/>
      <c r="EN20" s="93"/>
      <c r="EO20" s="93"/>
      <c r="EP20" s="93"/>
      <c r="EQ20" s="93"/>
      <c r="ER20" s="93"/>
      <c r="ES20" s="93"/>
      <c r="ET20" s="93"/>
      <c r="EU20" s="93"/>
      <c r="EV20" s="116"/>
    </row>
    <row r="21" spans="1:152" s="117" customFormat="1" x14ac:dyDescent="0.25">
      <c r="A21" s="106">
        <v>5</v>
      </c>
      <c r="B21" s="106" t="s">
        <v>61</v>
      </c>
      <c r="C21" s="88"/>
      <c r="D21" s="107">
        <f>D16*4</f>
        <v>4000</v>
      </c>
      <c r="E21" s="108">
        <f>32*15</f>
        <v>480</v>
      </c>
      <c r="F21" s="109">
        <f t="shared" si="17"/>
        <v>8.3333333333333339</v>
      </c>
      <c r="G21" s="110"/>
      <c r="H21" s="109">
        <f t="shared" si="18"/>
        <v>8</v>
      </c>
      <c r="I21" s="111">
        <f t="shared" si="19"/>
        <v>3840</v>
      </c>
      <c r="J21" s="58">
        <f t="shared" si="20"/>
        <v>160</v>
      </c>
      <c r="K21" s="110"/>
      <c r="L21" s="112">
        <f t="shared" si="21"/>
        <v>9</v>
      </c>
      <c r="M21" s="110"/>
      <c r="N21" s="109"/>
      <c r="O21" s="78">
        <f t="shared" si="23"/>
        <v>297</v>
      </c>
      <c r="P21" s="88"/>
      <c r="Q21" s="113">
        <v>34</v>
      </c>
      <c r="R21" s="113">
        <f t="shared" si="22"/>
        <v>306</v>
      </c>
      <c r="S21" s="88"/>
      <c r="T21" s="113"/>
      <c r="U21" s="80">
        <f t="shared" si="24"/>
        <v>153</v>
      </c>
      <c r="V21" s="88"/>
      <c r="W21" s="118"/>
      <c r="X21" s="119"/>
      <c r="Y21" s="118"/>
      <c r="Z21" s="119"/>
      <c r="AA21" s="119"/>
      <c r="AB21" s="118"/>
      <c r="AC21" s="119"/>
      <c r="AD21" s="119"/>
      <c r="AE21" s="118"/>
      <c r="AF21" s="119"/>
      <c r="AG21" s="119"/>
      <c r="AH21" s="118"/>
      <c r="AI21" s="119"/>
      <c r="AJ21" s="119"/>
      <c r="AK21" s="118"/>
      <c r="AL21" s="119"/>
      <c r="AM21" s="119"/>
      <c r="AN21" s="120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93"/>
      <c r="BW21" s="93"/>
      <c r="BX21" s="93"/>
      <c r="BY21" s="93"/>
      <c r="BZ21" s="93"/>
      <c r="CA21" s="93"/>
      <c r="CB21" s="93"/>
      <c r="CC21" s="93"/>
      <c r="CD21" s="93"/>
      <c r="CE21" s="93"/>
      <c r="CF21" s="93"/>
      <c r="CG21" s="93"/>
      <c r="CH21" s="93"/>
      <c r="CI21" s="93"/>
      <c r="CJ21" s="93"/>
      <c r="CK21" s="93"/>
      <c r="CL21" s="93"/>
      <c r="CM21" s="93"/>
      <c r="CN21" s="93"/>
      <c r="CO21" s="93"/>
      <c r="CP21" s="93"/>
      <c r="CQ21" s="93"/>
      <c r="CR21" s="93"/>
      <c r="CS21" s="93"/>
      <c r="CT21" s="93"/>
      <c r="CU21" s="93"/>
      <c r="CV21" s="93"/>
      <c r="CW21" s="93"/>
      <c r="CX21" s="93"/>
      <c r="CY21" s="93"/>
      <c r="CZ21" s="93"/>
      <c r="DA21" s="93"/>
      <c r="DB21" s="93"/>
      <c r="DC21" s="93"/>
      <c r="DD21" s="93"/>
      <c r="DE21" s="93"/>
      <c r="DF21" s="93"/>
      <c r="DG21" s="93"/>
      <c r="DH21" s="93"/>
      <c r="DI21" s="93"/>
      <c r="DJ21" s="93"/>
      <c r="DK21" s="93"/>
      <c r="DL21" s="93"/>
      <c r="DM21" s="93"/>
      <c r="DN21" s="93"/>
      <c r="DO21" s="93"/>
      <c r="DP21" s="93"/>
      <c r="DQ21" s="93"/>
      <c r="DR21" s="93"/>
      <c r="DS21" s="93"/>
      <c r="DT21" s="93"/>
      <c r="DU21" s="93"/>
      <c r="DV21" s="93"/>
      <c r="DW21" s="93"/>
      <c r="DX21" s="93"/>
      <c r="DY21" s="93"/>
      <c r="DZ21" s="93"/>
      <c r="EA21" s="93"/>
      <c r="EB21" s="93"/>
      <c r="EC21" s="93"/>
      <c r="ED21" s="93"/>
      <c r="EE21" s="93"/>
      <c r="EF21" s="93"/>
      <c r="EG21" s="93"/>
      <c r="EH21" s="93"/>
      <c r="EI21" s="93"/>
      <c r="EJ21" s="93"/>
      <c r="EK21" s="93"/>
      <c r="EL21" s="93"/>
      <c r="EM21" s="93"/>
      <c r="EN21" s="93"/>
      <c r="EO21" s="93"/>
      <c r="EP21" s="93"/>
      <c r="EQ21" s="93"/>
      <c r="ER21" s="93"/>
      <c r="ES21" s="93"/>
      <c r="ET21" s="93"/>
      <c r="EU21" s="93"/>
      <c r="EV21" s="116"/>
    </row>
    <row r="22" spans="1:152" s="117" customFormat="1" x14ac:dyDescent="0.25">
      <c r="A22" s="106">
        <v>6</v>
      </c>
      <c r="B22" s="106" t="s">
        <v>62</v>
      </c>
      <c r="C22" s="88"/>
      <c r="D22" s="107">
        <f>D16</f>
        <v>1000</v>
      </c>
      <c r="E22" s="108">
        <f>13*9</f>
        <v>117</v>
      </c>
      <c r="F22" s="109">
        <f t="shared" si="17"/>
        <v>8.5470085470085468</v>
      </c>
      <c r="G22" s="110"/>
      <c r="H22" s="109">
        <f t="shared" si="18"/>
        <v>8</v>
      </c>
      <c r="I22" s="111">
        <f t="shared" si="19"/>
        <v>936</v>
      </c>
      <c r="J22" s="58">
        <f t="shared" si="20"/>
        <v>64</v>
      </c>
      <c r="K22" s="110"/>
      <c r="L22" s="112">
        <f t="shared" si="21"/>
        <v>9</v>
      </c>
      <c r="M22" s="110"/>
      <c r="N22" s="109"/>
      <c r="O22" s="78">
        <f t="shared" si="23"/>
        <v>297</v>
      </c>
      <c r="P22" s="88"/>
      <c r="Q22" s="113">
        <v>23</v>
      </c>
      <c r="R22" s="113">
        <f t="shared" si="22"/>
        <v>207</v>
      </c>
      <c r="S22" s="88"/>
      <c r="T22" s="113"/>
      <c r="U22" s="80">
        <f t="shared" si="24"/>
        <v>103.5</v>
      </c>
      <c r="V22" s="88"/>
      <c r="W22" s="118"/>
      <c r="X22" s="119"/>
      <c r="Y22" s="118"/>
      <c r="Z22" s="119"/>
      <c r="AA22" s="119"/>
      <c r="AB22" s="118"/>
      <c r="AC22" s="119"/>
      <c r="AD22" s="119"/>
      <c r="AE22" s="118"/>
      <c r="AF22" s="119"/>
      <c r="AG22" s="119"/>
      <c r="AH22" s="118"/>
      <c r="AI22" s="119"/>
      <c r="AJ22" s="119"/>
      <c r="AK22" s="118"/>
      <c r="AL22" s="119"/>
      <c r="AM22" s="119"/>
      <c r="AN22" s="120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93"/>
      <c r="BW22" s="93"/>
      <c r="BX22" s="93"/>
      <c r="BY22" s="93"/>
      <c r="BZ22" s="93"/>
      <c r="CA22" s="93"/>
      <c r="CB22" s="93"/>
      <c r="CC22" s="93"/>
      <c r="CD22" s="93"/>
      <c r="CE22" s="93"/>
      <c r="CF22" s="93"/>
      <c r="CG22" s="93"/>
      <c r="CH22" s="93"/>
      <c r="CI22" s="93"/>
      <c r="CJ22" s="93"/>
      <c r="CK22" s="93"/>
      <c r="CL22" s="93"/>
      <c r="CM22" s="93"/>
      <c r="CN22" s="93"/>
      <c r="CO22" s="93"/>
      <c r="CP22" s="93"/>
      <c r="CQ22" s="93"/>
      <c r="CR22" s="93"/>
      <c r="CS22" s="93"/>
      <c r="CT22" s="93"/>
      <c r="CU22" s="93"/>
      <c r="CV22" s="93"/>
      <c r="CW22" s="93"/>
      <c r="CX22" s="93"/>
      <c r="CY22" s="93"/>
      <c r="CZ22" s="93"/>
      <c r="DA22" s="93"/>
      <c r="DB22" s="93"/>
      <c r="DC22" s="93"/>
      <c r="DD22" s="93"/>
      <c r="DE22" s="93"/>
      <c r="DF22" s="93"/>
      <c r="DG22" s="93"/>
      <c r="DH22" s="93"/>
      <c r="DI22" s="93"/>
      <c r="DJ22" s="93"/>
      <c r="DK22" s="93"/>
      <c r="DL22" s="93"/>
      <c r="DM22" s="93"/>
      <c r="DN22" s="93"/>
      <c r="DO22" s="93"/>
      <c r="DP22" s="93"/>
      <c r="DQ22" s="93"/>
      <c r="DR22" s="93"/>
      <c r="DS22" s="93"/>
      <c r="DT22" s="93"/>
      <c r="DU22" s="93"/>
      <c r="DV22" s="93"/>
      <c r="DW22" s="93"/>
      <c r="DX22" s="93"/>
      <c r="DY22" s="93"/>
      <c r="DZ22" s="93"/>
      <c r="EA22" s="93"/>
      <c r="EB22" s="93"/>
      <c r="EC22" s="93"/>
      <c r="ED22" s="93"/>
      <c r="EE22" s="93"/>
      <c r="EF22" s="93"/>
      <c r="EG22" s="93"/>
      <c r="EH22" s="93"/>
      <c r="EI22" s="93"/>
      <c r="EJ22" s="93"/>
      <c r="EK22" s="93"/>
      <c r="EL22" s="93"/>
      <c r="EM22" s="93"/>
      <c r="EN22" s="93"/>
      <c r="EO22" s="93"/>
      <c r="EP22" s="93"/>
      <c r="EQ22" s="93"/>
      <c r="ER22" s="93"/>
      <c r="ES22" s="93"/>
      <c r="ET22" s="93"/>
      <c r="EU22" s="93"/>
      <c r="EV22" s="116"/>
    </row>
    <row r="23" spans="1:152" s="117" customFormat="1" x14ac:dyDescent="0.25">
      <c r="A23" s="106">
        <v>7</v>
      </c>
      <c r="B23" s="106" t="s">
        <v>63</v>
      </c>
      <c r="C23" s="88"/>
      <c r="D23" s="107">
        <f>D16</f>
        <v>1000</v>
      </c>
      <c r="E23" s="108">
        <f>17*11</f>
        <v>187</v>
      </c>
      <c r="F23" s="109">
        <f t="shared" si="17"/>
        <v>5.3475935828877006</v>
      </c>
      <c r="G23" s="110"/>
      <c r="H23" s="109">
        <f t="shared" si="18"/>
        <v>5</v>
      </c>
      <c r="I23" s="111">
        <f t="shared" si="19"/>
        <v>935</v>
      </c>
      <c r="J23" s="58">
        <f t="shared" si="20"/>
        <v>65</v>
      </c>
      <c r="K23" s="110"/>
      <c r="L23" s="112">
        <f t="shared" si="21"/>
        <v>6</v>
      </c>
      <c r="M23" s="110"/>
      <c r="N23" s="109"/>
      <c r="O23" s="78">
        <f t="shared" si="23"/>
        <v>198</v>
      </c>
      <c r="P23" s="88"/>
      <c r="Q23" s="113">
        <v>35</v>
      </c>
      <c r="R23" s="113">
        <f t="shared" si="22"/>
        <v>210</v>
      </c>
      <c r="S23" s="88"/>
      <c r="T23" s="113"/>
      <c r="U23" s="80">
        <f t="shared" si="24"/>
        <v>105</v>
      </c>
      <c r="V23" s="88"/>
      <c r="W23" s="118"/>
      <c r="X23" s="119"/>
      <c r="Y23" s="118"/>
      <c r="Z23" s="119"/>
      <c r="AA23" s="119"/>
      <c r="AB23" s="118"/>
      <c r="AC23" s="119"/>
      <c r="AD23" s="119"/>
      <c r="AE23" s="118"/>
      <c r="AF23" s="119"/>
      <c r="AG23" s="119"/>
      <c r="AH23" s="118"/>
      <c r="AI23" s="119"/>
      <c r="AJ23" s="119"/>
      <c r="AK23" s="118"/>
      <c r="AL23" s="119"/>
      <c r="AM23" s="119"/>
      <c r="AN23" s="120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93"/>
      <c r="BW23" s="93"/>
      <c r="BX23" s="93"/>
      <c r="BY23" s="93"/>
      <c r="BZ23" s="93"/>
      <c r="CA23" s="93"/>
      <c r="CB23" s="93"/>
      <c r="CC23" s="93"/>
      <c r="CD23" s="93"/>
      <c r="CE23" s="93"/>
      <c r="CF23" s="93"/>
      <c r="CG23" s="93"/>
      <c r="CH23" s="93"/>
      <c r="CI23" s="93"/>
      <c r="CJ23" s="93"/>
      <c r="CK23" s="93"/>
      <c r="CL23" s="93"/>
      <c r="CM23" s="93"/>
      <c r="CN23" s="93"/>
      <c r="CO23" s="93"/>
      <c r="CP23" s="93"/>
      <c r="CQ23" s="93"/>
      <c r="CR23" s="93"/>
      <c r="CS23" s="93"/>
      <c r="CT23" s="93"/>
      <c r="CU23" s="93"/>
      <c r="CV23" s="93"/>
      <c r="CW23" s="93"/>
      <c r="CX23" s="93"/>
      <c r="CY23" s="93"/>
      <c r="CZ23" s="93"/>
      <c r="DA23" s="93"/>
      <c r="DB23" s="93"/>
      <c r="DC23" s="93"/>
      <c r="DD23" s="93"/>
      <c r="DE23" s="93"/>
      <c r="DF23" s="93"/>
      <c r="DG23" s="93"/>
      <c r="DH23" s="93"/>
      <c r="DI23" s="93"/>
      <c r="DJ23" s="93"/>
      <c r="DK23" s="93"/>
      <c r="DL23" s="93"/>
      <c r="DM23" s="93"/>
      <c r="DN23" s="93"/>
      <c r="DO23" s="93"/>
      <c r="DP23" s="93"/>
      <c r="DQ23" s="93"/>
      <c r="DR23" s="93"/>
      <c r="DS23" s="93"/>
      <c r="DT23" s="93"/>
      <c r="DU23" s="93"/>
      <c r="DV23" s="93"/>
      <c r="DW23" s="93"/>
      <c r="DX23" s="93"/>
      <c r="DY23" s="93"/>
      <c r="DZ23" s="93"/>
      <c r="EA23" s="93"/>
      <c r="EB23" s="93"/>
      <c r="EC23" s="93"/>
      <c r="ED23" s="93"/>
      <c r="EE23" s="93"/>
      <c r="EF23" s="93"/>
      <c r="EG23" s="93"/>
      <c r="EH23" s="93"/>
      <c r="EI23" s="93"/>
      <c r="EJ23" s="93"/>
      <c r="EK23" s="93"/>
      <c r="EL23" s="93"/>
      <c r="EM23" s="93"/>
      <c r="EN23" s="93"/>
      <c r="EO23" s="93"/>
      <c r="EP23" s="93"/>
      <c r="EQ23" s="93"/>
      <c r="ER23" s="93"/>
      <c r="ES23" s="93"/>
      <c r="ET23" s="93"/>
      <c r="EU23" s="93"/>
      <c r="EV23" s="116"/>
    </row>
    <row r="24" spans="1:152" s="117" customFormat="1" x14ac:dyDescent="0.25">
      <c r="A24" s="106">
        <v>8</v>
      </c>
      <c r="B24" s="106" t="s">
        <v>64</v>
      </c>
      <c r="C24" s="88"/>
      <c r="D24" s="107">
        <f>D16</f>
        <v>1000</v>
      </c>
      <c r="E24" s="108">
        <f>14*15</f>
        <v>210</v>
      </c>
      <c r="F24" s="109">
        <f t="shared" si="17"/>
        <v>4.7619047619047619</v>
      </c>
      <c r="G24" s="110"/>
      <c r="H24" s="109">
        <f t="shared" si="18"/>
        <v>4</v>
      </c>
      <c r="I24" s="111">
        <f t="shared" si="19"/>
        <v>840</v>
      </c>
      <c r="J24" s="58">
        <f t="shared" si="20"/>
        <v>160</v>
      </c>
      <c r="K24" s="110"/>
      <c r="L24" s="112">
        <f t="shared" si="21"/>
        <v>5</v>
      </c>
      <c r="M24" s="110"/>
      <c r="N24" s="109"/>
      <c r="O24" s="78">
        <f t="shared" si="23"/>
        <v>165</v>
      </c>
      <c r="P24" s="88"/>
      <c r="Q24" s="113">
        <v>28</v>
      </c>
      <c r="R24" s="113">
        <f t="shared" si="22"/>
        <v>140</v>
      </c>
      <c r="S24" s="88"/>
      <c r="T24" s="113"/>
      <c r="U24" s="80">
        <f t="shared" si="24"/>
        <v>70</v>
      </c>
      <c r="V24" s="88"/>
      <c r="W24" s="118"/>
      <c r="X24" s="119"/>
      <c r="Y24" s="118"/>
      <c r="Z24" s="119"/>
      <c r="AA24" s="119"/>
      <c r="AB24" s="118"/>
      <c r="AC24" s="119"/>
      <c r="AD24" s="119"/>
      <c r="AE24" s="118"/>
      <c r="AF24" s="119"/>
      <c r="AG24" s="119"/>
      <c r="AH24" s="118"/>
      <c r="AI24" s="119"/>
      <c r="AJ24" s="119"/>
      <c r="AK24" s="118"/>
      <c r="AL24" s="119"/>
      <c r="AM24" s="119"/>
      <c r="AN24" s="120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93"/>
      <c r="BW24" s="93"/>
      <c r="BX24" s="93"/>
      <c r="BY24" s="93"/>
      <c r="BZ24" s="93"/>
      <c r="CA24" s="93"/>
      <c r="CB24" s="93"/>
      <c r="CC24" s="93"/>
      <c r="CD24" s="93"/>
      <c r="CE24" s="93"/>
      <c r="CF24" s="93"/>
      <c r="CG24" s="93"/>
      <c r="CH24" s="93"/>
      <c r="CI24" s="93"/>
      <c r="CJ24" s="93"/>
      <c r="CK24" s="93"/>
      <c r="CL24" s="93"/>
      <c r="CM24" s="93"/>
      <c r="CN24" s="93"/>
      <c r="CO24" s="93"/>
      <c r="CP24" s="93"/>
      <c r="CQ24" s="93"/>
      <c r="CR24" s="93"/>
      <c r="CS24" s="93"/>
      <c r="CT24" s="93"/>
      <c r="CU24" s="93"/>
      <c r="CV24" s="93"/>
      <c r="CW24" s="93"/>
      <c r="CX24" s="93"/>
      <c r="CY24" s="93"/>
      <c r="CZ24" s="93"/>
      <c r="DA24" s="93"/>
      <c r="DB24" s="93"/>
      <c r="DC24" s="93"/>
      <c r="DD24" s="93"/>
      <c r="DE24" s="93"/>
      <c r="DF24" s="93"/>
      <c r="DG24" s="93"/>
      <c r="DH24" s="93"/>
      <c r="DI24" s="93"/>
      <c r="DJ24" s="93"/>
      <c r="DK24" s="93"/>
      <c r="DL24" s="93"/>
      <c r="DM24" s="93"/>
      <c r="DN24" s="93"/>
      <c r="DO24" s="93"/>
      <c r="DP24" s="93"/>
      <c r="DQ24" s="93"/>
      <c r="DR24" s="93"/>
      <c r="DS24" s="93"/>
      <c r="DT24" s="93"/>
      <c r="DU24" s="93"/>
      <c r="DV24" s="93"/>
      <c r="DW24" s="93"/>
      <c r="DX24" s="93"/>
      <c r="DY24" s="93"/>
      <c r="DZ24" s="93"/>
      <c r="EA24" s="93"/>
      <c r="EB24" s="93"/>
      <c r="EC24" s="93"/>
      <c r="ED24" s="93"/>
      <c r="EE24" s="93"/>
      <c r="EF24" s="93"/>
      <c r="EG24" s="93"/>
      <c r="EH24" s="93"/>
      <c r="EI24" s="93"/>
      <c r="EJ24" s="93"/>
      <c r="EK24" s="93"/>
      <c r="EL24" s="93"/>
      <c r="EM24" s="93"/>
      <c r="EN24" s="93"/>
      <c r="EO24" s="93"/>
      <c r="EP24" s="93"/>
      <c r="EQ24" s="93"/>
      <c r="ER24" s="93"/>
      <c r="ES24" s="93"/>
      <c r="ET24" s="93"/>
      <c r="EU24" s="93"/>
      <c r="EV24" s="116"/>
    </row>
    <row r="25" spans="1:152" s="117" customFormat="1" x14ac:dyDescent="0.25">
      <c r="A25" s="106">
        <v>9</v>
      </c>
      <c r="B25" s="106" t="s">
        <v>65</v>
      </c>
      <c r="C25" s="88"/>
      <c r="D25" s="107">
        <f>D16</f>
        <v>1000</v>
      </c>
      <c r="E25" s="108">
        <f>18*9</f>
        <v>162</v>
      </c>
      <c r="F25" s="109">
        <f t="shared" si="17"/>
        <v>6.1728395061728394</v>
      </c>
      <c r="G25" s="110"/>
      <c r="H25" s="109">
        <f t="shared" si="18"/>
        <v>6</v>
      </c>
      <c r="I25" s="111">
        <f t="shared" si="19"/>
        <v>972</v>
      </c>
      <c r="J25" s="58">
        <f t="shared" si="20"/>
        <v>28</v>
      </c>
      <c r="K25" s="110"/>
      <c r="L25" s="112">
        <f t="shared" si="21"/>
        <v>7</v>
      </c>
      <c r="M25" s="110"/>
      <c r="N25" s="109"/>
      <c r="O25" s="78">
        <f t="shared" si="23"/>
        <v>231</v>
      </c>
      <c r="P25" s="88"/>
      <c r="Q25" s="113">
        <v>30</v>
      </c>
      <c r="R25" s="113">
        <f t="shared" si="22"/>
        <v>210</v>
      </c>
      <c r="S25" s="88"/>
      <c r="T25" s="113"/>
      <c r="U25" s="80">
        <f t="shared" si="24"/>
        <v>105</v>
      </c>
      <c r="V25" s="88"/>
      <c r="W25" s="118"/>
      <c r="X25" s="119"/>
      <c r="Y25" s="118"/>
      <c r="Z25" s="119"/>
      <c r="AA25" s="119"/>
      <c r="AB25" s="118"/>
      <c r="AC25" s="119"/>
      <c r="AD25" s="119"/>
      <c r="AE25" s="118"/>
      <c r="AF25" s="119"/>
      <c r="AG25" s="119"/>
      <c r="AH25" s="118"/>
      <c r="AI25" s="119"/>
      <c r="AJ25" s="119"/>
      <c r="AK25" s="118"/>
      <c r="AL25" s="119"/>
      <c r="AM25" s="119"/>
      <c r="AN25" s="120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93"/>
      <c r="BW25" s="93"/>
      <c r="BX25" s="93"/>
      <c r="BY25" s="93"/>
      <c r="BZ25" s="93"/>
      <c r="CA25" s="93"/>
      <c r="CB25" s="93"/>
      <c r="CC25" s="93"/>
      <c r="CD25" s="93"/>
      <c r="CE25" s="93"/>
      <c r="CF25" s="93"/>
      <c r="CG25" s="93"/>
      <c r="CH25" s="93"/>
      <c r="CI25" s="93"/>
      <c r="CJ25" s="93"/>
      <c r="CK25" s="93"/>
      <c r="CL25" s="93"/>
      <c r="CM25" s="93"/>
      <c r="CN25" s="93"/>
      <c r="CO25" s="93"/>
      <c r="CP25" s="93"/>
      <c r="CQ25" s="93"/>
      <c r="CR25" s="93"/>
      <c r="CS25" s="93"/>
      <c r="CT25" s="93"/>
      <c r="CU25" s="93"/>
      <c r="CV25" s="93"/>
      <c r="CW25" s="93"/>
      <c r="CX25" s="93"/>
      <c r="CY25" s="93"/>
      <c r="CZ25" s="93"/>
      <c r="DA25" s="93"/>
      <c r="DB25" s="93"/>
      <c r="DC25" s="93"/>
      <c r="DD25" s="93"/>
      <c r="DE25" s="93"/>
      <c r="DF25" s="93"/>
      <c r="DG25" s="93"/>
      <c r="DH25" s="93"/>
      <c r="DI25" s="93"/>
      <c r="DJ25" s="93"/>
      <c r="DK25" s="93"/>
      <c r="DL25" s="93"/>
      <c r="DM25" s="93"/>
      <c r="DN25" s="93"/>
      <c r="DO25" s="93"/>
      <c r="DP25" s="93"/>
      <c r="DQ25" s="93"/>
      <c r="DR25" s="93"/>
      <c r="DS25" s="93"/>
      <c r="DT25" s="93"/>
      <c r="DU25" s="93"/>
      <c r="DV25" s="93"/>
      <c r="DW25" s="93"/>
      <c r="DX25" s="93"/>
      <c r="DY25" s="93"/>
      <c r="DZ25" s="93"/>
      <c r="EA25" s="93"/>
      <c r="EB25" s="93"/>
      <c r="EC25" s="93"/>
      <c r="ED25" s="93"/>
      <c r="EE25" s="93"/>
      <c r="EF25" s="93"/>
      <c r="EG25" s="93"/>
      <c r="EH25" s="93"/>
      <c r="EI25" s="93"/>
      <c r="EJ25" s="93"/>
      <c r="EK25" s="93"/>
      <c r="EL25" s="93"/>
      <c r="EM25" s="93"/>
      <c r="EN25" s="93"/>
      <c r="EO25" s="93"/>
      <c r="EP25" s="93"/>
      <c r="EQ25" s="93"/>
      <c r="ER25" s="93"/>
      <c r="ES25" s="93"/>
      <c r="ET25" s="93"/>
      <c r="EU25" s="93"/>
      <c r="EV25" s="116"/>
    </row>
    <row r="26" spans="1:152" s="89" customFormat="1" ht="18" customHeight="1" x14ac:dyDescent="0.25">
      <c r="A26" s="134" t="s">
        <v>71</v>
      </c>
      <c r="B26" s="135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6"/>
      <c r="P26" s="87"/>
      <c r="Q26" s="87"/>
      <c r="R26" s="87"/>
      <c r="S26" s="87"/>
      <c r="T26" s="88"/>
      <c r="U26" s="74"/>
      <c r="V26" s="87"/>
      <c r="X26" s="90"/>
      <c r="Y26" s="87"/>
      <c r="AA26" s="90"/>
      <c r="AB26" s="87"/>
      <c r="AD26" s="90"/>
      <c r="AE26" s="87"/>
      <c r="AF26" s="91"/>
      <c r="AG26" s="91"/>
      <c r="AH26" s="87"/>
      <c r="AI26" s="91"/>
      <c r="AJ26" s="91"/>
      <c r="AK26" s="87"/>
      <c r="AL26" s="91"/>
      <c r="AM26" s="91"/>
      <c r="AN26" s="92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93"/>
      <c r="BW26" s="93"/>
      <c r="BX26" s="93"/>
      <c r="BY26" s="93"/>
      <c r="BZ26" s="93"/>
      <c r="CA26" s="93"/>
      <c r="CB26" s="93"/>
      <c r="CC26" s="93"/>
      <c r="CD26" s="93"/>
      <c r="CE26" s="93"/>
      <c r="CF26" s="93"/>
      <c r="CG26" s="93"/>
      <c r="CH26" s="93"/>
      <c r="CI26" s="93"/>
      <c r="CJ26" s="93"/>
      <c r="CK26" s="93"/>
      <c r="CL26" s="93"/>
      <c r="CM26" s="93"/>
      <c r="CN26" s="93"/>
      <c r="CO26" s="93"/>
      <c r="CP26" s="93"/>
      <c r="CQ26" s="93"/>
      <c r="CR26" s="93"/>
      <c r="CS26" s="93"/>
      <c r="CT26" s="93"/>
      <c r="CU26" s="93"/>
      <c r="CV26" s="93"/>
      <c r="CW26" s="93"/>
      <c r="CX26" s="93"/>
      <c r="CY26" s="93"/>
      <c r="CZ26" s="93"/>
      <c r="DA26" s="93"/>
      <c r="DB26" s="93"/>
      <c r="DC26" s="93"/>
      <c r="DD26" s="93"/>
      <c r="DE26" s="93"/>
      <c r="DF26" s="93"/>
      <c r="DG26" s="93"/>
      <c r="DH26" s="93"/>
      <c r="DI26" s="93"/>
      <c r="DJ26" s="93"/>
      <c r="DK26" s="93"/>
      <c r="DL26" s="93"/>
      <c r="DM26" s="93"/>
      <c r="DN26" s="93"/>
      <c r="DO26" s="93"/>
      <c r="DP26" s="93"/>
      <c r="DQ26" s="93"/>
      <c r="DR26" s="93"/>
      <c r="DS26" s="93"/>
      <c r="DT26" s="93"/>
      <c r="DU26" s="93"/>
      <c r="DV26" s="93"/>
      <c r="DW26" s="93"/>
      <c r="DX26" s="93"/>
      <c r="DY26" s="93"/>
      <c r="DZ26" s="93"/>
      <c r="EA26" s="93"/>
      <c r="EB26" s="93"/>
      <c r="EC26" s="93"/>
      <c r="ED26" s="93"/>
      <c r="EE26" s="93"/>
      <c r="EF26" s="93"/>
      <c r="EG26" s="93"/>
      <c r="EH26" s="93"/>
      <c r="EI26" s="93"/>
      <c r="EJ26" s="93"/>
      <c r="EK26" s="93"/>
      <c r="EL26" s="93"/>
      <c r="EM26" s="93"/>
      <c r="EN26" s="93"/>
      <c r="EO26" s="93"/>
      <c r="EP26" s="93"/>
      <c r="EQ26" s="93"/>
      <c r="ER26" s="93"/>
      <c r="ES26" s="93"/>
      <c r="ET26" s="93"/>
      <c r="EU26" s="93"/>
      <c r="EV26" s="94"/>
    </row>
    <row r="27" spans="1:152" s="105" customFormat="1" x14ac:dyDescent="0.25">
      <c r="A27" s="137" t="s">
        <v>56</v>
      </c>
      <c r="B27" s="137"/>
      <c r="C27" s="95"/>
      <c r="D27" s="96">
        <v>1000</v>
      </c>
      <c r="E27" s="97">
        <f>SUM(E28:E33)</f>
        <v>1354</v>
      </c>
      <c r="F27" s="97">
        <f>SUM(F28:F33)</f>
        <v>65.73257799084287</v>
      </c>
      <c r="G27" s="95"/>
      <c r="H27" s="97">
        <f>SUM(H28:H33)</f>
        <v>63</v>
      </c>
      <c r="I27" s="97">
        <f>SUM(I28:I33)</f>
        <v>15251</v>
      </c>
      <c r="J27" s="97">
        <f>SUM(J28:J33)</f>
        <v>749</v>
      </c>
      <c r="K27" s="95"/>
      <c r="L27" s="97">
        <f>SUM(L28:L33)</f>
        <v>68</v>
      </c>
      <c r="M27" s="95"/>
      <c r="N27" s="96">
        <v>33</v>
      </c>
      <c r="O27" s="97">
        <f>SUM(O28:O33)</f>
        <v>2244</v>
      </c>
      <c r="P27" s="95"/>
      <c r="Q27" s="98"/>
      <c r="R27" s="97">
        <f>SUM(R28:R33)</f>
        <v>2948</v>
      </c>
      <c r="S27" s="95"/>
      <c r="T27" s="96">
        <v>1</v>
      </c>
      <c r="U27" s="97">
        <f>SUM(U28:U33)</f>
        <v>2948</v>
      </c>
      <c r="V27" s="95"/>
      <c r="W27" s="96">
        <v>2</v>
      </c>
      <c r="X27" s="96">
        <f>W27*D27</f>
        <v>2000</v>
      </c>
      <c r="Y27" s="95"/>
      <c r="Z27" s="96">
        <v>1</v>
      </c>
      <c r="AA27" s="96">
        <f>Z27*D27</f>
        <v>1000</v>
      </c>
      <c r="AB27" s="95"/>
      <c r="AC27" s="96">
        <v>8</v>
      </c>
      <c r="AD27" s="96">
        <f>AC27*D27</f>
        <v>8000</v>
      </c>
      <c r="AE27" s="95"/>
      <c r="AF27" s="99">
        <f>O27</f>
        <v>2244</v>
      </c>
      <c r="AG27" s="99">
        <f>AF27/D27</f>
        <v>2.2440000000000002</v>
      </c>
      <c r="AH27" s="95"/>
      <c r="AI27" s="100">
        <f>AF27+U27</f>
        <v>5192</v>
      </c>
      <c r="AJ27" s="100">
        <f>AI27/D27</f>
        <v>5.1920000000000002</v>
      </c>
      <c r="AK27" s="95"/>
      <c r="AL27" s="101">
        <f>AI27+AD27+AA27+X27</f>
        <v>16192</v>
      </c>
      <c r="AM27" s="101">
        <f>AL27/D27</f>
        <v>16.192</v>
      </c>
      <c r="AN27" s="102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  <c r="BH27" s="103"/>
      <c r="BI27" s="103"/>
      <c r="BJ27" s="103"/>
      <c r="BK27" s="103"/>
      <c r="BL27" s="103"/>
      <c r="BM27" s="103"/>
      <c r="BN27" s="103"/>
      <c r="BO27" s="103"/>
      <c r="BP27" s="103"/>
      <c r="BQ27" s="103"/>
      <c r="BR27" s="103"/>
      <c r="BS27" s="103"/>
      <c r="BT27" s="103"/>
      <c r="BU27" s="103"/>
      <c r="BV27" s="103"/>
      <c r="BW27" s="103"/>
      <c r="BX27" s="103"/>
      <c r="BY27" s="103"/>
      <c r="BZ27" s="103"/>
      <c r="CA27" s="103"/>
      <c r="CB27" s="103"/>
      <c r="CC27" s="103"/>
      <c r="CD27" s="103"/>
      <c r="CE27" s="103"/>
      <c r="CF27" s="103"/>
      <c r="CG27" s="103"/>
      <c r="CH27" s="103"/>
      <c r="CI27" s="103"/>
      <c r="CJ27" s="103"/>
      <c r="CK27" s="103"/>
      <c r="CL27" s="103"/>
      <c r="CM27" s="103"/>
      <c r="CN27" s="103"/>
      <c r="CO27" s="103"/>
      <c r="CP27" s="103"/>
      <c r="CQ27" s="103"/>
      <c r="CR27" s="103"/>
      <c r="CS27" s="103"/>
      <c r="CT27" s="103"/>
      <c r="CU27" s="103"/>
      <c r="CV27" s="103"/>
      <c r="CW27" s="103"/>
      <c r="CX27" s="103"/>
      <c r="CY27" s="103"/>
      <c r="CZ27" s="103"/>
      <c r="DA27" s="103"/>
      <c r="DB27" s="103"/>
      <c r="DC27" s="103"/>
      <c r="DD27" s="103"/>
      <c r="DE27" s="103"/>
      <c r="DF27" s="103"/>
      <c r="DG27" s="103"/>
      <c r="DH27" s="103"/>
      <c r="DI27" s="103"/>
      <c r="DJ27" s="103"/>
      <c r="DK27" s="103"/>
      <c r="DL27" s="103"/>
      <c r="DM27" s="103"/>
      <c r="DN27" s="103"/>
      <c r="DO27" s="103"/>
      <c r="DP27" s="103"/>
      <c r="DQ27" s="103"/>
      <c r="DR27" s="103"/>
      <c r="DS27" s="103"/>
      <c r="DT27" s="103"/>
      <c r="DU27" s="103"/>
      <c r="DV27" s="103"/>
      <c r="DW27" s="103"/>
      <c r="DX27" s="103"/>
      <c r="DY27" s="103"/>
      <c r="DZ27" s="103"/>
      <c r="EA27" s="103"/>
      <c r="EB27" s="103"/>
      <c r="EC27" s="103"/>
      <c r="ED27" s="103"/>
      <c r="EE27" s="103"/>
      <c r="EF27" s="103"/>
      <c r="EG27" s="103"/>
      <c r="EH27" s="103"/>
      <c r="EI27" s="103"/>
      <c r="EJ27" s="103"/>
      <c r="EK27" s="103"/>
      <c r="EL27" s="103"/>
      <c r="EM27" s="103"/>
      <c r="EN27" s="103"/>
      <c r="EO27" s="103"/>
      <c r="EP27" s="103"/>
      <c r="EQ27" s="103"/>
      <c r="ER27" s="103"/>
      <c r="ES27" s="103"/>
      <c r="ET27" s="103"/>
      <c r="EU27" s="103"/>
      <c r="EV27" s="104"/>
    </row>
    <row r="28" spans="1:152" s="117" customFormat="1" x14ac:dyDescent="0.25">
      <c r="A28" s="106">
        <v>1</v>
      </c>
      <c r="B28" s="106" t="s">
        <v>57</v>
      </c>
      <c r="C28" s="88"/>
      <c r="D28" s="107">
        <f>D27*6</f>
        <v>6000</v>
      </c>
      <c r="E28" s="108">
        <f>(38*14)+22</f>
        <v>554</v>
      </c>
      <c r="F28" s="109">
        <f t="shared" ref="F28:F33" si="25">D28/E28</f>
        <v>10.830324909747292</v>
      </c>
      <c r="G28" s="110"/>
      <c r="H28" s="109">
        <f t="shared" ref="H28:H33" si="26">IF(INT(F28)&gt;=1, INT(F28), 1)</f>
        <v>10</v>
      </c>
      <c r="I28" s="111">
        <f t="shared" ref="I28:I33" si="27">H28*E28</f>
        <v>5540</v>
      </c>
      <c r="J28" s="58">
        <f t="shared" ref="J28:J33" si="28">IF(D28&gt;I28, D28-I28, IF(I28-D28=0, 0, CONCATENATE("(",I28-D28,")")))</f>
        <v>460</v>
      </c>
      <c r="K28" s="110"/>
      <c r="L28" s="112">
        <f t="shared" ref="L28:L33" si="29">IF(INT(F28)=F28,F28,IF(AND(F28&lt;1, F28&gt;0), 1,IF(((H28*E28)+J28)-D28=0,H28,H28+1)+1))</f>
        <v>11</v>
      </c>
      <c r="M28" s="110"/>
      <c r="N28" s="109"/>
      <c r="O28" s="78">
        <f>$N$27*L28</f>
        <v>363</v>
      </c>
      <c r="P28" s="88"/>
      <c r="Q28" s="113">
        <v>60</v>
      </c>
      <c r="R28" s="113">
        <f t="shared" ref="R28:R33" si="30">Q28*L28</f>
        <v>660</v>
      </c>
      <c r="S28" s="88"/>
      <c r="T28" s="113"/>
      <c r="U28" s="80">
        <f>$T$27*R28</f>
        <v>660</v>
      </c>
      <c r="V28" s="88"/>
      <c r="W28" s="88"/>
      <c r="X28" s="89"/>
      <c r="Y28" s="88"/>
      <c r="Z28" s="89"/>
      <c r="AA28" s="89"/>
      <c r="AB28" s="88"/>
      <c r="AC28" s="89"/>
      <c r="AD28" s="89"/>
      <c r="AE28" s="88"/>
      <c r="AF28" s="114"/>
      <c r="AG28" s="114"/>
      <c r="AH28" s="88"/>
      <c r="AI28" s="114"/>
      <c r="AJ28" s="114"/>
      <c r="AK28" s="88"/>
      <c r="AL28" s="89"/>
      <c r="AM28" s="89"/>
      <c r="AN28" s="115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93"/>
      <c r="BW28" s="93"/>
      <c r="BX28" s="93"/>
      <c r="BY28" s="93"/>
      <c r="BZ28" s="93"/>
      <c r="CA28" s="93"/>
      <c r="CB28" s="93"/>
      <c r="CC28" s="93"/>
      <c r="CD28" s="93"/>
      <c r="CE28" s="93"/>
      <c r="CF28" s="93"/>
      <c r="CG28" s="93"/>
      <c r="CH28" s="93"/>
      <c r="CI28" s="93"/>
      <c r="CJ28" s="93"/>
      <c r="CK28" s="93"/>
      <c r="CL28" s="93"/>
      <c r="CM28" s="93"/>
      <c r="CN28" s="93"/>
      <c r="CO28" s="93"/>
      <c r="CP28" s="93"/>
      <c r="CQ28" s="93"/>
      <c r="CR28" s="93"/>
      <c r="CS28" s="93"/>
      <c r="CT28" s="93"/>
      <c r="CU28" s="93"/>
      <c r="CV28" s="93"/>
      <c r="CW28" s="93"/>
      <c r="CX28" s="93"/>
      <c r="CY28" s="93"/>
      <c r="CZ28" s="93"/>
      <c r="DA28" s="93"/>
      <c r="DB28" s="93"/>
      <c r="DC28" s="93"/>
      <c r="DD28" s="93"/>
      <c r="DE28" s="93"/>
      <c r="DF28" s="93"/>
      <c r="DG28" s="93"/>
      <c r="DH28" s="93"/>
      <c r="DI28" s="93"/>
      <c r="DJ28" s="93"/>
      <c r="DK28" s="93"/>
      <c r="DL28" s="93"/>
      <c r="DM28" s="93"/>
      <c r="DN28" s="93"/>
      <c r="DO28" s="93"/>
      <c r="DP28" s="93"/>
      <c r="DQ28" s="93"/>
      <c r="DR28" s="93"/>
      <c r="DS28" s="93"/>
      <c r="DT28" s="93"/>
      <c r="DU28" s="93"/>
      <c r="DV28" s="93"/>
      <c r="DW28" s="93"/>
      <c r="DX28" s="93"/>
      <c r="DY28" s="93"/>
      <c r="DZ28" s="93"/>
      <c r="EA28" s="93"/>
      <c r="EB28" s="93"/>
      <c r="EC28" s="93"/>
      <c r="ED28" s="93"/>
      <c r="EE28" s="93"/>
      <c r="EF28" s="93"/>
      <c r="EG28" s="93"/>
      <c r="EH28" s="93"/>
      <c r="EI28" s="93"/>
      <c r="EJ28" s="93"/>
      <c r="EK28" s="93"/>
      <c r="EL28" s="93"/>
      <c r="EM28" s="93"/>
      <c r="EN28" s="93"/>
      <c r="EO28" s="93"/>
      <c r="EP28" s="93"/>
      <c r="EQ28" s="93"/>
      <c r="ER28" s="93"/>
      <c r="ES28" s="93"/>
      <c r="ET28" s="93"/>
      <c r="EU28" s="93"/>
      <c r="EV28" s="116"/>
    </row>
    <row r="29" spans="1:152" s="117" customFormat="1" x14ac:dyDescent="0.25">
      <c r="A29" s="106">
        <v>2</v>
      </c>
      <c r="B29" s="106" t="s">
        <v>58</v>
      </c>
      <c r="C29" s="88"/>
      <c r="D29" s="107">
        <f>D27*6</f>
        <v>6000</v>
      </c>
      <c r="E29" s="108">
        <f>31*8</f>
        <v>248</v>
      </c>
      <c r="F29" s="109">
        <f t="shared" si="25"/>
        <v>24.193548387096776</v>
      </c>
      <c r="G29" s="110"/>
      <c r="H29" s="109">
        <f t="shared" si="26"/>
        <v>24</v>
      </c>
      <c r="I29" s="111">
        <f t="shared" si="27"/>
        <v>5952</v>
      </c>
      <c r="J29" s="58">
        <f t="shared" si="28"/>
        <v>48</v>
      </c>
      <c r="K29" s="110"/>
      <c r="L29" s="112">
        <f t="shared" si="29"/>
        <v>25</v>
      </c>
      <c r="M29" s="110"/>
      <c r="N29" s="109"/>
      <c r="O29" s="78">
        <f t="shared" ref="O29:O33" si="31">$N$27*L29</f>
        <v>825</v>
      </c>
      <c r="P29" s="88"/>
      <c r="Q29" s="113">
        <v>50</v>
      </c>
      <c r="R29" s="113">
        <f t="shared" si="30"/>
        <v>1250</v>
      </c>
      <c r="S29" s="88"/>
      <c r="T29" s="113"/>
      <c r="U29" s="80">
        <f t="shared" ref="U29:U33" si="32">$T$27*R29</f>
        <v>1250</v>
      </c>
      <c r="V29" s="88"/>
      <c r="W29" s="118"/>
      <c r="X29" s="119"/>
      <c r="Y29" s="118"/>
      <c r="Z29" s="119"/>
      <c r="AA29" s="119"/>
      <c r="AB29" s="118"/>
      <c r="AC29" s="119"/>
      <c r="AD29" s="119"/>
      <c r="AE29" s="118"/>
      <c r="AF29" s="119"/>
      <c r="AG29" s="119"/>
      <c r="AH29" s="118"/>
      <c r="AI29" s="119"/>
      <c r="AJ29" s="119"/>
      <c r="AK29" s="118"/>
      <c r="AL29" s="119"/>
      <c r="AM29" s="119"/>
      <c r="AN29" s="120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  <c r="BJ29" s="93"/>
      <c r="BK29" s="93"/>
      <c r="BL29" s="93"/>
      <c r="BM29" s="93"/>
      <c r="BN29" s="93"/>
      <c r="BO29" s="93"/>
      <c r="BP29" s="93"/>
      <c r="BQ29" s="93"/>
      <c r="BR29" s="93"/>
      <c r="BS29" s="93"/>
      <c r="BT29" s="93"/>
      <c r="BU29" s="93"/>
      <c r="BV29" s="93"/>
      <c r="BW29" s="93"/>
      <c r="BX29" s="93"/>
      <c r="BY29" s="93"/>
      <c r="BZ29" s="93"/>
      <c r="CA29" s="93"/>
      <c r="CB29" s="93"/>
      <c r="CC29" s="93"/>
      <c r="CD29" s="93"/>
      <c r="CE29" s="93"/>
      <c r="CF29" s="93"/>
      <c r="CG29" s="93"/>
      <c r="CH29" s="93"/>
      <c r="CI29" s="93"/>
      <c r="CJ29" s="93"/>
      <c r="CK29" s="93"/>
      <c r="CL29" s="93"/>
      <c r="CM29" s="93"/>
      <c r="CN29" s="93"/>
      <c r="CO29" s="93"/>
      <c r="CP29" s="93"/>
      <c r="CQ29" s="93"/>
      <c r="CR29" s="93"/>
      <c r="CS29" s="93"/>
      <c r="CT29" s="93"/>
      <c r="CU29" s="93"/>
      <c r="CV29" s="93"/>
      <c r="CW29" s="93"/>
      <c r="CX29" s="93"/>
      <c r="CY29" s="93"/>
      <c r="CZ29" s="93"/>
      <c r="DA29" s="93"/>
      <c r="DB29" s="93"/>
      <c r="DC29" s="93"/>
      <c r="DD29" s="93"/>
      <c r="DE29" s="93"/>
      <c r="DF29" s="93"/>
      <c r="DG29" s="93"/>
      <c r="DH29" s="93"/>
      <c r="DI29" s="93"/>
      <c r="DJ29" s="93"/>
      <c r="DK29" s="93"/>
      <c r="DL29" s="93"/>
      <c r="DM29" s="93"/>
      <c r="DN29" s="93"/>
      <c r="DO29" s="93"/>
      <c r="DP29" s="93"/>
      <c r="DQ29" s="93"/>
      <c r="DR29" s="93"/>
      <c r="DS29" s="93"/>
      <c r="DT29" s="93"/>
      <c r="DU29" s="93"/>
      <c r="DV29" s="93"/>
      <c r="DW29" s="93"/>
      <c r="DX29" s="93"/>
      <c r="DY29" s="93"/>
      <c r="DZ29" s="93"/>
      <c r="EA29" s="93"/>
      <c r="EB29" s="93"/>
      <c r="EC29" s="93"/>
      <c r="ED29" s="93"/>
      <c r="EE29" s="93"/>
      <c r="EF29" s="93"/>
      <c r="EG29" s="93"/>
      <c r="EH29" s="93"/>
      <c r="EI29" s="93"/>
      <c r="EJ29" s="93"/>
      <c r="EK29" s="93"/>
      <c r="EL29" s="93"/>
      <c r="EM29" s="93"/>
      <c r="EN29" s="93"/>
      <c r="EO29" s="93"/>
      <c r="EP29" s="93"/>
      <c r="EQ29" s="93"/>
      <c r="ER29" s="93"/>
      <c r="ES29" s="93"/>
      <c r="ET29" s="93"/>
      <c r="EU29" s="93"/>
      <c r="EV29" s="116"/>
    </row>
    <row r="30" spans="1:152" s="117" customFormat="1" x14ac:dyDescent="0.25">
      <c r="A30" s="106">
        <v>3</v>
      </c>
      <c r="B30" s="106" t="s">
        <v>59</v>
      </c>
      <c r="C30" s="88"/>
      <c r="D30" s="107">
        <f>D27</f>
        <v>1000</v>
      </c>
      <c r="E30" s="108">
        <f>12*8</f>
        <v>96</v>
      </c>
      <c r="F30" s="109">
        <f t="shared" si="25"/>
        <v>10.416666666666666</v>
      </c>
      <c r="G30" s="110"/>
      <c r="H30" s="109">
        <f t="shared" si="26"/>
        <v>10</v>
      </c>
      <c r="I30" s="111">
        <f t="shared" si="27"/>
        <v>960</v>
      </c>
      <c r="J30" s="58">
        <f t="shared" si="28"/>
        <v>40</v>
      </c>
      <c r="K30" s="110"/>
      <c r="L30" s="112">
        <f t="shared" si="29"/>
        <v>11</v>
      </c>
      <c r="M30" s="110"/>
      <c r="N30" s="109"/>
      <c r="O30" s="78">
        <f t="shared" si="31"/>
        <v>363</v>
      </c>
      <c r="P30" s="88"/>
      <c r="Q30" s="113">
        <v>25</v>
      </c>
      <c r="R30" s="113">
        <f t="shared" si="30"/>
        <v>275</v>
      </c>
      <c r="S30" s="88"/>
      <c r="T30" s="113"/>
      <c r="U30" s="80">
        <f t="shared" si="32"/>
        <v>275</v>
      </c>
      <c r="V30" s="88"/>
      <c r="W30" s="118"/>
      <c r="X30" s="119"/>
      <c r="Y30" s="118"/>
      <c r="Z30" s="119"/>
      <c r="AA30" s="119"/>
      <c r="AB30" s="118"/>
      <c r="AC30" s="119"/>
      <c r="AD30" s="119"/>
      <c r="AE30" s="118"/>
      <c r="AF30" s="119"/>
      <c r="AG30" s="119"/>
      <c r="AH30" s="118"/>
      <c r="AI30" s="119"/>
      <c r="AJ30" s="119"/>
      <c r="AK30" s="118"/>
      <c r="AL30" s="119"/>
      <c r="AM30" s="119"/>
      <c r="AN30" s="120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3"/>
      <c r="BC30" s="93"/>
      <c r="BD30" s="93"/>
      <c r="BE30" s="93"/>
      <c r="BF30" s="93"/>
      <c r="BG30" s="93"/>
      <c r="BH30" s="93"/>
      <c r="BI30" s="93"/>
      <c r="BJ30" s="93"/>
      <c r="BK30" s="93"/>
      <c r="BL30" s="93"/>
      <c r="BM30" s="93"/>
      <c r="BN30" s="93"/>
      <c r="BO30" s="93"/>
      <c r="BP30" s="93"/>
      <c r="BQ30" s="93"/>
      <c r="BR30" s="93"/>
      <c r="BS30" s="93"/>
      <c r="BT30" s="93"/>
      <c r="BU30" s="93"/>
      <c r="BV30" s="93"/>
      <c r="BW30" s="93"/>
      <c r="BX30" s="93"/>
      <c r="BY30" s="93"/>
      <c r="BZ30" s="93"/>
      <c r="CA30" s="93"/>
      <c r="CB30" s="93"/>
      <c r="CC30" s="93"/>
      <c r="CD30" s="93"/>
      <c r="CE30" s="93"/>
      <c r="CF30" s="93"/>
      <c r="CG30" s="93"/>
      <c r="CH30" s="93"/>
      <c r="CI30" s="93"/>
      <c r="CJ30" s="93"/>
      <c r="CK30" s="93"/>
      <c r="CL30" s="93"/>
      <c r="CM30" s="93"/>
      <c r="CN30" s="93"/>
      <c r="CO30" s="93"/>
      <c r="CP30" s="93"/>
      <c r="CQ30" s="93"/>
      <c r="CR30" s="93"/>
      <c r="CS30" s="93"/>
      <c r="CT30" s="93"/>
      <c r="CU30" s="93"/>
      <c r="CV30" s="93"/>
      <c r="CW30" s="93"/>
      <c r="CX30" s="93"/>
      <c r="CY30" s="93"/>
      <c r="CZ30" s="93"/>
      <c r="DA30" s="93"/>
      <c r="DB30" s="93"/>
      <c r="DC30" s="93"/>
      <c r="DD30" s="93"/>
      <c r="DE30" s="93"/>
      <c r="DF30" s="93"/>
      <c r="DG30" s="93"/>
      <c r="DH30" s="93"/>
      <c r="DI30" s="93"/>
      <c r="DJ30" s="93"/>
      <c r="DK30" s="93"/>
      <c r="DL30" s="93"/>
      <c r="DM30" s="93"/>
      <c r="DN30" s="93"/>
      <c r="DO30" s="93"/>
      <c r="DP30" s="93"/>
      <c r="DQ30" s="93"/>
      <c r="DR30" s="93"/>
      <c r="DS30" s="93"/>
      <c r="DT30" s="93"/>
      <c r="DU30" s="93"/>
      <c r="DV30" s="93"/>
      <c r="DW30" s="93"/>
      <c r="DX30" s="93"/>
      <c r="DY30" s="93"/>
      <c r="DZ30" s="93"/>
      <c r="EA30" s="93"/>
      <c r="EB30" s="93"/>
      <c r="EC30" s="93"/>
      <c r="ED30" s="93"/>
      <c r="EE30" s="93"/>
      <c r="EF30" s="93"/>
      <c r="EG30" s="93"/>
      <c r="EH30" s="93"/>
      <c r="EI30" s="93"/>
      <c r="EJ30" s="93"/>
      <c r="EK30" s="93"/>
      <c r="EL30" s="93"/>
      <c r="EM30" s="93"/>
      <c r="EN30" s="93"/>
      <c r="EO30" s="93"/>
      <c r="EP30" s="93"/>
      <c r="EQ30" s="93"/>
      <c r="ER30" s="93"/>
      <c r="ES30" s="93"/>
      <c r="ET30" s="93"/>
      <c r="EU30" s="93"/>
      <c r="EV30" s="116"/>
    </row>
    <row r="31" spans="1:152" s="117" customFormat="1" x14ac:dyDescent="0.25">
      <c r="A31" s="106">
        <v>4</v>
      </c>
      <c r="B31" s="106" t="s">
        <v>60</v>
      </c>
      <c r="C31" s="88"/>
      <c r="D31" s="107">
        <f>D27</f>
        <v>1000</v>
      </c>
      <c r="E31" s="108">
        <f>13*9+8</f>
        <v>125</v>
      </c>
      <c r="F31" s="109">
        <f t="shared" si="25"/>
        <v>8</v>
      </c>
      <c r="G31" s="110"/>
      <c r="H31" s="109">
        <f t="shared" si="26"/>
        <v>8</v>
      </c>
      <c r="I31" s="111">
        <f t="shared" si="27"/>
        <v>1000</v>
      </c>
      <c r="J31" s="58">
        <f t="shared" si="28"/>
        <v>0</v>
      </c>
      <c r="K31" s="110"/>
      <c r="L31" s="112">
        <f t="shared" si="29"/>
        <v>8</v>
      </c>
      <c r="M31" s="110"/>
      <c r="N31" s="109"/>
      <c r="O31" s="78">
        <f t="shared" si="31"/>
        <v>264</v>
      </c>
      <c r="P31" s="88"/>
      <c r="Q31" s="113">
        <v>26</v>
      </c>
      <c r="R31" s="113">
        <f t="shared" si="30"/>
        <v>208</v>
      </c>
      <c r="S31" s="88"/>
      <c r="T31" s="113"/>
      <c r="U31" s="80">
        <f t="shared" si="32"/>
        <v>208</v>
      </c>
      <c r="V31" s="88"/>
      <c r="W31" s="118"/>
      <c r="X31" s="119"/>
      <c r="Y31" s="118"/>
      <c r="Z31" s="119"/>
      <c r="AA31" s="119"/>
      <c r="AB31" s="118"/>
      <c r="AC31" s="119"/>
      <c r="AD31" s="119"/>
      <c r="AE31" s="118"/>
      <c r="AF31" s="119"/>
      <c r="AG31" s="119"/>
      <c r="AH31" s="118"/>
      <c r="AI31" s="119"/>
      <c r="AJ31" s="119"/>
      <c r="AK31" s="118"/>
      <c r="AL31" s="119"/>
      <c r="AM31" s="119"/>
      <c r="AN31" s="120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  <c r="BJ31" s="93"/>
      <c r="BK31" s="93"/>
      <c r="BL31" s="93"/>
      <c r="BM31" s="93"/>
      <c r="BN31" s="93"/>
      <c r="BO31" s="93"/>
      <c r="BP31" s="93"/>
      <c r="BQ31" s="93"/>
      <c r="BR31" s="93"/>
      <c r="BS31" s="93"/>
      <c r="BT31" s="93"/>
      <c r="BU31" s="93"/>
      <c r="BV31" s="93"/>
      <c r="BW31" s="93"/>
      <c r="BX31" s="93"/>
      <c r="BY31" s="93"/>
      <c r="BZ31" s="93"/>
      <c r="CA31" s="93"/>
      <c r="CB31" s="93"/>
      <c r="CC31" s="93"/>
      <c r="CD31" s="93"/>
      <c r="CE31" s="93"/>
      <c r="CF31" s="93"/>
      <c r="CG31" s="93"/>
      <c r="CH31" s="93"/>
      <c r="CI31" s="93"/>
      <c r="CJ31" s="93"/>
      <c r="CK31" s="93"/>
      <c r="CL31" s="93"/>
      <c r="CM31" s="93"/>
      <c r="CN31" s="93"/>
      <c r="CO31" s="93"/>
      <c r="CP31" s="93"/>
      <c r="CQ31" s="93"/>
      <c r="CR31" s="93"/>
      <c r="CS31" s="93"/>
      <c r="CT31" s="93"/>
      <c r="CU31" s="93"/>
      <c r="CV31" s="93"/>
      <c r="CW31" s="93"/>
      <c r="CX31" s="93"/>
      <c r="CY31" s="93"/>
      <c r="CZ31" s="93"/>
      <c r="DA31" s="93"/>
      <c r="DB31" s="93"/>
      <c r="DC31" s="93"/>
      <c r="DD31" s="93"/>
      <c r="DE31" s="93"/>
      <c r="DF31" s="93"/>
      <c r="DG31" s="93"/>
      <c r="DH31" s="93"/>
      <c r="DI31" s="93"/>
      <c r="DJ31" s="93"/>
      <c r="DK31" s="93"/>
      <c r="DL31" s="93"/>
      <c r="DM31" s="93"/>
      <c r="DN31" s="93"/>
      <c r="DO31" s="93"/>
      <c r="DP31" s="93"/>
      <c r="DQ31" s="93"/>
      <c r="DR31" s="93"/>
      <c r="DS31" s="93"/>
      <c r="DT31" s="93"/>
      <c r="DU31" s="93"/>
      <c r="DV31" s="93"/>
      <c r="DW31" s="93"/>
      <c r="DX31" s="93"/>
      <c r="DY31" s="93"/>
      <c r="DZ31" s="93"/>
      <c r="EA31" s="93"/>
      <c r="EB31" s="93"/>
      <c r="EC31" s="93"/>
      <c r="ED31" s="93"/>
      <c r="EE31" s="93"/>
      <c r="EF31" s="93"/>
      <c r="EG31" s="93"/>
      <c r="EH31" s="93"/>
      <c r="EI31" s="93"/>
      <c r="EJ31" s="93"/>
      <c r="EK31" s="93"/>
      <c r="EL31" s="93"/>
      <c r="EM31" s="93"/>
      <c r="EN31" s="93"/>
      <c r="EO31" s="93"/>
      <c r="EP31" s="93"/>
      <c r="EQ31" s="93"/>
      <c r="ER31" s="93"/>
      <c r="ES31" s="93"/>
      <c r="ET31" s="93"/>
      <c r="EU31" s="93"/>
      <c r="EV31" s="116"/>
    </row>
    <row r="32" spans="1:152" s="117" customFormat="1" x14ac:dyDescent="0.25">
      <c r="A32" s="106">
        <v>5</v>
      </c>
      <c r="B32" s="106" t="s">
        <v>61</v>
      </c>
      <c r="C32" s="88"/>
      <c r="D32" s="107">
        <f>D27</f>
        <v>1000</v>
      </c>
      <c r="E32" s="108">
        <f>17*11</f>
        <v>187</v>
      </c>
      <c r="F32" s="109">
        <f t="shared" si="25"/>
        <v>5.3475935828877006</v>
      </c>
      <c r="G32" s="110"/>
      <c r="H32" s="109">
        <f t="shared" si="26"/>
        <v>5</v>
      </c>
      <c r="I32" s="111">
        <f t="shared" si="27"/>
        <v>935</v>
      </c>
      <c r="J32" s="58">
        <f t="shared" si="28"/>
        <v>65</v>
      </c>
      <c r="K32" s="110"/>
      <c r="L32" s="112">
        <f t="shared" si="29"/>
        <v>6</v>
      </c>
      <c r="M32" s="110"/>
      <c r="N32" s="109"/>
      <c r="O32" s="78">
        <f t="shared" si="31"/>
        <v>198</v>
      </c>
      <c r="P32" s="88"/>
      <c r="Q32" s="113">
        <v>40</v>
      </c>
      <c r="R32" s="113">
        <f t="shared" si="30"/>
        <v>240</v>
      </c>
      <c r="S32" s="88"/>
      <c r="T32" s="113"/>
      <c r="U32" s="80">
        <f t="shared" si="32"/>
        <v>240</v>
      </c>
      <c r="V32" s="88"/>
      <c r="W32" s="118"/>
      <c r="X32" s="119"/>
      <c r="Y32" s="118"/>
      <c r="Z32" s="119"/>
      <c r="AA32" s="119"/>
      <c r="AB32" s="118"/>
      <c r="AC32" s="119"/>
      <c r="AD32" s="119"/>
      <c r="AE32" s="118"/>
      <c r="AF32" s="119"/>
      <c r="AG32" s="119"/>
      <c r="AH32" s="118"/>
      <c r="AI32" s="119"/>
      <c r="AJ32" s="119"/>
      <c r="AK32" s="118"/>
      <c r="AL32" s="119"/>
      <c r="AM32" s="119"/>
      <c r="AN32" s="120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/>
      <c r="BR32" s="93"/>
      <c r="BS32" s="93"/>
      <c r="BT32" s="93"/>
      <c r="BU32" s="93"/>
      <c r="BV32" s="93"/>
      <c r="BW32" s="93"/>
      <c r="BX32" s="93"/>
      <c r="BY32" s="93"/>
      <c r="BZ32" s="93"/>
      <c r="CA32" s="93"/>
      <c r="CB32" s="93"/>
      <c r="CC32" s="93"/>
      <c r="CD32" s="93"/>
      <c r="CE32" s="93"/>
      <c r="CF32" s="93"/>
      <c r="CG32" s="93"/>
      <c r="CH32" s="93"/>
      <c r="CI32" s="93"/>
      <c r="CJ32" s="93"/>
      <c r="CK32" s="93"/>
      <c r="CL32" s="93"/>
      <c r="CM32" s="93"/>
      <c r="CN32" s="93"/>
      <c r="CO32" s="93"/>
      <c r="CP32" s="93"/>
      <c r="CQ32" s="93"/>
      <c r="CR32" s="93"/>
      <c r="CS32" s="93"/>
      <c r="CT32" s="93"/>
      <c r="CU32" s="93"/>
      <c r="CV32" s="93"/>
      <c r="CW32" s="93"/>
      <c r="CX32" s="93"/>
      <c r="CY32" s="93"/>
      <c r="CZ32" s="93"/>
      <c r="DA32" s="93"/>
      <c r="DB32" s="93"/>
      <c r="DC32" s="93"/>
      <c r="DD32" s="93"/>
      <c r="DE32" s="93"/>
      <c r="DF32" s="93"/>
      <c r="DG32" s="93"/>
      <c r="DH32" s="93"/>
      <c r="DI32" s="93"/>
      <c r="DJ32" s="93"/>
      <c r="DK32" s="93"/>
      <c r="DL32" s="93"/>
      <c r="DM32" s="93"/>
      <c r="DN32" s="93"/>
      <c r="DO32" s="93"/>
      <c r="DP32" s="93"/>
      <c r="DQ32" s="93"/>
      <c r="DR32" s="93"/>
      <c r="DS32" s="93"/>
      <c r="DT32" s="93"/>
      <c r="DU32" s="93"/>
      <c r="DV32" s="93"/>
      <c r="DW32" s="93"/>
      <c r="DX32" s="93"/>
      <c r="DY32" s="93"/>
      <c r="DZ32" s="93"/>
      <c r="EA32" s="93"/>
      <c r="EB32" s="93"/>
      <c r="EC32" s="93"/>
      <c r="ED32" s="93"/>
      <c r="EE32" s="93"/>
      <c r="EF32" s="93"/>
      <c r="EG32" s="93"/>
      <c r="EH32" s="93"/>
      <c r="EI32" s="93"/>
      <c r="EJ32" s="93"/>
      <c r="EK32" s="93"/>
      <c r="EL32" s="93"/>
      <c r="EM32" s="93"/>
      <c r="EN32" s="93"/>
      <c r="EO32" s="93"/>
      <c r="EP32" s="93"/>
      <c r="EQ32" s="93"/>
      <c r="ER32" s="93"/>
      <c r="ES32" s="93"/>
      <c r="ET32" s="93"/>
      <c r="EU32" s="93"/>
      <c r="EV32" s="116"/>
    </row>
    <row r="33" spans="1:152" s="117" customFormat="1" x14ac:dyDescent="0.25">
      <c r="A33" s="106">
        <v>6</v>
      </c>
      <c r="B33" s="106" t="s">
        <v>72</v>
      </c>
      <c r="C33" s="88"/>
      <c r="D33" s="107">
        <f>D27</f>
        <v>1000</v>
      </c>
      <c r="E33" s="108">
        <f>17*8+8</f>
        <v>144</v>
      </c>
      <c r="F33" s="109">
        <f t="shared" si="25"/>
        <v>6.9444444444444446</v>
      </c>
      <c r="G33" s="110"/>
      <c r="H33" s="109">
        <f t="shared" si="26"/>
        <v>6</v>
      </c>
      <c r="I33" s="111">
        <f t="shared" si="27"/>
        <v>864</v>
      </c>
      <c r="J33" s="58">
        <f t="shared" si="28"/>
        <v>136</v>
      </c>
      <c r="K33" s="110"/>
      <c r="L33" s="112">
        <f t="shared" si="29"/>
        <v>7</v>
      </c>
      <c r="M33" s="110"/>
      <c r="N33" s="109"/>
      <c r="O33" s="78">
        <f t="shared" si="31"/>
        <v>231</v>
      </c>
      <c r="P33" s="88"/>
      <c r="Q33" s="113">
        <v>45</v>
      </c>
      <c r="R33" s="113">
        <f t="shared" si="30"/>
        <v>315</v>
      </c>
      <c r="S33" s="88"/>
      <c r="T33" s="113"/>
      <c r="U33" s="80">
        <f t="shared" si="32"/>
        <v>315</v>
      </c>
      <c r="V33" s="88"/>
      <c r="W33" s="118"/>
      <c r="X33" s="119"/>
      <c r="Y33" s="118"/>
      <c r="Z33" s="119"/>
      <c r="AA33" s="119"/>
      <c r="AB33" s="118"/>
      <c r="AC33" s="119"/>
      <c r="AD33" s="119"/>
      <c r="AE33" s="118"/>
      <c r="AF33" s="119"/>
      <c r="AG33" s="119"/>
      <c r="AH33" s="118"/>
      <c r="AI33" s="119"/>
      <c r="AJ33" s="119"/>
      <c r="AK33" s="118"/>
      <c r="AL33" s="119"/>
      <c r="AM33" s="119"/>
      <c r="AN33" s="120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93"/>
      <c r="BW33" s="93"/>
      <c r="BX33" s="93"/>
      <c r="BY33" s="93"/>
      <c r="BZ33" s="93"/>
      <c r="CA33" s="93"/>
      <c r="CB33" s="93"/>
      <c r="CC33" s="93"/>
      <c r="CD33" s="93"/>
      <c r="CE33" s="93"/>
      <c r="CF33" s="93"/>
      <c r="CG33" s="93"/>
      <c r="CH33" s="93"/>
      <c r="CI33" s="93"/>
      <c r="CJ33" s="93"/>
      <c r="CK33" s="93"/>
      <c r="CL33" s="93"/>
      <c r="CM33" s="93"/>
      <c r="CN33" s="93"/>
      <c r="CO33" s="93"/>
      <c r="CP33" s="93"/>
      <c r="CQ33" s="93"/>
      <c r="CR33" s="93"/>
      <c r="CS33" s="93"/>
      <c r="CT33" s="93"/>
      <c r="CU33" s="93"/>
      <c r="CV33" s="93"/>
      <c r="CW33" s="93"/>
      <c r="CX33" s="93"/>
      <c r="CY33" s="93"/>
      <c r="CZ33" s="93"/>
      <c r="DA33" s="93"/>
      <c r="DB33" s="93"/>
      <c r="DC33" s="93"/>
      <c r="DD33" s="93"/>
      <c r="DE33" s="93"/>
      <c r="DF33" s="93"/>
      <c r="DG33" s="93"/>
      <c r="DH33" s="93"/>
      <c r="DI33" s="93"/>
      <c r="DJ33" s="93"/>
      <c r="DK33" s="93"/>
      <c r="DL33" s="93"/>
      <c r="DM33" s="93"/>
      <c r="DN33" s="93"/>
      <c r="DO33" s="93"/>
      <c r="DP33" s="93"/>
      <c r="DQ33" s="93"/>
      <c r="DR33" s="93"/>
      <c r="DS33" s="93"/>
      <c r="DT33" s="93"/>
      <c r="DU33" s="93"/>
      <c r="DV33" s="93"/>
      <c r="DW33" s="93"/>
      <c r="DX33" s="93"/>
      <c r="DY33" s="93"/>
      <c r="DZ33" s="93"/>
      <c r="EA33" s="93"/>
      <c r="EB33" s="93"/>
      <c r="EC33" s="93"/>
      <c r="ED33" s="93"/>
      <c r="EE33" s="93"/>
      <c r="EF33" s="93"/>
      <c r="EG33" s="93"/>
      <c r="EH33" s="93"/>
      <c r="EI33" s="93"/>
      <c r="EJ33" s="93"/>
      <c r="EK33" s="93"/>
      <c r="EL33" s="93"/>
      <c r="EM33" s="93"/>
      <c r="EN33" s="93"/>
      <c r="EO33" s="93"/>
      <c r="EP33" s="93"/>
      <c r="EQ33" s="93"/>
      <c r="ER33" s="93"/>
      <c r="ES33" s="93"/>
      <c r="ET33" s="93"/>
      <c r="EU33" s="93"/>
      <c r="EV33" s="116"/>
    </row>
    <row r="34" spans="1:152" x14ac:dyDescent="0.25">
      <c r="W34" s="64"/>
      <c r="Y34" s="64"/>
      <c r="AB34" s="64"/>
      <c r="AE34" s="64"/>
      <c r="AH34" s="64"/>
      <c r="AK34" s="64"/>
      <c r="AN34" s="133"/>
    </row>
    <row r="35" spans="1:152" x14ac:dyDescent="0.25">
      <c r="W35" s="64"/>
      <c r="Y35" s="64"/>
      <c r="AB35" s="64"/>
      <c r="AE35" s="64"/>
      <c r="AH35" s="64"/>
      <c r="AK35" s="64"/>
      <c r="AN35" s="133"/>
    </row>
    <row r="36" spans="1:152" x14ac:dyDescent="0.25">
      <c r="W36" s="64"/>
      <c r="Y36" s="64"/>
      <c r="AB36" s="64"/>
      <c r="AE36" s="64"/>
      <c r="AH36" s="64"/>
      <c r="AK36" s="64"/>
      <c r="AN36" s="133"/>
    </row>
    <row r="37" spans="1:152" x14ac:dyDescent="0.25">
      <c r="W37" s="64"/>
      <c r="Y37" s="64"/>
      <c r="AB37" s="64"/>
      <c r="AE37" s="64"/>
      <c r="AH37" s="64"/>
      <c r="AK37" s="64"/>
      <c r="AN37" s="133"/>
    </row>
    <row r="38" spans="1:152" x14ac:dyDescent="0.25">
      <c r="W38" s="64"/>
      <c r="Y38" s="64"/>
      <c r="AB38" s="64"/>
      <c r="AE38" s="64"/>
      <c r="AH38" s="64"/>
      <c r="AK38" s="64"/>
      <c r="AN38" s="133"/>
    </row>
    <row r="39" spans="1:152" x14ac:dyDescent="0.25">
      <c r="W39" s="64"/>
      <c r="Y39" s="64"/>
      <c r="AB39" s="64"/>
      <c r="AE39" s="64"/>
      <c r="AH39" s="64"/>
      <c r="AK39" s="64"/>
      <c r="AN39" s="133"/>
    </row>
    <row r="40" spans="1:152" x14ac:dyDescent="0.25">
      <c r="W40" s="64"/>
      <c r="Y40" s="64"/>
      <c r="AB40" s="64"/>
      <c r="AE40" s="64"/>
      <c r="AH40" s="64"/>
      <c r="AK40" s="64"/>
      <c r="AN40" s="133"/>
    </row>
    <row r="41" spans="1:152" x14ac:dyDescent="0.25">
      <c r="W41" s="64"/>
      <c r="Y41" s="64"/>
      <c r="AB41" s="64"/>
      <c r="AE41" s="64"/>
      <c r="AH41" s="64"/>
      <c r="AK41" s="64"/>
      <c r="AN41" s="133"/>
    </row>
    <row r="42" spans="1:152" x14ac:dyDescent="0.25">
      <c r="W42" s="64"/>
      <c r="Y42" s="64"/>
      <c r="AB42" s="64"/>
      <c r="AE42" s="64"/>
      <c r="AH42" s="64"/>
      <c r="AK42" s="64"/>
      <c r="AN42" s="133"/>
    </row>
    <row r="43" spans="1:152" x14ac:dyDescent="0.25">
      <c r="W43" s="64"/>
      <c r="Y43" s="64"/>
      <c r="AB43" s="64"/>
      <c r="AE43" s="64"/>
      <c r="AH43" s="64"/>
      <c r="AK43" s="64"/>
      <c r="AN43" s="133"/>
    </row>
    <row r="44" spans="1:152" x14ac:dyDescent="0.25">
      <c r="W44" s="64"/>
      <c r="Y44" s="64"/>
      <c r="AB44" s="64"/>
      <c r="AE44" s="64"/>
      <c r="AH44" s="64"/>
      <c r="AK44" s="64"/>
      <c r="AN44" s="133"/>
    </row>
    <row r="45" spans="1:152" x14ac:dyDescent="0.25">
      <c r="W45" s="64"/>
      <c r="Y45" s="64"/>
      <c r="AB45" s="64"/>
      <c r="AE45" s="64"/>
      <c r="AH45" s="64"/>
      <c r="AK45" s="64"/>
      <c r="AN45" s="133"/>
    </row>
    <row r="46" spans="1:152" x14ac:dyDescent="0.25">
      <c r="W46" s="64"/>
      <c r="Y46" s="64"/>
      <c r="AB46" s="64"/>
      <c r="AE46" s="64"/>
      <c r="AH46" s="64"/>
      <c r="AK46" s="64"/>
      <c r="AN46" s="133"/>
    </row>
    <row r="47" spans="1:152" x14ac:dyDescent="0.25">
      <c r="W47" s="64"/>
      <c r="Y47" s="64"/>
      <c r="AB47" s="64"/>
      <c r="AE47" s="64"/>
      <c r="AH47" s="64"/>
      <c r="AK47" s="64"/>
      <c r="AN47" s="133"/>
    </row>
    <row r="48" spans="1:152" x14ac:dyDescent="0.25">
      <c r="W48" s="64"/>
      <c r="Y48" s="64"/>
      <c r="AB48" s="64"/>
      <c r="AE48" s="64"/>
      <c r="AH48" s="64"/>
      <c r="AK48" s="64"/>
      <c r="AN48" s="133"/>
    </row>
    <row r="49" spans="23:40" x14ac:dyDescent="0.25">
      <c r="W49" s="64"/>
      <c r="Y49" s="64"/>
      <c r="AB49" s="64"/>
      <c r="AE49" s="64"/>
      <c r="AH49" s="64"/>
      <c r="AK49" s="64"/>
      <c r="AN49" s="133"/>
    </row>
    <row r="50" spans="23:40" x14ac:dyDescent="0.25">
      <c r="W50" s="64"/>
      <c r="Y50" s="64"/>
      <c r="AB50" s="64"/>
      <c r="AE50" s="64"/>
      <c r="AH50" s="64"/>
      <c r="AK50" s="64"/>
      <c r="AN50" s="133"/>
    </row>
    <row r="51" spans="23:40" x14ac:dyDescent="0.25">
      <c r="W51" s="64"/>
      <c r="Y51" s="64"/>
      <c r="AB51" s="64"/>
      <c r="AE51" s="64"/>
      <c r="AH51" s="64"/>
      <c r="AK51" s="64"/>
      <c r="AN51" s="133"/>
    </row>
    <row r="52" spans="23:40" x14ac:dyDescent="0.25">
      <c r="W52" s="64"/>
      <c r="Y52" s="64"/>
      <c r="AB52" s="64"/>
      <c r="AE52" s="64"/>
      <c r="AH52" s="64"/>
      <c r="AK52" s="64"/>
      <c r="AN52" s="133"/>
    </row>
    <row r="53" spans="23:40" x14ac:dyDescent="0.25">
      <c r="W53" s="64"/>
      <c r="Y53" s="64"/>
      <c r="AB53" s="64"/>
      <c r="AE53" s="64"/>
      <c r="AH53" s="64"/>
      <c r="AK53" s="64"/>
      <c r="AN53" s="133"/>
    </row>
    <row r="54" spans="23:40" x14ac:dyDescent="0.25">
      <c r="W54" s="64"/>
      <c r="Y54" s="64"/>
      <c r="AB54" s="64"/>
      <c r="AE54" s="64"/>
      <c r="AH54" s="64"/>
      <c r="AK54" s="64"/>
      <c r="AN54" s="133"/>
    </row>
    <row r="55" spans="23:40" x14ac:dyDescent="0.25">
      <c r="W55" s="64"/>
      <c r="Y55" s="64"/>
      <c r="AB55" s="64"/>
      <c r="AE55" s="64"/>
      <c r="AH55" s="64"/>
      <c r="AK55" s="64"/>
      <c r="AN55" s="133"/>
    </row>
    <row r="56" spans="23:40" x14ac:dyDescent="0.25">
      <c r="W56" s="64"/>
      <c r="Y56" s="64"/>
      <c r="AB56" s="64"/>
      <c r="AE56" s="64"/>
      <c r="AH56" s="64"/>
      <c r="AK56" s="64"/>
      <c r="AN56" s="133"/>
    </row>
    <row r="57" spans="23:40" x14ac:dyDescent="0.25">
      <c r="W57" s="64"/>
      <c r="Y57" s="64"/>
      <c r="AB57" s="64"/>
      <c r="AE57" s="64"/>
      <c r="AH57" s="64"/>
      <c r="AK57" s="64"/>
      <c r="AN57" s="133"/>
    </row>
    <row r="58" spans="23:40" x14ac:dyDescent="0.25">
      <c r="W58" s="64"/>
      <c r="Y58" s="64"/>
      <c r="AB58" s="64"/>
      <c r="AE58" s="64"/>
      <c r="AH58" s="64"/>
      <c r="AK58" s="64"/>
      <c r="AN58" s="133"/>
    </row>
    <row r="59" spans="23:40" x14ac:dyDescent="0.25">
      <c r="W59" s="64"/>
      <c r="Y59" s="64"/>
      <c r="AB59" s="64"/>
      <c r="AE59" s="64"/>
      <c r="AH59" s="64"/>
      <c r="AK59" s="64"/>
      <c r="AN59" s="133"/>
    </row>
    <row r="60" spans="23:40" x14ac:dyDescent="0.25">
      <c r="W60" s="64"/>
      <c r="Y60" s="64"/>
      <c r="AB60" s="64"/>
      <c r="AE60" s="64"/>
      <c r="AH60" s="64"/>
      <c r="AK60" s="64"/>
      <c r="AN60" s="133"/>
    </row>
    <row r="61" spans="23:40" x14ac:dyDescent="0.25">
      <c r="W61" s="64"/>
      <c r="Y61" s="64"/>
      <c r="AB61" s="64"/>
      <c r="AE61" s="64"/>
      <c r="AH61" s="64"/>
      <c r="AK61" s="64"/>
      <c r="AN61" s="133"/>
    </row>
    <row r="62" spans="23:40" x14ac:dyDescent="0.25">
      <c r="W62" s="64"/>
      <c r="Y62" s="64"/>
      <c r="AB62" s="64"/>
      <c r="AE62" s="64"/>
      <c r="AH62" s="64"/>
      <c r="AK62" s="64"/>
      <c r="AN62" s="133"/>
    </row>
    <row r="63" spans="23:40" x14ac:dyDescent="0.25">
      <c r="W63" s="64"/>
      <c r="Y63" s="64"/>
      <c r="AB63" s="64"/>
      <c r="AE63" s="64"/>
      <c r="AH63" s="64"/>
      <c r="AK63" s="64"/>
      <c r="AN63" s="133"/>
    </row>
    <row r="64" spans="23:40" x14ac:dyDescent="0.25">
      <c r="W64" s="64"/>
      <c r="Y64" s="64"/>
      <c r="AB64" s="64"/>
      <c r="AE64" s="64"/>
      <c r="AH64" s="64"/>
      <c r="AK64" s="64"/>
      <c r="AN64" s="133"/>
    </row>
    <row r="65" spans="23:40" x14ac:dyDescent="0.25">
      <c r="W65" s="64"/>
      <c r="Y65" s="64"/>
      <c r="AB65" s="64"/>
      <c r="AE65" s="64"/>
      <c r="AH65" s="64"/>
      <c r="AK65" s="64"/>
      <c r="AN65" s="133"/>
    </row>
    <row r="66" spans="23:40" x14ac:dyDescent="0.25">
      <c r="W66" s="64"/>
      <c r="Y66" s="64"/>
      <c r="AB66" s="64"/>
      <c r="AE66" s="64"/>
      <c r="AH66" s="64"/>
      <c r="AK66" s="64"/>
      <c r="AN66" s="133"/>
    </row>
    <row r="67" spans="23:40" x14ac:dyDescent="0.25">
      <c r="W67" s="64"/>
      <c r="Y67" s="64"/>
      <c r="AB67" s="64"/>
      <c r="AE67" s="64"/>
      <c r="AH67" s="64"/>
      <c r="AK67" s="64"/>
      <c r="AN67" s="133"/>
    </row>
    <row r="68" spans="23:40" x14ac:dyDescent="0.25">
      <c r="W68" s="64"/>
      <c r="Y68" s="64"/>
      <c r="AB68" s="64"/>
      <c r="AE68" s="64"/>
      <c r="AH68" s="64"/>
      <c r="AK68" s="64"/>
      <c r="AN68" s="133"/>
    </row>
    <row r="69" spans="23:40" x14ac:dyDescent="0.25">
      <c r="W69" s="64"/>
      <c r="Y69" s="64"/>
      <c r="AB69" s="64"/>
      <c r="AE69" s="64"/>
      <c r="AH69" s="64"/>
      <c r="AK69" s="64"/>
      <c r="AN69" s="133"/>
    </row>
    <row r="70" spans="23:40" x14ac:dyDescent="0.25">
      <c r="W70" s="64"/>
      <c r="Y70" s="64"/>
      <c r="AB70" s="64"/>
      <c r="AE70" s="64"/>
      <c r="AH70" s="64"/>
      <c r="AK70" s="64"/>
      <c r="AN70" s="133"/>
    </row>
    <row r="71" spans="23:40" x14ac:dyDescent="0.25">
      <c r="W71" s="64"/>
      <c r="Y71" s="64"/>
      <c r="AB71" s="64"/>
      <c r="AE71" s="64"/>
      <c r="AH71" s="64"/>
      <c r="AK71" s="64"/>
      <c r="AN71" s="133"/>
    </row>
    <row r="72" spans="23:40" x14ac:dyDescent="0.25">
      <c r="W72" s="64"/>
      <c r="Y72" s="64"/>
      <c r="AB72" s="64"/>
      <c r="AE72" s="64"/>
      <c r="AH72" s="64"/>
      <c r="AK72" s="64"/>
      <c r="AN72" s="133"/>
    </row>
    <row r="73" spans="23:40" x14ac:dyDescent="0.25">
      <c r="W73" s="64"/>
      <c r="Y73" s="64"/>
      <c r="AB73" s="64"/>
      <c r="AE73" s="64"/>
      <c r="AH73" s="64"/>
      <c r="AK73" s="64"/>
      <c r="AN73" s="133"/>
    </row>
    <row r="74" spans="23:40" x14ac:dyDescent="0.25">
      <c r="W74" s="64"/>
      <c r="Y74" s="64"/>
      <c r="AB74" s="64"/>
      <c r="AE74" s="64"/>
      <c r="AH74" s="64"/>
      <c r="AK74" s="64"/>
      <c r="AN74" s="133"/>
    </row>
    <row r="75" spans="23:40" x14ac:dyDescent="0.25">
      <c r="W75" s="64"/>
      <c r="Y75" s="64"/>
      <c r="AB75" s="64"/>
      <c r="AE75" s="64"/>
      <c r="AH75" s="64"/>
      <c r="AK75" s="64"/>
      <c r="AN75" s="133"/>
    </row>
    <row r="76" spans="23:40" x14ac:dyDescent="0.25">
      <c r="W76" s="64"/>
      <c r="Y76" s="64"/>
      <c r="AB76" s="64"/>
      <c r="AE76" s="64"/>
      <c r="AH76" s="64"/>
      <c r="AK76" s="64"/>
      <c r="AN76" s="133"/>
    </row>
    <row r="77" spans="23:40" x14ac:dyDescent="0.25">
      <c r="W77" s="64"/>
      <c r="Y77" s="64"/>
      <c r="AB77" s="64"/>
      <c r="AE77" s="64"/>
      <c r="AH77" s="64"/>
      <c r="AK77" s="64"/>
      <c r="AN77" s="133"/>
    </row>
    <row r="78" spans="23:40" x14ac:dyDescent="0.25">
      <c r="W78" s="64"/>
      <c r="Y78" s="64"/>
      <c r="AB78" s="64"/>
      <c r="AE78" s="64"/>
      <c r="AH78" s="64"/>
      <c r="AK78" s="64"/>
      <c r="AN78" s="133"/>
    </row>
    <row r="79" spans="23:40" x14ac:dyDescent="0.25">
      <c r="W79" s="64"/>
      <c r="Y79" s="64"/>
      <c r="AB79" s="64"/>
      <c r="AE79" s="64"/>
      <c r="AH79" s="64"/>
      <c r="AK79" s="64"/>
      <c r="AN79" s="133"/>
    </row>
    <row r="80" spans="23:40" x14ac:dyDescent="0.25">
      <c r="W80" s="64"/>
      <c r="Y80" s="64"/>
      <c r="AB80" s="64"/>
      <c r="AE80" s="64"/>
      <c r="AH80" s="64"/>
      <c r="AK80" s="64"/>
      <c r="AN80" s="133"/>
    </row>
    <row r="81" spans="23:40" x14ac:dyDescent="0.25">
      <c r="W81" s="64"/>
      <c r="Y81" s="64"/>
      <c r="AB81" s="64"/>
      <c r="AE81" s="64"/>
      <c r="AH81" s="64"/>
      <c r="AK81" s="64"/>
      <c r="AN81" s="133"/>
    </row>
    <row r="82" spans="23:40" x14ac:dyDescent="0.25">
      <c r="W82" s="64"/>
      <c r="Y82" s="64"/>
      <c r="AB82" s="64"/>
      <c r="AE82" s="64"/>
      <c r="AH82" s="64"/>
      <c r="AK82" s="64"/>
      <c r="AN82" s="133"/>
    </row>
    <row r="83" spans="23:40" x14ac:dyDescent="0.25">
      <c r="W83" s="64"/>
      <c r="Y83" s="64"/>
      <c r="AB83" s="64"/>
      <c r="AE83" s="64"/>
      <c r="AH83" s="64"/>
      <c r="AK83" s="64"/>
      <c r="AN83" s="133"/>
    </row>
    <row r="84" spans="23:40" x14ac:dyDescent="0.25">
      <c r="W84" s="64"/>
      <c r="Y84" s="64"/>
      <c r="AB84" s="64"/>
      <c r="AE84" s="64"/>
      <c r="AH84" s="64"/>
      <c r="AK84" s="64"/>
      <c r="AN84" s="133"/>
    </row>
    <row r="85" spans="23:40" x14ac:dyDescent="0.25">
      <c r="W85" s="64"/>
      <c r="Y85" s="64"/>
      <c r="AB85" s="64"/>
      <c r="AE85" s="64"/>
      <c r="AH85" s="64"/>
      <c r="AK85" s="64"/>
      <c r="AN85" s="133"/>
    </row>
    <row r="86" spans="23:40" x14ac:dyDescent="0.25">
      <c r="W86" s="64"/>
      <c r="Y86" s="64"/>
      <c r="AB86" s="64"/>
      <c r="AE86" s="64"/>
      <c r="AH86" s="64"/>
      <c r="AK86" s="64"/>
      <c r="AN86" s="133"/>
    </row>
    <row r="87" spans="23:40" x14ac:dyDescent="0.25">
      <c r="W87" s="64"/>
      <c r="Y87" s="64"/>
      <c r="AB87" s="64"/>
      <c r="AE87" s="64"/>
      <c r="AH87" s="64"/>
      <c r="AK87" s="64"/>
      <c r="AN87" s="133"/>
    </row>
    <row r="88" spans="23:40" x14ac:dyDescent="0.25">
      <c r="W88" s="64"/>
      <c r="Y88" s="64"/>
      <c r="AB88" s="64"/>
      <c r="AE88" s="64"/>
      <c r="AH88" s="64"/>
      <c r="AK88" s="64"/>
      <c r="AN88" s="133"/>
    </row>
    <row r="89" spans="23:40" x14ac:dyDescent="0.25">
      <c r="W89" s="64"/>
      <c r="Y89" s="64"/>
      <c r="AB89" s="64"/>
      <c r="AE89" s="64"/>
      <c r="AH89" s="64"/>
      <c r="AK89" s="64"/>
      <c r="AN89" s="133"/>
    </row>
    <row r="90" spans="23:40" x14ac:dyDescent="0.25">
      <c r="W90" s="64"/>
      <c r="Y90" s="64"/>
      <c r="AB90" s="64"/>
      <c r="AE90" s="64"/>
      <c r="AH90" s="64"/>
      <c r="AK90" s="64"/>
      <c r="AN90" s="133"/>
    </row>
    <row r="91" spans="23:40" x14ac:dyDescent="0.25">
      <c r="W91" s="64"/>
      <c r="Y91" s="64"/>
      <c r="AB91" s="64"/>
      <c r="AE91" s="64"/>
      <c r="AH91" s="64"/>
      <c r="AK91" s="64"/>
      <c r="AN91" s="133"/>
    </row>
    <row r="92" spans="23:40" x14ac:dyDescent="0.25">
      <c r="W92" s="64"/>
      <c r="Y92" s="64"/>
      <c r="AB92" s="64"/>
      <c r="AE92" s="64"/>
      <c r="AH92" s="64"/>
      <c r="AK92" s="64"/>
      <c r="AN92" s="133"/>
    </row>
    <row r="93" spans="23:40" x14ac:dyDescent="0.25">
      <c r="W93" s="64"/>
      <c r="Y93" s="64"/>
      <c r="AB93" s="64"/>
      <c r="AE93" s="64"/>
      <c r="AH93" s="64"/>
      <c r="AK93" s="64"/>
      <c r="AN93" s="133"/>
    </row>
    <row r="94" spans="23:40" x14ac:dyDescent="0.25">
      <c r="W94" s="64"/>
      <c r="Y94" s="64"/>
      <c r="AB94" s="64"/>
      <c r="AE94" s="64"/>
      <c r="AH94" s="64"/>
      <c r="AK94" s="64"/>
      <c r="AN94" s="133"/>
    </row>
    <row r="95" spans="23:40" x14ac:dyDescent="0.25">
      <c r="W95" s="64"/>
      <c r="Y95" s="64"/>
      <c r="AB95" s="64"/>
      <c r="AE95" s="64"/>
      <c r="AH95" s="64"/>
      <c r="AK95" s="64"/>
      <c r="AN95" s="133"/>
    </row>
    <row r="96" spans="23:40" x14ac:dyDescent="0.25">
      <c r="W96" s="64"/>
      <c r="Y96" s="64"/>
      <c r="AB96" s="64"/>
      <c r="AE96" s="64"/>
      <c r="AH96" s="64"/>
      <c r="AK96" s="64"/>
      <c r="AN96" s="133"/>
    </row>
    <row r="97" spans="23:40" x14ac:dyDescent="0.25">
      <c r="W97" s="64"/>
      <c r="Y97" s="64"/>
      <c r="AB97" s="64"/>
      <c r="AE97" s="64"/>
      <c r="AH97" s="64"/>
      <c r="AK97" s="64"/>
      <c r="AN97" s="133"/>
    </row>
    <row r="98" spans="23:40" x14ac:dyDescent="0.25">
      <c r="W98" s="64"/>
      <c r="Y98" s="64"/>
      <c r="AB98" s="64"/>
      <c r="AE98" s="64"/>
      <c r="AH98" s="64"/>
      <c r="AK98" s="64"/>
      <c r="AN98" s="133"/>
    </row>
    <row r="99" spans="23:40" x14ac:dyDescent="0.25">
      <c r="W99" s="64"/>
      <c r="Y99" s="64"/>
      <c r="AB99" s="64"/>
      <c r="AE99" s="64"/>
      <c r="AH99" s="64"/>
      <c r="AK99" s="64"/>
      <c r="AN99" s="133"/>
    </row>
    <row r="100" spans="23:40" x14ac:dyDescent="0.25">
      <c r="W100" s="64"/>
      <c r="Y100" s="64"/>
      <c r="AB100" s="64"/>
      <c r="AE100" s="64"/>
      <c r="AH100" s="64"/>
      <c r="AK100" s="64"/>
      <c r="AN100" s="133"/>
    </row>
    <row r="101" spans="23:40" x14ac:dyDescent="0.25">
      <c r="W101" s="64"/>
      <c r="Y101" s="64"/>
      <c r="AB101" s="64"/>
      <c r="AE101" s="64"/>
      <c r="AH101" s="64"/>
      <c r="AK101" s="64"/>
      <c r="AN101" s="133"/>
    </row>
    <row r="102" spans="23:40" x14ac:dyDescent="0.25">
      <c r="W102" s="64"/>
      <c r="Y102" s="64"/>
      <c r="AB102" s="64"/>
      <c r="AE102" s="64"/>
      <c r="AH102" s="64"/>
      <c r="AK102" s="64"/>
      <c r="AN102" s="133"/>
    </row>
    <row r="103" spans="23:40" x14ac:dyDescent="0.25">
      <c r="W103" s="64"/>
      <c r="Y103" s="64"/>
      <c r="AB103" s="64"/>
      <c r="AE103" s="64"/>
      <c r="AH103" s="64"/>
      <c r="AK103" s="64"/>
      <c r="AN103" s="133"/>
    </row>
    <row r="104" spans="23:40" x14ac:dyDescent="0.25">
      <c r="W104" s="64"/>
      <c r="Y104" s="64"/>
      <c r="AB104" s="64"/>
      <c r="AE104" s="64"/>
      <c r="AH104" s="64"/>
      <c r="AK104" s="64"/>
      <c r="AN104" s="133"/>
    </row>
    <row r="105" spans="23:40" x14ac:dyDescent="0.25">
      <c r="W105" s="64"/>
      <c r="Y105" s="64"/>
      <c r="AB105" s="64"/>
      <c r="AE105" s="64"/>
      <c r="AH105" s="64"/>
      <c r="AK105" s="64"/>
      <c r="AN105" s="133"/>
    </row>
    <row r="106" spans="23:40" x14ac:dyDescent="0.25">
      <c r="W106" s="64"/>
      <c r="Y106" s="64"/>
      <c r="AB106" s="64"/>
      <c r="AE106" s="64"/>
      <c r="AH106" s="64"/>
      <c r="AK106" s="64"/>
      <c r="AN106" s="133"/>
    </row>
    <row r="107" spans="23:40" x14ac:dyDescent="0.25">
      <c r="W107" s="64"/>
      <c r="Y107" s="64"/>
      <c r="AB107" s="64"/>
      <c r="AE107" s="64"/>
      <c r="AH107" s="64"/>
      <c r="AK107" s="64"/>
      <c r="AN107" s="133"/>
    </row>
    <row r="108" spans="23:40" x14ac:dyDescent="0.25">
      <c r="W108" s="64"/>
      <c r="Y108" s="64"/>
      <c r="AB108" s="64"/>
      <c r="AE108" s="64"/>
      <c r="AH108" s="64"/>
      <c r="AK108" s="64"/>
      <c r="AN108" s="133"/>
    </row>
    <row r="109" spans="23:40" x14ac:dyDescent="0.25">
      <c r="W109" s="64"/>
      <c r="Y109" s="64"/>
      <c r="AB109" s="64"/>
      <c r="AE109" s="64"/>
      <c r="AH109" s="64"/>
      <c r="AK109" s="64"/>
      <c r="AN109" s="133"/>
    </row>
    <row r="110" spans="23:40" x14ac:dyDescent="0.25">
      <c r="W110" s="64"/>
      <c r="Y110" s="64"/>
      <c r="AB110" s="64"/>
      <c r="AE110" s="64"/>
      <c r="AH110" s="64"/>
      <c r="AK110" s="64"/>
      <c r="AN110" s="133"/>
    </row>
    <row r="111" spans="23:40" x14ac:dyDescent="0.25">
      <c r="W111" s="64"/>
      <c r="Y111" s="64"/>
      <c r="AB111" s="64"/>
      <c r="AE111" s="64"/>
      <c r="AH111" s="64"/>
      <c r="AK111" s="64"/>
      <c r="AN111" s="133"/>
    </row>
    <row r="112" spans="23:40" x14ac:dyDescent="0.25">
      <c r="W112" s="64"/>
      <c r="Y112" s="64"/>
      <c r="AB112" s="64"/>
      <c r="AE112" s="64"/>
      <c r="AH112" s="64"/>
      <c r="AK112" s="64"/>
      <c r="AN112" s="133"/>
    </row>
    <row r="113" spans="23:40" x14ac:dyDescent="0.25">
      <c r="W113" s="64"/>
      <c r="Y113" s="64"/>
      <c r="AB113" s="64"/>
      <c r="AE113" s="64"/>
      <c r="AH113" s="64"/>
      <c r="AK113" s="64"/>
      <c r="AN113" s="133"/>
    </row>
    <row r="114" spans="23:40" x14ac:dyDescent="0.25">
      <c r="W114" s="64"/>
      <c r="Y114" s="64"/>
      <c r="AB114" s="64"/>
      <c r="AE114" s="64"/>
      <c r="AH114" s="64"/>
      <c r="AK114" s="64"/>
      <c r="AN114" s="133"/>
    </row>
    <row r="115" spans="23:40" x14ac:dyDescent="0.25">
      <c r="W115" s="64"/>
      <c r="Y115" s="64"/>
      <c r="AB115" s="64"/>
      <c r="AE115" s="64"/>
      <c r="AH115" s="64"/>
      <c r="AK115" s="64"/>
      <c r="AN115" s="133"/>
    </row>
    <row r="116" spans="23:40" x14ac:dyDescent="0.25">
      <c r="W116" s="64"/>
      <c r="Y116" s="64"/>
      <c r="AB116" s="64"/>
      <c r="AE116" s="64"/>
      <c r="AH116" s="64"/>
      <c r="AK116" s="64"/>
      <c r="AN116" s="133"/>
    </row>
    <row r="117" spans="23:40" x14ac:dyDescent="0.25">
      <c r="W117" s="64"/>
      <c r="Y117" s="64"/>
      <c r="AB117" s="64"/>
      <c r="AE117" s="64"/>
      <c r="AH117" s="64"/>
      <c r="AK117" s="64"/>
      <c r="AN117" s="133"/>
    </row>
    <row r="118" spans="23:40" x14ac:dyDescent="0.25">
      <c r="W118" s="64"/>
      <c r="Y118" s="64"/>
      <c r="AB118" s="64"/>
      <c r="AE118" s="64"/>
      <c r="AH118" s="64"/>
      <c r="AK118" s="64"/>
      <c r="AN118" s="133"/>
    </row>
    <row r="119" spans="23:40" x14ac:dyDescent="0.25">
      <c r="W119" s="64"/>
      <c r="Y119" s="64"/>
      <c r="AB119" s="64"/>
      <c r="AE119" s="64"/>
      <c r="AH119" s="64"/>
      <c r="AK119" s="64"/>
      <c r="AN119" s="133"/>
    </row>
    <row r="120" spans="23:40" x14ac:dyDescent="0.25">
      <c r="W120" s="64"/>
      <c r="Y120" s="64"/>
      <c r="AB120" s="64"/>
      <c r="AE120" s="64"/>
      <c r="AH120" s="64"/>
      <c r="AK120" s="64"/>
      <c r="AN120" s="133"/>
    </row>
    <row r="121" spans="23:40" x14ac:dyDescent="0.25">
      <c r="W121" s="64"/>
      <c r="Y121" s="64"/>
      <c r="AB121" s="64"/>
      <c r="AE121" s="64"/>
      <c r="AH121" s="64"/>
      <c r="AK121" s="64"/>
      <c r="AN121" s="133"/>
    </row>
    <row r="122" spans="23:40" x14ac:dyDescent="0.25">
      <c r="W122" s="64"/>
      <c r="Y122" s="64"/>
      <c r="AB122" s="64"/>
      <c r="AE122" s="64"/>
      <c r="AH122" s="64"/>
      <c r="AK122" s="64"/>
      <c r="AN122" s="133"/>
    </row>
    <row r="123" spans="23:40" x14ac:dyDescent="0.25">
      <c r="W123" s="64"/>
      <c r="Y123" s="64"/>
      <c r="AB123" s="64"/>
      <c r="AE123" s="64"/>
      <c r="AH123" s="64"/>
      <c r="AK123" s="64"/>
      <c r="AN123" s="133"/>
    </row>
    <row r="124" spans="23:40" x14ac:dyDescent="0.25">
      <c r="W124" s="64"/>
      <c r="Y124" s="64"/>
      <c r="AB124" s="64"/>
      <c r="AE124" s="64"/>
      <c r="AH124" s="64"/>
      <c r="AK124" s="64"/>
      <c r="AN124" s="133"/>
    </row>
    <row r="125" spans="23:40" x14ac:dyDescent="0.25">
      <c r="W125" s="64"/>
      <c r="Y125" s="64"/>
      <c r="AB125" s="64"/>
      <c r="AE125" s="64"/>
      <c r="AH125" s="64"/>
      <c r="AK125" s="64"/>
      <c r="AN125" s="133"/>
    </row>
    <row r="126" spans="23:40" x14ac:dyDescent="0.25">
      <c r="W126" s="64"/>
      <c r="Y126" s="64"/>
      <c r="AB126" s="64"/>
      <c r="AE126" s="64"/>
      <c r="AH126" s="64"/>
      <c r="AK126" s="64"/>
      <c r="AN126" s="133"/>
    </row>
    <row r="127" spans="23:40" x14ac:dyDescent="0.25">
      <c r="W127" s="64"/>
      <c r="Y127" s="64"/>
      <c r="AB127" s="64"/>
      <c r="AE127" s="64"/>
      <c r="AH127" s="64"/>
      <c r="AK127" s="64"/>
      <c r="AN127" s="133"/>
    </row>
    <row r="128" spans="23:40" x14ac:dyDescent="0.25">
      <c r="W128" s="64"/>
      <c r="Y128" s="64"/>
      <c r="AB128" s="64"/>
      <c r="AE128" s="64"/>
      <c r="AH128" s="64"/>
      <c r="AK128" s="64"/>
      <c r="AN128" s="133"/>
    </row>
    <row r="129" spans="23:40" x14ac:dyDescent="0.25">
      <c r="W129" s="64"/>
      <c r="Y129" s="64"/>
      <c r="AB129" s="64"/>
      <c r="AE129" s="64"/>
      <c r="AH129" s="64"/>
      <c r="AK129" s="64"/>
      <c r="AN129" s="133"/>
    </row>
    <row r="130" spans="23:40" x14ac:dyDescent="0.25">
      <c r="W130" s="64"/>
      <c r="Y130" s="64"/>
      <c r="AB130" s="64"/>
      <c r="AE130" s="64"/>
      <c r="AH130" s="64"/>
      <c r="AK130" s="64"/>
      <c r="AN130" s="133"/>
    </row>
    <row r="131" spans="23:40" x14ac:dyDescent="0.25">
      <c r="W131" s="64"/>
      <c r="Y131" s="64"/>
      <c r="AB131" s="64"/>
      <c r="AE131" s="64"/>
      <c r="AH131" s="64"/>
      <c r="AK131" s="64"/>
      <c r="AN131" s="133"/>
    </row>
    <row r="132" spans="23:40" x14ac:dyDescent="0.25">
      <c r="W132" s="64"/>
      <c r="Y132" s="64"/>
      <c r="AB132" s="64"/>
      <c r="AE132" s="64"/>
      <c r="AH132" s="64"/>
      <c r="AK132" s="64"/>
      <c r="AN132" s="133"/>
    </row>
    <row r="133" spans="23:40" x14ac:dyDescent="0.25">
      <c r="W133" s="64"/>
      <c r="Y133" s="64"/>
      <c r="AB133" s="64"/>
      <c r="AE133" s="64"/>
      <c r="AH133" s="64"/>
      <c r="AK133" s="64"/>
      <c r="AN133" s="133"/>
    </row>
    <row r="134" spans="23:40" x14ac:dyDescent="0.25">
      <c r="W134" s="64"/>
      <c r="Y134" s="64"/>
      <c r="AB134" s="64"/>
      <c r="AE134" s="64"/>
      <c r="AH134" s="64"/>
      <c r="AK134" s="64"/>
      <c r="AN134" s="133"/>
    </row>
    <row r="135" spans="23:40" x14ac:dyDescent="0.25">
      <c r="W135" s="64"/>
      <c r="Y135" s="64"/>
      <c r="AB135" s="64"/>
      <c r="AE135" s="64"/>
      <c r="AH135" s="64"/>
      <c r="AK135" s="64"/>
      <c r="AN135" s="133"/>
    </row>
    <row r="136" spans="23:40" x14ac:dyDescent="0.25">
      <c r="W136" s="64"/>
      <c r="Y136" s="64"/>
      <c r="AB136" s="64"/>
      <c r="AE136" s="64"/>
      <c r="AH136" s="64"/>
      <c r="AK136" s="64"/>
      <c r="AN136" s="133"/>
    </row>
    <row r="137" spans="23:40" x14ac:dyDescent="0.25">
      <c r="W137" s="64"/>
      <c r="Y137" s="64"/>
      <c r="AB137" s="64"/>
      <c r="AE137" s="64"/>
      <c r="AH137" s="64"/>
      <c r="AK137" s="64"/>
      <c r="AN137" s="133"/>
    </row>
    <row r="138" spans="23:40" x14ac:dyDescent="0.25">
      <c r="W138" s="64"/>
      <c r="Y138" s="64"/>
      <c r="AB138" s="64"/>
      <c r="AE138" s="64"/>
      <c r="AH138" s="64"/>
      <c r="AK138" s="64"/>
      <c r="AN138" s="133"/>
    </row>
    <row r="139" spans="23:40" x14ac:dyDescent="0.25">
      <c r="W139" s="64"/>
      <c r="Y139" s="64"/>
      <c r="AB139" s="64"/>
      <c r="AE139" s="64"/>
      <c r="AH139" s="64"/>
      <c r="AK139" s="64"/>
      <c r="AN139" s="133"/>
    </row>
    <row r="140" spans="23:40" x14ac:dyDescent="0.25">
      <c r="W140" s="64"/>
      <c r="Y140" s="64"/>
      <c r="AB140" s="64"/>
      <c r="AE140" s="64"/>
      <c r="AH140" s="64"/>
      <c r="AK140" s="64"/>
      <c r="AN140" s="133"/>
    </row>
    <row r="141" spans="23:40" x14ac:dyDescent="0.25">
      <c r="W141" s="64"/>
      <c r="Y141" s="64"/>
      <c r="AB141" s="64"/>
      <c r="AE141" s="64"/>
      <c r="AH141" s="64"/>
      <c r="AK141" s="64"/>
      <c r="AN141" s="133"/>
    </row>
    <row r="142" spans="23:40" x14ac:dyDescent="0.25">
      <c r="W142" s="64"/>
      <c r="Y142" s="64"/>
      <c r="AB142" s="64"/>
      <c r="AE142" s="64"/>
      <c r="AH142" s="64"/>
      <c r="AK142" s="64"/>
      <c r="AN142" s="133"/>
    </row>
    <row r="143" spans="23:40" x14ac:dyDescent="0.25">
      <c r="W143" s="64"/>
      <c r="Y143" s="64"/>
      <c r="AB143" s="64"/>
      <c r="AE143" s="64"/>
      <c r="AH143" s="64"/>
      <c r="AK143" s="64"/>
      <c r="AN143" s="133"/>
    </row>
    <row r="144" spans="23:40" x14ac:dyDescent="0.25">
      <c r="W144" s="64"/>
      <c r="Y144" s="64"/>
      <c r="AB144" s="64"/>
      <c r="AE144" s="64"/>
      <c r="AH144" s="64"/>
      <c r="AK144" s="64"/>
      <c r="AN144" s="133"/>
    </row>
    <row r="145" spans="23:40" x14ac:dyDescent="0.25">
      <c r="W145" s="64"/>
      <c r="Y145" s="64"/>
      <c r="AB145" s="64"/>
      <c r="AE145" s="64"/>
      <c r="AH145" s="64"/>
      <c r="AK145" s="64"/>
      <c r="AN145" s="133"/>
    </row>
    <row r="146" spans="23:40" x14ac:dyDescent="0.25">
      <c r="W146" s="64"/>
      <c r="Y146" s="64"/>
      <c r="AB146" s="64"/>
      <c r="AE146" s="64"/>
      <c r="AH146" s="64"/>
      <c r="AK146" s="64"/>
      <c r="AN146" s="133"/>
    </row>
    <row r="147" spans="23:40" x14ac:dyDescent="0.25">
      <c r="W147" s="64"/>
      <c r="Y147" s="64"/>
      <c r="AB147" s="64"/>
      <c r="AE147" s="64"/>
      <c r="AH147" s="64"/>
      <c r="AK147" s="64"/>
      <c r="AN147" s="133"/>
    </row>
    <row r="148" spans="23:40" x14ac:dyDescent="0.25">
      <c r="W148" s="64"/>
      <c r="Y148" s="64"/>
      <c r="AB148" s="64"/>
      <c r="AE148" s="64"/>
      <c r="AH148" s="64"/>
      <c r="AK148" s="64"/>
      <c r="AN148" s="133"/>
    </row>
    <row r="149" spans="23:40" x14ac:dyDescent="0.25">
      <c r="W149" s="64"/>
      <c r="Y149" s="64"/>
      <c r="AB149" s="64"/>
      <c r="AE149" s="64"/>
      <c r="AH149" s="64"/>
      <c r="AK149" s="64"/>
      <c r="AN149" s="133"/>
    </row>
    <row r="150" spans="23:40" x14ac:dyDescent="0.25">
      <c r="W150" s="64"/>
      <c r="Y150" s="64"/>
      <c r="AB150" s="64"/>
      <c r="AE150" s="64"/>
      <c r="AH150" s="64"/>
      <c r="AK150" s="64"/>
      <c r="AN150" s="133"/>
    </row>
    <row r="151" spans="23:40" x14ac:dyDescent="0.25">
      <c r="W151" s="64"/>
      <c r="Y151" s="64"/>
      <c r="AB151" s="64"/>
      <c r="AE151" s="64"/>
      <c r="AH151" s="64"/>
      <c r="AK151" s="64"/>
      <c r="AN151" s="133"/>
    </row>
    <row r="152" spans="23:40" x14ac:dyDescent="0.25">
      <c r="W152" s="64"/>
      <c r="Y152" s="64"/>
      <c r="AB152" s="64"/>
      <c r="AE152" s="64"/>
      <c r="AH152" s="64"/>
      <c r="AK152" s="64"/>
      <c r="AN152" s="133"/>
    </row>
    <row r="153" spans="23:40" x14ac:dyDescent="0.25">
      <c r="W153" s="64"/>
      <c r="Y153" s="64"/>
      <c r="AB153" s="64"/>
      <c r="AE153" s="64"/>
      <c r="AH153" s="64"/>
      <c r="AK153" s="64"/>
      <c r="AN153" s="133"/>
    </row>
    <row r="154" spans="23:40" x14ac:dyDescent="0.25">
      <c r="W154" s="64"/>
      <c r="Y154" s="64"/>
      <c r="AB154" s="64"/>
      <c r="AE154" s="64"/>
      <c r="AH154" s="64"/>
      <c r="AK154" s="64"/>
      <c r="AN154" s="133"/>
    </row>
    <row r="155" spans="23:40" x14ac:dyDescent="0.25">
      <c r="W155" s="64"/>
      <c r="Y155" s="64"/>
      <c r="AB155" s="64"/>
      <c r="AE155" s="64"/>
      <c r="AH155" s="64"/>
      <c r="AK155" s="64"/>
      <c r="AN155" s="133"/>
    </row>
    <row r="156" spans="23:40" x14ac:dyDescent="0.25">
      <c r="W156" s="64"/>
      <c r="Y156" s="64"/>
      <c r="AB156" s="64"/>
      <c r="AE156" s="64"/>
      <c r="AH156" s="64"/>
      <c r="AK156" s="64"/>
      <c r="AN156" s="133"/>
    </row>
    <row r="157" spans="23:40" x14ac:dyDescent="0.25">
      <c r="W157" s="64"/>
      <c r="Y157" s="64"/>
      <c r="AB157" s="64"/>
      <c r="AE157" s="64"/>
      <c r="AH157" s="64"/>
      <c r="AK157" s="64"/>
      <c r="AN157" s="133"/>
    </row>
    <row r="158" spans="23:40" x14ac:dyDescent="0.25">
      <c r="W158" s="64"/>
      <c r="Y158" s="64"/>
      <c r="AB158" s="64"/>
      <c r="AE158" s="64"/>
      <c r="AH158" s="64"/>
      <c r="AK158" s="64"/>
      <c r="AN158" s="133"/>
    </row>
    <row r="159" spans="23:40" x14ac:dyDescent="0.25">
      <c r="W159" s="64"/>
      <c r="Y159" s="64"/>
      <c r="AB159" s="64"/>
      <c r="AE159" s="64"/>
      <c r="AH159" s="64"/>
      <c r="AK159" s="64"/>
      <c r="AN159" s="133"/>
    </row>
    <row r="160" spans="23:40" x14ac:dyDescent="0.25">
      <c r="W160" s="64"/>
      <c r="Y160" s="64"/>
      <c r="AB160" s="64"/>
      <c r="AE160" s="64"/>
      <c r="AH160" s="64"/>
      <c r="AK160" s="64"/>
      <c r="AN160" s="133"/>
    </row>
    <row r="161" spans="23:40" x14ac:dyDescent="0.25">
      <c r="W161" s="64"/>
      <c r="Y161" s="64"/>
      <c r="AB161" s="64"/>
      <c r="AE161" s="64"/>
      <c r="AH161" s="64"/>
      <c r="AK161" s="64"/>
      <c r="AN161" s="133"/>
    </row>
    <row r="162" spans="23:40" x14ac:dyDescent="0.25">
      <c r="W162" s="64"/>
      <c r="Y162" s="64"/>
      <c r="AB162" s="64"/>
      <c r="AE162" s="64"/>
      <c r="AH162" s="64"/>
      <c r="AK162" s="64"/>
      <c r="AN162" s="133"/>
    </row>
    <row r="163" spans="23:40" x14ac:dyDescent="0.25">
      <c r="W163" s="64"/>
      <c r="Y163" s="64"/>
      <c r="AB163" s="64"/>
      <c r="AE163" s="64"/>
      <c r="AH163" s="64"/>
      <c r="AK163" s="64"/>
      <c r="AN163" s="133"/>
    </row>
    <row r="164" spans="23:40" x14ac:dyDescent="0.25">
      <c r="W164" s="64"/>
      <c r="Y164" s="64"/>
      <c r="AB164" s="64"/>
      <c r="AE164" s="64"/>
      <c r="AH164" s="64"/>
      <c r="AK164" s="64"/>
      <c r="AN164" s="133"/>
    </row>
    <row r="165" spans="23:40" x14ac:dyDescent="0.25">
      <c r="W165" s="64"/>
      <c r="Y165" s="64"/>
      <c r="AB165" s="64"/>
      <c r="AE165" s="64"/>
      <c r="AH165" s="64"/>
      <c r="AK165" s="64"/>
      <c r="AN165" s="133"/>
    </row>
    <row r="166" spans="23:40" x14ac:dyDescent="0.25">
      <c r="W166" s="64"/>
      <c r="Y166" s="64"/>
      <c r="AB166" s="64"/>
      <c r="AE166" s="64"/>
      <c r="AH166" s="64"/>
      <c r="AK166" s="64"/>
      <c r="AN166" s="133"/>
    </row>
    <row r="167" spans="23:40" x14ac:dyDescent="0.25">
      <c r="W167" s="64"/>
      <c r="Y167" s="64"/>
      <c r="AB167" s="64"/>
      <c r="AE167" s="64"/>
      <c r="AH167" s="64"/>
      <c r="AK167" s="64"/>
      <c r="AN167" s="133"/>
    </row>
    <row r="168" spans="23:40" x14ac:dyDescent="0.25">
      <c r="W168" s="64"/>
      <c r="Y168" s="64"/>
      <c r="AB168" s="64"/>
      <c r="AE168" s="64"/>
      <c r="AH168" s="64"/>
      <c r="AK168" s="64"/>
      <c r="AN168" s="133"/>
    </row>
    <row r="169" spans="23:40" x14ac:dyDescent="0.25">
      <c r="W169" s="64"/>
      <c r="Y169" s="64"/>
      <c r="AB169" s="64"/>
      <c r="AE169" s="64"/>
      <c r="AH169" s="64"/>
      <c r="AK169" s="64"/>
      <c r="AN169" s="133"/>
    </row>
    <row r="170" spans="23:40" x14ac:dyDescent="0.25">
      <c r="W170" s="64"/>
      <c r="Y170" s="64"/>
      <c r="AB170" s="64"/>
      <c r="AE170" s="64"/>
      <c r="AH170" s="64"/>
      <c r="AK170" s="64"/>
      <c r="AN170" s="133"/>
    </row>
    <row r="171" spans="23:40" x14ac:dyDescent="0.25">
      <c r="W171" s="64"/>
      <c r="Y171" s="64"/>
      <c r="AB171" s="64"/>
      <c r="AE171" s="64"/>
      <c r="AH171" s="64"/>
      <c r="AK171" s="64"/>
      <c r="AN171" s="133"/>
    </row>
    <row r="172" spans="23:40" x14ac:dyDescent="0.25">
      <c r="W172" s="64"/>
      <c r="Y172" s="64"/>
      <c r="AB172" s="64"/>
      <c r="AE172" s="64"/>
      <c r="AH172" s="64"/>
      <c r="AK172" s="64"/>
      <c r="AN172" s="133"/>
    </row>
    <row r="173" spans="23:40" x14ac:dyDescent="0.25">
      <c r="W173" s="64"/>
      <c r="Y173" s="64"/>
      <c r="AB173" s="64"/>
      <c r="AE173" s="64"/>
      <c r="AH173" s="64"/>
      <c r="AK173" s="64"/>
      <c r="AN173" s="133"/>
    </row>
    <row r="174" spans="23:40" x14ac:dyDescent="0.25">
      <c r="W174" s="64"/>
      <c r="Y174" s="64"/>
      <c r="AB174" s="64"/>
      <c r="AE174" s="64"/>
      <c r="AH174" s="64"/>
      <c r="AK174" s="64"/>
      <c r="AN174" s="133"/>
    </row>
    <row r="175" spans="23:40" x14ac:dyDescent="0.25">
      <c r="W175" s="64"/>
      <c r="Y175" s="64"/>
      <c r="AB175" s="64"/>
      <c r="AE175" s="64"/>
      <c r="AH175" s="64"/>
      <c r="AK175" s="64"/>
      <c r="AN175" s="133"/>
    </row>
    <row r="176" spans="23:40" x14ac:dyDescent="0.25">
      <c r="W176" s="64"/>
      <c r="Y176" s="64"/>
      <c r="AB176" s="64"/>
      <c r="AE176" s="64"/>
      <c r="AH176" s="64"/>
      <c r="AK176" s="64"/>
      <c r="AN176" s="133"/>
    </row>
    <row r="177" spans="23:40" x14ac:dyDescent="0.25">
      <c r="W177" s="64"/>
      <c r="Y177" s="64"/>
      <c r="AB177" s="64"/>
      <c r="AE177" s="64"/>
      <c r="AH177" s="64"/>
      <c r="AK177" s="64"/>
      <c r="AN177" s="133"/>
    </row>
    <row r="178" spans="23:40" x14ac:dyDescent="0.25">
      <c r="W178" s="64"/>
      <c r="Y178" s="64"/>
      <c r="AB178" s="64"/>
      <c r="AE178" s="64"/>
      <c r="AH178" s="64"/>
      <c r="AK178" s="64"/>
      <c r="AN178" s="133"/>
    </row>
    <row r="179" spans="23:40" x14ac:dyDescent="0.25">
      <c r="W179" s="64"/>
      <c r="Y179" s="64"/>
      <c r="AB179" s="64"/>
      <c r="AE179" s="64"/>
      <c r="AH179" s="64"/>
      <c r="AK179" s="64"/>
      <c r="AN179" s="133"/>
    </row>
    <row r="180" spans="23:40" x14ac:dyDescent="0.25">
      <c r="W180" s="64"/>
      <c r="Y180" s="64"/>
      <c r="AB180" s="64"/>
      <c r="AE180" s="64"/>
      <c r="AH180" s="64"/>
      <c r="AK180" s="64"/>
      <c r="AN180" s="133"/>
    </row>
    <row r="181" spans="23:40" x14ac:dyDescent="0.25">
      <c r="W181" s="64"/>
      <c r="Y181" s="64"/>
      <c r="AB181" s="64"/>
      <c r="AE181" s="64"/>
      <c r="AH181" s="64"/>
      <c r="AK181" s="64"/>
      <c r="AN181" s="133"/>
    </row>
    <row r="182" spans="23:40" x14ac:dyDescent="0.25">
      <c r="W182" s="64"/>
      <c r="Y182" s="64"/>
      <c r="AB182" s="64"/>
      <c r="AE182" s="64"/>
      <c r="AH182" s="64"/>
      <c r="AK182" s="64"/>
      <c r="AN182" s="133"/>
    </row>
    <row r="183" spans="23:40" x14ac:dyDescent="0.25">
      <c r="W183" s="64"/>
      <c r="Y183" s="64"/>
      <c r="AB183" s="64"/>
      <c r="AE183" s="64"/>
      <c r="AH183" s="64"/>
      <c r="AK183" s="64"/>
      <c r="AN183" s="133"/>
    </row>
    <row r="184" spans="23:40" x14ac:dyDescent="0.25">
      <c r="W184" s="64"/>
      <c r="Y184" s="64"/>
      <c r="AB184" s="64"/>
      <c r="AE184" s="64"/>
      <c r="AH184" s="64"/>
      <c r="AK184" s="64"/>
      <c r="AN184" s="133"/>
    </row>
    <row r="185" spans="23:40" x14ac:dyDescent="0.25">
      <c r="W185" s="64"/>
      <c r="Y185" s="64"/>
      <c r="AB185" s="64"/>
      <c r="AE185" s="64"/>
      <c r="AH185" s="64"/>
      <c r="AK185" s="64"/>
      <c r="AN185" s="133"/>
    </row>
    <row r="186" spans="23:40" x14ac:dyDescent="0.25">
      <c r="W186" s="64"/>
      <c r="Y186" s="64"/>
      <c r="AB186" s="64"/>
      <c r="AE186" s="64"/>
      <c r="AH186" s="64"/>
      <c r="AK186" s="64"/>
      <c r="AN186" s="133"/>
    </row>
    <row r="187" spans="23:40" x14ac:dyDescent="0.25">
      <c r="W187" s="64"/>
      <c r="Y187" s="64"/>
      <c r="AB187" s="64"/>
      <c r="AE187" s="64"/>
      <c r="AH187" s="64"/>
      <c r="AK187" s="64"/>
      <c r="AN187" s="133"/>
    </row>
    <row r="188" spans="23:40" x14ac:dyDescent="0.25">
      <c r="W188" s="64"/>
      <c r="Y188" s="64"/>
      <c r="AB188" s="64"/>
      <c r="AE188" s="64"/>
      <c r="AH188" s="64"/>
      <c r="AK188" s="64"/>
      <c r="AN188" s="133"/>
    </row>
    <row r="189" spans="23:40" x14ac:dyDescent="0.25">
      <c r="W189" s="64"/>
      <c r="Y189" s="64"/>
      <c r="AB189" s="64"/>
      <c r="AE189" s="64"/>
      <c r="AH189" s="64"/>
      <c r="AK189" s="64"/>
      <c r="AN189" s="133"/>
    </row>
    <row r="190" spans="23:40" x14ac:dyDescent="0.25">
      <c r="W190" s="64"/>
      <c r="Y190" s="64"/>
      <c r="AB190" s="64"/>
      <c r="AE190" s="64"/>
      <c r="AH190" s="64"/>
      <c r="AK190" s="64"/>
      <c r="AN190" s="133"/>
    </row>
    <row r="191" spans="23:40" x14ac:dyDescent="0.25">
      <c r="W191" s="64"/>
      <c r="Y191" s="64"/>
      <c r="AB191" s="64"/>
      <c r="AE191" s="64"/>
      <c r="AH191" s="64"/>
      <c r="AK191" s="64"/>
      <c r="AN191" s="133"/>
    </row>
    <row r="192" spans="23:40" x14ac:dyDescent="0.25">
      <c r="W192" s="64"/>
      <c r="Y192" s="64"/>
      <c r="AB192" s="64"/>
      <c r="AE192" s="64"/>
      <c r="AH192" s="64"/>
      <c r="AK192" s="64"/>
      <c r="AN192" s="133"/>
    </row>
    <row r="193" spans="23:40" x14ac:dyDescent="0.25">
      <c r="W193" s="64"/>
      <c r="Y193" s="64"/>
      <c r="AB193" s="64"/>
      <c r="AE193" s="64"/>
      <c r="AH193" s="64"/>
      <c r="AK193" s="64"/>
      <c r="AN193" s="133"/>
    </row>
    <row r="194" spans="23:40" x14ac:dyDescent="0.25">
      <c r="W194" s="64"/>
      <c r="Y194" s="64"/>
      <c r="AB194" s="64"/>
      <c r="AE194" s="64"/>
      <c r="AH194" s="64"/>
      <c r="AK194" s="64"/>
      <c r="AN194" s="133"/>
    </row>
    <row r="195" spans="23:40" x14ac:dyDescent="0.25">
      <c r="W195" s="64"/>
      <c r="Y195" s="64"/>
      <c r="AB195" s="64"/>
      <c r="AE195" s="64"/>
      <c r="AH195" s="64"/>
      <c r="AK195" s="64"/>
      <c r="AN195" s="133"/>
    </row>
    <row r="196" spans="23:40" x14ac:dyDescent="0.25">
      <c r="W196" s="64"/>
      <c r="Y196" s="64"/>
      <c r="AB196" s="64"/>
      <c r="AE196" s="64"/>
      <c r="AH196" s="64"/>
      <c r="AK196" s="64"/>
      <c r="AN196" s="133"/>
    </row>
    <row r="197" spans="23:40" x14ac:dyDescent="0.25">
      <c r="W197" s="64"/>
      <c r="Y197" s="64"/>
      <c r="AB197" s="64"/>
      <c r="AE197" s="64"/>
      <c r="AH197" s="64"/>
      <c r="AK197" s="64"/>
      <c r="AN197" s="133"/>
    </row>
    <row r="198" spans="23:40" x14ac:dyDescent="0.25">
      <c r="W198" s="64"/>
      <c r="Y198" s="64"/>
      <c r="AB198" s="64"/>
      <c r="AE198" s="64"/>
      <c r="AH198" s="64"/>
      <c r="AK198" s="64"/>
      <c r="AN198" s="133"/>
    </row>
    <row r="199" spans="23:40" x14ac:dyDescent="0.25">
      <c r="W199" s="64"/>
      <c r="Y199" s="64"/>
      <c r="AB199" s="64"/>
      <c r="AE199" s="64"/>
      <c r="AH199" s="64"/>
      <c r="AK199" s="64"/>
      <c r="AN199" s="133"/>
    </row>
    <row r="200" spans="23:40" x14ac:dyDescent="0.25">
      <c r="W200" s="64"/>
      <c r="Y200" s="64"/>
      <c r="AB200" s="64"/>
      <c r="AE200" s="64"/>
      <c r="AH200" s="64"/>
      <c r="AK200" s="64"/>
      <c r="AN200" s="133"/>
    </row>
    <row r="201" spans="23:40" x14ac:dyDescent="0.25">
      <c r="W201" s="64"/>
      <c r="Y201" s="64"/>
      <c r="AB201" s="64"/>
      <c r="AE201" s="64"/>
      <c r="AH201" s="64"/>
      <c r="AK201" s="64"/>
      <c r="AN201" s="133"/>
    </row>
    <row r="202" spans="23:40" x14ac:dyDescent="0.25">
      <c r="W202" s="64"/>
      <c r="Y202" s="64"/>
      <c r="AB202" s="64"/>
      <c r="AE202" s="64"/>
      <c r="AH202" s="64"/>
      <c r="AK202" s="64"/>
      <c r="AN202" s="133"/>
    </row>
    <row r="203" spans="23:40" x14ac:dyDescent="0.25">
      <c r="W203" s="64"/>
      <c r="Y203" s="64"/>
      <c r="AB203" s="64"/>
      <c r="AE203" s="64"/>
      <c r="AH203" s="64"/>
      <c r="AK203" s="64"/>
      <c r="AN203" s="133"/>
    </row>
    <row r="204" spans="23:40" x14ac:dyDescent="0.25">
      <c r="W204" s="64"/>
      <c r="Y204" s="64"/>
      <c r="AB204" s="64"/>
      <c r="AE204" s="64"/>
      <c r="AH204" s="64"/>
      <c r="AK204" s="64"/>
      <c r="AN204" s="133"/>
    </row>
    <row r="205" spans="23:40" x14ac:dyDescent="0.25">
      <c r="W205" s="64"/>
      <c r="Y205" s="64"/>
      <c r="AB205" s="64"/>
      <c r="AE205" s="64"/>
      <c r="AH205" s="64"/>
      <c r="AK205" s="64"/>
      <c r="AN205" s="133"/>
    </row>
    <row r="206" spans="23:40" x14ac:dyDescent="0.25">
      <c r="W206" s="64"/>
      <c r="Y206" s="64"/>
      <c r="AB206" s="64"/>
      <c r="AE206" s="64"/>
      <c r="AH206" s="64"/>
      <c r="AK206" s="64"/>
      <c r="AN206" s="133"/>
    </row>
    <row r="207" spans="23:40" x14ac:dyDescent="0.25">
      <c r="W207" s="64"/>
      <c r="Y207" s="64"/>
      <c r="AB207" s="64"/>
      <c r="AE207" s="64"/>
      <c r="AH207" s="64"/>
      <c r="AK207" s="64"/>
      <c r="AN207" s="133"/>
    </row>
    <row r="208" spans="23:40" x14ac:dyDescent="0.25">
      <c r="W208" s="64"/>
      <c r="Y208" s="64"/>
      <c r="AB208" s="64"/>
      <c r="AE208" s="64"/>
      <c r="AH208" s="64"/>
      <c r="AK208" s="64"/>
      <c r="AN208" s="133"/>
    </row>
    <row r="209" spans="23:40" x14ac:dyDescent="0.25">
      <c r="W209" s="64"/>
      <c r="Y209" s="64"/>
      <c r="AB209" s="64"/>
      <c r="AE209" s="64"/>
      <c r="AH209" s="64"/>
      <c r="AK209" s="64"/>
      <c r="AN209" s="133"/>
    </row>
    <row r="210" spans="23:40" x14ac:dyDescent="0.25">
      <c r="W210" s="64"/>
      <c r="Y210" s="64"/>
      <c r="AB210" s="64"/>
      <c r="AE210" s="64"/>
      <c r="AH210" s="64"/>
      <c r="AK210" s="64"/>
      <c r="AN210" s="133"/>
    </row>
    <row r="211" spans="23:40" x14ac:dyDescent="0.25">
      <c r="W211" s="64"/>
      <c r="Y211" s="64"/>
      <c r="AB211" s="64"/>
      <c r="AE211" s="64"/>
      <c r="AH211" s="64"/>
      <c r="AK211" s="64"/>
      <c r="AN211" s="133"/>
    </row>
    <row r="212" spans="23:40" x14ac:dyDescent="0.25">
      <c r="W212" s="64"/>
      <c r="Y212" s="64"/>
      <c r="AB212" s="64"/>
      <c r="AE212" s="64"/>
      <c r="AH212" s="64"/>
      <c r="AK212" s="64"/>
      <c r="AN212" s="133"/>
    </row>
    <row r="213" spans="23:40" x14ac:dyDescent="0.25">
      <c r="W213" s="64"/>
      <c r="Y213" s="64"/>
      <c r="AB213" s="64"/>
      <c r="AE213" s="64"/>
      <c r="AH213" s="64"/>
      <c r="AK213" s="64"/>
      <c r="AN213" s="133"/>
    </row>
    <row r="214" spans="23:40" x14ac:dyDescent="0.25">
      <c r="W214" s="64"/>
      <c r="Y214" s="64"/>
      <c r="AB214" s="64"/>
      <c r="AE214" s="64"/>
      <c r="AH214" s="64"/>
      <c r="AK214" s="64"/>
      <c r="AN214" s="133"/>
    </row>
    <row r="215" spans="23:40" x14ac:dyDescent="0.25">
      <c r="W215" s="64"/>
      <c r="Y215" s="64"/>
      <c r="AB215" s="64"/>
      <c r="AE215" s="64"/>
      <c r="AH215" s="64"/>
      <c r="AK215" s="64"/>
      <c r="AN215" s="133"/>
    </row>
    <row r="216" spans="23:40" x14ac:dyDescent="0.25">
      <c r="W216" s="64"/>
      <c r="Y216" s="64"/>
      <c r="AB216" s="64"/>
      <c r="AE216" s="64"/>
      <c r="AH216" s="64"/>
      <c r="AK216" s="64"/>
      <c r="AN216" s="133"/>
    </row>
    <row r="217" spans="23:40" x14ac:dyDescent="0.25">
      <c r="W217" s="64"/>
      <c r="Y217" s="64"/>
      <c r="AB217" s="64"/>
      <c r="AE217" s="64"/>
      <c r="AH217" s="64"/>
      <c r="AK217" s="64"/>
      <c r="AN217" s="133"/>
    </row>
    <row r="218" spans="23:40" x14ac:dyDescent="0.25">
      <c r="W218" s="64"/>
      <c r="Y218" s="64"/>
      <c r="AB218" s="64"/>
      <c r="AE218" s="64"/>
      <c r="AH218" s="64"/>
      <c r="AK218" s="64"/>
      <c r="AN218" s="133"/>
    </row>
    <row r="219" spans="23:40" x14ac:dyDescent="0.25">
      <c r="W219" s="64"/>
      <c r="Y219" s="64"/>
      <c r="AB219" s="64"/>
      <c r="AE219" s="64"/>
      <c r="AH219" s="64"/>
      <c r="AK219" s="64"/>
      <c r="AN219" s="133"/>
    </row>
    <row r="220" spans="23:40" x14ac:dyDescent="0.25">
      <c r="W220" s="64"/>
      <c r="Y220" s="64"/>
      <c r="AB220" s="64"/>
      <c r="AE220" s="64"/>
      <c r="AH220" s="64"/>
      <c r="AK220" s="64"/>
      <c r="AN220" s="133"/>
    </row>
    <row r="221" spans="23:40" x14ac:dyDescent="0.25">
      <c r="W221" s="64"/>
      <c r="Y221" s="64"/>
      <c r="AB221" s="64"/>
      <c r="AE221" s="64"/>
      <c r="AH221" s="64"/>
      <c r="AK221" s="64"/>
      <c r="AN221" s="133"/>
    </row>
    <row r="222" spans="23:40" x14ac:dyDescent="0.25">
      <c r="W222" s="64"/>
      <c r="Y222" s="64"/>
      <c r="AB222" s="64"/>
      <c r="AE222" s="64"/>
      <c r="AH222" s="64"/>
      <c r="AK222" s="64"/>
      <c r="AN222" s="133"/>
    </row>
    <row r="223" spans="23:40" x14ac:dyDescent="0.25">
      <c r="W223" s="64"/>
      <c r="Y223" s="64"/>
      <c r="AB223" s="64"/>
      <c r="AE223" s="64"/>
      <c r="AH223" s="64"/>
      <c r="AK223" s="64"/>
      <c r="AN223" s="133"/>
    </row>
    <row r="224" spans="23:40" x14ac:dyDescent="0.25">
      <c r="W224" s="64"/>
      <c r="Y224" s="64"/>
      <c r="AB224" s="64"/>
      <c r="AE224" s="64"/>
      <c r="AH224" s="64"/>
      <c r="AK224" s="64"/>
      <c r="AN224" s="133"/>
    </row>
    <row r="225" spans="23:40" x14ac:dyDescent="0.25">
      <c r="W225" s="64"/>
      <c r="Y225" s="64"/>
      <c r="AB225" s="64"/>
      <c r="AE225" s="64"/>
      <c r="AH225" s="64"/>
      <c r="AK225" s="64"/>
      <c r="AN225" s="133"/>
    </row>
    <row r="226" spans="23:40" x14ac:dyDescent="0.25">
      <c r="W226" s="64"/>
      <c r="Y226" s="64"/>
      <c r="AB226" s="64"/>
      <c r="AE226" s="64"/>
      <c r="AH226" s="64"/>
      <c r="AK226" s="64"/>
      <c r="AN226" s="133"/>
    </row>
    <row r="227" spans="23:40" x14ac:dyDescent="0.25">
      <c r="W227" s="64"/>
      <c r="Y227" s="64"/>
      <c r="AB227" s="64"/>
      <c r="AE227" s="64"/>
      <c r="AH227" s="64"/>
      <c r="AK227" s="64"/>
      <c r="AN227" s="133"/>
    </row>
    <row r="228" spans="23:40" x14ac:dyDescent="0.25">
      <c r="W228" s="64"/>
      <c r="Y228" s="64"/>
      <c r="AB228" s="64"/>
      <c r="AE228" s="64"/>
      <c r="AH228" s="64"/>
      <c r="AK228" s="64"/>
      <c r="AN228" s="133"/>
    </row>
    <row r="229" spans="23:40" x14ac:dyDescent="0.25">
      <c r="W229" s="64"/>
      <c r="Y229" s="64"/>
      <c r="AB229" s="64"/>
      <c r="AE229" s="64"/>
      <c r="AH229" s="64"/>
      <c r="AK229" s="64"/>
      <c r="AN229" s="133"/>
    </row>
    <row r="230" spans="23:40" x14ac:dyDescent="0.25">
      <c r="W230" s="64"/>
      <c r="Y230" s="64"/>
      <c r="AB230" s="64"/>
      <c r="AE230" s="64"/>
      <c r="AH230" s="64"/>
      <c r="AK230" s="64"/>
      <c r="AN230" s="133"/>
    </row>
    <row r="231" spans="23:40" x14ac:dyDescent="0.25">
      <c r="W231" s="64"/>
      <c r="Y231" s="64"/>
      <c r="AB231" s="64"/>
      <c r="AE231" s="64"/>
      <c r="AH231" s="64"/>
      <c r="AK231" s="64"/>
      <c r="AN231" s="133"/>
    </row>
    <row r="232" spans="23:40" x14ac:dyDescent="0.25">
      <c r="W232" s="64"/>
      <c r="Y232" s="64"/>
      <c r="AB232" s="64"/>
      <c r="AE232" s="64"/>
      <c r="AH232" s="64"/>
      <c r="AK232" s="64"/>
      <c r="AN232" s="133"/>
    </row>
    <row r="233" spans="23:40" x14ac:dyDescent="0.25">
      <c r="W233" s="64"/>
      <c r="Y233" s="64"/>
      <c r="AB233" s="64"/>
      <c r="AE233" s="64"/>
      <c r="AH233" s="64"/>
      <c r="AK233" s="64"/>
      <c r="AN233" s="133"/>
    </row>
    <row r="234" spans="23:40" x14ac:dyDescent="0.25">
      <c r="W234" s="64"/>
      <c r="Y234" s="64"/>
      <c r="AB234" s="64"/>
      <c r="AE234" s="64"/>
      <c r="AH234" s="64"/>
      <c r="AK234" s="64"/>
      <c r="AN234" s="133"/>
    </row>
    <row r="235" spans="23:40" x14ac:dyDescent="0.25">
      <c r="W235" s="64"/>
      <c r="Y235" s="64"/>
      <c r="AB235" s="64"/>
      <c r="AE235" s="64"/>
      <c r="AH235" s="64"/>
      <c r="AK235" s="64"/>
      <c r="AN235" s="133"/>
    </row>
    <row r="236" spans="23:40" x14ac:dyDescent="0.25">
      <c r="W236" s="64"/>
      <c r="Y236" s="64"/>
      <c r="AB236" s="64"/>
      <c r="AE236" s="64"/>
      <c r="AH236" s="64"/>
      <c r="AK236" s="64"/>
      <c r="AN236" s="133"/>
    </row>
    <row r="237" spans="23:40" x14ac:dyDescent="0.25">
      <c r="W237" s="64"/>
      <c r="Y237" s="64"/>
      <c r="AB237" s="64"/>
      <c r="AE237" s="64"/>
      <c r="AH237" s="64"/>
      <c r="AK237" s="64"/>
      <c r="AN237" s="133"/>
    </row>
    <row r="238" spans="23:40" x14ac:dyDescent="0.25">
      <c r="W238" s="64"/>
      <c r="Y238" s="64"/>
      <c r="AB238" s="64"/>
      <c r="AE238" s="64"/>
      <c r="AH238" s="64"/>
      <c r="AK238" s="64"/>
      <c r="AN238" s="133"/>
    </row>
    <row r="239" spans="23:40" x14ac:dyDescent="0.25">
      <c r="W239" s="64"/>
      <c r="Y239" s="64"/>
      <c r="AB239" s="64"/>
      <c r="AE239" s="64"/>
      <c r="AH239" s="64"/>
      <c r="AK239" s="64"/>
      <c r="AN239" s="133"/>
    </row>
    <row r="240" spans="23:40" x14ac:dyDescent="0.25">
      <c r="W240" s="64"/>
      <c r="Y240" s="64"/>
      <c r="AB240" s="64"/>
      <c r="AE240" s="64"/>
      <c r="AH240" s="64"/>
      <c r="AK240" s="64"/>
      <c r="AN240" s="133"/>
    </row>
    <row r="241" spans="23:40" x14ac:dyDescent="0.25">
      <c r="W241" s="64"/>
      <c r="Y241" s="64"/>
      <c r="AB241" s="64"/>
      <c r="AE241" s="64"/>
      <c r="AH241" s="64"/>
      <c r="AK241" s="64"/>
      <c r="AN241" s="133"/>
    </row>
    <row r="242" spans="23:40" x14ac:dyDescent="0.25">
      <c r="W242" s="64"/>
      <c r="Y242" s="64"/>
      <c r="AB242" s="64"/>
      <c r="AE242" s="64"/>
      <c r="AH242" s="64"/>
      <c r="AK242" s="64"/>
      <c r="AN242" s="133"/>
    </row>
    <row r="243" spans="23:40" x14ac:dyDescent="0.25">
      <c r="W243" s="64"/>
      <c r="Y243" s="64"/>
      <c r="AB243" s="64"/>
      <c r="AE243" s="64"/>
      <c r="AH243" s="64"/>
      <c r="AK243" s="64"/>
      <c r="AN243" s="133"/>
    </row>
    <row r="244" spans="23:40" x14ac:dyDescent="0.25">
      <c r="W244" s="64"/>
      <c r="Y244" s="64"/>
      <c r="AB244" s="64"/>
      <c r="AE244" s="64"/>
      <c r="AH244" s="64"/>
      <c r="AK244" s="64"/>
      <c r="AN244" s="133"/>
    </row>
    <row r="245" spans="23:40" x14ac:dyDescent="0.25">
      <c r="W245" s="64"/>
      <c r="Y245" s="64"/>
      <c r="AB245" s="64"/>
      <c r="AE245" s="64"/>
      <c r="AH245" s="64"/>
      <c r="AK245" s="64"/>
      <c r="AN245" s="133"/>
    </row>
    <row r="246" spans="23:40" x14ac:dyDescent="0.25">
      <c r="W246" s="64"/>
      <c r="Y246" s="64"/>
      <c r="AB246" s="64"/>
      <c r="AE246" s="64"/>
      <c r="AH246" s="64"/>
      <c r="AK246" s="64"/>
      <c r="AN246" s="133"/>
    </row>
    <row r="247" spans="23:40" x14ac:dyDescent="0.25">
      <c r="W247" s="64"/>
      <c r="Y247" s="64"/>
      <c r="AB247" s="64"/>
      <c r="AE247" s="64"/>
      <c r="AH247" s="64"/>
      <c r="AK247" s="64"/>
      <c r="AN247" s="133"/>
    </row>
    <row r="248" spans="23:40" x14ac:dyDescent="0.25">
      <c r="W248" s="64"/>
      <c r="Y248" s="64"/>
      <c r="AB248" s="64"/>
      <c r="AE248" s="64"/>
      <c r="AH248" s="64"/>
      <c r="AK248" s="64"/>
      <c r="AN248" s="133"/>
    </row>
    <row r="249" spans="23:40" x14ac:dyDescent="0.25">
      <c r="W249" s="64"/>
      <c r="Y249" s="64"/>
      <c r="AB249" s="64"/>
      <c r="AE249" s="64"/>
      <c r="AH249" s="64"/>
      <c r="AK249" s="64"/>
      <c r="AN249" s="133"/>
    </row>
    <row r="250" spans="23:40" x14ac:dyDescent="0.25">
      <c r="W250" s="64"/>
      <c r="Y250" s="64"/>
      <c r="AB250" s="64"/>
      <c r="AE250" s="64"/>
      <c r="AH250" s="64"/>
      <c r="AK250" s="64"/>
      <c r="AN250" s="133"/>
    </row>
    <row r="251" spans="23:40" x14ac:dyDescent="0.25">
      <c r="W251" s="64"/>
      <c r="Y251" s="64"/>
      <c r="AB251" s="64"/>
      <c r="AE251" s="64"/>
      <c r="AH251" s="64"/>
      <c r="AK251" s="64"/>
      <c r="AN251" s="133"/>
    </row>
    <row r="252" spans="23:40" x14ac:dyDescent="0.25">
      <c r="W252" s="64"/>
      <c r="Y252" s="64"/>
      <c r="AB252" s="64"/>
      <c r="AE252" s="64"/>
      <c r="AH252" s="64"/>
      <c r="AK252" s="64"/>
      <c r="AN252" s="133"/>
    </row>
    <row r="253" spans="23:40" x14ac:dyDescent="0.25">
      <c r="W253" s="64"/>
      <c r="Y253" s="64"/>
      <c r="AB253" s="64"/>
      <c r="AE253" s="64"/>
      <c r="AH253" s="64"/>
      <c r="AK253" s="64"/>
      <c r="AN253" s="133"/>
    </row>
    <row r="254" spans="23:40" x14ac:dyDescent="0.25">
      <c r="W254" s="64"/>
      <c r="Y254" s="64"/>
      <c r="AB254" s="64"/>
      <c r="AE254" s="64"/>
      <c r="AH254" s="64"/>
      <c r="AK254" s="64"/>
      <c r="AN254" s="133"/>
    </row>
    <row r="255" spans="23:40" x14ac:dyDescent="0.25">
      <c r="W255" s="64"/>
      <c r="Y255" s="64"/>
      <c r="AB255" s="64"/>
      <c r="AE255" s="64"/>
      <c r="AH255" s="64"/>
      <c r="AK255" s="64"/>
      <c r="AN255" s="133"/>
    </row>
    <row r="256" spans="23:40" x14ac:dyDescent="0.25">
      <c r="W256" s="64"/>
      <c r="Y256" s="64"/>
      <c r="AB256" s="64"/>
      <c r="AE256" s="64"/>
      <c r="AH256" s="64"/>
      <c r="AK256" s="64"/>
      <c r="AN256" s="133"/>
    </row>
    <row r="257" spans="23:40" x14ac:dyDescent="0.25">
      <c r="W257" s="64"/>
      <c r="Y257" s="64"/>
      <c r="AB257" s="64"/>
      <c r="AE257" s="64"/>
      <c r="AH257" s="64"/>
      <c r="AK257" s="64"/>
      <c r="AN257" s="133"/>
    </row>
    <row r="258" spans="23:40" x14ac:dyDescent="0.25">
      <c r="W258" s="64"/>
      <c r="Y258" s="64"/>
      <c r="AB258" s="64"/>
      <c r="AE258" s="64"/>
      <c r="AH258" s="64"/>
      <c r="AK258" s="64"/>
      <c r="AN258" s="133"/>
    </row>
    <row r="259" spans="23:40" x14ac:dyDescent="0.25">
      <c r="W259" s="64"/>
      <c r="Y259" s="64"/>
      <c r="AB259" s="64"/>
      <c r="AE259" s="64"/>
      <c r="AH259" s="64"/>
      <c r="AK259" s="64"/>
      <c r="AN259" s="133"/>
    </row>
    <row r="260" spans="23:40" x14ac:dyDescent="0.25">
      <c r="W260" s="64"/>
      <c r="Y260" s="64"/>
      <c r="AB260" s="64"/>
      <c r="AE260" s="64"/>
      <c r="AH260" s="64"/>
      <c r="AK260" s="64"/>
      <c r="AN260" s="133"/>
    </row>
    <row r="261" spans="23:40" x14ac:dyDescent="0.25">
      <c r="W261" s="64"/>
      <c r="Y261" s="64"/>
      <c r="AB261" s="64"/>
      <c r="AE261" s="64"/>
      <c r="AH261" s="64"/>
      <c r="AK261" s="64"/>
      <c r="AN261" s="133"/>
    </row>
    <row r="262" spans="23:40" x14ac:dyDescent="0.25">
      <c r="W262" s="64"/>
      <c r="Y262" s="64"/>
      <c r="AB262" s="64"/>
      <c r="AE262" s="64"/>
      <c r="AH262" s="64"/>
      <c r="AK262" s="64"/>
      <c r="AN262" s="133"/>
    </row>
    <row r="263" spans="23:40" x14ac:dyDescent="0.25">
      <c r="W263" s="64"/>
      <c r="Y263" s="64"/>
      <c r="AB263" s="64"/>
      <c r="AE263" s="64"/>
      <c r="AH263" s="64"/>
      <c r="AK263" s="64"/>
      <c r="AN263" s="133"/>
    </row>
    <row r="264" spans="23:40" x14ac:dyDescent="0.25">
      <c r="W264" s="64"/>
      <c r="Y264" s="64"/>
      <c r="AB264" s="64"/>
      <c r="AE264" s="64"/>
      <c r="AH264" s="64"/>
      <c r="AK264" s="64"/>
      <c r="AN264" s="133"/>
    </row>
    <row r="265" spans="23:40" x14ac:dyDescent="0.25">
      <c r="W265" s="64"/>
      <c r="Y265" s="64"/>
      <c r="AB265" s="64"/>
      <c r="AE265" s="64"/>
      <c r="AH265" s="64"/>
      <c r="AK265" s="64"/>
      <c r="AN265" s="133"/>
    </row>
    <row r="266" spans="23:40" x14ac:dyDescent="0.25">
      <c r="W266" s="64"/>
      <c r="Y266" s="64"/>
      <c r="AB266" s="64"/>
      <c r="AE266" s="64"/>
      <c r="AH266" s="64"/>
      <c r="AK266" s="64"/>
      <c r="AN266" s="133"/>
    </row>
    <row r="267" spans="23:40" x14ac:dyDescent="0.25">
      <c r="W267" s="64"/>
      <c r="Y267" s="64"/>
      <c r="AB267" s="64"/>
      <c r="AE267" s="64"/>
      <c r="AH267" s="64"/>
      <c r="AK267" s="64"/>
      <c r="AN267" s="133"/>
    </row>
    <row r="268" spans="23:40" x14ac:dyDescent="0.25">
      <c r="W268" s="64"/>
      <c r="Y268" s="64"/>
      <c r="AB268" s="64"/>
      <c r="AE268" s="64"/>
      <c r="AH268" s="64"/>
      <c r="AK268" s="64"/>
      <c r="AN268" s="133"/>
    </row>
    <row r="269" spans="23:40" x14ac:dyDescent="0.25">
      <c r="W269" s="64"/>
      <c r="Y269" s="64"/>
      <c r="AB269" s="64"/>
      <c r="AE269" s="64"/>
      <c r="AH269" s="64"/>
      <c r="AK269" s="64"/>
      <c r="AN269" s="133"/>
    </row>
    <row r="270" spans="23:40" x14ac:dyDescent="0.25">
      <c r="W270" s="64"/>
      <c r="Y270" s="64"/>
      <c r="AB270" s="64"/>
      <c r="AE270" s="64"/>
      <c r="AH270" s="64"/>
      <c r="AK270" s="64"/>
      <c r="AN270" s="133"/>
    </row>
    <row r="271" spans="23:40" x14ac:dyDescent="0.25">
      <c r="W271" s="64"/>
      <c r="Y271" s="64"/>
      <c r="AB271" s="64"/>
      <c r="AE271" s="64"/>
      <c r="AH271" s="64"/>
      <c r="AK271" s="64"/>
      <c r="AN271" s="133"/>
    </row>
    <row r="272" spans="23:40" x14ac:dyDescent="0.25">
      <c r="W272" s="64"/>
      <c r="Y272" s="64"/>
      <c r="AB272" s="64"/>
      <c r="AE272" s="64"/>
      <c r="AH272" s="64"/>
      <c r="AK272" s="64"/>
      <c r="AN272" s="133"/>
    </row>
    <row r="273" spans="23:40" x14ac:dyDescent="0.25">
      <c r="W273" s="64"/>
      <c r="Y273" s="64"/>
      <c r="AB273" s="64"/>
      <c r="AE273" s="64"/>
      <c r="AH273" s="64"/>
      <c r="AK273" s="64"/>
      <c r="AN273" s="133"/>
    </row>
    <row r="274" spans="23:40" x14ac:dyDescent="0.25">
      <c r="W274" s="64"/>
      <c r="Y274" s="64"/>
      <c r="AB274" s="64"/>
      <c r="AE274" s="64"/>
      <c r="AH274" s="64"/>
      <c r="AK274" s="64"/>
      <c r="AN274" s="133"/>
    </row>
    <row r="275" spans="23:40" x14ac:dyDescent="0.25">
      <c r="W275" s="64"/>
      <c r="Y275" s="64"/>
      <c r="AB275" s="64"/>
      <c r="AE275" s="64"/>
      <c r="AH275" s="64"/>
      <c r="AK275" s="64"/>
      <c r="AN275" s="133"/>
    </row>
    <row r="276" spans="23:40" x14ac:dyDescent="0.25">
      <c r="W276" s="64"/>
      <c r="Y276" s="64"/>
      <c r="AB276" s="64"/>
      <c r="AE276" s="64"/>
      <c r="AH276" s="64"/>
      <c r="AK276" s="64"/>
      <c r="AN276" s="133"/>
    </row>
    <row r="277" spans="23:40" x14ac:dyDescent="0.25">
      <c r="W277" s="64"/>
      <c r="Y277" s="64"/>
      <c r="AB277" s="64"/>
      <c r="AE277" s="64"/>
      <c r="AH277" s="64"/>
      <c r="AK277" s="64"/>
      <c r="AN277" s="133"/>
    </row>
    <row r="278" spans="23:40" x14ac:dyDescent="0.25">
      <c r="W278" s="64"/>
      <c r="Y278" s="64"/>
      <c r="AB278" s="64"/>
      <c r="AE278" s="64"/>
      <c r="AH278" s="64"/>
      <c r="AK278" s="64"/>
      <c r="AN278" s="133"/>
    </row>
    <row r="279" spans="23:40" x14ac:dyDescent="0.25">
      <c r="W279" s="64"/>
      <c r="Y279" s="64"/>
      <c r="AB279" s="64"/>
      <c r="AE279" s="64"/>
      <c r="AH279" s="64"/>
      <c r="AK279" s="64"/>
      <c r="AN279" s="133"/>
    </row>
    <row r="280" spans="23:40" x14ac:dyDescent="0.25">
      <c r="W280" s="64"/>
      <c r="Y280" s="64"/>
      <c r="AB280" s="64"/>
      <c r="AE280" s="64"/>
      <c r="AH280" s="64"/>
      <c r="AK280" s="64"/>
      <c r="AN280" s="133"/>
    </row>
    <row r="281" spans="23:40" x14ac:dyDescent="0.25">
      <c r="W281" s="64"/>
      <c r="Y281" s="64"/>
      <c r="AB281" s="64"/>
      <c r="AE281" s="64"/>
      <c r="AH281" s="64"/>
      <c r="AK281" s="64"/>
      <c r="AN281" s="133"/>
    </row>
    <row r="282" spans="23:40" x14ac:dyDescent="0.25">
      <c r="W282" s="64"/>
      <c r="Y282" s="64"/>
      <c r="AB282" s="64"/>
      <c r="AE282" s="64"/>
      <c r="AH282" s="64"/>
      <c r="AK282" s="64"/>
      <c r="AN282" s="133"/>
    </row>
    <row r="283" spans="23:40" x14ac:dyDescent="0.25">
      <c r="W283" s="64"/>
      <c r="Y283" s="64"/>
      <c r="AB283" s="64"/>
      <c r="AE283" s="64"/>
      <c r="AH283" s="64"/>
      <c r="AK283" s="64"/>
      <c r="AN283" s="133"/>
    </row>
    <row r="284" spans="23:40" x14ac:dyDescent="0.25">
      <c r="W284" s="64"/>
      <c r="Y284" s="64"/>
      <c r="AB284" s="64"/>
      <c r="AE284" s="64"/>
      <c r="AH284" s="64"/>
      <c r="AK284" s="64"/>
      <c r="AN284" s="133"/>
    </row>
    <row r="285" spans="23:40" x14ac:dyDescent="0.25">
      <c r="W285" s="64"/>
      <c r="Y285" s="64"/>
      <c r="AB285" s="64"/>
      <c r="AE285" s="64"/>
      <c r="AH285" s="64"/>
      <c r="AK285" s="64"/>
      <c r="AN285" s="133"/>
    </row>
    <row r="286" spans="23:40" x14ac:dyDescent="0.25">
      <c r="W286" s="64"/>
      <c r="Y286" s="64"/>
      <c r="AB286" s="64"/>
      <c r="AE286" s="64"/>
      <c r="AH286" s="64"/>
      <c r="AK286" s="64"/>
      <c r="AN286" s="133"/>
    </row>
    <row r="287" spans="23:40" x14ac:dyDescent="0.25">
      <c r="W287" s="64"/>
      <c r="Y287" s="64"/>
      <c r="AB287" s="64"/>
      <c r="AE287" s="64"/>
      <c r="AH287" s="64"/>
      <c r="AK287" s="64"/>
      <c r="AN287" s="133"/>
    </row>
    <row r="288" spans="23:40" x14ac:dyDescent="0.25">
      <c r="W288" s="64"/>
      <c r="Y288" s="64"/>
      <c r="AB288" s="64"/>
      <c r="AE288" s="64"/>
      <c r="AH288" s="64"/>
      <c r="AK288" s="64"/>
      <c r="AN288" s="133"/>
    </row>
    <row r="289" spans="23:40" x14ac:dyDescent="0.25">
      <c r="W289" s="64"/>
      <c r="Y289" s="64"/>
      <c r="AB289" s="64"/>
      <c r="AE289" s="64"/>
      <c r="AH289" s="64"/>
      <c r="AK289" s="64"/>
      <c r="AN289" s="133"/>
    </row>
    <row r="290" spans="23:40" x14ac:dyDescent="0.25">
      <c r="W290" s="64"/>
      <c r="Y290" s="64"/>
      <c r="AB290" s="64"/>
      <c r="AE290" s="64"/>
      <c r="AH290" s="64"/>
      <c r="AK290" s="64"/>
      <c r="AN290" s="133"/>
    </row>
    <row r="291" spans="23:40" x14ac:dyDescent="0.25">
      <c r="W291" s="64"/>
      <c r="Y291" s="64"/>
      <c r="AB291" s="64"/>
      <c r="AE291" s="64"/>
      <c r="AH291" s="64"/>
      <c r="AK291" s="64"/>
      <c r="AN291" s="133"/>
    </row>
    <row r="292" spans="23:40" x14ac:dyDescent="0.25">
      <c r="W292" s="64"/>
      <c r="Y292" s="64"/>
      <c r="AB292" s="64"/>
      <c r="AE292" s="64"/>
      <c r="AH292" s="64"/>
      <c r="AK292" s="64"/>
      <c r="AN292" s="133"/>
    </row>
    <row r="293" spans="23:40" x14ac:dyDescent="0.25">
      <c r="W293" s="64"/>
      <c r="Y293" s="64"/>
      <c r="AB293" s="64"/>
      <c r="AE293" s="64"/>
      <c r="AH293" s="64"/>
      <c r="AK293" s="64"/>
      <c r="AN293" s="133"/>
    </row>
    <row r="294" spans="23:40" x14ac:dyDescent="0.25">
      <c r="W294" s="64"/>
      <c r="Y294" s="64"/>
      <c r="AB294" s="64"/>
      <c r="AE294" s="64"/>
      <c r="AH294" s="64"/>
      <c r="AK294" s="64"/>
      <c r="AN294" s="133"/>
    </row>
    <row r="295" spans="23:40" x14ac:dyDescent="0.25">
      <c r="W295" s="64"/>
      <c r="Y295" s="64"/>
      <c r="AB295" s="64"/>
      <c r="AE295" s="64"/>
      <c r="AH295" s="64"/>
      <c r="AK295" s="64"/>
      <c r="AN295" s="133"/>
    </row>
    <row r="296" spans="23:40" x14ac:dyDescent="0.25">
      <c r="W296" s="64"/>
      <c r="Y296" s="64"/>
      <c r="AB296" s="64"/>
      <c r="AE296" s="64"/>
      <c r="AH296" s="64"/>
      <c r="AK296" s="64"/>
      <c r="AN296" s="133"/>
    </row>
    <row r="297" spans="23:40" x14ac:dyDescent="0.25">
      <c r="W297" s="64"/>
      <c r="Y297" s="64"/>
      <c r="AB297" s="64"/>
      <c r="AE297" s="64"/>
      <c r="AH297" s="64"/>
      <c r="AK297" s="64"/>
      <c r="AN297" s="133"/>
    </row>
    <row r="298" spans="23:40" x14ac:dyDescent="0.25">
      <c r="W298" s="64"/>
      <c r="Y298" s="64"/>
      <c r="AB298" s="64"/>
      <c r="AE298" s="64"/>
      <c r="AH298" s="64"/>
      <c r="AK298" s="64"/>
      <c r="AN298" s="133"/>
    </row>
    <row r="299" spans="23:40" x14ac:dyDescent="0.25">
      <c r="W299" s="64"/>
      <c r="Y299" s="64"/>
      <c r="AB299" s="64"/>
      <c r="AE299" s="64"/>
      <c r="AH299" s="64"/>
      <c r="AK299" s="64"/>
      <c r="AN299" s="133"/>
    </row>
    <row r="300" spans="23:40" x14ac:dyDescent="0.25">
      <c r="W300" s="64"/>
      <c r="Y300" s="64"/>
      <c r="AB300" s="64"/>
      <c r="AE300" s="64"/>
      <c r="AH300" s="64"/>
      <c r="AK300" s="64"/>
      <c r="AN300" s="133"/>
    </row>
    <row r="301" spans="23:40" x14ac:dyDescent="0.25">
      <c r="W301" s="64"/>
      <c r="Y301" s="64"/>
      <c r="AB301" s="64"/>
      <c r="AE301" s="64"/>
      <c r="AH301" s="64"/>
      <c r="AK301" s="64"/>
      <c r="AN301" s="133"/>
    </row>
    <row r="302" spans="23:40" x14ac:dyDescent="0.25">
      <c r="W302" s="64"/>
      <c r="Y302" s="64"/>
      <c r="AB302" s="64"/>
      <c r="AE302" s="64"/>
      <c r="AH302" s="64"/>
      <c r="AK302" s="64"/>
      <c r="AN302" s="133"/>
    </row>
    <row r="303" spans="23:40" x14ac:dyDescent="0.25">
      <c r="W303" s="64"/>
      <c r="Y303" s="64"/>
      <c r="AB303" s="64"/>
      <c r="AE303" s="64"/>
      <c r="AH303" s="64"/>
      <c r="AK303" s="64"/>
      <c r="AN303" s="133"/>
    </row>
    <row r="304" spans="23:40" x14ac:dyDescent="0.25">
      <c r="W304" s="64"/>
      <c r="Y304" s="64"/>
      <c r="AB304" s="64"/>
      <c r="AE304" s="64"/>
      <c r="AH304" s="64"/>
      <c r="AK304" s="64"/>
      <c r="AN304" s="133"/>
    </row>
    <row r="305" spans="23:40" x14ac:dyDescent="0.25">
      <c r="W305" s="64"/>
      <c r="Y305" s="64"/>
      <c r="AB305" s="64"/>
      <c r="AE305" s="64"/>
      <c r="AH305" s="64"/>
      <c r="AK305" s="64"/>
      <c r="AN305" s="133"/>
    </row>
    <row r="306" spans="23:40" x14ac:dyDescent="0.25">
      <c r="W306" s="64"/>
      <c r="Y306" s="64"/>
      <c r="AB306" s="64"/>
      <c r="AE306" s="64"/>
      <c r="AH306" s="64"/>
      <c r="AK306" s="64"/>
      <c r="AN306" s="133"/>
    </row>
    <row r="307" spans="23:40" x14ac:dyDescent="0.25">
      <c r="W307" s="64"/>
      <c r="Y307" s="64"/>
      <c r="AB307" s="64"/>
      <c r="AE307" s="64"/>
      <c r="AH307" s="64"/>
      <c r="AK307" s="64"/>
      <c r="AN307" s="133"/>
    </row>
    <row r="308" spans="23:40" x14ac:dyDescent="0.25">
      <c r="W308" s="64"/>
      <c r="Y308" s="64"/>
      <c r="AB308" s="64"/>
      <c r="AE308" s="64"/>
      <c r="AH308" s="64"/>
      <c r="AK308" s="64"/>
      <c r="AN308" s="133"/>
    </row>
    <row r="309" spans="23:40" x14ac:dyDescent="0.25">
      <c r="W309" s="64"/>
      <c r="Y309" s="64"/>
      <c r="AB309" s="64"/>
      <c r="AE309" s="64"/>
      <c r="AH309" s="64"/>
      <c r="AK309" s="64"/>
      <c r="AN309" s="133"/>
    </row>
    <row r="310" spans="23:40" x14ac:dyDescent="0.25">
      <c r="W310" s="64"/>
      <c r="Y310" s="64"/>
      <c r="AB310" s="64"/>
      <c r="AE310" s="64"/>
      <c r="AH310" s="64"/>
      <c r="AK310" s="64"/>
      <c r="AN310" s="133"/>
    </row>
    <row r="311" spans="23:40" x14ac:dyDescent="0.25">
      <c r="W311" s="64"/>
      <c r="Y311" s="64"/>
      <c r="AB311" s="64"/>
      <c r="AE311" s="64"/>
      <c r="AH311" s="64"/>
      <c r="AK311" s="64"/>
      <c r="AN311" s="133"/>
    </row>
    <row r="312" spans="23:40" x14ac:dyDescent="0.25">
      <c r="W312" s="64"/>
      <c r="Y312" s="64"/>
      <c r="AB312" s="64"/>
      <c r="AE312" s="64"/>
      <c r="AH312" s="64"/>
      <c r="AK312" s="64"/>
      <c r="AN312" s="133"/>
    </row>
    <row r="313" spans="23:40" x14ac:dyDescent="0.25">
      <c r="W313" s="64"/>
      <c r="Y313" s="64"/>
      <c r="AB313" s="64"/>
      <c r="AE313" s="64"/>
      <c r="AH313" s="64"/>
      <c r="AK313" s="64"/>
      <c r="AN313" s="133"/>
    </row>
    <row r="314" spans="23:40" x14ac:dyDescent="0.25">
      <c r="W314" s="64"/>
      <c r="Y314" s="64"/>
      <c r="AB314" s="64"/>
      <c r="AE314" s="64"/>
      <c r="AH314" s="64"/>
      <c r="AK314" s="64"/>
      <c r="AN314" s="133"/>
    </row>
    <row r="315" spans="23:40" x14ac:dyDescent="0.25">
      <c r="W315" s="64"/>
      <c r="Y315" s="64"/>
      <c r="AB315" s="64"/>
      <c r="AE315" s="64"/>
      <c r="AH315" s="64"/>
      <c r="AK315" s="64"/>
      <c r="AN315" s="133"/>
    </row>
    <row r="316" spans="23:40" x14ac:dyDescent="0.25">
      <c r="W316" s="64"/>
      <c r="Y316" s="64"/>
      <c r="AB316" s="64"/>
      <c r="AE316" s="64"/>
      <c r="AH316" s="64"/>
      <c r="AK316" s="64"/>
      <c r="AN316" s="133"/>
    </row>
    <row r="317" spans="23:40" x14ac:dyDescent="0.25">
      <c r="W317" s="64"/>
      <c r="Y317" s="64"/>
      <c r="AB317" s="64"/>
      <c r="AE317" s="64"/>
      <c r="AH317" s="64"/>
      <c r="AK317" s="64"/>
      <c r="AN317" s="133"/>
    </row>
    <row r="318" spans="23:40" x14ac:dyDescent="0.25">
      <c r="W318" s="64"/>
      <c r="Y318" s="64"/>
      <c r="AB318" s="64"/>
      <c r="AE318" s="64"/>
      <c r="AH318" s="64"/>
      <c r="AK318" s="64"/>
      <c r="AN318" s="133"/>
    </row>
    <row r="319" spans="23:40" x14ac:dyDescent="0.25">
      <c r="W319" s="64"/>
      <c r="Y319" s="64"/>
      <c r="AB319" s="64"/>
      <c r="AE319" s="64"/>
      <c r="AH319" s="64"/>
      <c r="AK319" s="64"/>
      <c r="AN319" s="133"/>
    </row>
    <row r="320" spans="23:40" x14ac:dyDescent="0.25">
      <c r="W320" s="64"/>
      <c r="Y320" s="64"/>
      <c r="AB320" s="64"/>
      <c r="AE320" s="64"/>
      <c r="AH320" s="64"/>
      <c r="AK320" s="64"/>
      <c r="AN320" s="133"/>
    </row>
    <row r="321" spans="23:40" x14ac:dyDescent="0.25">
      <c r="W321" s="64"/>
      <c r="Y321" s="64"/>
      <c r="AB321" s="64"/>
      <c r="AE321" s="64"/>
      <c r="AH321" s="64"/>
      <c r="AK321" s="64"/>
      <c r="AN321" s="133"/>
    </row>
    <row r="322" spans="23:40" x14ac:dyDescent="0.25">
      <c r="W322" s="64"/>
      <c r="Y322" s="64"/>
      <c r="AB322" s="64"/>
      <c r="AE322" s="64"/>
      <c r="AH322" s="64"/>
      <c r="AK322" s="64"/>
      <c r="AN322" s="133"/>
    </row>
    <row r="323" spans="23:40" x14ac:dyDescent="0.25">
      <c r="W323" s="64"/>
      <c r="Y323" s="64"/>
      <c r="AB323" s="64"/>
      <c r="AE323" s="64"/>
      <c r="AH323" s="64"/>
      <c r="AK323" s="64"/>
      <c r="AN323" s="133"/>
    </row>
    <row r="324" spans="23:40" x14ac:dyDescent="0.25">
      <c r="W324" s="64"/>
      <c r="Y324" s="64"/>
      <c r="AB324" s="64"/>
      <c r="AE324" s="64"/>
      <c r="AH324" s="64"/>
      <c r="AK324" s="64"/>
      <c r="AN324" s="133"/>
    </row>
    <row r="325" spans="23:40" x14ac:dyDescent="0.25">
      <c r="W325" s="64"/>
      <c r="Y325" s="64"/>
      <c r="AB325" s="64"/>
      <c r="AE325" s="64"/>
      <c r="AH325" s="64"/>
      <c r="AK325" s="64"/>
      <c r="AN325" s="133"/>
    </row>
    <row r="326" spans="23:40" x14ac:dyDescent="0.25">
      <c r="W326" s="64"/>
      <c r="Y326" s="64"/>
      <c r="AB326" s="64"/>
      <c r="AE326" s="64"/>
      <c r="AH326" s="64"/>
      <c r="AK326" s="64"/>
      <c r="AN326" s="133"/>
    </row>
    <row r="327" spans="23:40" x14ac:dyDescent="0.25">
      <c r="W327" s="64"/>
      <c r="Y327" s="64"/>
      <c r="AB327" s="64"/>
      <c r="AE327" s="64"/>
      <c r="AH327" s="64"/>
      <c r="AK327" s="64"/>
      <c r="AN327" s="133"/>
    </row>
    <row r="328" spans="23:40" x14ac:dyDescent="0.25">
      <c r="W328" s="64"/>
      <c r="Y328" s="64"/>
      <c r="AB328" s="64"/>
      <c r="AE328" s="64"/>
      <c r="AH328" s="64"/>
      <c r="AK328" s="64"/>
      <c r="AN328" s="133"/>
    </row>
    <row r="329" spans="23:40" x14ac:dyDescent="0.25">
      <c r="W329" s="64"/>
      <c r="Y329" s="64"/>
      <c r="AB329" s="64"/>
      <c r="AE329" s="64"/>
      <c r="AH329" s="64"/>
      <c r="AK329" s="64"/>
      <c r="AN329" s="133"/>
    </row>
    <row r="330" spans="23:40" x14ac:dyDescent="0.25">
      <c r="W330" s="64"/>
      <c r="Y330" s="64"/>
      <c r="AB330" s="64"/>
      <c r="AE330" s="64"/>
      <c r="AH330" s="64"/>
      <c r="AK330" s="64"/>
      <c r="AN330" s="133"/>
    </row>
    <row r="331" spans="23:40" x14ac:dyDescent="0.25">
      <c r="W331" s="64"/>
      <c r="Y331" s="64"/>
      <c r="AB331" s="64"/>
      <c r="AE331" s="64"/>
      <c r="AH331" s="64"/>
      <c r="AK331" s="64"/>
      <c r="AN331" s="133"/>
    </row>
    <row r="332" spans="23:40" x14ac:dyDescent="0.25">
      <c r="W332" s="64"/>
      <c r="Y332" s="64"/>
      <c r="AB332" s="64"/>
      <c r="AE332" s="64"/>
      <c r="AH332" s="64"/>
      <c r="AK332" s="64"/>
      <c r="AN332" s="133"/>
    </row>
    <row r="333" spans="23:40" x14ac:dyDescent="0.25">
      <c r="W333" s="64"/>
      <c r="Y333" s="64"/>
      <c r="AB333" s="64"/>
      <c r="AE333" s="64"/>
      <c r="AH333" s="64"/>
      <c r="AK333" s="64"/>
      <c r="AN333" s="133"/>
    </row>
    <row r="334" spans="23:40" x14ac:dyDescent="0.25">
      <c r="W334" s="64"/>
      <c r="Y334" s="64"/>
      <c r="AB334" s="64"/>
      <c r="AE334" s="64"/>
      <c r="AH334" s="64"/>
      <c r="AK334" s="64"/>
      <c r="AN334" s="133"/>
    </row>
    <row r="335" spans="23:40" x14ac:dyDescent="0.25">
      <c r="W335" s="64"/>
      <c r="Y335" s="64"/>
      <c r="AB335" s="64"/>
      <c r="AE335" s="64"/>
      <c r="AH335" s="64"/>
      <c r="AK335" s="64"/>
      <c r="AN335" s="133"/>
    </row>
    <row r="336" spans="23:40" x14ac:dyDescent="0.25">
      <c r="W336" s="64"/>
      <c r="Y336" s="64"/>
      <c r="AB336" s="64"/>
      <c r="AE336" s="64"/>
      <c r="AH336" s="64"/>
      <c r="AK336" s="64"/>
      <c r="AN336" s="133"/>
    </row>
    <row r="337" spans="23:40" x14ac:dyDescent="0.25">
      <c r="W337" s="64"/>
      <c r="Y337" s="64"/>
      <c r="AB337" s="64"/>
      <c r="AE337" s="64"/>
      <c r="AH337" s="64"/>
      <c r="AK337" s="64"/>
      <c r="AN337" s="133"/>
    </row>
    <row r="338" spans="23:40" x14ac:dyDescent="0.25">
      <c r="W338" s="64"/>
      <c r="Y338" s="64"/>
      <c r="AB338" s="64"/>
      <c r="AE338" s="64"/>
      <c r="AH338" s="64"/>
      <c r="AK338" s="64"/>
      <c r="AN338" s="133"/>
    </row>
    <row r="339" spans="23:40" x14ac:dyDescent="0.25">
      <c r="W339" s="64"/>
      <c r="Y339" s="64"/>
      <c r="AB339" s="64"/>
      <c r="AE339" s="64"/>
      <c r="AH339" s="64"/>
      <c r="AK339" s="64"/>
      <c r="AN339" s="133"/>
    </row>
    <row r="340" spans="23:40" x14ac:dyDescent="0.25">
      <c r="W340" s="64"/>
      <c r="Y340" s="64"/>
      <c r="AB340" s="64"/>
      <c r="AE340" s="64"/>
      <c r="AH340" s="64"/>
      <c r="AK340" s="64"/>
      <c r="AN340" s="133"/>
    </row>
    <row r="341" spans="23:40" x14ac:dyDescent="0.25">
      <c r="W341" s="64"/>
      <c r="Y341" s="64"/>
      <c r="AB341" s="64"/>
      <c r="AE341" s="64"/>
      <c r="AH341" s="64"/>
      <c r="AK341" s="64"/>
      <c r="AN341" s="133"/>
    </row>
    <row r="342" spans="23:40" x14ac:dyDescent="0.25">
      <c r="W342" s="64"/>
      <c r="Y342" s="64"/>
      <c r="AB342" s="64"/>
      <c r="AE342" s="64"/>
      <c r="AH342" s="64"/>
      <c r="AK342" s="64"/>
      <c r="AN342" s="133"/>
    </row>
    <row r="343" spans="23:40" x14ac:dyDescent="0.25">
      <c r="W343" s="64"/>
      <c r="Y343" s="64"/>
      <c r="AB343" s="64"/>
      <c r="AE343" s="64"/>
      <c r="AH343" s="64"/>
      <c r="AK343" s="64"/>
      <c r="AN343" s="133"/>
    </row>
    <row r="344" spans="23:40" x14ac:dyDescent="0.25">
      <c r="W344" s="64"/>
      <c r="Y344" s="64"/>
      <c r="AB344" s="64"/>
      <c r="AE344" s="64"/>
      <c r="AH344" s="64"/>
      <c r="AK344" s="64"/>
      <c r="AN344" s="133"/>
    </row>
    <row r="345" spans="23:40" x14ac:dyDescent="0.25">
      <c r="W345" s="64"/>
      <c r="Y345" s="64"/>
      <c r="AB345" s="64"/>
      <c r="AE345" s="64"/>
      <c r="AH345" s="64"/>
      <c r="AK345" s="64"/>
      <c r="AN345" s="133"/>
    </row>
    <row r="346" spans="23:40" x14ac:dyDescent="0.25">
      <c r="W346" s="64"/>
      <c r="Y346" s="64"/>
      <c r="AB346" s="64"/>
      <c r="AE346" s="64"/>
      <c r="AH346" s="64"/>
      <c r="AK346" s="64"/>
      <c r="AN346" s="133"/>
    </row>
    <row r="347" spans="23:40" x14ac:dyDescent="0.25">
      <c r="W347" s="64"/>
      <c r="Y347" s="64"/>
      <c r="AB347" s="64"/>
      <c r="AE347" s="64"/>
      <c r="AH347" s="64"/>
      <c r="AK347" s="64"/>
      <c r="AN347" s="133"/>
    </row>
    <row r="348" spans="23:40" x14ac:dyDescent="0.25">
      <c r="W348" s="64"/>
      <c r="Y348" s="64"/>
      <c r="AB348" s="64"/>
      <c r="AE348" s="64"/>
      <c r="AH348" s="64"/>
      <c r="AK348" s="64"/>
      <c r="AN348" s="133"/>
    </row>
    <row r="349" spans="23:40" x14ac:dyDescent="0.25">
      <c r="W349" s="64"/>
      <c r="Y349" s="64"/>
      <c r="AB349" s="64"/>
      <c r="AE349" s="64"/>
      <c r="AH349" s="64"/>
      <c r="AK349" s="64"/>
      <c r="AN349" s="133"/>
    </row>
    <row r="350" spans="23:40" x14ac:dyDescent="0.25">
      <c r="W350" s="64"/>
      <c r="Y350" s="64"/>
      <c r="AB350" s="64"/>
      <c r="AE350" s="64"/>
      <c r="AH350" s="64"/>
      <c r="AK350" s="64"/>
      <c r="AN350" s="133"/>
    </row>
    <row r="351" spans="23:40" x14ac:dyDescent="0.25">
      <c r="W351" s="64"/>
      <c r="Y351" s="64"/>
      <c r="AB351" s="64"/>
      <c r="AE351" s="64"/>
      <c r="AH351" s="64"/>
      <c r="AK351" s="64"/>
      <c r="AN351" s="133"/>
    </row>
    <row r="352" spans="23:40" x14ac:dyDescent="0.25">
      <c r="W352" s="64"/>
      <c r="Y352" s="64"/>
      <c r="AB352" s="64"/>
      <c r="AE352" s="64"/>
      <c r="AH352" s="64"/>
      <c r="AK352" s="64"/>
      <c r="AN352" s="133"/>
    </row>
    <row r="353" spans="23:40" x14ac:dyDescent="0.25">
      <c r="W353" s="64"/>
      <c r="Y353" s="64"/>
      <c r="AB353" s="64"/>
      <c r="AE353" s="64"/>
      <c r="AH353" s="64"/>
      <c r="AK353" s="64"/>
      <c r="AN353" s="133"/>
    </row>
    <row r="354" spans="23:40" x14ac:dyDescent="0.25">
      <c r="W354" s="64"/>
      <c r="Y354" s="64"/>
      <c r="AB354" s="64"/>
      <c r="AE354" s="64"/>
      <c r="AH354" s="64"/>
      <c r="AK354" s="64"/>
      <c r="AN354" s="133"/>
    </row>
    <row r="355" spans="23:40" x14ac:dyDescent="0.25">
      <c r="W355" s="64"/>
      <c r="Y355" s="64"/>
      <c r="AB355" s="64"/>
      <c r="AE355" s="64"/>
      <c r="AH355" s="64"/>
      <c r="AK355" s="64"/>
      <c r="AN355" s="133"/>
    </row>
    <row r="356" spans="23:40" x14ac:dyDescent="0.25">
      <c r="W356" s="64"/>
      <c r="Y356" s="64"/>
      <c r="AB356" s="64"/>
      <c r="AE356" s="64"/>
      <c r="AH356" s="64"/>
      <c r="AK356" s="64"/>
      <c r="AN356" s="133"/>
    </row>
    <row r="357" spans="23:40" x14ac:dyDescent="0.25">
      <c r="W357" s="64"/>
      <c r="Y357" s="64"/>
      <c r="AB357" s="64"/>
      <c r="AE357" s="64"/>
      <c r="AH357" s="64"/>
      <c r="AK357" s="64"/>
      <c r="AN357" s="133"/>
    </row>
    <row r="358" spans="23:40" x14ac:dyDescent="0.25">
      <c r="W358" s="64"/>
      <c r="Y358" s="64"/>
      <c r="AB358" s="64"/>
      <c r="AE358" s="64"/>
      <c r="AH358" s="64"/>
      <c r="AK358" s="64"/>
      <c r="AN358" s="133"/>
    </row>
    <row r="359" spans="23:40" x14ac:dyDescent="0.25">
      <c r="W359" s="64"/>
      <c r="Y359" s="64"/>
      <c r="AB359" s="64"/>
      <c r="AE359" s="64"/>
      <c r="AH359" s="64"/>
      <c r="AK359" s="64"/>
      <c r="AN359" s="133"/>
    </row>
    <row r="360" spans="23:40" x14ac:dyDescent="0.25">
      <c r="W360" s="64"/>
      <c r="Y360" s="64"/>
      <c r="AB360" s="64"/>
      <c r="AE360" s="64"/>
      <c r="AH360" s="64"/>
      <c r="AK360" s="64"/>
      <c r="AN360" s="133"/>
    </row>
    <row r="361" spans="23:40" x14ac:dyDescent="0.25">
      <c r="W361" s="64"/>
      <c r="Y361" s="64"/>
      <c r="AB361" s="64"/>
      <c r="AE361" s="64"/>
      <c r="AH361" s="64"/>
      <c r="AK361" s="64"/>
      <c r="AN361" s="133"/>
    </row>
    <row r="362" spans="23:40" x14ac:dyDescent="0.25">
      <c r="W362" s="64"/>
      <c r="Y362" s="64"/>
      <c r="AB362" s="64"/>
      <c r="AE362" s="64"/>
      <c r="AH362" s="64"/>
      <c r="AK362" s="64"/>
      <c r="AN362" s="133"/>
    </row>
    <row r="363" spans="23:40" x14ac:dyDescent="0.25">
      <c r="W363" s="64"/>
      <c r="Y363" s="64"/>
      <c r="AB363" s="64"/>
      <c r="AE363" s="64"/>
      <c r="AH363" s="64"/>
      <c r="AK363" s="64"/>
      <c r="AN363" s="133"/>
    </row>
    <row r="364" spans="23:40" x14ac:dyDescent="0.25">
      <c r="W364" s="64"/>
      <c r="Y364" s="64"/>
      <c r="AB364" s="64"/>
      <c r="AE364" s="64"/>
      <c r="AH364" s="64"/>
      <c r="AK364" s="64"/>
      <c r="AN364" s="133"/>
    </row>
    <row r="365" spans="23:40" x14ac:dyDescent="0.25">
      <c r="W365" s="64"/>
      <c r="Y365" s="64"/>
      <c r="AB365" s="64"/>
      <c r="AE365" s="64"/>
      <c r="AH365" s="64"/>
      <c r="AK365" s="64"/>
      <c r="AN365" s="133"/>
    </row>
    <row r="366" spans="23:40" x14ac:dyDescent="0.25">
      <c r="W366" s="64"/>
      <c r="Y366" s="64"/>
      <c r="AB366" s="64"/>
      <c r="AE366" s="64"/>
      <c r="AH366" s="64"/>
      <c r="AK366" s="64"/>
      <c r="AN366" s="133"/>
    </row>
    <row r="367" spans="23:40" x14ac:dyDescent="0.25">
      <c r="W367" s="64"/>
      <c r="Y367" s="64"/>
      <c r="AB367" s="64"/>
      <c r="AE367" s="64"/>
      <c r="AH367" s="64"/>
      <c r="AK367" s="64"/>
      <c r="AN367" s="133"/>
    </row>
    <row r="368" spans="23:40" x14ac:dyDescent="0.25">
      <c r="W368" s="64"/>
      <c r="Y368" s="64"/>
      <c r="AB368" s="64"/>
      <c r="AE368" s="64"/>
      <c r="AH368" s="64"/>
      <c r="AK368" s="64"/>
      <c r="AN368" s="133"/>
    </row>
    <row r="369" spans="23:40" x14ac:dyDescent="0.25">
      <c r="W369" s="64"/>
      <c r="Y369" s="64"/>
      <c r="AB369" s="64"/>
      <c r="AE369" s="64"/>
      <c r="AH369" s="64"/>
      <c r="AK369" s="64"/>
      <c r="AN369" s="133"/>
    </row>
    <row r="370" spans="23:40" x14ac:dyDescent="0.25">
      <c r="W370" s="64"/>
      <c r="Y370" s="64"/>
      <c r="AB370" s="64"/>
      <c r="AE370" s="64"/>
      <c r="AH370" s="64"/>
      <c r="AK370" s="64"/>
      <c r="AN370" s="133"/>
    </row>
    <row r="371" spans="23:40" x14ac:dyDescent="0.25">
      <c r="W371" s="64"/>
      <c r="Y371" s="64"/>
      <c r="AB371" s="64"/>
      <c r="AE371" s="64"/>
      <c r="AH371" s="64"/>
      <c r="AK371" s="64"/>
      <c r="AN371" s="133"/>
    </row>
    <row r="372" spans="23:40" x14ac:dyDescent="0.25">
      <c r="W372" s="64"/>
      <c r="Y372" s="64"/>
      <c r="AB372" s="64"/>
      <c r="AE372" s="64"/>
      <c r="AH372" s="64"/>
      <c r="AK372" s="64"/>
      <c r="AN372" s="133"/>
    </row>
    <row r="373" spans="23:40" x14ac:dyDescent="0.25">
      <c r="W373" s="64"/>
      <c r="Y373" s="64"/>
      <c r="AB373" s="64"/>
      <c r="AE373" s="64"/>
      <c r="AH373" s="64"/>
      <c r="AK373" s="64"/>
      <c r="AN373" s="133"/>
    </row>
    <row r="374" spans="23:40" x14ac:dyDescent="0.25">
      <c r="W374" s="64"/>
      <c r="Y374" s="64"/>
      <c r="AB374" s="64"/>
      <c r="AE374" s="64"/>
      <c r="AH374" s="64"/>
      <c r="AK374" s="64"/>
      <c r="AN374" s="133"/>
    </row>
    <row r="375" spans="23:40" x14ac:dyDescent="0.25">
      <c r="W375" s="64"/>
      <c r="Y375" s="64"/>
      <c r="AB375" s="64"/>
      <c r="AE375" s="64"/>
      <c r="AH375" s="64"/>
      <c r="AK375" s="64"/>
      <c r="AN375" s="133"/>
    </row>
    <row r="376" spans="23:40" x14ac:dyDescent="0.25">
      <c r="W376" s="64"/>
      <c r="Y376" s="64"/>
      <c r="AB376" s="64"/>
      <c r="AE376" s="64"/>
      <c r="AH376" s="64"/>
      <c r="AK376" s="64"/>
      <c r="AN376" s="133"/>
    </row>
    <row r="377" spans="23:40" x14ac:dyDescent="0.25">
      <c r="W377" s="64"/>
      <c r="Y377" s="64"/>
      <c r="AB377" s="64"/>
      <c r="AE377" s="64"/>
      <c r="AH377" s="64"/>
      <c r="AK377" s="64"/>
      <c r="AN377" s="133"/>
    </row>
    <row r="378" spans="23:40" x14ac:dyDescent="0.25">
      <c r="W378" s="64"/>
      <c r="Y378" s="64"/>
      <c r="AB378" s="64"/>
      <c r="AE378" s="64"/>
      <c r="AH378" s="64"/>
      <c r="AK378" s="64"/>
      <c r="AN378" s="133"/>
    </row>
    <row r="379" spans="23:40" x14ac:dyDescent="0.25">
      <c r="W379" s="64"/>
      <c r="Y379" s="64"/>
      <c r="AB379" s="64"/>
      <c r="AE379" s="64"/>
      <c r="AH379" s="64"/>
      <c r="AK379" s="64"/>
      <c r="AN379" s="133"/>
    </row>
    <row r="380" spans="23:40" x14ac:dyDescent="0.25">
      <c r="W380" s="64"/>
      <c r="Y380" s="64"/>
      <c r="AB380" s="64"/>
      <c r="AE380" s="64"/>
      <c r="AH380" s="64"/>
      <c r="AK380" s="64"/>
      <c r="AN380" s="133"/>
    </row>
    <row r="381" spans="23:40" x14ac:dyDescent="0.25">
      <c r="W381" s="64"/>
      <c r="Y381" s="64"/>
      <c r="AB381" s="64"/>
      <c r="AE381" s="64"/>
      <c r="AH381" s="64"/>
      <c r="AK381" s="64"/>
      <c r="AN381" s="133"/>
    </row>
    <row r="382" spans="23:40" x14ac:dyDescent="0.25">
      <c r="W382" s="64"/>
      <c r="Y382" s="64"/>
      <c r="AB382" s="64"/>
      <c r="AE382" s="64"/>
      <c r="AH382" s="64"/>
      <c r="AK382" s="64"/>
      <c r="AN382" s="133"/>
    </row>
    <row r="383" spans="23:40" x14ac:dyDescent="0.25">
      <c r="W383" s="64"/>
      <c r="Y383" s="64"/>
      <c r="AB383" s="64"/>
      <c r="AE383" s="64"/>
      <c r="AH383" s="64"/>
      <c r="AK383" s="64"/>
      <c r="AN383" s="133"/>
    </row>
    <row r="384" spans="23:40" x14ac:dyDescent="0.25">
      <c r="W384" s="64"/>
      <c r="Y384" s="64"/>
      <c r="AB384" s="64"/>
      <c r="AE384" s="64"/>
      <c r="AH384" s="64"/>
      <c r="AK384" s="64"/>
      <c r="AN384" s="133"/>
    </row>
    <row r="385" spans="23:40" x14ac:dyDescent="0.25">
      <c r="W385" s="64"/>
      <c r="Y385" s="64"/>
      <c r="AB385" s="64"/>
      <c r="AE385" s="64"/>
      <c r="AH385" s="64"/>
      <c r="AK385" s="64"/>
      <c r="AN385" s="133"/>
    </row>
    <row r="386" spans="23:40" x14ac:dyDescent="0.25">
      <c r="W386" s="64"/>
      <c r="Y386" s="64"/>
      <c r="AB386" s="64"/>
      <c r="AE386" s="64"/>
      <c r="AH386" s="64"/>
      <c r="AK386" s="64"/>
      <c r="AN386" s="133"/>
    </row>
    <row r="387" spans="23:40" x14ac:dyDescent="0.25">
      <c r="W387" s="64"/>
      <c r="Y387" s="64"/>
      <c r="AB387" s="64"/>
      <c r="AE387" s="64"/>
      <c r="AH387" s="64"/>
      <c r="AK387" s="64"/>
      <c r="AN387" s="133"/>
    </row>
    <row r="388" spans="23:40" x14ac:dyDescent="0.25">
      <c r="W388" s="64"/>
      <c r="Y388" s="64"/>
      <c r="AB388" s="64"/>
      <c r="AE388" s="64"/>
      <c r="AH388" s="64"/>
      <c r="AK388" s="64"/>
      <c r="AN388" s="133"/>
    </row>
    <row r="389" spans="23:40" x14ac:dyDescent="0.25">
      <c r="W389" s="64"/>
      <c r="Y389" s="64"/>
      <c r="AB389" s="64"/>
      <c r="AE389" s="64"/>
      <c r="AH389" s="64"/>
      <c r="AK389" s="64"/>
      <c r="AN389" s="133"/>
    </row>
    <row r="390" spans="23:40" x14ac:dyDescent="0.25">
      <c r="W390" s="64"/>
      <c r="Y390" s="64"/>
      <c r="AB390" s="64"/>
      <c r="AE390" s="64"/>
      <c r="AH390" s="64"/>
      <c r="AK390" s="64"/>
      <c r="AN390" s="133"/>
    </row>
    <row r="391" spans="23:40" x14ac:dyDescent="0.25">
      <c r="W391" s="64"/>
      <c r="Y391" s="64"/>
      <c r="AB391" s="64"/>
      <c r="AE391" s="64"/>
      <c r="AH391" s="64"/>
      <c r="AK391" s="64"/>
      <c r="AN391" s="133"/>
    </row>
    <row r="392" spans="23:40" x14ac:dyDescent="0.25">
      <c r="W392" s="64"/>
      <c r="Y392" s="64"/>
      <c r="AB392" s="64"/>
      <c r="AE392" s="64"/>
      <c r="AH392" s="64"/>
      <c r="AK392" s="64"/>
      <c r="AN392" s="133"/>
    </row>
    <row r="393" spans="23:40" x14ac:dyDescent="0.25">
      <c r="W393" s="64"/>
      <c r="Y393" s="64"/>
      <c r="AB393" s="64"/>
      <c r="AE393" s="64"/>
      <c r="AH393" s="64"/>
      <c r="AK393" s="64"/>
      <c r="AN393" s="133"/>
    </row>
    <row r="394" spans="23:40" x14ac:dyDescent="0.25">
      <c r="W394" s="64"/>
      <c r="Y394" s="64"/>
      <c r="AB394" s="64"/>
      <c r="AE394" s="64"/>
      <c r="AH394" s="64"/>
      <c r="AK394" s="64"/>
      <c r="AN394" s="133"/>
    </row>
    <row r="395" spans="23:40" x14ac:dyDescent="0.25">
      <c r="W395" s="64"/>
      <c r="Y395" s="64"/>
      <c r="AB395" s="64"/>
      <c r="AE395" s="64"/>
      <c r="AH395" s="64"/>
      <c r="AK395" s="64"/>
      <c r="AN395" s="133"/>
    </row>
    <row r="396" spans="23:40" x14ac:dyDescent="0.25">
      <c r="W396" s="64"/>
      <c r="Y396" s="64"/>
      <c r="AB396" s="64"/>
      <c r="AE396" s="64"/>
      <c r="AH396" s="64"/>
      <c r="AK396" s="64"/>
      <c r="AN396" s="133"/>
    </row>
    <row r="397" spans="23:40" x14ac:dyDescent="0.25">
      <c r="W397" s="64"/>
      <c r="Y397" s="64"/>
      <c r="AB397" s="64"/>
      <c r="AE397" s="64"/>
      <c r="AH397" s="64"/>
      <c r="AK397" s="64"/>
      <c r="AN397" s="133"/>
    </row>
    <row r="398" spans="23:40" x14ac:dyDescent="0.25">
      <c r="W398" s="64"/>
      <c r="Y398" s="64"/>
      <c r="AB398" s="64"/>
      <c r="AE398" s="64"/>
      <c r="AH398" s="64"/>
      <c r="AK398" s="64"/>
      <c r="AN398" s="133"/>
    </row>
    <row r="399" spans="23:40" x14ac:dyDescent="0.25">
      <c r="W399" s="64"/>
      <c r="Y399" s="64"/>
      <c r="AB399" s="64"/>
      <c r="AE399" s="64"/>
      <c r="AH399" s="64"/>
      <c r="AK399" s="64"/>
      <c r="AN399" s="133"/>
    </row>
    <row r="400" spans="23:40" x14ac:dyDescent="0.25">
      <c r="W400" s="64"/>
      <c r="Y400" s="64"/>
      <c r="AB400" s="64"/>
      <c r="AE400" s="64"/>
      <c r="AH400" s="64"/>
      <c r="AK400" s="64"/>
      <c r="AN400" s="133"/>
    </row>
    <row r="401" spans="23:40" x14ac:dyDescent="0.25">
      <c r="W401" s="64"/>
      <c r="Y401" s="64"/>
      <c r="AB401" s="64"/>
      <c r="AE401" s="64"/>
      <c r="AH401" s="64"/>
      <c r="AK401" s="64"/>
      <c r="AN401" s="133"/>
    </row>
    <row r="402" spans="23:40" x14ac:dyDescent="0.25">
      <c r="W402" s="64"/>
      <c r="Y402" s="64"/>
      <c r="AB402" s="64"/>
      <c r="AE402" s="64"/>
      <c r="AH402" s="64"/>
      <c r="AK402" s="64"/>
      <c r="AN402" s="133"/>
    </row>
    <row r="403" spans="23:40" x14ac:dyDescent="0.25">
      <c r="W403" s="64"/>
      <c r="Y403" s="64"/>
      <c r="AB403" s="64"/>
      <c r="AE403" s="64"/>
      <c r="AH403" s="64"/>
      <c r="AK403" s="64"/>
      <c r="AN403" s="133"/>
    </row>
    <row r="404" spans="23:40" x14ac:dyDescent="0.25">
      <c r="W404" s="64"/>
      <c r="Y404" s="64"/>
      <c r="AB404" s="64"/>
      <c r="AE404" s="64"/>
      <c r="AH404" s="64"/>
      <c r="AK404" s="64"/>
      <c r="AN404" s="133"/>
    </row>
    <row r="405" spans="23:40" x14ac:dyDescent="0.25">
      <c r="W405" s="64"/>
      <c r="Y405" s="64"/>
      <c r="AB405" s="64"/>
      <c r="AE405" s="64"/>
      <c r="AH405" s="64"/>
      <c r="AK405" s="64"/>
      <c r="AN405" s="133"/>
    </row>
    <row r="406" spans="23:40" x14ac:dyDescent="0.25">
      <c r="W406" s="64"/>
      <c r="Y406" s="64"/>
      <c r="AB406" s="64"/>
      <c r="AE406" s="64"/>
      <c r="AH406" s="64"/>
      <c r="AK406" s="64"/>
      <c r="AN406" s="133"/>
    </row>
    <row r="407" spans="23:40" x14ac:dyDescent="0.25">
      <c r="W407" s="64"/>
      <c r="Y407" s="64"/>
      <c r="AB407" s="64"/>
      <c r="AE407" s="64"/>
      <c r="AH407" s="64"/>
      <c r="AK407" s="64"/>
      <c r="AN407" s="133"/>
    </row>
    <row r="408" spans="23:40" x14ac:dyDescent="0.25">
      <c r="W408" s="64"/>
      <c r="Y408" s="64"/>
      <c r="AB408" s="64"/>
      <c r="AE408" s="64"/>
      <c r="AH408" s="64"/>
      <c r="AK408" s="64"/>
      <c r="AN408" s="133"/>
    </row>
    <row r="409" spans="23:40" x14ac:dyDescent="0.25">
      <c r="W409" s="64"/>
      <c r="Y409" s="64"/>
      <c r="AB409" s="64"/>
      <c r="AE409" s="64"/>
      <c r="AH409" s="64"/>
      <c r="AK409" s="64"/>
      <c r="AN409" s="133"/>
    </row>
    <row r="410" spans="23:40" x14ac:dyDescent="0.25">
      <c r="W410" s="64"/>
      <c r="Y410" s="64"/>
      <c r="AB410" s="64"/>
      <c r="AE410" s="64"/>
      <c r="AH410" s="64"/>
      <c r="AK410" s="64"/>
      <c r="AN410" s="133"/>
    </row>
    <row r="411" spans="23:40" x14ac:dyDescent="0.25">
      <c r="W411" s="64"/>
      <c r="Y411" s="64"/>
      <c r="AB411" s="64"/>
      <c r="AE411" s="64"/>
      <c r="AH411" s="64"/>
      <c r="AK411" s="64"/>
      <c r="AN411" s="133"/>
    </row>
    <row r="412" spans="23:40" x14ac:dyDescent="0.25">
      <c r="W412" s="64"/>
      <c r="Y412" s="64"/>
      <c r="AB412" s="64"/>
      <c r="AE412" s="64"/>
      <c r="AH412" s="64"/>
      <c r="AK412" s="64"/>
      <c r="AN412" s="133"/>
    </row>
    <row r="413" spans="23:40" x14ac:dyDescent="0.25">
      <c r="W413" s="64"/>
      <c r="Y413" s="64"/>
      <c r="AB413" s="64"/>
      <c r="AE413" s="64"/>
      <c r="AH413" s="64"/>
      <c r="AK413" s="64"/>
      <c r="AN413" s="133"/>
    </row>
    <row r="414" spans="23:40" x14ac:dyDescent="0.25">
      <c r="W414" s="64"/>
      <c r="Y414" s="64"/>
      <c r="AB414" s="64"/>
      <c r="AE414" s="64"/>
      <c r="AH414" s="64"/>
      <c r="AK414" s="64"/>
      <c r="AN414" s="133"/>
    </row>
    <row r="415" spans="23:40" x14ac:dyDescent="0.25">
      <c r="W415" s="64"/>
      <c r="Y415" s="64"/>
      <c r="AB415" s="64"/>
      <c r="AE415" s="64"/>
      <c r="AH415" s="64"/>
      <c r="AK415" s="64"/>
      <c r="AN415" s="133"/>
    </row>
    <row r="416" spans="23:40" x14ac:dyDescent="0.25">
      <c r="W416" s="64"/>
      <c r="Y416" s="64"/>
      <c r="AB416" s="64"/>
      <c r="AE416" s="64"/>
      <c r="AH416" s="64"/>
      <c r="AK416" s="64"/>
      <c r="AN416" s="133"/>
    </row>
    <row r="417" spans="23:40" x14ac:dyDescent="0.25">
      <c r="W417" s="64"/>
      <c r="Y417" s="64"/>
      <c r="AB417" s="64"/>
      <c r="AE417" s="64"/>
      <c r="AH417" s="64"/>
      <c r="AK417" s="64"/>
      <c r="AN417" s="133"/>
    </row>
    <row r="418" spans="23:40" x14ac:dyDescent="0.25">
      <c r="W418" s="64"/>
      <c r="Y418" s="64"/>
      <c r="AB418" s="64"/>
      <c r="AE418" s="64"/>
      <c r="AH418" s="64"/>
      <c r="AK418" s="64"/>
      <c r="AN418" s="133"/>
    </row>
    <row r="419" spans="23:40" x14ac:dyDescent="0.25">
      <c r="W419" s="64"/>
      <c r="Y419" s="64"/>
      <c r="AB419" s="64"/>
      <c r="AE419" s="64"/>
      <c r="AH419" s="64"/>
      <c r="AK419" s="64"/>
      <c r="AN419" s="133"/>
    </row>
    <row r="420" spans="23:40" x14ac:dyDescent="0.25">
      <c r="W420" s="64"/>
      <c r="Y420" s="64"/>
      <c r="AB420" s="64"/>
      <c r="AE420" s="64"/>
      <c r="AH420" s="64"/>
      <c r="AK420" s="64"/>
      <c r="AN420" s="133"/>
    </row>
    <row r="421" spans="23:40" x14ac:dyDescent="0.25">
      <c r="W421" s="64"/>
      <c r="Y421" s="64"/>
      <c r="AB421" s="64"/>
      <c r="AE421" s="64"/>
      <c r="AH421" s="64"/>
      <c r="AK421" s="64"/>
      <c r="AN421" s="133"/>
    </row>
    <row r="422" spans="23:40" x14ac:dyDescent="0.25">
      <c r="W422" s="64"/>
      <c r="Y422" s="64"/>
      <c r="AB422" s="64"/>
      <c r="AE422" s="64"/>
      <c r="AH422" s="64"/>
      <c r="AK422" s="64"/>
      <c r="AN422" s="133"/>
    </row>
    <row r="423" spans="23:40" x14ac:dyDescent="0.25">
      <c r="W423" s="64"/>
      <c r="Y423" s="64"/>
      <c r="AB423" s="64"/>
      <c r="AE423" s="64"/>
      <c r="AH423" s="64"/>
      <c r="AK423" s="64"/>
      <c r="AN423" s="133"/>
    </row>
    <row r="424" spans="23:40" x14ac:dyDescent="0.25">
      <c r="W424" s="64"/>
      <c r="Y424" s="64"/>
      <c r="AB424" s="64"/>
      <c r="AE424" s="64"/>
      <c r="AH424" s="64"/>
      <c r="AK424" s="64"/>
      <c r="AN424" s="133"/>
    </row>
    <row r="425" spans="23:40" x14ac:dyDescent="0.25">
      <c r="W425" s="64"/>
      <c r="Y425" s="64"/>
      <c r="AB425" s="64"/>
      <c r="AE425" s="64"/>
      <c r="AH425" s="64"/>
      <c r="AK425" s="64"/>
      <c r="AN425" s="133"/>
    </row>
    <row r="426" spans="23:40" x14ac:dyDescent="0.25">
      <c r="W426" s="64"/>
      <c r="Y426" s="64"/>
      <c r="AB426" s="64"/>
      <c r="AE426" s="64"/>
      <c r="AH426" s="64"/>
      <c r="AK426" s="64"/>
      <c r="AN426" s="133"/>
    </row>
    <row r="427" spans="23:40" x14ac:dyDescent="0.25">
      <c r="W427" s="64"/>
      <c r="Y427" s="64"/>
      <c r="AB427" s="64"/>
      <c r="AE427" s="64"/>
      <c r="AH427" s="64"/>
      <c r="AK427" s="64"/>
      <c r="AN427" s="133"/>
    </row>
    <row r="428" spans="23:40" x14ac:dyDescent="0.25">
      <c r="W428" s="64"/>
      <c r="Y428" s="64"/>
      <c r="AB428" s="64"/>
      <c r="AE428" s="64"/>
      <c r="AH428" s="64"/>
      <c r="AK428" s="64"/>
      <c r="AN428" s="133"/>
    </row>
    <row r="429" spans="23:40" x14ac:dyDescent="0.25">
      <c r="W429" s="64"/>
      <c r="Y429" s="64"/>
      <c r="AB429" s="64"/>
      <c r="AE429" s="64"/>
      <c r="AH429" s="64"/>
      <c r="AK429" s="64"/>
      <c r="AN429" s="133"/>
    </row>
    <row r="430" spans="23:40" x14ac:dyDescent="0.25">
      <c r="W430" s="64"/>
      <c r="Y430" s="64"/>
      <c r="AB430" s="64"/>
      <c r="AE430" s="64"/>
      <c r="AH430" s="64"/>
      <c r="AK430" s="64"/>
      <c r="AN430" s="133"/>
    </row>
    <row r="431" spans="23:40" x14ac:dyDescent="0.25">
      <c r="W431" s="64"/>
      <c r="Y431" s="64"/>
      <c r="AB431" s="64"/>
      <c r="AE431" s="64"/>
      <c r="AH431" s="64"/>
      <c r="AK431" s="64"/>
      <c r="AN431" s="133"/>
    </row>
    <row r="432" spans="23:40" x14ac:dyDescent="0.25">
      <c r="W432" s="64"/>
      <c r="Y432" s="64"/>
      <c r="AB432" s="64"/>
      <c r="AE432" s="64"/>
      <c r="AH432" s="64"/>
      <c r="AK432" s="64"/>
      <c r="AN432" s="133"/>
    </row>
    <row r="433" spans="23:40" x14ac:dyDescent="0.25">
      <c r="W433" s="64"/>
      <c r="Y433" s="64"/>
      <c r="AB433" s="64"/>
      <c r="AE433" s="64"/>
      <c r="AH433" s="64"/>
      <c r="AK433" s="64"/>
      <c r="AN433" s="133"/>
    </row>
    <row r="434" spans="23:40" x14ac:dyDescent="0.25">
      <c r="W434" s="64"/>
      <c r="Y434" s="64"/>
      <c r="AB434" s="64"/>
      <c r="AE434" s="64"/>
      <c r="AH434" s="64"/>
      <c r="AK434" s="64"/>
      <c r="AN434" s="133"/>
    </row>
    <row r="435" spans="23:40" x14ac:dyDescent="0.25">
      <c r="W435" s="64"/>
      <c r="Y435" s="64"/>
      <c r="AB435" s="64"/>
      <c r="AE435" s="64"/>
      <c r="AH435" s="64"/>
      <c r="AK435" s="64"/>
      <c r="AN435" s="133"/>
    </row>
    <row r="436" spans="23:40" x14ac:dyDescent="0.25">
      <c r="W436" s="64"/>
      <c r="Y436" s="64"/>
      <c r="AB436" s="64"/>
      <c r="AE436" s="64"/>
      <c r="AH436" s="64"/>
      <c r="AK436" s="64"/>
      <c r="AN436" s="133"/>
    </row>
    <row r="437" spans="23:40" x14ac:dyDescent="0.25">
      <c r="W437" s="64"/>
      <c r="Y437" s="64"/>
      <c r="AB437" s="64"/>
      <c r="AE437" s="64"/>
      <c r="AH437" s="64"/>
      <c r="AK437" s="64"/>
      <c r="AN437" s="133"/>
    </row>
    <row r="438" spans="23:40" x14ac:dyDescent="0.25">
      <c r="W438" s="64"/>
      <c r="Y438" s="64"/>
      <c r="AB438" s="64"/>
      <c r="AE438" s="64"/>
      <c r="AH438" s="64"/>
      <c r="AK438" s="64"/>
      <c r="AN438" s="133"/>
    </row>
    <row r="439" spans="23:40" x14ac:dyDescent="0.25">
      <c r="W439" s="64"/>
      <c r="Y439" s="64"/>
      <c r="AB439" s="64"/>
      <c r="AE439" s="64"/>
      <c r="AH439" s="64"/>
      <c r="AK439" s="64"/>
      <c r="AN439" s="133"/>
    </row>
    <row r="440" spans="23:40" x14ac:dyDescent="0.25">
      <c r="W440" s="64"/>
      <c r="Y440" s="64"/>
      <c r="AB440" s="64"/>
      <c r="AE440" s="64"/>
      <c r="AH440" s="64"/>
      <c r="AK440" s="64"/>
      <c r="AN440" s="133"/>
    </row>
    <row r="441" spans="23:40" x14ac:dyDescent="0.25">
      <c r="W441" s="64"/>
      <c r="Y441" s="64"/>
      <c r="AB441" s="64"/>
      <c r="AE441" s="64"/>
      <c r="AH441" s="64"/>
      <c r="AK441" s="64"/>
      <c r="AN441" s="133"/>
    </row>
    <row r="442" spans="23:40" x14ac:dyDescent="0.25">
      <c r="W442" s="64"/>
      <c r="Y442" s="64"/>
      <c r="AB442" s="64"/>
      <c r="AE442" s="64"/>
      <c r="AH442" s="64"/>
      <c r="AK442" s="64"/>
      <c r="AN442" s="133"/>
    </row>
    <row r="443" spans="23:40" x14ac:dyDescent="0.25">
      <c r="W443" s="64"/>
      <c r="Y443" s="64"/>
      <c r="AB443" s="64"/>
      <c r="AE443" s="64"/>
      <c r="AH443" s="64"/>
      <c r="AK443" s="64"/>
      <c r="AN443" s="133"/>
    </row>
    <row r="444" spans="23:40" x14ac:dyDescent="0.25">
      <c r="W444" s="64"/>
      <c r="Y444" s="64"/>
      <c r="AB444" s="64"/>
      <c r="AE444" s="64"/>
      <c r="AH444" s="64"/>
      <c r="AK444" s="64"/>
      <c r="AN444" s="133"/>
    </row>
    <row r="445" spans="23:40" x14ac:dyDescent="0.25">
      <c r="W445" s="64"/>
      <c r="Y445" s="64"/>
      <c r="AB445" s="64"/>
      <c r="AE445" s="64"/>
      <c r="AH445" s="64"/>
      <c r="AK445" s="64"/>
      <c r="AN445" s="133"/>
    </row>
    <row r="446" spans="23:40" x14ac:dyDescent="0.25">
      <c r="W446" s="64"/>
      <c r="Y446" s="64"/>
      <c r="AB446" s="64"/>
      <c r="AE446" s="64"/>
      <c r="AH446" s="64"/>
      <c r="AK446" s="64"/>
      <c r="AN446" s="133"/>
    </row>
    <row r="447" spans="23:40" x14ac:dyDescent="0.25">
      <c r="W447" s="64"/>
      <c r="Y447" s="64"/>
      <c r="AB447" s="64"/>
      <c r="AE447" s="64"/>
      <c r="AH447" s="64"/>
      <c r="AK447" s="64"/>
      <c r="AN447" s="133"/>
    </row>
    <row r="448" spans="23:40" x14ac:dyDescent="0.25">
      <c r="W448" s="64"/>
      <c r="Y448" s="64"/>
      <c r="AB448" s="64"/>
      <c r="AE448" s="64"/>
      <c r="AH448" s="64"/>
      <c r="AK448" s="64"/>
      <c r="AN448" s="133"/>
    </row>
    <row r="449" spans="23:40" x14ac:dyDescent="0.25">
      <c r="W449" s="64"/>
      <c r="Y449" s="64"/>
      <c r="AB449" s="64"/>
      <c r="AE449" s="64"/>
      <c r="AH449" s="64"/>
      <c r="AK449" s="64"/>
      <c r="AN449" s="133"/>
    </row>
    <row r="450" spans="23:40" x14ac:dyDescent="0.25">
      <c r="W450" s="64"/>
      <c r="Y450" s="64"/>
      <c r="AB450" s="64"/>
      <c r="AE450" s="64"/>
      <c r="AH450" s="64"/>
      <c r="AK450" s="64"/>
      <c r="AN450" s="133"/>
    </row>
    <row r="451" spans="23:40" x14ac:dyDescent="0.25">
      <c r="W451" s="64"/>
      <c r="Y451" s="64"/>
      <c r="AB451" s="64"/>
      <c r="AE451" s="64"/>
      <c r="AH451" s="64"/>
      <c r="AK451" s="64"/>
      <c r="AN451" s="133"/>
    </row>
    <row r="452" spans="23:40" x14ac:dyDescent="0.25">
      <c r="W452" s="64"/>
      <c r="Y452" s="64"/>
      <c r="AB452" s="64"/>
      <c r="AE452" s="64"/>
      <c r="AH452" s="64"/>
      <c r="AK452" s="64"/>
      <c r="AN452" s="133"/>
    </row>
    <row r="453" spans="23:40" x14ac:dyDescent="0.25">
      <c r="W453" s="64"/>
      <c r="Y453" s="64"/>
      <c r="AB453" s="64"/>
      <c r="AE453" s="64"/>
      <c r="AH453" s="64"/>
      <c r="AK453" s="64"/>
      <c r="AN453" s="133"/>
    </row>
    <row r="454" spans="23:40" x14ac:dyDescent="0.25">
      <c r="W454" s="64"/>
      <c r="Y454" s="64"/>
      <c r="AB454" s="64"/>
      <c r="AE454" s="64"/>
      <c r="AH454" s="64"/>
      <c r="AK454" s="64"/>
      <c r="AN454" s="133"/>
    </row>
    <row r="455" spans="23:40" x14ac:dyDescent="0.25">
      <c r="W455" s="64"/>
      <c r="Y455" s="64"/>
      <c r="AB455" s="64"/>
      <c r="AE455" s="64"/>
      <c r="AH455" s="64"/>
      <c r="AK455" s="64"/>
      <c r="AN455" s="133"/>
    </row>
    <row r="456" spans="23:40" x14ac:dyDescent="0.25">
      <c r="W456" s="64"/>
      <c r="Y456" s="64"/>
      <c r="AB456" s="64"/>
      <c r="AE456" s="64"/>
      <c r="AH456" s="64"/>
      <c r="AK456" s="64"/>
      <c r="AN456" s="133"/>
    </row>
    <row r="457" spans="23:40" x14ac:dyDescent="0.25">
      <c r="W457" s="64"/>
      <c r="Y457" s="64"/>
      <c r="AB457" s="64"/>
      <c r="AE457" s="64"/>
      <c r="AH457" s="64"/>
      <c r="AK457" s="64"/>
      <c r="AN457" s="133"/>
    </row>
    <row r="458" spans="23:40" x14ac:dyDescent="0.25">
      <c r="W458" s="64"/>
      <c r="Y458" s="64"/>
      <c r="AB458" s="64"/>
      <c r="AE458" s="64"/>
      <c r="AH458" s="64"/>
      <c r="AK458" s="64"/>
      <c r="AN458" s="133"/>
    </row>
    <row r="459" spans="23:40" x14ac:dyDescent="0.25">
      <c r="W459" s="64"/>
      <c r="Y459" s="64"/>
      <c r="AB459" s="64"/>
      <c r="AE459" s="64"/>
      <c r="AH459" s="64"/>
      <c r="AK459" s="64"/>
      <c r="AN459" s="133"/>
    </row>
    <row r="460" spans="23:40" x14ac:dyDescent="0.25">
      <c r="W460" s="64"/>
      <c r="Y460" s="64"/>
      <c r="AB460" s="64"/>
      <c r="AE460" s="64"/>
      <c r="AH460" s="64"/>
      <c r="AK460" s="64"/>
      <c r="AN460" s="133"/>
    </row>
    <row r="461" spans="23:40" x14ac:dyDescent="0.25">
      <c r="W461" s="64"/>
      <c r="Y461" s="64"/>
      <c r="AB461" s="64"/>
      <c r="AE461" s="64"/>
      <c r="AH461" s="64"/>
      <c r="AK461" s="64"/>
      <c r="AN461" s="133"/>
    </row>
    <row r="462" spans="23:40" x14ac:dyDescent="0.25">
      <c r="W462" s="64"/>
      <c r="Y462" s="64"/>
      <c r="AB462" s="64"/>
      <c r="AE462" s="64"/>
      <c r="AH462" s="64"/>
      <c r="AK462" s="64"/>
      <c r="AN462" s="133"/>
    </row>
    <row r="463" spans="23:40" x14ac:dyDescent="0.25">
      <c r="W463" s="64"/>
      <c r="Y463" s="64"/>
      <c r="AB463" s="64"/>
      <c r="AE463" s="64"/>
      <c r="AH463" s="64"/>
      <c r="AK463" s="64"/>
      <c r="AN463" s="133"/>
    </row>
    <row r="464" spans="23:40" x14ac:dyDescent="0.25">
      <c r="W464" s="64"/>
      <c r="Y464" s="64"/>
      <c r="AB464" s="64"/>
      <c r="AE464" s="64"/>
      <c r="AH464" s="64"/>
      <c r="AK464" s="64"/>
      <c r="AN464" s="133"/>
    </row>
    <row r="465" spans="23:40" x14ac:dyDescent="0.25">
      <c r="W465" s="64"/>
      <c r="Y465" s="64"/>
      <c r="AB465" s="64"/>
      <c r="AE465" s="64"/>
      <c r="AH465" s="64"/>
      <c r="AK465" s="64"/>
      <c r="AN465" s="133"/>
    </row>
    <row r="466" spans="23:40" x14ac:dyDescent="0.25">
      <c r="W466" s="64"/>
      <c r="Y466" s="64"/>
      <c r="AB466" s="64"/>
      <c r="AE466" s="64"/>
      <c r="AH466" s="64"/>
      <c r="AK466" s="64"/>
      <c r="AN466" s="133"/>
    </row>
    <row r="467" spans="23:40" x14ac:dyDescent="0.25">
      <c r="W467" s="64"/>
      <c r="Y467" s="64"/>
      <c r="AB467" s="64"/>
      <c r="AE467" s="64"/>
      <c r="AH467" s="64"/>
      <c r="AK467" s="64"/>
      <c r="AN467" s="133"/>
    </row>
    <row r="468" spans="23:40" x14ac:dyDescent="0.25">
      <c r="W468" s="64"/>
      <c r="Y468" s="64"/>
      <c r="AB468" s="64"/>
      <c r="AE468" s="64"/>
      <c r="AH468" s="64"/>
      <c r="AK468" s="64"/>
      <c r="AN468" s="133"/>
    </row>
    <row r="469" spans="23:40" x14ac:dyDescent="0.25">
      <c r="W469" s="64"/>
      <c r="Y469" s="64"/>
      <c r="AB469" s="64"/>
      <c r="AE469" s="64"/>
      <c r="AH469" s="64"/>
      <c r="AK469" s="64"/>
      <c r="AN469" s="133"/>
    </row>
    <row r="470" spans="23:40" x14ac:dyDescent="0.25">
      <c r="W470" s="64"/>
      <c r="Y470" s="64"/>
      <c r="AB470" s="64"/>
      <c r="AE470" s="64"/>
      <c r="AH470" s="64"/>
      <c r="AK470" s="64"/>
      <c r="AN470" s="133"/>
    </row>
    <row r="471" spans="23:40" x14ac:dyDescent="0.25">
      <c r="W471" s="64"/>
      <c r="Y471" s="64"/>
      <c r="AB471" s="64"/>
      <c r="AE471" s="64"/>
      <c r="AH471" s="64"/>
      <c r="AK471" s="64"/>
      <c r="AN471" s="133"/>
    </row>
    <row r="472" spans="23:40" x14ac:dyDescent="0.25">
      <c r="W472" s="64"/>
      <c r="Y472" s="64"/>
      <c r="AB472" s="64"/>
      <c r="AE472" s="64"/>
      <c r="AH472" s="64"/>
      <c r="AK472" s="64"/>
      <c r="AN472" s="133"/>
    </row>
    <row r="473" spans="23:40" x14ac:dyDescent="0.25">
      <c r="W473" s="64"/>
      <c r="Y473" s="64"/>
      <c r="AB473" s="64"/>
      <c r="AE473" s="64"/>
      <c r="AH473" s="64"/>
      <c r="AK473" s="64"/>
      <c r="AN473" s="133"/>
    </row>
    <row r="474" spans="23:40" x14ac:dyDescent="0.25">
      <c r="W474" s="64"/>
      <c r="Y474" s="64"/>
      <c r="AB474" s="64"/>
      <c r="AE474" s="64"/>
      <c r="AH474" s="64"/>
      <c r="AK474" s="64"/>
      <c r="AN474" s="133"/>
    </row>
    <row r="475" spans="23:40" x14ac:dyDescent="0.25">
      <c r="W475" s="64"/>
      <c r="Y475" s="64"/>
      <c r="AB475" s="64"/>
      <c r="AE475" s="64"/>
      <c r="AH475" s="64"/>
      <c r="AK475" s="64"/>
      <c r="AN475" s="133"/>
    </row>
    <row r="476" spans="23:40" x14ac:dyDescent="0.25">
      <c r="W476" s="64"/>
      <c r="Y476" s="64"/>
      <c r="AB476" s="64"/>
      <c r="AE476" s="64"/>
      <c r="AH476" s="64"/>
      <c r="AK476" s="64"/>
      <c r="AN476" s="133"/>
    </row>
    <row r="477" spans="23:40" x14ac:dyDescent="0.25">
      <c r="W477" s="64"/>
      <c r="Y477" s="64"/>
      <c r="AB477" s="64"/>
      <c r="AE477" s="64"/>
      <c r="AH477" s="64"/>
      <c r="AK477" s="64"/>
      <c r="AN477" s="133"/>
    </row>
    <row r="478" spans="23:40" x14ac:dyDescent="0.25">
      <c r="W478" s="64"/>
      <c r="Y478" s="64"/>
      <c r="AB478" s="64"/>
      <c r="AE478" s="64"/>
      <c r="AH478" s="64"/>
      <c r="AK478" s="64"/>
      <c r="AN478" s="133"/>
    </row>
    <row r="479" spans="23:40" x14ac:dyDescent="0.25">
      <c r="W479" s="64"/>
      <c r="Y479" s="64"/>
      <c r="AB479" s="64"/>
      <c r="AE479" s="64"/>
      <c r="AH479" s="64"/>
      <c r="AK479" s="64"/>
      <c r="AN479" s="133"/>
    </row>
    <row r="480" spans="23:40" x14ac:dyDescent="0.25">
      <c r="W480" s="64"/>
      <c r="Y480" s="64"/>
      <c r="AB480" s="64"/>
      <c r="AE480" s="64"/>
      <c r="AH480" s="64"/>
      <c r="AK480" s="64"/>
      <c r="AN480" s="133"/>
    </row>
    <row r="481" spans="23:40" x14ac:dyDescent="0.25">
      <c r="W481" s="64"/>
      <c r="Y481" s="64"/>
      <c r="AB481" s="64"/>
      <c r="AE481" s="64"/>
      <c r="AH481" s="64"/>
      <c r="AK481" s="64"/>
      <c r="AN481" s="133"/>
    </row>
    <row r="482" spans="23:40" x14ac:dyDescent="0.25">
      <c r="W482" s="64"/>
      <c r="Y482" s="64"/>
      <c r="AB482" s="64"/>
      <c r="AE482" s="64"/>
      <c r="AH482" s="64"/>
      <c r="AK482" s="64"/>
      <c r="AN482" s="133"/>
    </row>
    <row r="483" spans="23:40" x14ac:dyDescent="0.25">
      <c r="W483" s="64"/>
      <c r="Y483" s="64"/>
      <c r="AB483" s="64"/>
      <c r="AE483" s="64"/>
      <c r="AH483" s="64"/>
      <c r="AK483" s="64"/>
      <c r="AN483" s="133"/>
    </row>
    <row r="484" spans="23:40" x14ac:dyDescent="0.25">
      <c r="W484" s="64"/>
      <c r="Y484" s="64"/>
      <c r="AB484" s="64"/>
      <c r="AE484" s="64"/>
      <c r="AH484" s="64"/>
      <c r="AK484" s="64"/>
      <c r="AN484" s="133"/>
    </row>
    <row r="485" spans="23:40" x14ac:dyDescent="0.25">
      <c r="W485" s="64"/>
      <c r="Y485" s="64"/>
      <c r="AB485" s="64"/>
      <c r="AE485" s="64"/>
      <c r="AH485" s="64"/>
      <c r="AK485" s="64"/>
      <c r="AN485" s="133"/>
    </row>
    <row r="486" spans="23:40" x14ac:dyDescent="0.25">
      <c r="W486" s="64"/>
      <c r="Y486" s="64"/>
      <c r="AB486" s="64"/>
      <c r="AE486" s="64"/>
      <c r="AH486" s="64"/>
      <c r="AK486" s="64"/>
      <c r="AN486" s="133"/>
    </row>
    <row r="487" spans="23:40" x14ac:dyDescent="0.25">
      <c r="W487" s="64"/>
      <c r="Y487" s="64"/>
      <c r="AB487" s="64"/>
      <c r="AE487" s="64"/>
      <c r="AH487" s="64"/>
      <c r="AK487" s="64"/>
      <c r="AN487" s="133"/>
    </row>
    <row r="488" spans="23:40" x14ac:dyDescent="0.25">
      <c r="W488" s="64"/>
      <c r="Y488" s="64"/>
      <c r="AB488" s="64"/>
      <c r="AE488" s="64"/>
      <c r="AH488" s="64"/>
      <c r="AK488" s="64"/>
      <c r="AN488" s="133"/>
    </row>
    <row r="489" spans="23:40" x14ac:dyDescent="0.25">
      <c r="W489" s="64"/>
      <c r="Y489" s="64"/>
      <c r="AB489" s="64"/>
      <c r="AE489" s="64"/>
      <c r="AH489" s="64"/>
      <c r="AK489" s="64"/>
      <c r="AN489" s="133"/>
    </row>
    <row r="490" spans="23:40" x14ac:dyDescent="0.25">
      <c r="W490" s="64"/>
      <c r="Y490" s="64"/>
      <c r="AB490" s="64"/>
      <c r="AE490" s="64"/>
      <c r="AH490" s="64"/>
      <c r="AK490" s="64"/>
      <c r="AN490" s="133"/>
    </row>
    <row r="491" spans="23:40" x14ac:dyDescent="0.25">
      <c r="W491" s="64"/>
      <c r="Y491" s="64"/>
      <c r="AB491" s="64"/>
      <c r="AE491" s="64"/>
      <c r="AH491" s="64"/>
      <c r="AK491" s="64"/>
      <c r="AN491" s="133"/>
    </row>
    <row r="492" spans="23:40" x14ac:dyDescent="0.25">
      <c r="W492" s="64"/>
      <c r="Y492" s="64"/>
      <c r="AB492" s="64"/>
      <c r="AE492" s="64"/>
      <c r="AH492" s="64"/>
      <c r="AK492" s="64"/>
      <c r="AN492" s="133"/>
    </row>
    <row r="493" spans="23:40" x14ac:dyDescent="0.25">
      <c r="W493" s="64"/>
      <c r="Y493" s="64"/>
      <c r="AB493" s="64"/>
      <c r="AE493" s="64"/>
      <c r="AH493" s="64"/>
      <c r="AK493" s="64"/>
      <c r="AN493" s="133"/>
    </row>
    <row r="494" spans="23:40" x14ac:dyDescent="0.25">
      <c r="W494" s="64"/>
      <c r="Y494" s="64"/>
      <c r="AB494" s="64"/>
      <c r="AE494" s="64"/>
      <c r="AH494" s="64"/>
      <c r="AK494" s="64"/>
      <c r="AN494" s="133"/>
    </row>
    <row r="495" spans="23:40" x14ac:dyDescent="0.25">
      <c r="W495" s="64"/>
      <c r="Y495" s="64"/>
      <c r="AB495" s="64"/>
      <c r="AE495" s="64"/>
      <c r="AH495" s="64"/>
      <c r="AK495" s="64"/>
      <c r="AN495" s="133"/>
    </row>
    <row r="496" spans="23:40" x14ac:dyDescent="0.25">
      <c r="W496" s="64"/>
      <c r="Y496" s="64"/>
      <c r="AB496" s="64"/>
      <c r="AE496" s="64"/>
      <c r="AH496" s="64"/>
      <c r="AK496" s="64"/>
      <c r="AN496" s="133"/>
    </row>
    <row r="497" spans="23:40" x14ac:dyDescent="0.25">
      <c r="W497" s="64"/>
      <c r="Y497" s="64"/>
      <c r="AB497" s="64"/>
      <c r="AE497" s="64"/>
      <c r="AH497" s="64"/>
      <c r="AK497" s="64"/>
      <c r="AN497" s="133"/>
    </row>
    <row r="498" spans="23:40" x14ac:dyDescent="0.25">
      <c r="W498" s="64"/>
      <c r="Y498" s="64"/>
      <c r="AB498" s="64"/>
      <c r="AE498" s="64"/>
      <c r="AH498" s="64"/>
      <c r="AK498" s="64"/>
      <c r="AN498" s="133"/>
    </row>
    <row r="499" spans="23:40" x14ac:dyDescent="0.25">
      <c r="W499" s="64"/>
      <c r="Y499" s="64"/>
      <c r="AB499" s="64"/>
      <c r="AE499" s="64"/>
      <c r="AH499" s="64"/>
      <c r="AK499" s="64"/>
      <c r="AN499" s="133"/>
    </row>
    <row r="500" spans="23:40" x14ac:dyDescent="0.25">
      <c r="W500" s="64"/>
      <c r="Y500" s="64"/>
      <c r="AB500" s="64"/>
      <c r="AE500" s="64"/>
      <c r="AH500" s="64"/>
      <c r="AK500" s="64"/>
      <c r="AN500" s="133"/>
    </row>
    <row r="501" spans="23:40" x14ac:dyDescent="0.25">
      <c r="W501" s="64"/>
      <c r="Y501" s="64"/>
      <c r="AB501" s="64"/>
      <c r="AE501" s="64"/>
      <c r="AH501" s="64"/>
      <c r="AK501" s="64"/>
      <c r="AN501" s="133"/>
    </row>
    <row r="502" spans="23:40" x14ac:dyDescent="0.25">
      <c r="W502" s="64"/>
      <c r="Y502" s="64"/>
      <c r="AB502" s="64"/>
      <c r="AE502" s="64"/>
      <c r="AH502" s="64"/>
      <c r="AK502" s="64"/>
      <c r="AN502" s="133"/>
    </row>
    <row r="503" spans="23:40" x14ac:dyDescent="0.25">
      <c r="W503" s="64"/>
      <c r="Y503" s="64"/>
      <c r="AB503" s="64"/>
      <c r="AE503" s="64"/>
      <c r="AH503" s="64"/>
      <c r="AK503" s="64"/>
      <c r="AN503" s="133"/>
    </row>
    <row r="504" spans="23:40" x14ac:dyDescent="0.25">
      <c r="W504" s="64"/>
      <c r="Y504" s="64"/>
      <c r="AB504" s="64"/>
      <c r="AE504" s="64"/>
      <c r="AH504" s="64"/>
      <c r="AK504" s="64"/>
      <c r="AN504" s="133"/>
    </row>
    <row r="505" spans="23:40" x14ac:dyDescent="0.25">
      <c r="W505" s="64"/>
      <c r="Y505" s="64"/>
      <c r="AB505" s="64"/>
      <c r="AE505" s="64"/>
      <c r="AH505" s="64"/>
      <c r="AK505" s="64"/>
      <c r="AN505" s="133"/>
    </row>
    <row r="506" spans="23:40" x14ac:dyDescent="0.25">
      <c r="W506" s="64"/>
      <c r="Y506" s="64"/>
      <c r="AB506" s="64"/>
      <c r="AE506" s="64"/>
      <c r="AH506" s="64"/>
      <c r="AK506" s="64"/>
      <c r="AN506" s="133"/>
    </row>
    <row r="507" spans="23:40" x14ac:dyDescent="0.25">
      <c r="W507" s="64"/>
      <c r="Y507" s="64"/>
      <c r="AB507" s="64"/>
      <c r="AE507" s="64"/>
      <c r="AH507" s="64"/>
      <c r="AK507" s="64"/>
      <c r="AN507" s="133"/>
    </row>
    <row r="508" spans="23:40" x14ac:dyDescent="0.25">
      <c r="W508" s="64"/>
      <c r="Y508" s="64"/>
      <c r="AB508" s="64"/>
      <c r="AE508" s="64"/>
      <c r="AH508" s="64"/>
      <c r="AK508" s="64"/>
      <c r="AN508" s="133"/>
    </row>
    <row r="509" spans="23:40" x14ac:dyDescent="0.25">
      <c r="W509" s="64"/>
      <c r="Y509" s="64"/>
      <c r="AB509" s="64"/>
      <c r="AE509" s="64"/>
      <c r="AH509" s="64"/>
      <c r="AK509" s="64"/>
      <c r="AN509" s="133"/>
    </row>
    <row r="510" spans="23:40" x14ac:dyDescent="0.25">
      <c r="W510" s="64"/>
      <c r="Y510" s="64"/>
      <c r="AB510" s="64"/>
      <c r="AE510" s="64"/>
      <c r="AH510" s="64"/>
      <c r="AK510" s="64"/>
      <c r="AN510" s="133"/>
    </row>
    <row r="511" spans="23:40" x14ac:dyDescent="0.25">
      <c r="W511" s="64"/>
      <c r="Y511" s="64"/>
      <c r="AB511" s="64"/>
      <c r="AE511" s="64"/>
      <c r="AH511" s="64"/>
      <c r="AK511" s="64"/>
      <c r="AN511" s="133"/>
    </row>
    <row r="512" spans="23:40" x14ac:dyDescent="0.25">
      <c r="W512" s="64"/>
      <c r="Y512" s="64"/>
      <c r="AB512" s="64"/>
      <c r="AE512" s="64"/>
      <c r="AH512" s="64"/>
      <c r="AK512" s="64"/>
      <c r="AN512" s="133"/>
    </row>
    <row r="513" spans="23:40" x14ac:dyDescent="0.25">
      <c r="W513" s="64"/>
      <c r="Y513" s="64"/>
      <c r="AB513" s="64"/>
      <c r="AE513" s="64"/>
      <c r="AH513" s="64"/>
      <c r="AK513" s="64"/>
      <c r="AN513" s="133"/>
    </row>
    <row r="514" spans="23:40" x14ac:dyDescent="0.25">
      <c r="W514" s="64"/>
      <c r="Y514" s="64"/>
      <c r="AB514" s="64"/>
      <c r="AE514" s="64"/>
      <c r="AH514" s="64"/>
      <c r="AK514" s="64"/>
      <c r="AN514" s="133"/>
    </row>
    <row r="515" spans="23:40" x14ac:dyDescent="0.25">
      <c r="W515" s="64"/>
      <c r="Y515" s="64"/>
      <c r="AB515" s="64"/>
      <c r="AE515" s="64"/>
      <c r="AH515" s="64"/>
      <c r="AK515" s="64"/>
      <c r="AN515" s="133"/>
    </row>
    <row r="516" spans="23:40" x14ac:dyDescent="0.25">
      <c r="W516" s="64"/>
      <c r="Y516" s="64"/>
      <c r="AB516" s="64"/>
      <c r="AE516" s="64"/>
      <c r="AH516" s="64"/>
      <c r="AK516" s="64"/>
      <c r="AN516" s="133"/>
    </row>
    <row r="517" spans="23:40" x14ac:dyDescent="0.25">
      <c r="W517" s="64"/>
      <c r="Y517" s="64"/>
      <c r="AB517" s="64"/>
      <c r="AE517" s="64"/>
      <c r="AH517" s="64"/>
      <c r="AK517" s="64"/>
      <c r="AN517" s="133"/>
    </row>
    <row r="518" spans="23:40" x14ac:dyDescent="0.25">
      <c r="W518" s="64"/>
      <c r="Y518" s="64"/>
      <c r="AB518" s="64"/>
      <c r="AE518" s="64"/>
      <c r="AH518" s="64"/>
      <c r="AK518" s="64"/>
      <c r="AN518" s="133"/>
    </row>
    <row r="519" spans="23:40" x14ac:dyDescent="0.25">
      <c r="W519" s="64"/>
      <c r="Y519" s="64"/>
      <c r="AB519" s="64"/>
      <c r="AE519" s="64"/>
      <c r="AH519" s="64"/>
      <c r="AK519" s="64"/>
      <c r="AN519" s="133"/>
    </row>
    <row r="520" spans="23:40" x14ac:dyDescent="0.25">
      <c r="W520" s="64"/>
      <c r="Y520" s="64"/>
      <c r="AB520" s="64"/>
      <c r="AE520" s="64"/>
      <c r="AH520" s="64"/>
      <c r="AK520" s="64"/>
      <c r="AN520" s="133"/>
    </row>
    <row r="521" spans="23:40" x14ac:dyDescent="0.25">
      <c r="W521" s="64"/>
      <c r="Y521" s="64"/>
      <c r="AB521" s="64"/>
      <c r="AE521" s="64"/>
      <c r="AH521" s="64"/>
      <c r="AK521" s="64"/>
      <c r="AN521" s="133"/>
    </row>
    <row r="522" spans="23:40" x14ac:dyDescent="0.25">
      <c r="W522" s="64"/>
      <c r="Y522" s="64"/>
      <c r="AB522" s="64"/>
      <c r="AE522" s="64"/>
      <c r="AH522" s="64"/>
      <c r="AK522" s="64"/>
      <c r="AN522" s="133"/>
    </row>
    <row r="523" spans="23:40" x14ac:dyDescent="0.25">
      <c r="W523" s="64"/>
      <c r="Y523" s="64"/>
      <c r="AB523" s="64"/>
      <c r="AE523" s="64"/>
      <c r="AH523" s="64"/>
      <c r="AK523" s="64"/>
      <c r="AN523" s="133"/>
    </row>
    <row r="524" spans="23:40" x14ac:dyDescent="0.25">
      <c r="W524" s="64"/>
      <c r="Y524" s="64"/>
      <c r="AB524" s="64"/>
      <c r="AE524" s="64"/>
      <c r="AH524" s="64"/>
      <c r="AK524" s="64"/>
      <c r="AN524" s="133"/>
    </row>
    <row r="525" spans="23:40" x14ac:dyDescent="0.25">
      <c r="W525" s="64"/>
      <c r="Y525" s="64"/>
      <c r="AB525" s="64"/>
      <c r="AE525" s="64"/>
      <c r="AH525" s="64"/>
      <c r="AK525" s="64"/>
      <c r="AN525" s="133"/>
    </row>
    <row r="526" spans="23:40" x14ac:dyDescent="0.25">
      <c r="W526" s="64"/>
      <c r="Y526" s="64"/>
      <c r="AB526" s="64"/>
      <c r="AE526" s="64"/>
      <c r="AH526" s="64"/>
      <c r="AK526" s="64"/>
      <c r="AN526" s="133"/>
    </row>
    <row r="527" spans="23:40" x14ac:dyDescent="0.25">
      <c r="W527" s="64"/>
      <c r="Y527" s="64"/>
      <c r="AB527" s="64"/>
      <c r="AE527" s="64"/>
      <c r="AH527" s="64"/>
      <c r="AK527" s="64"/>
      <c r="AN527" s="133"/>
    </row>
    <row r="528" spans="23:40" x14ac:dyDescent="0.25">
      <c r="W528" s="64"/>
      <c r="Y528" s="64"/>
      <c r="AB528" s="64"/>
      <c r="AE528" s="64"/>
      <c r="AH528" s="64"/>
      <c r="AK528" s="64"/>
      <c r="AN528" s="133"/>
    </row>
    <row r="529" spans="23:40" x14ac:dyDescent="0.25">
      <c r="W529" s="64"/>
      <c r="Y529" s="64"/>
      <c r="AB529" s="64"/>
      <c r="AE529" s="64"/>
      <c r="AH529" s="64"/>
      <c r="AK529" s="64"/>
      <c r="AN529" s="133"/>
    </row>
    <row r="530" spans="23:40" x14ac:dyDescent="0.25">
      <c r="W530" s="64"/>
      <c r="Y530" s="64"/>
      <c r="AB530" s="64"/>
      <c r="AE530" s="64"/>
      <c r="AH530" s="64"/>
      <c r="AK530" s="64"/>
      <c r="AN530" s="133"/>
    </row>
    <row r="531" spans="23:40" x14ac:dyDescent="0.25">
      <c r="W531" s="64"/>
      <c r="Y531" s="64"/>
      <c r="AB531" s="64"/>
      <c r="AE531" s="64"/>
      <c r="AH531" s="64"/>
      <c r="AK531" s="64"/>
      <c r="AN531" s="133"/>
    </row>
    <row r="532" spans="23:40" x14ac:dyDescent="0.25">
      <c r="W532" s="64"/>
      <c r="Y532" s="64"/>
      <c r="AB532" s="64"/>
      <c r="AE532" s="64"/>
      <c r="AH532" s="64"/>
      <c r="AK532" s="64"/>
      <c r="AN532" s="133"/>
    </row>
    <row r="533" spans="23:40" x14ac:dyDescent="0.25">
      <c r="W533" s="64"/>
      <c r="Y533" s="64"/>
      <c r="AB533" s="64"/>
      <c r="AE533" s="64"/>
      <c r="AH533" s="64"/>
      <c r="AK533" s="64"/>
      <c r="AN533" s="133"/>
    </row>
    <row r="534" spans="23:40" x14ac:dyDescent="0.25">
      <c r="W534" s="64"/>
      <c r="Y534" s="64"/>
      <c r="AB534" s="64"/>
      <c r="AE534" s="64"/>
      <c r="AH534" s="64"/>
      <c r="AK534" s="64"/>
      <c r="AN534" s="133"/>
    </row>
    <row r="535" spans="23:40" x14ac:dyDescent="0.25">
      <c r="W535" s="64"/>
      <c r="Y535" s="64"/>
      <c r="AB535" s="64"/>
      <c r="AE535" s="64"/>
      <c r="AH535" s="64"/>
      <c r="AK535" s="64"/>
      <c r="AN535" s="133"/>
    </row>
    <row r="536" spans="23:40" x14ac:dyDescent="0.25">
      <c r="W536" s="64"/>
      <c r="Y536" s="64"/>
      <c r="AB536" s="64"/>
      <c r="AE536" s="64"/>
      <c r="AH536" s="64"/>
      <c r="AK536" s="64"/>
      <c r="AN536" s="133"/>
    </row>
    <row r="537" spans="23:40" x14ac:dyDescent="0.25">
      <c r="W537" s="64"/>
      <c r="Y537" s="64"/>
      <c r="AB537" s="64"/>
      <c r="AE537" s="64"/>
      <c r="AH537" s="64"/>
      <c r="AK537" s="64"/>
      <c r="AN537" s="133"/>
    </row>
    <row r="538" spans="23:40" x14ac:dyDescent="0.25">
      <c r="W538" s="64"/>
      <c r="Y538" s="64"/>
      <c r="AB538" s="64"/>
      <c r="AE538" s="64"/>
      <c r="AH538" s="64"/>
      <c r="AK538" s="64"/>
      <c r="AN538" s="133"/>
    </row>
    <row r="539" spans="23:40" x14ac:dyDescent="0.25">
      <c r="W539" s="64"/>
      <c r="Y539" s="64"/>
      <c r="AB539" s="64"/>
      <c r="AE539" s="64"/>
      <c r="AH539" s="64"/>
      <c r="AK539" s="64"/>
      <c r="AN539" s="133"/>
    </row>
    <row r="540" spans="23:40" x14ac:dyDescent="0.25">
      <c r="W540" s="64"/>
      <c r="Y540" s="64"/>
      <c r="AB540" s="64"/>
      <c r="AE540" s="64"/>
      <c r="AH540" s="64"/>
      <c r="AK540" s="64"/>
      <c r="AN540" s="133"/>
    </row>
    <row r="541" spans="23:40" x14ac:dyDescent="0.25">
      <c r="W541" s="64"/>
      <c r="Y541" s="64"/>
      <c r="AB541" s="64"/>
      <c r="AE541" s="64"/>
      <c r="AH541" s="64"/>
      <c r="AK541" s="64"/>
      <c r="AN541" s="133"/>
    </row>
    <row r="542" spans="23:40" x14ac:dyDescent="0.25">
      <c r="W542" s="64"/>
      <c r="Y542" s="64"/>
      <c r="AB542" s="64"/>
      <c r="AE542" s="64"/>
      <c r="AH542" s="64"/>
      <c r="AK542" s="64"/>
      <c r="AN542" s="133"/>
    </row>
    <row r="543" spans="23:40" x14ac:dyDescent="0.25">
      <c r="W543" s="64"/>
      <c r="Y543" s="64"/>
      <c r="AB543" s="64"/>
      <c r="AE543" s="64"/>
      <c r="AH543" s="64"/>
      <c r="AK543" s="64"/>
      <c r="AN543" s="133"/>
    </row>
    <row r="544" spans="23:40" x14ac:dyDescent="0.25">
      <c r="W544" s="64"/>
      <c r="Y544" s="64"/>
      <c r="AB544" s="64"/>
      <c r="AE544" s="64"/>
      <c r="AH544" s="64"/>
      <c r="AK544" s="64"/>
      <c r="AN544" s="133"/>
    </row>
    <row r="545" spans="23:40" x14ac:dyDescent="0.25">
      <c r="W545" s="64"/>
      <c r="Y545" s="64"/>
      <c r="AB545" s="64"/>
      <c r="AE545" s="64"/>
      <c r="AH545" s="64"/>
      <c r="AK545" s="64"/>
      <c r="AN545" s="133"/>
    </row>
    <row r="546" spans="23:40" x14ac:dyDescent="0.25">
      <c r="W546" s="64"/>
      <c r="Y546" s="64"/>
      <c r="AB546" s="64"/>
      <c r="AE546" s="64"/>
      <c r="AH546" s="64"/>
      <c r="AK546" s="64"/>
      <c r="AN546" s="133"/>
    </row>
    <row r="547" spans="23:40" x14ac:dyDescent="0.25">
      <c r="W547" s="64"/>
      <c r="Y547" s="64"/>
      <c r="AB547" s="64"/>
      <c r="AE547" s="64"/>
      <c r="AH547" s="64"/>
      <c r="AK547" s="64"/>
      <c r="AN547" s="133"/>
    </row>
    <row r="548" spans="23:40" x14ac:dyDescent="0.25">
      <c r="W548" s="64"/>
      <c r="Y548" s="64"/>
      <c r="AB548" s="64"/>
      <c r="AE548" s="64"/>
      <c r="AH548" s="64"/>
      <c r="AK548" s="64"/>
      <c r="AN548" s="133"/>
    </row>
    <row r="549" spans="23:40" x14ac:dyDescent="0.25">
      <c r="W549" s="64"/>
      <c r="Y549" s="64"/>
      <c r="AB549" s="64"/>
      <c r="AE549" s="64"/>
      <c r="AH549" s="64"/>
      <c r="AK549" s="64"/>
      <c r="AN549" s="133"/>
    </row>
    <row r="550" spans="23:40" x14ac:dyDescent="0.25">
      <c r="W550" s="64"/>
      <c r="Y550" s="64"/>
      <c r="AB550" s="64"/>
      <c r="AE550" s="64"/>
      <c r="AH550" s="64"/>
      <c r="AK550" s="64"/>
      <c r="AN550" s="133"/>
    </row>
    <row r="551" spans="23:40" x14ac:dyDescent="0.25">
      <c r="W551" s="64"/>
      <c r="Y551" s="64"/>
      <c r="AB551" s="64"/>
      <c r="AE551" s="64"/>
      <c r="AH551" s="64"/>
      <c r="AK551" s="64"/>
      <c r="AN551" s="133"/>
    </row>
    <row r="552" spans="23:40" x14ac:dyDescent="0.25">
      <c r="W552" s="64"/>
      <c r="Y552" s="64"/>
      <c r="AB552" s="64"/>
      <c r="AE552" s="64"/>
      <c r="AH552" s="64"/>
      <c r="AK552" s="64"/>
      <c r="AN552" s="133"/>
    </row>
    <row r="553" spans="23:40" x14ac:dyDescent="0.25">
      <c r="W553" s="64"/>
      <c r="Y553" s="64"/>
      <c r="AB553" s="64"/>
      <c r="AE553" s="64"/>
      <c r="AH553" s="64"/>
      <c r="AK553" s="64"/>
      <c r="AN553" s="133"/>
    </row>
    <row r="554" spans="23:40" x14ac:dyDescent="0.25">
      <c r="W554" s="64"/>
      <c r="Y554" s="64"/>
      <c r="AB554" s="64"/>
      <c r="AE554" s="64"/>
      <c r="AH554" s="64"/>
      <c r="AK554" s="64"/>
      <c r="AN554" s="133"/>
    </row>
    <row r="555" spans="23:40" x14ac:dyDescent="0.25">
      <c r="W555" s="64"/>
      <c r="Y555" s="64"/>
      <c r="AB555" s="64"/>
      <c r="AE555" s="64"/>
      <c r="AH555" s="64"/>
      <c r="AK555" s="64"/>
      <c r="AN555" s="133"/>
    </row>
    <row r="556" spans="23:40" x14ac:dyDescent="0.25">
      <c r="W556" s="64"/>
      <c r="Y556" s="64"/>
      <c r="AB556" s="64"/>
      <c r="AE556" s="64"/>
      <c r="AH556" s="64"/>
      <c r="AK556" s="64"/>
      <c r="AN556" s="133"/>
    </row>
    <row r="557" spans="23:40" x14ac:dyDescent="0.25">
      <c r="W557" s="64"/>
      <c r="Y557" s="64"/>
      <c r="AB557" s="64"/>
      <c r="AE557" s="64"/>
      <c r="AH557" s="64"/>
      <c r="AK557" s="64"/>
      <c r="AN557" s="133"/>
    </row>
    <row r="558" spans="23:40" x14ac:dyDescent="0.25">
      <c r="W558" s="64"/>
      <c r="Y558" s="64"/>
      <c r="AB558" s="64"/>
      <c r="AE558" s="64"/>
      <c r="AH558" s="64"/>
      <c r="AK558" s="64"/>
      <c r="AN558" s="133"/>
    </row>
    <row r="559" spans="23:40" x14ac:dyDescent="0.25">
      <c r="W559" s="64"/>
      <c r="Y559" s="64"/>
      <c r="AB559" s="64"/>
      <c r="AE559" s="64"/>
      <c r="AH559" s="64"/>
      <c r="AK559" s="64"/>
      <c r="AN559" s="133"/>
    </row>
    <row r="560" spans="23:40" x14ac:dyDescent="0.25">
      <c r="W560" s="64"/>
      <c r="Y560" s="64"/>
      <c r="AB560" s="64"/>
      <c r="AE560" s="64"/>
      <c r="AH560" s="64"/>
      <c r="AK560" s="64"/>
      <c r="AN560" s="133"/>
    </row>
    <row r="561" spans="23:40" x14ac:dyDescent="0.25">
      <c r="W561" s="64"/>
      <c r="Y561" s="64"/>
      <c r="AB561" s="64"/>
      <c r="AE561" s="64"/>
      <c r="AH561" s="64"/>
      <c r="AK561" s="64"/>
      <c r="AN561" s="133"/>
    </row>
    <row r="562" spans="23:40" x14ac:dyDescent="0.25">
      <c r="W562" s="64"/>
      <c r="Y562" s="64"/>
      <c r="AB562" s="64"/>
      <c r="AE562" s="64"/>
      <c r="AH562" s="64"/>
      <c r="AK562" s="64"/>
      <c r="AN562" s="133"/>
    </row>
    <row r="563" spans="23:40" x14ac:dyDescent="0.25">
      <c r="W563" s="64"/>
      <c r="Y563" s="64"/>
      <c r="AB563" s="64"/>
      <c r="AE563" s="64"/>
      <c r="AH563" s="64"/>
      <c r="AK563" s="64"/>
      <c r="AN563" s="133"/>
    </row>
    <row r="564" spans="23:40" x14ac:dyDescent="0.25">
      <c r="W564" s="64"/>
      <c r="Y564" s="64"/>
      <c r="AB564" s="64"/>
      <c r="AE564" s="64"/>
      <c r="AH564" s="64"/>
      <c r="AK564" s="64"/>
      <c r="AN564" s="133"/>
    </row>
    <row r="565" spans="23:40" x14ac:dyDescent="0.25">
      <c r="W565" s="64"/>
      <c r="Y565" s="64"/>
      <c r="AB565" s="64"/>
      <c r="AE565" s="64"/>
      <c r="AH565" s="64"/>
      <c r="AK565" s="64"/>
      <c r="AN565" s="133"/>
    </row>
    <row r="566" spans="23:40" x14ac:dyDescent="0.25">
      <c r="W566" s="64"/>
      <c r="Y566" s="64"/>
      <c r="AB566" s="64"/>
      <c r="AE566" s="64"/>
      <c r="AH566" s="64"/>
      <c r="AK566" s="64"/>
      <c r="AN566" s="133"/>
    </row>
    <row r="567" spans="23:40" x14ac:dyDescent="0.25">
      <c r="W567" s="64"/>
      <c r="Y567" s="64"/>
      <c r="AB567" s="64"/>
      <c r="AE567" s="64"/>
      <c r="AH567" s="64"/>
      <c r="AK567" s="64"/>
      <c r="AN567" s="133"/>
    </row>
    <row r="568" spans="23:40" x14ac:dyDescent="0.25">
      <c r="W568" s="64"/>
      <c r="Y568" s="64"/>
      <c r="AB568" s="64"/>
      <c r="AE568" s="64"/>
      <c r="AH568" s="64"/>
      <c r="AK568" s="64"/>
      <c r="AN568" s="133"/>
    </row>
    <row r="569" spans="23:40" x14ac:dyDescent="0.25">
      <c r="W569" s="64"/>
      <c r="Y569" s="64"/>
      <c r="AB569" s="64"/>
      <c r="AE569" s="64"/>
      <c r="AH569" s="64"/>
      <c r="AK569" s="64"/>
      <c r="AN569" s="133"/>
    </row>
    <row r="570" spans="23:40" x14ac:dyDescent="0.25">
      <c r="W570" s="64"/>
      <c r="Y570" s="64"/>
      <c r="AB570" s="64"/>
      <c r="AE570" s="64"/>
      <c r="AH570" s="64"/>
      <c r="AK570" s="64"/>
      <c r="AN570" s="133"/>
    </row>
    <row r="571" spans="23:40" x14ac:dyDescent="0.25">
      <c r="W571" s="64"/>
      <c r="Y571" s="64"/>
      <c r="AB571" s="64"/>
      <c r="AE571" s="64"/>
      <c r="AH571" s="64"/>
      <c r="AK571" s="64"/>
      <c r="AN571" s="133"/>
    </row>
    <row r="572" spans="23:40" x14ac:dyDescent="0.25">
      <c r="W572" s="64"/>
      <c r="Y572" s="64"/>
      <c r="AB572" s="64"/>
      <c r="AE572" s="64"/>
      <c r="AH572" s="64"/>
      <c r="AK572" s="64"/>
      <c r="AN572" s="133"/>
    </row>
    <row r="573" spans="23:40" x14ac:dyDescent="0.25">
      <c r="W573" s="64"/>
      <c r="Y573" s="64"/>
      <c r="AB573" s="64"/>
      <c r="AE573" s="64"/>
      <c r="AH573" s="64"/>
      <c r="AK573" s="64"/>
      <c r="AN573" s="133"/>
    </row>
    <row r="574" spans="23:40" x14ac:dyDescent="0.25">
      <c r="W574" s="64"/>
      <c r="Y574" s="64"/>
      <c r="AB574" s="64"/>
      <c r="AE574" s="64"/>
      <c r="AH574" s="64"/>
      <c r="AK574" s="64"/>
      <c r="AN574" s="133"/>
    </row>
    <row r="575" spans="23:40" x14ac:dyDescent="0.25">
      <c r="W575" s="64"/>
      <c r="Y575" s="64"/>
      <c r="AB575" s="64"/>
      <c r="AE575" s="64"/>
      <c r="AH575" s="64"/>
      <c r="AK575" s="64"/>
      <c r="AN575" s="133"/>
    </row>
    <row r="576" spans="23:40" x14ac:dyDescent="0.25">
      <c r="W576" s="64"/>
      <c r="Y576" s="64"/>
      <c r="AB576" s="64"/>
      <c r="AE576" s="64"/>
      <c r="AH576" s="64"/>
      <c r="AK576" s="64"/>
      <c r="AN576" s="133"/>
    </row>
    <row r="577" spans="23:40" x14ac:dyDescent="0.25">
      <c r="W577" s="64"/>
      <c r="Y577" s="64"/>
      <c r="AB577" s="64"/>
      <c r="AE577" s="64"/>
      <c r="AH577" s="64"/>
      <c r="AK577" s="64"/>
      <c r="AN577" s="133"/>
    </row>
    <row r="578" spans="23:40" x14ac:dyDescent="0.25">
      <c r="W578" s="64"/>
      <c r="Y578" s="64"/>
      <c r="AB578" s="64"/>
      <c r="AE578" s="64"/>
      <c r="AH578" s="64"/>
      <c r="AK578" s="64"/>
      <c r="AN578" s="133"/>
    </row>
    <row r="579" spans="23:40" x14ac:dyDescent="0.25">
      <c r="W579" s="64"/>
      <c r="Y579" s="64"/>
      <c r="AB579" s="64"/>
      <c r="AE579" s="64"/>
      <c r="AH579" s="64"/>
      <c r="AK579" s="64"/>
      <c r="AN579" s="133"/>
    </row>
    <row r="580" spans="23:40" x14ac:dyDescent="0.25">
      <c r="W580" s="64"/>
      <c r="Y580" s="64"/>
      <c r="AB580" s="64"/>
      <c r="AE580" s="64"/>
      <c r="AH580" s="64"/>
      <c r="AK580" s="64"/>
      <c r="AN580" s="133"/>
    </row>
    <row r="581" spans="23:40" x14ac:dyDescent="0.25">
      <c r="W581" s="64"/>
      <c r="Y581" s="64"/>
      <c r="AB581" s="64"/>
      <c r="AE581" s="64"/>
      <c r="AH581" s="64"/>
      <c r="AK581" s="64"/>
      <c r="AN581" s="133"/>
    </row>
    <row r="582" spans="23:40" x14ac:dyDescent="0.25">
      <c r="W582" s="64"/>
      <c r="Y582" s="64"/>
      <c r="AB582" s="64"/>
      <c r="AE582" s="64"/>
      <c r="AH582" s="64"/>
      <c r="AK582" s="64"/>
      <c r="AN582" s="133"/>
    </row>
    <row r="583" spans="23:40" x14ac:dyDescent="0.25">
      <c r="W583" s="64"/>
      <c r="Y583" s="64"/>
      <c r="AB583" s="64"/>
      <c r="AE583" s="64"/>
      <c r="AH583" s="64"/>
      <c r="AK583" s="64"/>
      <c r="AN583" s="133"/>
    </row>
    <row r="584" spans="23:40" x14ac:dyDescent="0.25">
      <c r="W584" s="64"/>
      <c r="Y584" s="64"/>
      <c r="AB584" s="64"/>
      <c r="AE584" s="64"/>
      <c r="AH584" s="64"/>
      <c r="AK584" s="64"/>
      <c r="AN584" s="133"/>
    </row>
    <row r="585" spans="23:40" x14ac:dyDescent="0.25">
      <c r="W585" s="64"/>
      <c r="Y585" s="64"/>
      <c r="AB585" s="64"/>
      <c r="AE585" s="64"/>
      <c r="AH585" s="64"/>
      <c r="AK585" s="64"/>
      <c r="AN585" s="133"/>
    </row>
    <row r="586" spans="23:40" x14ac:dyDescent="0.25">
      <c r="W586" s="64"/>
      <c r="Y586" s="64"/>
      <c r="AB586" s="64"/>
      <c r="AE586" s="64"/>
      <c r="AH586" s="64"/>
      <c r="AK586" s="64"/>
      <c r="AN586" s="133"/>
    </row>
    <row r="587" spans="23:40" x14ac:dyDescent="0.25">
      <c r="W587" s="64"/>
      <c r="Y587" s="64"/>
      <c r="AB587" s="64"/>
      <c r="AE587" s="64"/>
      <c r="AH587" s="64"/>
      <c r="AK587" s="64"/>
      <c r="AN587" s="133"/>
    </row>
    <row r="588" spans="23:40" x14ac:dyDescent="0.25">
      <c r="W588" s="64"/>
      <c r="Y588" s="64"/>
      <c r="AB588" s="64"/>
      <c r="AE588" s="64"/>
      <c r="AH588" s="64"/>
      <c r="AK588" s="64"/>
      <c r="AN588" s="133"/>
    </row>
    <row r="589" spans="23:40" x14ac:dyDescent="0.25">
      <c r="W589" s="64"/>
      <c r="Y589" s="64"/>
      <c r="AB589" s="64"/>
      <c r="AE589" s="64"/>
      <c r="AH589" s="64"/>
      <c r="AK589" s="64"/>
      <c r="AN589" s="133"/>
    </row>
    <row r="590" spans="23:40" x14ac:dyDescent="0.25">
      <c r="W590" s="64"/>
      <c r="Y590" s="64"/>
      <c r="AB590" s="64"/>
      <c r="AE590" s="64"/>
      <c r="AH590" s="64"/>
      <c r="AK590" s="64"/>
      <c r="AN590" s="133"/>
    </row>
    <row r="591" spans="23:40" x14ac:dyDescent="0.25">
      <c r="W591" s="64"/>
      <c r="Y591" s="64"/>
      <c r="AB591" s="64"/>
      <c r="AE591" s="64"/>
      <c r="AH591" s="64"/>
      <c r="AK591" s="64"/>
      <c r="AN591" s="133"/>
    </row>
    <row r="592" spans="23:40" x14ac:dyDescent="0.25">
      <c r="W592" s="64"/>
      <c r="Y592" s="64"/>
      <c r="AB592" s="64"/>
      <c r="AE592" s="64"/>
      <c r="AH592" s="64"/>
      <c r="AK592" s="64"/>
      <c r="AN592" s="133"/>
    </row>
    <row r="593" spans="23:40" x14ac:dyDescent="0.25">
      <c r="W593" s="64"/>
      <c r="Y593" s="64"/>
      <c r="AB593" s="64"/>
      <c r="AE593" s="64"/>
      <c r="AH593" s="64"/>
      <c r="AK593" s="64"/>
      <c r="AN593" s="133"/>
    </row>
    <row r="594" spans="23:40" x14ac:dyDescent="0.25">
      <c r="W594" s="64"/>
      <c r="Y594" s="64"/>
      <c r="AB594" s="64"/>
      <c r="AE594" s="64"/>
      <c r="AH594" s="64"/>
      <c r="AK594" s="64"/>
      <c r="AN594" s="133"/>
    </row>
    <row r="595" spans="23:40" x14ac:dyDescent="0.25">
      <c r="W595" s="64"/>
      <c r="Y595" s="64"/>
      <c r="AB595" s="64"/>
      <c r="AE595" s="64"/>
      <c r="AH595" s="64"/>
      <c r="AK595" s="64"/>
      <c r="AN595" s="133"/>
    </row>
    <row r="596" spans="23:40" x14ac:dyDescent="0.25">
      <c r="W596" s="64"/>
      <c r="Y596" s="64"/>
      <c r="AB596" s="64"/>
      <c r="AE596" s="64"/>
      <c r="AH596" s="64"/>
      <c r="AK596" s="64"/>
      <c r="AN596" s="133"/>
    </row>
    <row r="597" spans="23:40" x14ac:dyDescent="0.25">
      <c r="W597" s="64"/>
      <c r="Y597" s="64"/>
      <c r="AB597" s="64"/>
      <c r="AE597" s="64"/>
      <c r="AH597" s="64"/>
      <c r="AK597" s="64"/>
      <c r="AN597" s="133"/>
    </row>
    <row r="598" spans="23:40" x14ac:dyDescent="0.25">
      <c r="W598" s="64"/>
      <c r="Y598" s="64"/>
      <c r="AB598" s="64"/>
      <c r="AE598" s="64"/>
      <c r="AH598" s="64"/>
      <c r="AK598" s="64"/>
      <c r="AN598" s="133"/>
    </row>
    <row r="599" spans="23:40" x14ac:dyDescent="0.25">
      <c r="W599" s="64"/>
      <c r="Y599" s="64"/>
      <c r="AB599" s="64"/>
      <c r="AE599" s="64"/>
      <c r="AH599" s="64"/>
      <c r="AK599" s="64"/>
      <c r="AN599" s="133"/>
    </row>
    <row r="600" spans="23:40" x14ac:dyDescent="0.25">
      <c r="W600" s="64"/>
      <c r="Y600" s="64"/>
      <c r="AB600" s="64"/>
      <c r="AE600" s="64"/>
      <c r="AH600" s="64"/>
      <c r="AK600" s="64"/>
      <c r="AN600" s="133"/>
    </row>
    <row r="601" spans="23:40" x14ac:dyDescent="0.25">
      <c r="W601" s="64"/>
      <c r="Y601" s="64"/>
      <c r="AB601" s="64"/>
      <c r="AE601" s="64"/>
      <c r="AH601" s="64"/>
      <c r="AK601" s="64"/>
      <c r="AN601" s="133"/>
    </row>
    <row r="602" spans="23:40" x14ac:dyDescent="0.25">
      <c r="W602" s="64"/>
      <c r="Y602" s="64"/>
      <c r="AB602" s="64"/>
      <c r="AE602" s="64"/>
      <c r="AH602" s="64"/>
      <c r="AK602" s="64"/>
      <c r="AN602" s="133"/>
    </row>
    <row r="603" spans="23:40" x14ac:dyDescent="0.25">
      <c r="W603" s="64"/>
      <c r="Y603" s="64"/>
      <c r="AB603" s="64"/>
      <c r="AE603" s="64"/>
      <c r="AH603" s="64"/>
      <c r="AK603" s="64"/>
      <c r="AN603" s="133"/>
    </row>
    <row r="604" spans="23:40" x14ac:dyDescent="0.25">
      <c r="W604" s="64"/>
      <c r="Y604" s="64"/>
      <c r="AB604" s="64"/>
      <c r="AE604" s="64"/>
      <c r="AH604" s="64"/>
      <c r="AK604" s="64"/>
      <c r="AN604" s="133"/>
    </row>
    <row r="605" spans="23:40" x14ac:dyDescent="0.25">
      <c r="W605" s="64"/>
      <c r="Y605" s="64"/>
      <c r="AB605" s="64"/>
      <c r="AE605" s="64"/>
      <c r="AH605" s="64"/>
      <c r="AK605" s="64"/>
      <c r="AN605" s="133"/>
    </row>
    <row r="606" spans="23:40" x14ac:dyDescent="0.25">
      <c r="W606" s="64"/>
      <c r="Y606" s="64"/>
      <c r="AB606" s="64"/>
      <c r="AE606" s="64"/>
      <c r="AH606" s="64"/>
      <c r="AK606" s="64"/>
      <c r="AN606" s="133"/>
    </row>
    <row r="607" spans="23:40" x14ac:dyDescent="0.25">
      <c r="W607" s="64"/>
      <c r="Y607" s="64"/>
      <c r="AB607" s="64"/>
      <c r="AE607" s="64"/>
      <c r="AH607" s="64"/>
      <c r="AK607" s="64"/>
      <c r="AN607" s="133"/>
    </row>
    <row r="608" spans="23:40" x14ac:dyDescent="0.25">
      <c r="W608" s="64"/>
      <c r="Y608" s="64"/>
      <c r="AB608" s="64"/>
      <c r="AE608" s="64"/>
      <c r="AH608" s="64"/>
      <c r="AK608" s="64"/>
      <c r="AN608" s="133"/>
    </row>
    <row r="609" spans="23:40" x14ac:dyDescent="0.25">
      <c r="W609" s="64"/>
      <c r="Y609" s="64"/>
      <c r="AB609" s="64"/>
      <c r="AE609" s="64"/>
      <c r="AH609" s="64"/>
      <c r="AK609" s="64"/>
      <c r="AN609" s="133"/>
    </row>
    <row r="610" spans="23:40" x14ac:dyDescent="0.25">
      <c r="W610" s="64"/>
      <c r="Y610" s="64"/>
      <c r="AB610" s="64"/>
      <c r="AE610" s="64"/>
      <c r="AH610" s="64"/>
      <c r="AK610" s="64"/>
      <c r="AN610" s="133"/>
    </row>
    <row r="611" spans="23:40" x14ac:dyDescent="0.25">
      <c r="W611" s="64"/>
      <c r="Y611" s="64"/>
      <c r="AB611" s="64"/>
      <c r="AE611" s="64"/>
      <c r="AH611" s="64"/>
      <c r="AK611" s="64"/>
      <c r="AN611" s="133"/>
    </row>
    <row r="612" spans="23:40" x14ac:dyDescent="0.25">
      <c r="W612" s="64"/>
      <c r="Y612" s="64"/>
      <c r="AB612" s="64"/>
      <c r="AE612" s="64"/>
      <c r="AH612" s="64"/>
      <c r="AK612" s="64"/>
      <c r="AN612" s="133"/>
    </row>
    <row r="613" spans="23:40" x14ac:dyDescent="0.25">
      <c r="W613" s="64"/>
      <c r="Y613" s="64"/>
      <c r="AB613" s="64"/>
      <c r="AE613" s="64"/>
      <c r="AH613" s="64"/>
      <c r="AK613" s="64"/>
      <c r="AN613" s="133"/>
    </row>
    <row r="614" spans="23:40" x14ac:dyDescent="0.25">
      <c r="W614" s="64"/>
      <c r="Y614" s="64"/>
      <c r="AB614" s="64"/>
      <c r="AE614" s="64"/>
      <c r="AH614" s="64"/>
      <c r="AK614" s="64"/>
      <c r="AN614" s="133"/>
    </row>
    <row r="615" spans="23:40" x14ac:dyDescent="0.25">
      <c r="W615" s="64"/>
      <c r="Y615" s="64"/>
      <c r="AB615" s="64"/>
      <c r="AE615" s="64"/>
      <c r="AH615" s="64"/>
      <c r="AK615" s="64"/>
      <c r="AN615" s="133"/>
    </row>
    <row r="616" spans="23:40" x14ac:dyDescent="0.25">
      <c r="W616" s="64"/>
      <c r="Y616" s="64"/>
      <c r="AB616" s="64"/>
      <c r="AE616" s="64"/>
      <c r="AH616" s="64"/>
      <c r="AK616" s="64"/>
      <c r="AN616" s="133"/>
    </row>
    <row r="617" spans="23:40" x14ac:dyDescent="0.25">
      <c r="W617" s="64"/>
      <c r="Y617" s="64"/>
      <c r="AB617" s="64"/>
      <c r="AE617" s="64"/>
      <c r="AH617" s="64"/>
      <c r="AK617" s="64"/>
      <c r="AN617" s="133"/>
    </row>
    <row r="618" spans="23:40" x14ac:dyDescent="0.25">
      <c r="W618" s="64"/>
      <c r="Y618" s="64"/>
      <c r="AB618" s="64"/>
      <c r="AE618" s="64"/>
      <c r="AH618" s="64"/>
      <c r="AK618" s="64"/>
      <c r="AN618" s="133"/>
    </row>
    <row r="619" spans="23:40" x14ac:dyDescent="0.25">
      <c r="W619" s="64"/>
      <c r="Y619" s="64"/>
      <c r="AB619" s="64"/>
      <c r="AE619" s="64"/>
      <c r="AH619" s="64"/>
      <c r="AK619" s="64"/>
      <c r="AN619" s="133"/>
    </row>
    <row r="620" spans="23:40" x14ac:dyDescent="0.25">
      <c r="W620" s="64"/>
      <c r="Y620" s="64"/>
      <c r="AB620" s="64"/>
      <c r="AE620" s="64"/>
      <c r="AH620" s="64"/>
      <c r="AK620" s="64"/>
      <c r="AN620" s="133"/>
    </row>
    <row r="621" spans="23:40" x14ac:dyDescent="0.25">
      <c r="W621" s="64"/>
      <c r="Y621" s="64"/>
      <c r="AB621" s="64"/>
      <c r="AE621" s="64"/>
      <c r="AH621" s="64"/>
      <c r="AK621" s="64"/>
      <c r="AN621" s="133"/>
    </row>
    <row r="622" spans="23:40" x14ac:dyDescent="0.25">
      <c r="W622" s="64"/>
      <c r="Y622" s="64"/>
      <c r="AB622" s="64"/>
      <c r="AE622" s="64"/>
      <c r="AH622" s="64"/>
      <c r="AK622" s="64"/>
      <c r="AN622" s="133"/>
    </row>
    <row r="623" spans="23:40" x14ac:dyDescent="0.25">
      <c r="W623" s="64"/>
      <c r="Y623" s="64"/>
      <c r="AB623" s="64"/>
      <c r="AE623" s="64"/>
      <c r="AH623" s="64"/>
      <c r="AK623" s="64"/>
      <c r="AN623" s="133"/>
    </row>
    <row r="624" spans="23:40" x14ac:dyDescent="0.25">
      <c r="W624" s="64"/>
      <c r="Y624" s="64"/>
      <c r="AB624" s="64"/>
      <c r="AE624" s="64"/>
      <c r="AH624" s="64"/>
      <c r="AK624" s="64"/>
      <c r="AN624" s="133"/>
    </row>
    <row r="625" spans="23:40" x14ac:dyDescent="0.25">
      <c r="W625" s="64"/>
      <c r="Y625" s="64"/>
      <c r="AB625" s="64"/>
      <c r="AE625" s="64"/>
      <c r="AH625" s="64"/>
      <c r="AK625" s="64"/>
      <c r="AN625" s="133"/>
    </row>
    <row r="626" spans="23:40" x14ac:dyDescent="0.25">
      <c r="W626" s="64"/>
      <c r="Y626" s="64"/>
      <c r="AB626" s="64"/>
      <c r="AE626" s="64"/>
      <c r="AH626" s="64"/>
      <c r="AK626" s="64"/>
      <c r="AN626" s="133"/>
    </row>
    <row r="627" spans="23:40" x14ac:dyDescent="0.25">
      <c r="W627" s="64"/>
      <c r="Y627" s="64"/>
      <c r="AB627" s="64"/>
      <c r="AE627" s="64"/>
      <c r="AH627" s="64"/>
      <c r="AK627" s="64"/>
      <c r="AN627" s="133"/>
    </row>
    <row r="628" spans="23:40" x14ac:dyDescent="0.25">
      <c r="W628" s="64"/>
      <c r="Y628" s="64"/>
      <c r="AB628" s="64"/>
      <c r="AE628" s="64"/>
      <c r="AH628" s="64"/>
      <c r="AK628" s="64"/>
      <c r="AN628" s="133"/>
    </row>
    <row r="629" spans="23:40" x14ac:dyDescent="0.25">
      <c r="W629" s="64"/>
      <c r="Y629" s="64"/>
      <c r="AB629" s="64"/>
      <c r="AE629" s="64"/>
      <c r="AH629" s="64"/>
      <c r="AK629" s="64"/>
      <c r="AN629" s="133"/>
    </row>
    <row r="630" spans="23:40" x14ac:dyDescent="0.25">
      <c r="W630" s="64"/>
      <c r="Y630" s="64"/>
      <c r="AB630" s="64"/>
      <c r="AE630" s="64"/>
      <c r="AH630" s="64"/>
      <c r="AK630" s="64"/>
      <c r="AN630" s="133"/>
    </row>
    <row r="631" spans="23:40" x14ac:dyDescent="0.25">
      <c r="W631" s="64"/>
      <c r="Y631" s="64"/>
      <c r="AB631" s="64"/>
      <c r="AE631" s="64"/>
      <c r="AH631" s="64"/>
      <c r="AK631" s="64"/>
      <c r="AN631" s="133"/>
    </row>
    <row r="632" spans="23:40" x14ac:dyDescent="0.25">
      <c r="W632" s="64"/>
      <c r="Y632" s="64"/>
      <c r="AB632" s="64"/>
      <c r="AE632" s="64"/>
      <c r="AH632" s="64"/>
      <c r="AK632" s="64"/>
      <c r="AN632" s="133"/>
    </row>
    <row r="633" spans="23:40" x14ac:dyDescent="0.25">
      <c r="W633" s="64"/>
      <c r="Y633" s="64"/>
      <c r="AB633" s="64"/>
      <c r="AE633" s="64"/>
      <c r="AH633" s="64"/>
      <c r="AK633" s="64"/>
      <c r="AN633" s="133"/>
    </row>
    <row r="634" spans="23:40" x14ac:dyDescent="0.25">
      <c r="W634" s="64"/>
      <c r="Y634" s="64"/>
      <c r="AB634" s="64"/>
      <c r="AE634" s="64"/>
      <c r="AH634" s="64"/>
      <c r="AK634" s="64"/>
      <c r="AN634" s="133"/>
    </row>
    <row r="635" spans="23:40" x14ac:dyDescent="0.25">
      <c r="W635" s="64"/>
      <c r="Y635" s="64"/>
      <c r="AB635" s="64"/>
      <c r="AE635" s="64"/>
      <c r="AH635" s="64"/>
      <c r="AK635" s="64"/>
      <c r="AN635" s="133"/>
    </row>
    <row r="636" spans="23:40" x14ac:dyDescent="0.25">
      <c r="W636" s="64"/>
      <c r="Y636" s="64"/>
      <c r="AB636" s="64"/>
      <c r="AE636" s="64"/>
      <c r="AH636" s="64"/>
      <c r="AK636" s="64"/>
      <c r="AN636" s="133"/>
    </row>
    <row r="637" spans="23:40" x14ac:dyDescent="0.25">
      <c r="W637" s="64"/>
      <c r="Y637" s="64"/>
      <c r="AB637" s="64"/>
      <c r="AE637" s="64"/>
      <c r="AH637" s="64"/>
      <c r="AK637" s="64"/>
      <c r="AN637" s="133"/>
    </row>
    <row r="638" spans="23:40" x14ac:dyDescent="0.25">
      <c r="W638" s="64"/>
      <c r="Y638" s="64"/>
      <c r="AB638" s="64"/>
      <c r="AE638" s="64"/>
      <c r="AH638" s="64"/>
      <c r="AK638" s="64"/>
      <c r="AN638" s="133"/>
    </row>
    <row r="639" spans="23:40" x14ac:dyDescent="0.25">
      <c r="W639" s="64"/>
      <c r="Y639" s="64"/>
      <c r="AB639" s="64"/>
      <c r="AE639" s="64"/>
      <c r="AH639" s="64"/>
      <c r="AK639" s="64"/>
      <c r="AN639" s="133"/>
    </row>
    <row r="640" spans="23:40" x14ac:dyDescent="0.25">
      <c r="W640" s="64"/>
      <c r="Y640" s="64"/>
      <c r="AB640" s="64"/>
      <c r="AE640" s="64"/>
      <c r="AH640" s="64"/>
      <c r="AK640" s="64"/>
      <c r="AN640" s="133"/>
    </row>
    <row r="641" spans="23:40" x14ac:dyDescent="0.25">
      <c r="W641" s="64"/>
      <c r="Y641" s="64"/>
      <c r="AB641" s="64"/>
      <c r="AE641" s="64"/>
      <c r="AH641" s="64"/>
      <c r="AK641" s="64"/>
      <c r="AN641" s="133"/>
    </row>
    <row r="642" spans="23:40" x14ac:dyDescent="0.25">
      <c r="W642" s="64"/>
      <c r="Y642" s="64"/>
      <c r="AB642" s="64"/>
      <c r="AE642" s="64"/>
      <c r="AH642" s="64"/>
      <c r="AK642" s="64"/>
      <c r="AN642" s="133"/>
    </row>
    <row r="643" spans="23:40" x14ac:dyDescent="0.25">
      <c r="W643" s="64"/>
      <c r="Y643" s="64"/>
      <c r="AB643" s="64"/>
      <c r="AE643" s="64"/>
      <c r="AH643" s="64"/>
      <c r="AK643" s="64"/>
      <c r="AN643" s="133"/>
    </row>
    <row r="644" spans="23:40" x14ac:dyDescent="0.25">
      <c r="W644" s="64"/>
      <c r="Y644" s="64"/>
      <c r="AB644" s="64"/>
      <c r="AE644" s="64"/>
      <c r="AH644" s="64"/>
      <c r="AK644" s="64"/>
      <c r="AN644" s="133"/>
    </row>
    <row r="645" spans="23:40" x14ac:dyDescent="0.25">
      <c r="W645" s="64"/>
      <c r="Y645" s="64"/>
      <c r="AB645" s="64"/>
      <c r="AE645" s="64"/>
      <c r="AH645" s="64"/>
      <c r="AK645" s="64"/>
      <c r="AN645" s="133"/>
    </row>
    <row r="646" spans="23:40" x14ac:dyDescent="0.25">
      <c r="W646" s="64"/>
      <c r="Y646" s="64"/>
      <c r="AB646" s="64"/>
      <c r="AE646" s="64"/>
      <c r="AH646" s="64"/>
      <c r="AK646" s="64"/>
      <c r="AN646" s="133"/>
    </row>
    <row r="647" spans="23:40" x14ac:dyDescent="0.25">
      <c r="W647" s="64"/>
      <c r="Y647" s="64"/>
      <c r="AB647" s="64"/>
      <c r="AE647" s="64"/>
      <c r="AH647" s="64"/>
      <c r="AK647" s="64"/>
      <c r="AN647" s="133"/>
    </row>
    <row r="648" spans="23:40" x14ac:dyDescent="0.25">
      <c r="W648" s="64"/>
      <c r="Y648" s="64"/>
      <c r="AB648" s="64"/>
      <c r="AE648" s="64"/>
      <c r="AH648" s="64"/>
      <c r="AK648" s="64"/>
      <c r="AN648" s="133"/>
    </row>
    <row r="649" spans="23:40" x14ac:dyDescent="0.25">
      <c r="W649" s="64"/>
      <c r="Y649" s="64"/>
      <c r="AB649" s="64"/>
      <c r="AE649" s="64"/>
      <c r="AH649" s="64"/>
      <c r="AK649" s="64"/>
      <c r="AN649" s="133"/>
    </row>
    <row r="650" spans="23:40" x14ac:dyDescent="0.25">
      <c r="W650" s="64"/>
      <c r="Y650" s="64"/>
      <c r="AB650" s="64"/>
      <c r="AE650" s="64"/>
      <c r="AH650" s="64"/>
      <c r="AK650" s="64"/>
      <c r="AN650" s="133"/>
    </row>
    <row r="651" spans="23:40" x14ac:dyDescent="0.25">
      <c r="W651" s="64"/>
      <c r="Y651" s="64"/>
      <c r="AB651" s="64"/>
      <c r="AE651" s="64"/>
      <c r="AH651" s="64"/>
      <c r="AK651" s="64"/>
      <c r="AN651" s="133"/>
    </row>
    <row r="652" spans="23:40" x14ac:dyDescent="0.25">
      <c r="W652" s="64"/>
      <c r="Y652" s="64"/>
      <c r="AB652" s="64"/>
      <c r="AE652" s="64"/>
      <c r="AH652" s="64"/>
      <c r="AK652" s="64"/>
      <c r="AN652" s="133"/>
    </row>
    <row r="653" spans="23:40" x14ac:dyDescent="0.25">
      <c r="W653" s="64"/>
      <c r="Y653" s="64"/>
      <c r="AB653" s="64"/>
      <c r="AE653" s="64"/>
      <c r="AH653" s="64"/>
      <c r="AK653" s="64"/>
      <c r="AN653" s="133"/>
    </row>
    <row r="654" spans="23:40" x14ac:dyDescent="0.25">
      <c r="W654" s="64"/>
      <c r="Y654" s="64"/>
      <c r="AB654" s="64"/>
      <c r="AE654" s="64"/>
      <c r="AH654" s="64"/>
      <c r="AK654" s="64"/>
      <c r="AN654" s="133"/>
    </row>
    <row r="655" spans="23:40" x14ac:dyDescent="0.25">
      <c r="W655" s="64"/>
      <c r="Y655" s="64"/>
      <c r="AB655" s="64"/>
      <c r="AE655" s="64"/>
      <c r="AH655" s="64"/>
      <c r="AK655" s="64"/>
      <c r="AN655" s="133"/>
    </row>
    <row r="656" spans="23:40" x14ac:dyDescent="0.25">
      <c r="W656" s="64"/>
      <c r="Y656" s="64"/>
      <c r="AB656" s="64"/>
      <c r="AE656" s="64"/>
      <c r="AH656" s="64"/>
      <c r="AK656" s="64"/>
      <c r="AN656" s="133"/>
    </row>
    <row r="657" spans="23:40" x14ac:dyDescent="0.25">
      <c r="W657" s="64"/>
      <c r="Y657" s="64"/>
      <c r="AB657" s="64"/>
      <c r="AE657" s="64"/>
      <c r="AH657" s="64"/>
      <c r="AK657" s="64"/>
      <c r="AN657" s="133"/>
    </row>
    <row r="658" spans="23:40" x14ac:dyDescent="0.25">
      <c r="W658" s="64"/>
      <c r="Y658" s="64"/>
      <c r="AB658" s="64"/>
      <c r="AE658" s="64"/>
      <c r="AH658" s="64"/>
      <c r="AK658" s="64"/>
      <c r="AN658" s="133"/>
    </row>
    <row r="659" spans="23:40" x14ac:dyDescent="0.25">
      <c r="W659" s="64"/>
      <c r="Y659" s="64"/>
      <c r="AB659" s="64"/>
      <c r="AE659" s="64"/>
      <c r="AH659" s="64"/>
      <c r="AK659" s="64"/>
      <c r="AN659" s="133"/>
    </row>
    <row r="660" spans="23:40" x14ac:dyDescent="0.25">
      <c r="W660" s="64"/>
      <c r="Y660" s="64"/>
      <c r="AB660" s="64"/>
      <c r="AE660" s="64"/>
      <c r="AH660" s="64"/>
      <c r="AK660" s="64"/>
      <c r="AN660" s="133"/>
    </row>
    <row r="661" spans="23:40" x14ac:dyDescent="0.25">
      <c r="W661" s="64"/>
      <c r="Y661" s="64"/>
      <c r="AB661" s="64"/>
      <c r="AE661" s="64"/>
      <c r="AH661" s="64"/>
      <c r="AK661" s="64"/>
      <c r="AN661" s="133"/>
    </row>
    <row r="662" spans="23:40" x14ac:dyDescent="0.25">
      <c r="W662" s="64"/>
      <c r="Y662" s="64"/>
      <c r="AB662" s="64"/>
      <c r="AE662" s="64"/>
      <c r="AH662" s="64"/>
      <c r="AK662" s="64"/>
      <c r="AN662" s="133"/>
    </row>
    <row r="663" spans="23:40" x14ac:dyDescent="0.25">
      <c r="W663" s="64"/>
      <c r="Y663" s="64"/>
      <c r="AB663" s="64"/>
      <c r="AE663" s="64"/>
      <c r="AH663" s="64"/>
      <c r="AK663" s="64"/>
      <c r="AN663" s="133"/>
    </row>
    <row r="664" spans="23:40" x14ac:dyDescent="0.25">
      <c r="W664" s="64"/>
      <c r="Y664" s="64"/>
      <c r="AB664" s="64"/>
      <c r="AE664" s="64"/>
      <c r="AH664" s="64"/>
      <c r="AK664" s="64"/>
      <c r="AN664" s="133"/>
    </row>
    <row r="665" spans="23:40" x14ac:dyDescent="0.25">
      <c r="W665" s="64"/>
      <c r="Y665" s="64"/>
      <c r="AB665" s="64"/>
      <c r="AE665" s="64"/>
      <c r="AH665" s="64"/>
      <c r="AK665" s="64"/>
      <c r="AN665" s="133"/>
    </row>
    <row r="666" spans="23:40" x14ac:dyDescent="0.25">
      <c r="W666" s="64"/>
      <c r="Y666" s="64"/>
      <c r="AB666" s="64"/>
      <c r="AE666" s="64"/>
      <c r="AH666" s="64"/>
      <c r="AK666" s="64"/>
      <c r="AN666" s="133"/>
    </row>
    <row r="667" spans="23:40" x14ac:dyDescent="0.25">
      <c r="W667" s="64"/>
      <c r="Y667" s="64"/>
      <c r="AB667" s="64"/>
      <c r="AE667" s="64"/>
      <c r="AH667" s="64"/>
      <c r="AK667" s="64"/>
      <c r="AN667" s="133"/>
    </row>
    <row r="668" spans="23:40" x14ac:dyDescent="0.25">
      <c r="W668" s="64"/>
      <c r="Y668" s="64"/>
      <c r="AB668" s="64"/>
      <c r="AE668" s="64"/>
      <c r="AH668" s="64"/>
      <c r="AK668" s="64"/>
      <c r="AN668" s="133"/>
    </row>
    <row r="669" spans="23:40" x14ac:dyDescent="0.25">
      <c r="W669" s="64"/>
      <c r="Y669" s="64"/>
      <c r="AB669" s="64"/>
      <c r="AE669" s="64"/>
      <c r="AH669" s="64"/>
      <c r="AK669" s="64"/>
      <c r="AN669" s="133"/>
    </row>
    <row r="670" spans="23:40" x14ac:dyDescent="0.25">
      <c r="W670" s="64"/>
      <c r="Y670" s="64"/>
      <c r="AB670" s="64"/>
      <c r="AE670" s="64"/>
      <c r="AH670" s="64"/>
      <c r="AK670" s="64"/>
      <c r="AN670" s="133"/>
    </row>
    <row r="671" spans="23:40" x14ac:dyDescent="0.25">
      <c r="W671" s="64"/>
      <c r="Y671" s="64"/>
      <c r="AB671" s="64"/>
      <c r="AE671" s="64"/>
      <c r="AH671" s="64"/>
      <c r="AK671" s="64"/>
      <c r="AN671" s="133"/>
    </row>
    <row r="672" spans="23:40" x14ac:dyDescent="0.25">
      <c r="W672" s="64"/>
      <c r="Y672" s="64"/>
      <c r="AB672" s="64"/>
      <c r="AE672" s="64"/>
      <c r="AH672" s="64"/>
      <c r="AK672" s="64"/>
      <c r="AN672" s="133"/>
    </row>
    <row r="673" spans="23:40" x14ac:dyDescent="0.25">
      <c r="W673" s="64"/>
      <c r="Y673" s="64"/>
      <c r="AB673" s="64"/>
      <c r="AE673" s="64"/>
      <c r="AH673" s="64"/>
      <c r="AK673" s="64"/>
      <c r="AN673" s="133"/>
    </row>
    <row r="674" spans="23:40" x14ac:dyDescent="0.25">
      <c r="W674" s="64"/>
      <c r="Y674" s="64"/>
      <c r="AB674" s="64"/>
      <c r="AE674" s="64"/>
      <c r="AH674" s="64"/>
      <c r="AK674" s="64"/>
      <c r="AN674" s="133"/>
    </row>
    <row r="675" spans="23:40" x14ac:dyDescent="0.25">
      <c r="W675" s="64"/>
      <c r="Y675" s="64"/>
      <c r="AB675" s="64"/>
      <c r="AE675" s="64"/>
      <c r="AH675" s="64"/>
      <c r="AK675" s="64"/>
      <c r="AN675" s="133"/>
    </row>
    <row r="676" spans="23:40" x14ac:dyDescent="0.25">
      <c r="W676" s="64"/>
      <c r="Y676" s="64"/>
      <c r="AB676" s="64"/>
      <c r="AE676" s="64"/>
      <c r="AH676" s="64"/>
      <c r="AK676" s="64"/>
      <c r="AN676" s="133"/>
    </row>
    <row r="677" spans="23:40" x14ac:dyDescent="0.25">
      <c r="W677" s="64"/>
      <c r="Y677" s="64"/>
      <c r="AB677" s="64"/>
      <c r="AE677" s="64"/>
      <c r="AH677" s="64"/>
      <c r="AK677" s="64"/>
      <c r="AN677" s="133"/>
    </row>
    <row r="678" spans="23:40" x14ac:dyDescent="0.25">
      <c r="W678" s="64"/>
      <c r="Y678" s="64"/>
      <c r="AB678" s="64"/>
      <c r="AE678" s="64"/>
      <c r="AH678" s="64"/>
      <c r="AK678" s="64"/>
      <c r="AN678" s="133"/>
    </row>
    <row r="679" spans="23:40" x14ac:dyDescent="0.25">
      <c r="W679" s="64"/>
      <c r="Y679" s="64"/>
      <c r="AB679" s="64"/>
      <c r="AE679" s="64"/>
      <c r="AH679" s="64"/>
      <c r="AK679" s="64"/>
      <c r="AN679" s="133"/>
    </row>
    <row r="680" spans="23:40" x14ac:dyDescent="0.25">
      <c r="W680" s="64"/>
      <c r="Y680" s="64"/>
      <c r="AB680" s="64"/>
      <c r="AE680" s="64"/>
      <c r="AH680" s="64"/>
      <c r="AK680" s="64"/>
      <c r="AN680" s="133"/>
    </row>
    <row r="681" spans="23:40" x14ac:dyDescent="0.25">
      <c r="W681" s="64"/>
      <c r="Y681" s="64"/>
      <c r="AB681" s="64"/>
      <c r="AE681" s="64"/>
      <c r="AH681" s="64"/>
      <c r="AK681" s="64"/>
      <c r="AN681" s="133"/>
    </row>
    <row r="682" spans="23:40" x14ac:dyDescent="0.25">
      <c r="W682" s="64"/>
      <c r="Y682" s="64"/>
      <c r="AB682" s="64"/>
      <c r="AE682" s="64"/>
      <c r="AH682" s="64"/>
      <c r="AK682" s="64"/>
      <c r="AN682" s="133"/>
    </row>
    <row r="683" spans="23:40" x14ac:dyDescent="0.25">
      <c r="W683" s="64"/>
      <c r="Y683" s="64"/>
      <c r="AB683" s="64"/>
      <c r="AE683" s="64"/>
      <c r="AH683" s="64"/>
      <c r="AK683" s="64"/>
      <c r="AN683" s="133"/>
    </row>
    <row r="684" spans="23:40" x14ac:dyDescent="0.25">
      <c r="W684" s="64"/>
      <c r="Y684" s="64"/>
      <c r="AB684" s="64"/>
      <c r="AE684" s="64"/>
      <c r="AH684" s="64"/>
      <c r="AK684" s="64"/>
      <c r="AN684" s="133"/>
    </row>
    <row r="685" spans="23:40" x14ac:dyDescent="0.25">
      <c r="W685" s="64"/>
      <c r="Y685" s="64"/>
      <c r="AB685" s="64"/>
      <c r="AE685" s="64"/>
      <c r="AH685" s="64"/>
      <c r="AK685" s="64"/>
      <c r="AN685" s="133"/>
    </row>
    <row r="686" spans="23:40" x14ac:dyDescent="0.25">
      <c r="W686" s="64"/>
      <c r="Y686" s="64"/>
      <c r="AB686" s="64"/>
      <c r="AE686" s="64"/>
      <c r="AH686" s="64"/>
      <c r="AK686" s="64"/>
      <c r="AN686" s="133"/>
    </row>
    <row r="687" spans="23:40" x14ac:dyDescent="0.25">
      <c r="W687" s="64"/>
      <c r="Y687" s="64"/>
      <c r="AB687" s="64"/>
      <c r="AE687" s="64"/>
      <c r="AH687" s="64"/>
      <c r="AK687" s="64"/>
      <c r="AN687" s="133"/>
    </row>
    <row r="688" spans="23:40" x14ac:dyDescent="0.25">
      <c r="W688" s="64"/>
      <c r="Y688" s="64"/>
      <c r="AB688" s="64"/>
      <c r="AE688" s="64"/>
      <c r="AH688" s="64"/>
      <c r="AK688" s="64"/>
      <c r="AN688" s="133"/>
    </row>
    <row r="689" spans="23:40" x14ac:dyDescent="0.25">
      <c r="W689" s="64"/>
      <c r="Y689" s="64"/>
      <c r="AB689" s="64"/>
      <c r="AE689" s="64"/>
      <c r="AH689" s="64"/>
      <c r="AK689" s="64"/>
      <c r="AN689" s="133"/>
    </row>
    <row r="690" spans="23:40" x14ac:dyDescent="0.25">
      <c r="W690" s="64"/>
      <c r="Y690" s="64"/>
      <c r="AB690" s="64"/>
      <c r="AE690" s="64"/>
      <c r="AH690" s="64"/>
      <c r="AK690" s="64"/>
      <c r="AN690" s="133"/>
    </row>
    <row r="691" spans="23:40" x14ac:dyDescent="0.25">
      <c r="W691" s="64"/>
      <c r="Y691" s="64"/>
      <c r="AB691" s="64"/>
      <c r="AE691" s="64"/>
      <c r="AH691" s="64"/>
      <c r="AK691" s="64"/>
      <c r="AN691" s="133"/>
    </row>
    <row r="692" spans="23:40" x14ac:dyDescent="0.25">
      <c r="W692" s="64"/>
      <c r="Y692" s="64"/>
      <c r="AB692" s="64"/>
      <c r="AE692" s="64"/>
      <c r="AH692" s="64"/>
      <c r="AK692" s="64"/>
      <c r="AN692" s="133"/>
    </row>
    <row r="693" spans="23:40" x14ac:dyDescent="0.25">
      <c r="W693" s="64"/>
      <c r="Y693" s="64"/>
      <c r="AB693" s="64"/>
      <c r="AE693" s="64"/>
      <c r="AH693" s="64"/>
      <c r="AK693" s="64"/>
      <c r="AN693" s="133"/>
    </row>
    <row r="694" spans="23:40" x14ac:dyDescent="0.25">
      <c r="W694" s="64"/>
      <c r="Y694" s="64"/>
      <c r="AB694" s="64"/>
      <c r="AE694" s="64"/>
      <c r="AH694" s="64"/>
      <c r="AK694" s="64"/>
      <c r="AN694" s="133"/>
    </row>
    <row r="695" spans="23:40" x14ac:dyDescent="0.25">
      <c r="W695" s="64"/>
      <c r="Y695" s="64"/>
      <c r="AB695" s="64"/>
      <c r="AE695" s="64"/>
      <c r="AH695" s="64"/>
      <c r="AK695" s="64"/>
      <c r="AN695" s="133"/>
    </row>
    <row r="696" spans="23:40" x14ac:dyDescent="0.25">
      <c r="W696" s="64"/>
      <c r="Y696" s="64"/>
      <c r="AB696" s="64"/>
      <c r="AE696" s="64"/>
      <c r="AH696" s="64"/>
      <c r="AK696" s="64"/>
      <c r="AN696" s="133"/>
    </row>
    <row r="697" spans="23:40" x14ac:dyDescent="0.25">
      <c r="W697" s="64"/>
      <c r="Y697" s="64"/>
      <c r="AB697" s="64"/>
      <c r="AE697" s="64"/>
      <c r="AH697" s="64"/>
      <c r="AK697" s="64"/>
      <c r="AN697" s="133"/>
    </row>
    <row r="698" spans="23:40" x14ac:dyDescent="0.25">
      <c r="W698" s="64"/>
      <c r="Y698" s="64"/>
      <c r="AB698" s="64"/>
      <c r="AE698" s="64"/>
      <c r="AH698" s="64"/>
      <c r="AK698" s="64"/>
      <c r="AN698" s="133"/>
    </row>
    <row r="699" spans="23:40" x14ac:dyDescent="0.25">
      <c r="W699" s="64"/>
      <c r="Y699" s="64"/>
      <c r="AB699" s="64"/>
      <c r="AE699" s="64"/>
      <c r="AH699" s="64"/>
      <c r="AK699" s="64"/>
      <c r="AN699" s="133"/>
    </row>
    <row r="700" spans="23:40" x14ac:dyDescent="0.25">
      <c r="W700" s="64"/>
      <c r="Y700" s="64"/>
      <c r="AB700" s="64"/>
      <c r="AE700" s="64"/>
      <c r="AH700" s="64"/>
      <c r="AK700" s="64"/>
      <c r="AN700" s="133"/>
    </row>
    <row r="701" spans="23:40" x14ac:dyDescent="0.25">
      <c r="W701" s="64"/>
      <c r="Y701" s="64"/>
      <c r="AB701" s="64"/>
      <c r="AE701" s="64"/>
      <c r="AH701" s="64"/>
      <c r="AK701" s="64"/>
      <c r="AN701" s="133"/>
    </row>
    <row r="702" spans="23:40" x14ac:dyDescent="0.25">
      <c r="W702" s="64"/>
      <c r="Y702" s="64"/>
      <c r="AB702" s="64"/>
      <c r="AE702" s="64"/>
      <c r="AH702" s="64"/>
      <c r="AK702" s="64"/>
      <c r="AN702" s="133"/>
    </row>
    <row r="703" spans="23:40" x14ac:dyDescent="0.25">
      <c r="W703" s="64"/>
      <c r="Y703" s="64"/>
      <c r="AB703" s="64"/>
      <c r="AE703" s="64"/>
      <c r="AH703" s="64"/>
      <c r="AK703" s="64"/>
      <c r="AN703" s="133"/>
    </row>
    <row r="704" spans="23:40" x14ac:dyDescent="0.25">
      <c r="W704" s="64"/>
      <c r="Y704" s="64"/>
      <c r="AB704" s="64"/>
      <c r="AE704" s="64"/>
      <c r="AH704" s="64"/>
      <c r="AK704" s="64"/>
      <c r="AN704" s="133"/>
    </row>
    <row r="705" spans="23:40" x14ac:dyDescent="0.25">
      <c r="W705" s="64"/>
      <c r="Y705" s="64"/>
      <c r="AB705" s="64"/>
      <c r="AE705" s="64"/>
      <c r="AH705" s="64"/>
      <c r="AK705" s="64"/>
      <c r="AN705" s="133"/>
    </row>
    <row r="706" spans="23:40" x14ac:dyDescent="0.25">
      <c r="W706" s="64"/>
      <c r="Y706" s="64"/>
      <c r="AB706" s="64"/>
      <c r="AE706" s="64"/>
      <c r="AH706" s="64"/>
      <c r="AK706" s="64"/>
      <c r="AN706" s="133"/>
    </row>
    <row r="707" spans="23:40" x14ac:dyDescent="0.25">
      <c r="W707" s="64"/>
      <c r="Y707" s="64"/>
      <c r="AB707" s="64"/>
      <c r="AE707" s="64"/>
      <c r="AH707" s="64"/>
      <c r="AK707" s="64"/>
      <c r="AN707" s="133"/>
    </row>
    <row r="708" spans="23:40" x14ac:dyDescent="0.25">
      <c r="W708" s="64"/>
      <c r="Y708" s="64"/>
      <c r="AB708" s="64"/>
      <c r="AE708" s="64"/>
      <c r="AH708" s="64"/>
      <c r="AK708" s="64"/>
      <c r="AN708" s="133"/>
    </row>
    <row r="709" spans="23:40" x14ac:dyDescent="0.25">
      <c r="W709" s="64"/>
      <c r="Y709" s="64"/>
      <c r="AB709" s="64"/>
      <c r="AE709" s="64"/>
      <c r="AH709" s="64"/>
      <c r="AK709" s="64"/>
      <c r="AN709" s="133"/>
    </row>
    <row r="710" spans="23:40" x14ac:dyDescent="0.25">
      <c r="W710" s="64"/>
      <c r="Y710" s="64"/>
      <c r="AB710" s="64"/>
      <c r="AE710" s="64"/>
      <c r="AH710" s="64"/>
      <c r="AK710" s="64"/>
      <c r="AN710" s="133"/>
    </row>
    <row r="711" spans="23:40" x14ac:dyDescent="0.25">
      <c r="W711" s="64"/>
      <c r="Y711" s="64"/>
      <c r="AB711" s="64"/>
      <c r="AE711" s="64"/>
      <c r="AH711" s="64"/>
      <c r="AK711" s="64"/>
      <c r="AN711" s="133"/>
    </row>
    <row r="712" spans="23:40" x14ac:dyDescent="0.25">
      <c r="W712" s="64"/>
      <c r="Y712" s="64"/>
      <c r="AB712" s="64"/>
      <c r="AE712" s="64"/>
      <c r="AH712" s="64"/>
      <c r="AK712" s="64"/>
      <c r="AN712" s="133"/>
    </row>
    <row r="713" spans="23:40" x14ac:dyDescent="0.25">
      <c r="W713" s="64"/>
      <c r="Y713" s="64"/>
      <c r="AB713" s="64"/>
      <c r="AE713" s="64"/>
      <c r="AH713" s="64"/>
      <c r="AK713" s="64"/>
      <c r="AN713" s="133"/>
    </row>
    <row r="714" spans="23:40" x14ac:dyDescent="0.25">
      <c r="W714" s="64"/>
      <c r="Y714" s="64"/>
      <c r="AB714" s="64"/>
      <c r="AE714" s="64"/>
      <c r="AH714" s="64"/>
      <c r="AK714" s="64"/>
      <c r="AN714" s="133"/>
    </row>
    <row r="715" spans="23:40" x14ac:dyDescent="0.25">
      <c r="W715" s="64"/>
      <c r="Y715" s="64"/>
      <c r="AB715" s="64"/>
      <c r="AE715" s="64"/>
      <c r="AH715" s="64"/>
      <c r="AK715" s="64"/>
      <c r="AN715" s="133"/>
    </row>
    <row r="716" spans="23:40" x14ac:dyDescent="0.25">
      <c r="W716" s="64"/>
      <c r="Y716" s="64"/>
      <c r="AB716" s="64"/>
      <c r="AE716" s="64"/>
      <c r="AH716" s="64"/>
      <c r="AK716" s="64"/>
      <c r="AN716" s="133"/>
    </row>
    <row r="717" spans="23:40" x14ac:dyDescent="0.25">
      <c r="W717" s="64"/>
      <c r="Y717" s="64"/>
      <c r="AB717" s="64"/>
      <c r="AE717" s="64"/>
      <c r="AH717" s="64"/>
      <c r="AK717" s="64"/>
      <c r="AN717" s="133"/>
    </row>
    <row r="718" spans="23:40" x14ac:dyDescent="0.25">
      <c r="W718" s="64"/>
      <c r="Y718" s="64"/>
      <c r="AB718" s="64"/>
      <c r="AE718" s="64"/>
      <c r="AH718" s="64"/>
      <c r="AK718" s="64"/>
      <c r="AN718" s="133"/>
    </row>
    <row r="719" spans="23:40" x14ac:dyDescent="0.25">
      <c r="W719" s="64"/>
      <c r="Y719" s="64"/>
      <c r="AB719" s="64"/>
      <c r="AE719" s="64"/>
      <c r="AH719" s="64"/>
      <c r="AK719" s="64"/>
      <c r="AN719" s="133"/>
    </row>
    <row r="720" spans="23:40" x14ac:dyDescent="0.25">
      <c r="W720" s="64"/>
      <c r="Y720" s="64"/>
      <c r="AB720" s="64"/>
      <c r="AE720" s="64"/>
      <c r="AH720" s="64"/>
      <c r="AK720" s="64"/>
      <c r="AN720" s="133"/>
    </row>
    <row r="721" spans="23:40" x14ac:dyDescent="0.25">
      <c r="W721" s="64"/>
      <c r="Y721" s="64"/>
      <c r="AB721" s="64"/>
      <c r="AE721" s="64"/>
      <c r="AH721" s="64"/>
      <c r="AK721" s="64"/>
      <c r="AN721" s="133"/>
    </row>
    <row r="722" spans="23:40" x14ac:dyDescent="0.25">
      <c r="W722" s="64"/>
      <c r="Y722" s="64"/>
      <c r="AB722" s="64"/>
      <c r="AE722" s="64"/>
      <c r="AH722" s="64"/>
      <c r="AK722" s="64"/>
      <c r="AN722" s="133"/>
    </row>
    <row r="723" spans="23:40" x14ac:dyDescent="0.25">
      <c r="W723" s="64"/>
      <c r="Y723" s="64"/>
      <c r="AB723" s="64"/>
      <c r="AE723" s="64"/>
      <c r="AH723" s="64"/>
      <c r="AK723" s="64"/>
      <c r="AN723" s="133"/>
    </row>
    <row r="724" spans="23:40" x14ac:dyDescent="0.25">
      <c r="W724" s="64"/>
      <c r="Y724" s="64"/>
      <c r="AB724" s="64"/>
      <c r="AE724" s="64"/>
      <c r="AH724" s="64"/>
      <c r="AK724" s="64"/>
      <c r="AN724" s="133"/>
    </row>
    <row r="725" spans="23:40" x14ac:dyDescent="0.25">
      <c r="W725" s="64"/>
      <c r="Y725" s="64"/>
      <c r="AB725" s="64"/>
      <c r="AE725" s="64"/>
      <c r="AH725" s="64"/>
      <c r="AK725" s="64"/>
      <c r="AN725" s="133"/>
    </row>
    <row r="726" spans="23:40" x14ac:dyDescent="0.25">
      <c r="W726" s="64"/>
      <c r="Y726" s="64"/>
      <c r="AB726" s="64"/>
      <c r="AE726" s="64"/>
      <c r="AH726" s="64"/>
      <c r="AK726" s="64"/>
      <c r="AN726" s="133"/>
    </row>
    <row r="727" spans="23:40" x14ac:dyDescent="0.25">
      <c r="W727" s="64"/>
      <c r="Y727" s="64"/>
      <c r="AB727" s="64"/>
      <c r="AE727" s="64"/>
      <c r="AH727" s="64"/>
      <c r="AK727" s="64"/>
      <c r="AN727" s="133"/>
    </row>
    <row r="728" spans="23:40" x14ac:dyDescent="0.25">
      <c r="W728" s="64"/>
      <c r="Y728" s="64"/>
      <c r="AB728" s="64"/>
      <c r="AE728" s="64"/>
      <c r="AH728" s="64"/>
      <c r="AK728" s="64"/>
      <c r="AN728" s="133"/>
    </row>
    <row r="729" spans="23:40" x14ac:dyDescent="0.25">
      <c r="W729" s="64"/>
      <c r="Y729" s="64"/>
      <c r="AB729" s="64"/>
      <c r="AE729" s="64"/>
      <c r="AH729" s="64"/>
      <c r="AK729" s="64"/>
      <c r="AN729" s="133"/>
    </row>
    <row r="730" spans="23:40" x14ac:dyDescent="0.25">
      <c r="W730" s="64"/>
      <c r="Y730" s="64"/>
      <c r="AB730" s="64"/>
      <c r="AE730" s="64"/>
      <c r="AH730" s="64"/>
      <c r="AK730" s="64"/>
      <c r="AN730" s="133"/>
    </row>
    <row r="731" spans="23:40" x14ac:dyDescent="0.25">
      <c r="W731" s="64"/>
      <c r="Y731" s="64"/>
      <c r="AB731" s="64"/>
      <c r="AE731" s="64"/>
      <c r="AH731" s="64"/>
      <c r="AK731" s="64"/>
      <c r="AN731" s="133"/>
    </row>
    <row r="732" spans="23:40" x14ac:dyDescent="0.25">
      <c r="W732" s="64"/>
      <c r="Y732" s="64"/>
      <c r="AB732" s="64"/>
      <c r="AE732" s="64"/>
      <c r="AH732" s="64"/>
      <c r="AK732" s="64"/>
      <c r="AN732" s="133"/>
    </row>
    <row r="733" spans="23:40" x14ac:dyDescent="0.25">
      <c r="W733" s="64"/>
      <c r="Y733" s="64"/>
      <c r="AB733" s="64"/>
      <c r="AE733" s="64"/>
      <c r="AH733" s="64"/>
      <c r="AK733" s="64"/>
      <c r="AN733" s="133"/>
    </row>
    <row r="734" spans="23:40" x14ac:dyDescent="0.25">
      <c r="W734" s="64"/>
      <c r="Y734" s="64"/>
      <c r="AB734" s="64"/>
      <c r="AE734" s="64"/>
      <c r="AH734" s="64"/>
      <c r="AK734" s="64"/>
      <c r="AN734" s="133"/>
    </row>
    <row r="735" spans="23:40" x14ac:dyDescent="0.25">
      <c r="W735" s="64"/>
      <c r="Y735" s="64"/>
      <c r="AB735" s="64"/>
      <c r="AE735" s="64"/>
      <c r="AH735" s="64"/>
      <c r="AK735" s="64"/>
      <c r="AN735" s="133"/>
    </row>
    <row r="736" spans="23:40" x14ac:dyDescent="0.25">
      <c r="W736" s="64"/>
      <c r="Y736" s="64"/>
      <c r="AB736" s="64"/>
      <c r="AE736" s="64"/>
      <c r="AH736" s="64"/>
      <c r="AK736" s="64"/>
      <c r="AN736" s="133"/>
    </row>
    <row r="737" spans="23:40" x14ac:dyDescent="0.25">
      <c r="W737" s="64"/>
      <c r="Y737" s="64"/>
      <c r="AB737" s="64"/>
      <c r="AE737" s="64"/>
      <c r="AH737" s="64"/>
      <c r="AK737" s="64"/>
      <c r="AN737" s="133"/>
    </row>
    <row r="738" spans="23:40" x14ac:dyDescent="0.25">
      <c r="W738" s="64"/>
      <c r="Y738" s="64"/>
      <c r="AB738" s="64"/>
      <c r="AE738" s="64"/>
      <c r="AH738" s="64"/>
      <c r="AK738" s="64"/>
      <c r="AN738" s="133"/>
    </row>
    <row r="739" spans="23:40" x14ac:dyDescent="0.25">
      <c r="W739" s="64"/>
      <c r="Y739" s="64"/>
      <c r="AB739" s="64"/>
      <c r="AE739" s="64"/>
      <c r="AH739" s="64"/>
      <c r="AK739" s="64"/>
      <c r="AN739" s="133"/>
    </row>
    <row r="740" spans="23:40" x14ac:dyDescent="0.25">
      <c r="W740" s="64"/>
      <c r="Y740" s="64"/>
      <c r="AB740" s="64"/>
      <c r="AE740" s="64"/>
      <c r="AH740" s="64"/>
      <c r="AK740" s="64"/>
      <c r="AN740" s="133"/>
    </row>
    <row r="741" spans="23:40" x14ac:dyDescent="0.25">
      <c r="W741" s="64"/>
      <c r="Y741" s="64"/>
      <c r="AB741" s="64"/>
      <c r="AE741" s="64"/>
      <c r="AH741" s="64"/>
      <c r="AK741" s="64"/>
      <c r="AN741" s="133"/>
    </row>
    <row r="742" spans="23:40" x14ac:dyDescent="0.25">
      <c r="W742" s="64"/>
      <c r="Y742" s="64"/>
      <c r="AB742" s="64"/>
      <c r="AE742" s="64"/>
      <c r="AH742" s="64"/>
      <c r="AK742" s="64"/>
      <c r="AN742" s="133"/>
    </row>
    <row r="743" spans="23:40" x14ac:dyDescent="0.25">
      <c r="W743" s="64"/>
      <c r="Y743" s="64"/>
      <c r="AB743" s="64"/>
      <c r="AE743" s="64"/>
      <c r="AH743" s="64"/>
      <c r="AK743" s="64"/>
      <c r="AN743" s="133"/>
    </row>
    <row r="744" spans="23:40" x14ac:dyDescent="0.25">
      <c r="W744" s="64"/>
      <c r="Y744" s="64"/>
      <c r="AB744" s="64"/>
      <c r="AE744" s="64"/>
      <c r="AH744" s="64"/>
      <c r="AK744" s="64"/>
      <c r="AN744" s="133"/>
    </row>
    <row r="745" spans="23:40" x14ac:dyDescent="0.25">
      <c r="W745" s="64"/>
      <c r="Y745" s="64"/>
      <c r="AB745" s="64"/>
      <c r="AE745" s="64"/>
      <c r="AH745" s="64"/>
      <c r="AK745" s="64"/>
      <c r="AN745" s="133"/>
    </row>
    <row r="746" spans="23:40" x14ac:dyDescent="0.25">
      <c r="W746" s="64"/>
      <c r="Y746" s="64"/>
      <c r="AB746" s="64"/>
      <c r="AE746" s="64"/>
      <c r="AH746" s="64"/>
      <c r="AK746" s="64"/>
      <c r="AN746" s="133"/>
    </row>
    <row r="747" spans="23:40" x14ac:dyDescent="0.25">
      <c r="W747" s="64"/>
      <c r="Y747" s="64"/>
      <c r="AB747" s="64"/>
      <c r="AE747" s="64"/>
      <c r="AH747" s="64"/>
      <c r="AK747" s="64"/>
      <c r="AN747" s="133"/>
    </row>
    <row r="748" spans="23:40" x14ac:dyDescent="0.25">
      <c r="W748" s="64"/>
      <c r="Y748" s="64"/>
      <c r="AB748" s="64"/>
      <c r="AE748" s="64"/>
      <c r="AH748" s="64"/>
      <c r="AK748" s="64"/>
      <c r="AN748" s="133"/>
    </row>
    <row r="749" spans="23:40" x14ac:dyDescent="0.25">
      <c r="W749" s="64"/>
      <c r="Y749" s="64"/>
      <c r="AB749" s="64"/>
      <c r="AE749" s="64"/>
      <c r="AH749" s="64"/>
      <c r="AK749" s="64"/>
      <c r="AN749" s="133"/>
    </row>
    <row r="750" spans="23:40" x14ac:dyDescent="0.25">
      <c r="W750" s="64"/>
      <c r="Y750" s="64"/>
      <c r="AB750" s="64"/>
      <c r="AE750" s="64"/>
      <c r="AH750" s="64"/>
      <c r="AK750" s="64"/>
      <c r="AN750" s="133"/>
    </row>
    <row r="751" spans="23:40" x14ac:dyDescent="0.25">
      <c r="W751" s="64"/>
      <c r="Y751" s="64"/>
      <c r="AB751" s="64"/>
      <c r="AE751" s="64"/>
      <c r="AH751" s="64"/>
      <c r="AK751" s="64"/>
      <c r="AN751" s="133"/>
    </row>
    <row r="752" spans="23:40" x14ac:dyDescent="0.25">
      <c r="W752" s="64"/>
      <c r="Y752" s="64"/>
      <c r="AB752" s="64"/>
      <c r="AE752" s="64"/>
      <c r="AH752" s="64"/>
      <c r="AK752" s="64"/>
      <c r="AN752" s="133"/>
    </row>
    <row r="753" spans="23:40" x14ac:dyDescent="0.25">
      <c r="W753" s="64"/>
      <c r="Y753" s="64"/>
      <c r="AB753" s="64"/>
      <c r="AE753" s="64"/>
      <c r="AH753" s="64"/>
      <c r="AK753" s="64"/>
      <c r="AN753" s="133"/>
    </row>
    <row r="754" spans="23:40" x14ac:dyDescent="0.25">
      <c r="W754" s="64"/>
      <c r="Y754" s="64"/>
      <c r="AB754" s="64"/>
      <c r="AE754" s="64"/>
      <c r="AH754" s="64"/>
      <c r="AK754" s="64"/>
      <c r="AN754" s="133"/>
    </row>
    <row r="755" spans="23:40" x14ac:dyDescent="0.25">
      <c r="W755" s="64"/>
      <c r="Y755" s="64"/>
      <c r="AB755" s="64"/>
      <c r="AE755" s="64"/>
      <c r="AH755" s="64"/>
      <c r="AK755" s="64"/>
      <c r="AN755" s="133"/>
    </row>
    <row r="756" spans="23:40" x14ac:dyDescent="0.25">
      <c r="W756" s="64"/>
      <c r="Y756" s="64"/>
      <c r="AB756" s="64"/>
      <c r="AE756" s="64"/>
      <c r="AH756" s="64"/>
      <c r="AK756" s="64"/>
      <c r="AN756" s="133"/>
    </row>
    <row r="757" spans="23:40" x14ac:dyDescent="0.25">
      <c r="W757" s="64"/>
      <c r="Y757" s="64"/>
      <c r="AB757" s="64"/>
      <c r="AE757" s="64"/>
      <c r="AH757" s="64"/>
      <c r="AK757" s="64"/>
      <c r="AN757" s="133"/>
    </row>
    <row r="758" spans="23:40" x14ac:dyDescent="0.25">
      <c r="W758" s="64"/>
      <c r="Y758" s="64"/>
      <c r="AB758" s="64"/>
      <c r="AE758" s="64"/>
      <c r="AH758" s="64"/>
      <c r="AK758" s="64"/>
      <c r="AN758" s="133"/>
    </row>
    <row r="759" spans="23:40" x14ac:dyDescent="0.25">
      <c r="W759" s="64"/>
      <c r="Y759" s="64"/>
      <c r="AB759" s="64"/>
      <c r="AE759" s="64"/>
      <c r="AH759" s="64"/>
      <c r="AK759" s="64"/>
      <c r="AN759" s="133"/>
    </row>
    <row r="760" spans="23:40" x14ac:dyDescent="0.25">
      <c r="W760" s="64"/>
      <c r="Y760" s="64"/>
      <c r="AB760" s="64"/>
      <c r="AE760" s="64"/>
      <c r="AH760" s="64"/>
      <c r="AK760" s="64"/>
      <c r="AN760" s="133"/>
    </row>
    <row r="761" spans="23:40" x14ac:dyDescent="0.25">
      <c r="W761" s="64"/>
      <c r="Y761" s="64"/>
      <c r="AB761" s="64"/>
      <c r="AE761" s="64"/>
      <c r="AH761" s="64"/>
      <c r="AK761" s="64"/>
      <c r="AN761" s="133"/>
    </row>
    <row r="762" spans="23:40" x14ac:dyDescent="0.25">
      <c r="W762" s="64"/>
      <c r="Y762" s="64"/>
      <c r="AB762" s="64"/>
      <c r="AE762" s="64"/>
      <c r="AH762" s="64"/>
      <c r="AK762" s="64"/>
      <c r="AN762" s="133"/>
    </row>
    <row r="763" spans="23:40" x14ac:dyDescent="0.25">
      <c r="W763" s="64"/>
      <c r="Y763" s="64"/>
      <c r="AB763" s="64"/>
      <c r="AE763" s="64"/>
      <c r="AH763" s="64"/>
      <c r="AK763" s="64"/>
      <c r="AN763" s="133"/>
    </row>
    <row r="764" spans="23:40" x14ac:dyDescent="0.25">
      <c r="W764" s="64"/>
      <c r="Y764" s="64"/>
      <c r="AB764" s="64"/>
      <c r="AE764" s="64"/>
      <c r="AH764" s="64"/>
      <c r="AK764" s="64"/>
      <c r="AN764" s="133"/>
    </row>
    <row r="765" spans="23:40" x14ac:dyDescent="0.25">
      <c r="W765" s="64"/>
      <c r="Y765" s="64"/>
      <c r="AB765" s="64"/>
      <c r="AE765" s="64"/>
      <c r="AH765" s="64"/>
      <c r="AK765" s="64"/>
      <c r="AN765" s="133"/>
    </row>
    <row r="766" spans="23:40" x14ac:dyDescent="0.25">
      <c r="W766" s="64"/>
      <c r="Y766" s="64"/>
      <c r="AB766" s="64"/>
      <c r="AE766" s="64"/>
      <c r="AH766" s="64"/>
      <c r="AK766" s="64"/>
      <c r="AN766" s="133"/>
    </row>
    <row r="767" spans="23:40" x14ac:dyDescent="0.25">
      <c r="W767" s="64"/>
      <c r="Y767" s="64"/>
      <c r="AB767" s="64"/>
      <c r="AE767" s="64"/>
      <c r="AH767" s="64"/>
      <c r="AK767" s="64"/>
      <c r="AN767" s="133"/>
    </row>
    <row r="768" spans="23:40" x14ac:dyDescent="0.25">
      <c r="W768" s="64"/>
      <c r="Y768" s="64"/>
      <c r="AB768" s="64"/>
      <c r="AE768" s="64"/>
      <c r="AH768" s="64"/>
      <c r="AK768" s="64"/>
      <c r="AN768" s="133"/>
    </row>
    <row r="769" spans="23:40" x14ac:dyDescent="0.25">
      <c r="W769" s="64"/>
      <c r="Y769" s="64"/>
      <c r="AB769" s="64"/>
      <c r="AE769" s="64"/>
      <c r="AH769" s="64"/>
      <c r="AK769" s="64"/>
      <c r="AN769" s="133"/>
    </row>
    <row r="770" spans="23:40" x14ac:dyDescent="0.25">
      <c r="W770" s="64"/>
      <c r="Y770" s="64"/>
      <c r="AB770" s="64"/>
      <c r="AE770" s="64"/>
      <c r="AH770" s="64"/>
      <c r="AK770" s="64"/>
      <c r="AN770" s="133"/>
    </row>
    <row r="771" spans="23:40" x14ac:dyDescent="0.25">
      <c r="W771" s="64"/>
      <c r="Y771" s="64"/>
      <c r="AB771" s="64"/>
      <c r="AE771" s="64"/>
      <c r="AH771" s="64"/>
      <c r="AK771" s="64"/>
      <c r="AN771" s="133"/>
    </row>
    <row r="772" spans="23:40" x14ac:dyDescent="0.25">
      <c r="W772" s="64"/>
      <c r="Y772" s="64"/>
      <c r="AB772" s="64"/>
      <c r="AE772" s="64"/>
      <c r="AH772" s="64"/>
      <c r="AK772" s="64"/>
      <c r="AN772" s="133"/>
    </row>
    <row r="773" spans="23:40" x14ac:dyDescent="0.25">
      <c r="W773" s="64"/>
      <c r="Y773" s="64"/>
      <c r="AB773" s="64"/>
      <c r="AE773" s="64"/>
      <c r="AH773" s="64"/>
      <c r="AK773" s="64"/>
      <c r="AN773" s="133"/>
    </row>
    <row r="774" spans="23:40" x14ac:dyDescent="0.25">
      <c r="W774" s="64"/>
      <c r="Y774" s="64"/>
      <c r="AB774" s="64"/>
      <c r="AE774" s="64"/>
      <c r="AH774" s="64"/>
      <c r="AK774" s="64"/>
      <c r="AN774" s="133"/>
    </row>
    <row r="775" spans="23:40" x14ac:dyDescent="0.25">
      <c r="W775" s="64"/>
      <c r="Y775" s="64"/>
      <c r="AB775" s="64"/>
      <c r="AE775" s="64"/>
      <c r="AH775" s="64"/>
      <c r="AK775" s="64"/>
      <c r="AN775" s="133"/>
    </row>
    <row r="776" spans="23:40" x14ac:dyDescent="0.25">
      <c r="W776" s="64"/>
      <c r="Y776" s="64"/>
      <c r="AB776" s="64"/>
      <c r="AE776" s="64"/>
      <c r="AH776" s="64"/>
      <c r="AK776" s="64"/>
      <c r="AN776" s="133"/>
    </row>
    <row r="777" spans="23:40" x14ac:dyDescent="0.25">
      <c r="W777" s="64"/>
      <c r="Y777" s="64"/>
      <c r="AB777" s="64"/>
      <c r="AE777" s="64"/>
      <c r="AH777" s="64"/>
      <c r="AK777" s="64"/>
      <c r="AN777" s="133"/>
    </row>
    <row r="778" spans="23:40" x14ac:dyDescent="0.25">
      <c r="W778" s="64"/>
      <c r="Y778" s="64"/>
      <c r="AB778" s="64"/>
      <c r="AE778" s="64"/>
      <c r="AH778" s="64"/>
      <c r="AK778" s="64"/>
      <c r="AN778" s="133"/>
    </row>
    <row r="779" spans="23:40" x14ac:dyDescent="0.25">
      <c r="W779" s="64"/>
      <c r="Y779" s="64"/>
      <c r="AB779" s="64"/>
      <c r="AE779" s="64"/>
      <c r="AH779" s="64"/>
      <c r="AK779" s="64"/>
      <c r="AN779" s="133"/>
    </row>
    <row r="780" spans="23:40" x14ac:dyDescent="0.25">
      <c r="W780" s="64"/>
      <c r="Y780" s="64"/>
      <c r="AB780" s="64"/>
      <c r="AE780" s="64"/>
      <c r="AH780" s="64"/>
      <c r="AK780" s="64"/>
      <c r="AN780" s="133"/>
    </row>
    <row r="781" spans="23:40" x14ac:dyDescent="0.25">
      <c r="W781" s="64"/>
      <c r="Y781" s="64"/>
      <c r="AB781" s="64"/>
      <c r="AE781" s="64"/>
      <c r="AH781" s="64"/>
      <c r="AK781" s="64"/>
      <c r="AN781" s="133"/>
    </row>
    <row r="782" spans="23:40" x14ac:dyDescent="0.25">
      <c r="W782" s="64"/>
      <c r="Y782" s="64"/>
      <c r="AB782" s="64"/>
      <c r="AE782" s="64"/>
      <c r="AH782" s="64"/>
      <c r="AK782" s="64"/>
      <c r="AN782" s="133"/>
    </row>
    <row r="783" spans="23:40" x14ac:dyDescent="0.25">
      <c r="W783" s="64"/>
      <c r="Y783" s="64"/>
      <c r="AB783" s="64"/>
      <c r="AE783" s="64"/>
      <c r="AH783" s="64"/>
      <c r="AK783" s="64"/>
      <c r="AN783" s="133"/>
    </row>
    <row r="784" spans="23:40" x14ac:dyDescent="0.25">
      <c r="W784" s="64"/>
      <c r="Y784" s="64"/>
      <c r="AB784" s="64"/>
      <c r="AE784" s="64"/>
      <c r="AH784" s="64"/>
      <c r="AK784" s="64"/>
      <c r="AN784" s="133"/>
    </row>
    <row r="785" spans="23:40" x14ac:dyDescent="0.25">
      <c r="W785" s="64"/>
      <c r="Y785" s="64"/>
      <c r="AB785" s="64"/>
      <c r="AE785" s="64"/>
      <c r="AH785" s="64"/>
      <c r="AK785" s="64"/>
      <c r="AN785" s="133"/>
    </row>
    <row r="786" spans="23:40" x14ac:dyDescent="0.25">
      <c r="W786" s="64"/>
      <c r="Y786" s="64"/>
      <c r="AB786" s="64"/>
      <c r="AE786" s="64"/>
      <c r="AH786" s="64"/>
      <c r="AK786" s="64"/>
      <c r="AN786" s="133"/>
    </row>
    <row r="787" spans="23:40" x14ac:dyDescent="0.25">
      <c r="W787" s="64"/>
      <c r="Y787" s="64"/>
      <c r="AB787" s="64"/>
      <c r="AE787" s="64"/>
      <c r="AH787" s="64"/>
      <c r="AK787" s="64"/>
      <c r="AN787" s="133"/>
    </row>
    <row r="788" spans="23:40" x14ac:dyDescent="0.25">
      <c r="W788" s="64"/>
      <c r="Y788" s="64"/>
      <c r="AB788" s="64"/>
      <c r="AE788" s="64"/>
      <c r="AH788" s="64"/>
      <c r="AK788" s="64"/>
      <c r="AN788" s="133"/>
    </row>
    <row r="789" spans="23:40" x14ac:dyDescent="0.25">
      <c r="W789" s="64"/>
      <c r="Y789" s="64"/>
      <c r="AB789" s="64"/>
      <c r="AE789" s="64"/>
      <c r="AH789" s="64"/>
      <c r="AK789" s="64"/>
      <c r="AN789" s="133"/>
    </row>
    <row r="790" spans="23:40" x14ac:dyDescent="0.25">
      <c r="W790" s="64"/>
      <c r="Y790" s="64"/>
      <c r="AB790" s="64"/>
      <c r="AE790" s="64"/>
      <c r="AH790" s="64"/>
      <c r="AK790" s="64"/>
      <c r="AN790" s="133"/>
    </row>
    <row r="791" spans="23:40" x14ac:dyDescent="0.25">
      <c r="W791" s="64"/>
      <c r="Y791" s="64"/>
      <c r="AB791" s="64"/>
      <c r="AE791" s="64"/>
      <c r="AH791" s="64"/>
      <c r="AK791" s="64"/>
      <c r="AN791" s="133"/>
    </row>
    <row r="792" spans="23:40" x14ac:dyDescent="0.25">
      <c r="W792" s="64"/>
      <c r="Y792" s="64"/>
      <c r="AB792" s="64"/>
      <c r="AE792" s="64"/>
      <c r="AH792" s="64"/>
      <c r="AK792" s="64"/>
      <c r="AN792" s="133"/>
    </row>
    <row r="793" spans="23:40" x14ac:dyDescent="0.25">
      <c r="W793" s="64"/>
      <c r="Y793" s="64"/>
      <c r="AB793" s="64"/>
      <c r="AE793" s="64"/>
      <c r="AH793" s="64"/>
      <c r="AK793" s="64"/>
      <c r="AN793" s="133"/>
    </row>
    <row r="794" spans="23:40" x14ac:dyDescent="0.25">
      <c r="W794" s="64"/>
      <c r="Y794" s="64"/>
      <c r="AB794" s="64"/>
      <c r="AE794" s="64"/>
      <c r="AH794" s="64"/>
      <c r="AK794" s="64"/>
      <c r="AN794" s="133"/>
    </row>
    <row r="795" spans="23:40" x14ac:dyDescent="0.25">
      <c r="W795" s="64"/>
      <c r="Y795" s="64"/>
      <c r="AB795" s="64"/>
      <c r="AE795" s="64"/>
      <c r="AH795" s="64"/>
      <c r="AK795" s="64"/>
      <c r="AN795" s="133"/>
    </row>
    <row r="796" spans="23:40" x14ac:dyDescent="0.25">
      <c r="W796" s="64"/>
      <c r="Y796" s="64"/>
      <c r="AB796" s="64"/>
      <c r="AE796" s="64"/>
      <c r="AH796" s="64"/>
      <c r="AK796" s="64"/>
      <c r="AN796" s="133"/>
    </row>
    <row r="797" spans="23:40" x14ac:dyDescent="0.25">
      <c r="W797" s="64"/>
      <c r="Y797" s="64"/>
      <c r="AB797" s="64"/>
      <c r="AE797" s="64"/>
      <c r="AH797" s="64"/>
      <c r="AK797" s="64"/>
      <c r="AN797" s="133"/>
    </row>
    <row r="798" spans="23:40" x14ac:dyDescent="0.25">
      <c r="W798" s="64"/>
      <c r="Y798" s="64"/>
      <c r="AB798" s="64"/>
      <c r="AE798" s="64"/>
      <c r="AH798" s="64"/>
      <c r="AK798" s="64"/>
      <c r="AN798" s="133"/>
    </row>
    <row r="799" spans="23:40" x14ac:dyDescent="0.25">
      <c r="W799" s="64"/>
      <c r="Y799" s="64"/>
      <c r="AB799" s="64"/>
      <c r="AE799" s="64"/>
      <c r="AH799" s="64"/>
      <c r="AK799" s="64"/>
      <c r="AN799" s="133"/>
    </row>
    <row r="800" spans="23:40" x14ac:dyDescent="0.25">
      <c r="W800" s="64"/>
      <c r="Y800" s="64"/>
      <c r="AB800" s="64"/>
      <c r="AE800" s="64"/>
      <c r="AH800" s="64"/>
      <c r="AK800" s="64"/>
      <c r="AN800" s="133"/>
    </row>
    <row r="801" spans="23:40" x14ac:dyDescent="0.25">
      <c r="W801" s="64"/>
      <c r="Y801" s="64"/>
      <c r="AB801" s="64"/>
      <c r="AE801" s="64"/>
      <c r="AH801" s="64"/>
      <c r="AK801" s="64"/>
      <c r="AN801" s="133"/>
    </row>
    <row r="802" spans="23:40" x14ac:dyDescent="0.25">
      <c r="W802" s="64"/>
      <c r="Y802" s="64"/>
      <c r="AB802" s="64"/>
      <c r="AE802" s="64"/>
      <c r="AH802" s="64"/>
      <c r="AK802" s="64"/>
      <c r="AN802" s="133"/>
    </row>
    <row r="803" spans="23:40" x14ac:dyDescent="0.25">
      <c r="W803" s="64"/>
      <c r="Y803" s="64"/>
      <c r="AB803" s="64"/>
      <c r="AE803" s="64"/>
      <c r="AH803" s="64"/>
      <c r="AK803" s="64"/>
      <c r="AN803" s="133"/>
    </row>
    <row r="804" spans="23:40" x14ac:dyDescent="0.25">
      <c r="W804" s="64"/>
      <c r="Y804" s="64"/>
      <c r="AB804" s="64"/>
      <c r="AE804" s="64"/>
      <c r="AH804" s="64"/>
      <c r="AK804" s="64"/>
      <c r="AN804" s="133"/>
    </row>
    <row r="805" spans="23:40" x14ac:dyDescent="0.25">
      <c r="W805" s="64"/>
      <c r="Y805" s="64"/>
      <c r="AB805" s="64"/>
      <c r="AE805" s="64"/>
      <c r="AH805" s="64"/>
      <c r="AK805" s="64"/>
      <c r="AN805" s="133"/>
    </row>
    <row r="806" spans="23:40" x14ac:dyDescent="0.25">
      <c r="W806" s="64"/>
      <c r="Y806" s="64"/>
      <c r="AB806" s="64"/>
      <c r="AE806" s="64"/>
      <c r="AH806" s="64"/>
      <c r="AK806" s="64"/>
      <c r="AN806" s="133"/>
    </row>
    <row r="807" spans="23:40" x14ac:dyDescent="0.25">
      <c r="W807" s="64"/>
      <c r="Y807" s="64"/>
      <c r="AB807" s="64"/>
      <c r="AE807" s="64"/>
      <c r="AH807" s="64"/>
      <c r="AK807" s="64"/>
      <c r="AN807" s="133"/>
    </row>
    <row r="808" spans="23:40" x14ac:dyDescent="0.25">
      <c r="W808" s="64"/>
      <c r="Y808" s="64"/>
      <c r="AB808" s="64"/>
      <c r="AE808" s="64"/>
      <c r="AH808" s="64"/>
      <c r="AK808" s="64"/>
      <c r="AN808" s="133"/>
    </row>
    <row r="809" spans="23:40" x14ac:dyDescent="0.25">
      <c r="W809" s="64"/>
      <c r="Y809" s="64"/>
      <c r="AB809" s="64"/>
      <c r="AE809" s="64"/>
      <c r="AH809" s="64"/>
      <c r="AK809" s="64"/>
      <c r="AN809" s="133"/>
    </row>
    <row r="810" spans="23:40" x14ac:dyDescent="0.25">
      <c r="W810" s="64"/>
      <c r="Y810" s="64"/>
      <c r="AB810" s="64"/>
      <c r="AE810" s="64"/>
      <c r="AH810" s="64"/>
      <c r="AK810" s="64"/>
      <c r="AN810" s="133"/>
    </row>
    <row r="811" spans="23:40" x14ac:dyDescent="0.25">
      <c r="W811" s="64"/>
      <c r="Y811" s="64"/>
      <c r="AB811" s="64"/>
      <c r="AE811" s="64"/>
      <c r="AH811" s="64"/>
      <c r="AK811" s="64"/>
      <c r="AN811" s="133"/>
    </row>
    <row r="812" spans="23:40" x14ac:dyDescent="0.25">
      <c r="W812" s="64"/>
      <c r="Y812" s="64"/>
      <c r="AB812" s="64"/>
      <c r="AE812" s="64"/>
      <c r="AH812" s="64"/>
      <c r="AK812" s="64"/>
      <c r="AN812" s="133"/>
    </row>
    <row r="813" spans="23:40" x14ac:dyDescent="0.25">
      <c r="W813" s="64"/>
      <c r="Y813" s="64"/>
      <c r="AB813" s="64"/>
      <c r="AE813" s="64"/>
      <c r="AH813" s="64"/>
      <c r="AK813" s="64"/>
      <c r="AN813" s="133"/>
    </row>
    <row r="814" spans="23:40" x14ac:dyDescent="0.25">
      <c r="W814" s="64"/>
      <c r="Y814" s="64"/>
      <c r="AB814" s="64"/>
      <c r="AE814" s="64"/>
      <c r="AH814" s="64"/>
      <c r="AK814" s="64"/>
      <c r="AN814" s="133"/>
    </row>
    <row r="815" spans="23:40" x14ac:dyDescent="0.25">
      <c r="W815" s="64"/>
      <c r="Y815" s="64"/>
      <c r="AB815" s="64"/>
      <c r="AE815" s="64"/>
      <c r="AH815" s="64"/>
      <c r="AK815" s="64"/>
      <c r="AN815" s="133"/>
    </row>
    <row r="816" spans="23:40" x14ac:dyDescent="0.25">
      <c r="W816" s="64"/>
      <c r="Y816" s="64"/>
      <c r="AB816" s="64"/>
      <c r="AE816" s="64"/>
      <c r="AH816" s="64"/>
      <c r="AK816" s="64"/>
      <c r="AN816" s="133"/>
    </row>
    <row r="817" spans="23:40" x14ac:dyDescent="0.25">
      <c r="W817" s="64"/>
      <c r="Y817" s="64"/>
      <c r="AB817" s="64"/>
      <c r="AE817" s="64"/>
      <c r="AH817" s="64"/>
      <c r="AK817" s="64"/>
      <c r="AN817" s="133"/>
    </row>
    <row r="818" spans="23:40" x14ac:dyDescent="0.25">
      <c r="W818" s="64"/>
      <c r="Y818" s="64"/>
      <c r="AB818" s="64"/>
      <c r="AE818" s="64"/>
      <c r="AH818" s="64"/>
      <c r="AK818" s="64"/>
      <c r="AN818" s="133"/>
    </row>
    <row r="819" spans="23:40" x14ac:dyDescent="0.25">
      <c r="W819" s="64"/>
      <c r="Y819" s="64"/>
      <c r="AB819" s="64"/>
      <c r="AE819" s="64"/>
      <c r="AH819" s="64"/>
      <c r="AK819" s="64"/>
      <c r="AN819" s="133"/>
    </row>
    <row r="820" spans="23:40" x14ac:dyDescent="0.25">
      <c r="W820" s="64"/>
      <c r="Y820" s="64"/>
      <c r="AB820" s="64"/>
      <c r="AE820" s="64"/>
      <c r="AH820" s="64"/>
      <c r="AK820" s="64"/>
      <c r="AN820" s="133"/>
    </row>
    <row r="821" spans="23:40" x14ac:dyDescent="0.25">
      <c r="W821" s="64"/>
      <c r="Y821" s="64"/>
      <c r="AB821" s="64"/>
      <c r="AE821" s="64"/>
      <c r="AH821" s="64"/>
      <c r="AK821" s="64"/>
      <c r="AN821" s="133"/>
    </row>
    <row r="822" spans="23:40" x14ac:dyDescent="0.25">
      <c r="W822" s="64"/>
      <c r="Y822" s="64"/>
      <c r="AB822" s="64"/>
      <c r="AE822" s="64"/>
      <c r="AH822" s="64"/>
      <c r="AK822" s="64"/>
      <c r="AN822" s="133"/>
    </row>
    <row r="823" spans="23:40" x14ac:dyDescent="0.25">
      <c r="W823" s="64"/>
      <c r="Y823" s="64"/>
      <c r="AB823" s="64"/>
      <c r="AE823" s="64"/>
      <c r="AH823" s="64"/>
      <c r="AK823" s="64"/>
      <c r="AN823" s="133"/>
    </row>
    <row r="824" spans="23:40" x14ac:dyDescent="0.25">
      <c r="W824" s="64"/>
      <c r="Y824" s="64"/>
      <c r="AB824" s="64"/>
      <c r="AE824" s="64"/>
      <c r="AH824" s="64"/>
      <c r="AK824" s="64"/>
      <c r="AN824" s="133"/>
    </row>
    <row r="825" spans="23:40" x14ac:dyDescent="0.25">
      <c r="W825" s="64"/>
      <c r="Y825" s="64"/>
      <c r="AB825" s="64"/>
      <c r="AE825" s="64"/>
      <c r="AH825" s="64"/>
      <c r="AK825" s="64"/>
      <c r="AN825" s="133"/>
    </row>
    <row r="826" spans="23:40" x14ac:dyDescent="0.25">
      <c r="W826" s="64"/>
      <c r="Y826" s="64"/>
      <c r="AB826" s="64"/>
      <c r="AE826" s="64"/>
      <c r="AH826" s="64"/>
      <c r="AK826" s="64"/>
      <c r="AN826" s="133"/>
    </row>
    <row r="827" spans="23:40" x14ac:dyDescent="0.25">
      <c r="W827" s="64"/>
      <c r="Y827" s="64"/>
      <c r="AB827" s="64"/>
      <c r="AE827" s="64"/>
      <c r="AH827" s="64"/>
      <c r="AK827" s="64"/>
      <c r="AN827" s="133"/>
    </row>
    <row r="828" spans="23:40" x14ac:dyDescent="0.25">
      <c r="W828" s="64"/>
      <c r="Y828" s="64"/>
      <c r="AB828" s="64"/>
      <c r="AE828" s="64"/>
      <c r="AH828" s="64"/>
      <c r="AK828" s="64"/>
      <c r="AN828" s="133"/>
    </row>
    <row r="829" spans="23:40" x14ac:dyDescent="0.25">
      <c r="W829" s="64"/>
      <c r="Y829" s="64"/>
      <c r="AB829" s="64"/>
      <c r="AE829" s="64"/>
      <c r="AH829" s="64"/>
      <c r="AK829" s="64"/>
      <c r="AN829" s="133"/>
    </row>
    <row r="830" spans="23:40" x14ac:dyDescent="0.25">
      <c r="W830" s="64"/>
      <c r="Y830" s="64"/>
      <c r="AB830" s="64"/>
      <c r="AE830" s="64"/>
      <c r="AH830" s="64"/>
      <c r="AK830" s="64"/>
      <c r="AN830" s="133"/>
    </row>
    <row r="831" spans="23:40" x14ac:dyDescent="0.25">
      <c r="W831" s="64"/>
      <c r="Y831" s="64"/>
      <c r="AB831" s="64"/>
      <c r="AE831" s="64"/>
      <c r="AH831" s="64"/>
      <c r="AK831" s="64"/>
      <c r="AN831" s="133"/>
    </row>
    <row r="832" spans="23:40" x14ac:dyDescent="0.25">
      <c r="W832" s="64"/>
      <c r="Y832" s="64"/>
      <c r="AB832" s="64"/>
      <c r="AE832" s="64"/>
      <c r="AH832" s="64"/>
      <c r="AK832" s="64"/>
      <c r="AN832" s="133"/>
    </row>
    <row r="833" spans="23:40" x14ac:dyDescent="0.25">
      <c r="W833" s="64"/>
      <c r="Y833" s="64"/>
      <c r="AB833" s="64"/>
      <c r="AE833" s="64"/>
      <c r="AH833" s="64"/>
      <c r="AK833" s="64"/>
      <c r="AN833" s="133"/>
    </row>
    <row r="834" spans="23:40" x14ac:dyDescent="0.25">
      <c r="W834" s="64"/>
      <c r="Y834" s="64"/>
      <c r="AB834" s="64"/>
      <c r="AE834" s="64"/>
      <c r="AH834" s="64"/>
      <c r="AK834" s="64"/>
      <c r="AN834" s="133"/>
    </row>
    <row r="835" spans="23:40" x14ac:dyDescent="0.25">
      <c r="W835" s="64"/>
      <c r="Y835" s="64"/>
      <c r="AB835" s="64"/>
      <c r="AE835" s="64"/>
      <c r="AH835" s="64"/>
      <c r="AK835" s="64"/>
      <c r="AN835" s="133"/>
    </row>
    <row r="836" spans="23:40" x14ac:dyDescent="0.25">
      <c r="W836" s="64"/>
      <c r="Y836" s="64"/>
      <c r="AB836" s="64"/>
      <c r="AE836" s="64"/>
      <c r="AH836" s="64"/>
      <c r="AK836" s="64"/>
      <c r="AN836" s="133"/>
    </row>
    <row r="837" spans="23:40" x14ac:dyDescent="0.25">
      <c r="W837" s="64"/>
      <c r="Y837" s="64"/>
      <c r="AB837" s="64"/>
      <c r="AE837" s="64"/>
      <c r="AH837" s="64"/>
      <c r="AK837" s="64"/>
      <c r="AN837" s="133"/>
    </row>
    <row r="838" spans="23:40" x14ac:dyDescent="0.25">
      <c r="W838" s="64"/>
      <c r="Y838" s="64"/>
      <c r="AB838" s="64"/>
      <c r="AE838" s="64"/>
      <c r="AH838" s="64"/>
      <c r="AK838" s="64"/>
      <c r="AN838" s="133"/>
    </row>
    <row r="839" spans="23:40" x14ac:dyDescent="0.25">
      <c r="W839" s="64"/>
      <c r="Y839" s="64"/>
      <c r="AB839" s="64"/>
      <c r="AE839" s="64"/>
      <c r="AH839" s="64"/>
      <c r="AK839" s="64"/>
      <c r="AN839" s="133"/>
    </row>
    <row r="840" spans="23:40" x14ac:dyDescent="0.25">
      <c r="W840" s="64"/>
      <c r="Y840" s="64"/>
      <c r="AB840" s="64"/>
      <c r="AE840" s="64"/>
      <c r="AH840" s="64"/>
      <c r="AK840" s="64"/>
      <c r="AN840" s="133"/>
    </row>
    <row r="841" spans="23:40" x14ac:dyDescent="0.25">
      <c r="W841" s="64"/>
      <c r="Y841" s="64"/>
      <c r="AB841" s="64"/>
      <c r="AE841" s="64"/>
      <c r="AH841" s="64"/>
      <c r="AK841" s="64"/>
      <c r="AN841" s="133"/>
    </row>
    <row r="842" spans="23:40" x14ac:dyDescent="0.25">
      <c r="W842" s="64"/>
      <c r="Y842" s="64"/>
      <c r="AB842" s="64"/>
      <c r="AE842" s="64"/>
      <c r="AH842" s="64"/>
      <c r="AK842" s="64"/>
      <c r="AN842" s="133"/>
    </row>
    <row r="843" spans="23:40" x14ac:dyDescent="0.25">
      <c r="W843" s="64"/>
      <c r="Y843" s="64"/>
      <c r="AB843" s="64"/>
      <c r="AE843" s="64"/>
      <c r="AH843" s="64"/>
      <c r="AK843" s="64"/>
      <c r="AN843" s="133"/>
    </row>
    <row r="844" spans="23:40" x14ac:dyDescent="0.25">
      <c r="W844" s="64"/>
      <c r="Y844" s="64"/>
      <c r="AB844" s="64"/>
      <c r="AE844" s="64"/>
      <c r="AH844" s="64"/>
      <c r="AK844" s="64"/>
      <c r="AN844" s="133"/>
    </row>
    <row r="845" spans="23:40" x14ac:dyDescent="0.25">
      <c r="W845" s="64"/>
      <c r="Y845" s="64"/>
      <c r="AB845" s="64"/>
      <c r="AE845" s="64"/>
      <c r="AH845" s="64"/>
      <c r="AK845" s="64"/>
      <c r="AN845" s="133"/>
    </row>
    <row r="846" spans="23:40" x14ac:dyDescent="0.25">
      <c r="W846" s="64"/>
      <c r="Y846" s="64"/>
      <c r="AB846" s="64"/>
      <c r="AE846" s="64"/>
      <c r="AH846" s="64"/>
      <c r="AK846" s="64"/>
      <c r="AN846" s="133"/>
    </row>
    <row r="847" spans="23:40" x14ac:dyDescent="0.25">
      <c r="W847" s="64"/>
      <c r="Y847" s="64"/>
      <c r="AB847" s="64"/>
      <c r="AE847" s="64"/>
      <c r="AH847" s="64"/>
      <c r="AK847" s="64"/>
      <c r="AN847" s="133"/>
    </row>
    <row r="848" spans="23:40" x14ac:dyDescent="0.25">
      <c r="W848" s="64"/>
      <c r="Y848" s="64"/>
      <c r="AB848" s="64"/>
      <c r="AE848" s="64"/>
      <c r="AH848" s="64"/>
      <c r="AK848" s="64"/>
      <c r="AN848" s="133"/>
    </row>
    <row r="849" spans="23:40" x14ac:dyDescent="0.25">
      <c r="W849" s="64"/>
      <c r="Y849" s="64"/>
      <c r="AB849" s="64"/>
      <c r="AE849" s="64"/>
      <c r="AH849" s="64"/>
      <c r="AK849" s="64"/>
      <c r="AN849" s="133"/>
    </row>
    <row r="850" spans="23:40" x14ac:dyDescent="0.25">
      <c r="W850" s="64"/>
      <c r="Y850" s="64"/>
      <c r="AB850" s="64"/>
      <c r="AE850" s="64"/>
      <c r="AH850" s="64"/>
      <c r="AK850" s="64"/>
      <c r="AN850" s="133"/>
    </row>
    <row r="851" spans="23:40" x14ac:dyDescent="0.25">
      <c r="W851" s="64"/>
      <c r="Y851" s="64"/>
      <c r="AB851" s="64"/>
      <c r="AE851" s="64"/>
      <c r="AH851" s="64"/>
      <c r="AK851" s="64"/>
      <c r="AN851" s="133"/>
    </row>
    <row r="852" spans="23:40" x14ac:dyDescent="0.25">
      <c r="W852" s="64"/>
      <c r="Y852" s="64"/>
      <c r="AB852" s="64"/>
      <c r="AE852" s="64"/>
      <c r="AH852" s="64"/>
      <c r="AK852" s="64"/>
      <c r="AN852" s="133"/>
    </row>
    <row r="853" spans="23:40" x14ac:dyDescent="0.25">
      <c r="W853" s="64"/>
      <c r="Y853" s="64"/>
      <c r="AB853" s="64"/>
      <c r="AE853" s="64"/>
      <c r="AH853" s="64"/>
      <c r="AK853" s="64"/>
      <c r="AN853" s="133"/>
    </row>
    <row r="854" spans="23:40" x14ac:dyDescent="0.25">
      <c r="W854" s="64"/>
      <c r="Y854" s="64"/>
      <c r="AB854" s="64"/>
      <c r="AE854" s="64"/>
      <c r="AH854" s="64"/>
      <c r="AK854" s="64"/>
      <c r="AN854" s="133"/>
    </row>
    <row r="855" spans="23:40" x14ac:dyDescent="0.25">
      <c r="W855" s="64"/>
      <c r="Y855" s="64"/>
      <c r="AB855" s="64"/>
      <c r="AE855" s="64"/>
      <c r="AH855" s="64"/>
      <c r="AK855" s="64"/>
      <c r="AN855" s="133"/>
    </row>
    <row r="856" spans="23:40" x14ac:dyDescent="0.25">
      <c r="W856" s="64"/>
      <c r="Y856" s="64"/>
      <c r="AB856" s="64"/>
      <c r="AE856" s="64"/>
      <c r="AH856" s="64"/>
      <c r="AK856" s="64"/>
      <c r="AN856" s="133"/>
    </row>
    <row r="857" spans="23:40" x14ac:dyDescent="0.25">
      <c r="W857" s="64"/>
      <c r="Y857" s="64"/>
      <c r="AB857" s="64"/>
      <c r="AE857" s="64"/>
      <c r="AH857" s="64"/>
      <c r="AK857" s="64"/>
      <c r="AN857" s="133"/>
    </row>
    <row r="858" spans="23:40" x14ac:dyDescent="0.25">
      <c r="W858" s="64"/>
      <c r="Y858" s="64"/>
      <c r="AB858" s="64"/>
      <c r="AE858" s="64"/>
      <c r="AH858" s="64"/>
      <c r="AK858" s="64"/>
      <c r="AN858" s="133"/>
    </row>
    <row r="859" spans="23:40" x14ac:dyDescent="0.25">
      <c r="W859" s="64"/>
      <c r="Y859" s="64"/>
      <c r="AB859" s="64"/>
      <c r="AE859" s="64"/>
      <c r="AH859" s="64"/>
      <c r="AK859" s="64"/>
      <c r="AN859" s="133"/>
    </row>
    <row r="860" spans="23:40" x14ac:dyDescent="0.25">
      <c r="W860" s="64"/>
      <c r="Y860" s="64"/>
      <c r="AB860" s="64"/>
      <c r="AE860" s="64"/>
      <c r="AH860" s="64"/>
      <c r="AK860" s="64"/>
      <c r="AN860" s="133"/>
    </row>
    <row r="861" spans="23:40" x14ac:dyDescent="0.25">
      <c r="W861" s="64"/>
      <c r="Y861" s="64"/>
      <c r="AB861" s="64"/>
      <c r="AE861" s="64"/>
      <c r="AH861" s="64"/>
      <c r="AK861" s="64"/>
      <c r="AN861" s="133"/>
    </row>
    <row r="862" spans="23:40" x14ac:dyDescent="0.25">
      <c r="W862" s="64"/>
      <c r="Y862" s="64"/>
      <c r="AB862" s="64"/>
      <c r="AE862" s="64"/>
      <c r="AH862" s="64"/>
      <c r="AK862" s="64"/>
      <c r="AN862" s="133"/>
    </row>
    <row r="863" spans="23:40" x14ac:dyDescent="0.25">
      <c r="W863" s="64"/>
      <c r="Y863" s="64"/>
      <c r="AB863" s="64"/>
      <c r="AE863" s="64"/>
      <c r="AH863" s="64"/>
      <c r="AK863" s="64"/>
      <c r="AN863" s="133"/>
    </row>
    <row r="864" spans="23:40" x14ac:dyDescent="0.25">
      <c r="W864" s="64"/>
      <c r="Y864" s="64"/>
      <c r="AB864" s="64"/>
      <c r="AE864" s="64"/>
      <c r="AH864" s="64"/>
      <c r="AK864" s="64"/>
      <c r="AN864" s="133"/>
    </row>
    <row r="865" spans="23:40" x14ac:dyDescent="0.25">
      <c r="W865" s="64"/>
      <c r="Y865" s="64"/>
      <c r="AB865" s="64"/>
      <c r="AE865" s="64"/>
      <c r="AH865" s="64"/>
      <c r="AK865" s="64"/>
      <c r="AN865" s="133"/>
    </row>
    <row r="866" spans="23:40" x14ac:dyDescent="0.25">
      <c r="W866" s="64"/>
      <c r="Y866" s="64"/>
      <c r="AB866" s="64"/>
      <c r="AE866" s="64"/>
      <c r="AH866" s="64"/>
      <c r="AK866" s="64"/>
      <c r="AN866" s="133"/>
    </row>
    <row r="867" spans="23:40" x14ac:dyDescent="0.25">
      <c r="W867" s="64"/>
      <c r="Y867" s="64"/>
      <c r="AB867" s="64"/>
      <c r="AE867" s="64"/>
      <c r="AH867" s="64"/>
      <c r="AK867" s="64"/>
      <c r="AN867" s="133"/>
    </row>
    <row r="868" spans="23:40" x14ac:dyDescent="0.25">
      <c r="W868" s="64"/>
      <c r="Y868" s="64"/>
      <c r="AB868" s="64"/>
      <c r="AE868" s="64"/>
      <c r="AH868" s="64"/>
      <c r="AK868" s="64"/>
      <c r="AN868" s="133"/>
    </row>
    <row r="869" spans="23:40" x14ac:dyDescent="0.25">
      <c r="W869" s="64"/>
      <c r="Y869" s="64"/>
      <c r="AB869" s="64"/>
      <c r="AE869" s="64"/>
      <c r="AH869" s="64"/>
      <c r="AK869" s="64"/>
      <c r="AN869" s="133"/>
    </row>
    <row r="870" spans="23:40" x14ac:dyDescent="0.25">
      <c r="W870" s="64"/>
      <c r="Y870" s="64"/>
      <c r="AB870" s="64"/>
      <c r="AE870" s="64"/>
      <c r="AH870" s="64"/>
      <c r="AK870" s="64"/>
      <c r="AN870" s="133"/>
    </row>
    <row r="871" spans="23:40" x14ac:dyDescent="0.25">
      <c r="W871" s="64"/>
      <c r="Y871" s="64"/>
      <c r="AB871" s="64"/>
      <c r="AE871" s="64"/>
      <c r="AH871" s="64"/>
      <c r="AK871" s="64"/>
      <c r="AN871" s="133"/>
    </row>
    <row r="872" spans="23:40" x14ac:dyDescent="0.25">
      <c r="W872" s="64"/>
      <c r="Y872" s="64"/>
      <c r="AB872" s="64"/>
      <c r="AE872" s="64"/>
      <c r="AH872" s="64"/>
      <c r="AK872" s="64"/>
      <c r="AN872" s="133"/>
    </row>
    <row r="873" spans="23:40" x14ac:dyDescent="0.25">
      <c r="W873" s="64"/>
      <c r="Y873" s="64"/>
      <c r="AB873" s="64"/>
      <c r="AE873" s="64"/>
      <c r="AH873" s="64"/>
      <c r="AK873" s="64"/>
      <c r="AN873" s="133"/>
    </row>
    <row r="874" spans="23:40" x14ac:dyDescent="0.25">
      <c r="W874" s="64"/>
      <c r="Y874" s="64"/>
      <c r="AB874" s="64"/>
      <c r="AE874" s="64"/>
      <c r="AH874" s="64"/>
      <c r="AK874" s="64"/>
      <c r="AN874" s="133"/>
    </row>
    <row r="875" spans="23:40" x14ac:dyDescent="0.25">
      <c r="W875" s="64"/>
      <c r="Y875" s="64"/>
      <c r="AB875" s="64"/>
      <c r="AE875" s="64"/>
      <c r="AH875" s="64"/>
      <c r="AK875" s="64"/>
      <c r="AN875" s="133"/>
    </row>
    <row r="876" spans="23:40" x14ac:dyDescent="0.25">
      <c r="W876" s="64"/>
      <c r="Y876" s="64"/>
      <c r="AB876" s="64"/>
      <c r="AE876" s="64"/>
      <c r="AH876" s="64"/>
      <c r="AK876" s="64"/>
      <c r="AN876" s="133"/>
    </row>
    <row r="877" spans="23:40" x14ac:dyDescent="0.25">
      <c r="W877" s="64"/>
      <c r="Y877" s="64"/>
      <c r="AB877" s="64"/>
      <c r="AE877" s="64"/>
      <c r="AH877" s="64"/>
      <c r="AK877" s="64"/>
      <c r="AN877" s="133"/>
    </row>
    <row r="878" spans="23:40" x14ac:dyDescent="0.25">
      <c r="W878" s="64"/>
      <c r="Y878" s="64"/>
      <c r="AB878" s="64"/>
      <c r="AE878" s="64"/>
      <c r="AH878" s="64"/>
      <c r="AK878" s="64"/>
      <c r="AN878" s="133"/>
    </row>
    <row r="879" spans="23:40" x14ac:dyDescent="0.25">
      <c r="W879" s="64"/>
      <c r="Y879" s="64"/>
      <c r="AB879" s="64"/>
      <c r="AE879" s="64"/>
      <c r="AH879" s="64"/>
      <c r="AK879" s="64"/>
      <c r="AN879" s="133"/>
    </row>
    <row r="880" spans="23:40" x14ac:dyDescent="0.25">
      <c r="W880" s="64"/>
      <c r="Y880" s="64"/>
      <c r="AB880" s="64"/>
      <c r="AE880" s="64"/>
      <c r="AH880" s="64"/>
      <c r="AK880" s="64"/>
      <c r="AN880" s="133"/>
    </row>
    <row r="881" spans="23:40" x14ac:dyDescent="0.25">
      <c r="W881" s="64"/>
      <c r="Y881" s="64"/>
      <c r="AB881" s="64"/>
      <c r="AE881" s="64"/>
      <c r="AH881" s="64"/>
      <c r="AK881" s="64"/>
      <c r="AN881" s="133"/>
    </row>
    <row r="882" spans="23:40" x14ac:dyDescent="0.25">
      <c r="W882" s="64"/>
      <c r="Y882" s="64"/>
      <c r="AB882" s="64"/>
      <c r="AE882" s="64"/>
      <c r="AH882" s="64"/>
      <c r="AK882" s="64"/>
      <c r="AN882" s="133"/>
    </row>
    <row r="883" spans="23:40" x14ac:dyDescent="0.25">
      <c r="W883" s="64"/>
      <c r="Y883" s="64"/>
      <c r="AB883" s="64"/>
      <c r="AE883" s="64"/>
      <c r="AH883" s="64"/>
      <c r="AK883" s="64"/>
      <c r="AN883" s="133"/>
    </row>
    <row r="884" spans="23:40" x14ac:dyDescent="0.25">
      <c r="W884" s="64"/>
      <c r="Y884" s="64"/>
      <c r="AB884" s="64"/>
      <c r="AE884" s="64"/>
      <c r="AH884" s="64"/>
      <c r="AK884" s="64"/>
      <c r="AN884" s="133"/>
    </row>
    <row r="885" spans="23:40" x14ac:dyDescent="0.25">
      <c r="W885" s="64"/>
      <c r="Y885" s="64"/>
      <c r="AB885" s="64"/>
      <c r="AE885" s="64"/>
      <c r="AH885" s="64"/>
      <c r="AK885" s="64"/>
      <c r="AN885" s="133"/>
    </row>
    <row r="886" spans="23:40" x14ac:dyDescent="0.25">
      <c r="W886" s="64"/>
      <c r="Y886" s="64"/>
      <c r="AB886" s="64"/>
      <c r="AE886" s="64"/>
      <c r="AH886" s="64"/>
      <c r="AK886" s="64"/>
      <c r="AN886" s="133"/>
    </row>
    <row r="887" spans="23:40" x14ac:dyDescent="0.25">
      <c r="W887" s="64"/>
      <c r="Y887" s="64"/>
      <c r="AB887" s="64"/>
      <c r="AE887" s="64"/>
      <c r="AH887" s="64"/>
      <c r="AK887" s="64"/>
      <c r="AN887" s="133"/>
    </row>
    <row r="888" spans="23:40" x14ac:dyDescent="0.25">
      <c r="W888" s="64"/>
      <c r="Y888" s="64"/>
      <c r="AB888" s="64"/>
      <c r="AE888" s="64"/>
      <c r="AH888" s="64"/>
      <c r="AK888" s="64"/>
      <c r="AN888" s="133"/>
    </row>
    <row r="889" spans="23:40" x14ac:dyDescent="0.25">
      <c r="W889" s="64"/>
      <c r="Y889" s="64"/>
      <c r="AB889" s="64"/>
      <c r="AE889" s="64"/>
      <c r="AH889" s="64"/>
      <c r="AK889" s="64"/>
      <c r="AN889" s="133"/>
    </row>
    <row r="890" spans="23:40" x14ac:dyDescent="0.25">
      <c r="W890" s="64"/>
      <c r="Y890" s="64"/>
      <c r="AB890" s="64"/>
      <c r="AE890" s="64"/>
      <c r="AH890" s="64"/>
      <c r="AK890" s="64"/>
      <c r="AN890" s="133"/>
    </row>
    <row r="891" spans="23:40" x14ac:dyDescent="0.25">
      <c r="W891" s="64"/>
      <c r="Y891" s="64"/>
      <c r="AB891" s="64"/>
      <c r="AE891" s="64"/>
      <c r="AH891" s="64"/>
      <c r="AK891" s="64"/>
      <c r="AN891" s="133"/>
    </row>
    <row r="892" spans="23:40" x14ac:dyDescent="0.25">
      <c r="W892" s="64"/>
      <c r="Y892" s="64"/>
      <c r="AB892" s="64"/>
      <c r="AE892" s="64"/>
      <c r="AH892" s="64"/>
      <c r="AK892" s="64"/>
      <c r="AN892" s="133"/>
    </row>
    <row r="893" spans="23:40" x14ac:dyDescent="0.25">
      <c r="W893" s="64"/>
      <c r="Y893" s="64"/>
      <c r="AB893" s="64"/>
      <c r="AE893" s="64"/>
      <c r="AH893" s="64"/>
      <c r="AK893" s="64"/>
      <c r="AN893" s="133"/>
    </row>
    <row r="894" spans="23:40" x14ac:dyDescent="0.25">
      <c r="W894" s="64"/>
      <c r="Y894" s="64"/>
      <c r="AB894" s="64"/>
      <c r="AE894" s="64"/>
      <c r="AH894" s="64"/>
      <c r="AK894" s="64"/>
      <c r="AN894" s="133"/>
    </row>
    <row r="895" spans="23:40" x14ac:dyDescent="0.25">
      <c r="W895" s="64"/>
      <c r="Y895" s="64"/>
      <c r="AB895" s="64"/>
      <c r="AE895" s="64"/>
      <c r="AH895" s="64"/>
      <c r="AK895" s="64"/>
      <c r="AN895" s="133"/>
    </row>
    <row r="896" spans="23:40" x14ac:dyDescent="0.25">
      <c r="W896" s="64"/>
      <c r="Y896" s="64"/>
      <c r="AB896" s="64"/>
      <c r="AE896" s="64"/>
      <c r="AH896" s="64"/>
      <c r="AK896" s="64"/>
      <c r="AN896" s="133"/>
    </row>
    <row r="897" spans="23:40" x14ac:dyDescent="0.25">
      <c r="W897" s="64"/>
      <c r="Y897" s="64"/>
      <c r="AB897" s="64"/>
      <c r="AE897" s="64"/>
      <c r="AH897" s="64"/>
      <c r="AK897" s="64"/>
      <c r="AN897" s="133"/>
    </row>
    <row r="898" spans="23:40" x14ac:dyDescent="0.25">
      <c r="W898" s="64"/>
      <c r="Y898" s="64"/>
      <c r="AB898" s="64"/>
      <c r="AE898" s="64"/>
      <c r="AH898" s="64"/>
      <c r="AK898" s="64"/>
      <c r="AN898" s="133"/>
    </row>
    <row r="899" spans="23:40" x14ac:dyDescent="0.25">
      <c r="W899" s="64"/>
      <c r="Y899" s="64"/>
      <c r="AB899" s="64"/>
      <c r="AE899" s="64"/>
      <c r="AH899" s="64"/>
      <c r="AK899" s="64"/>
      <c r="AN899" s="133"/>
    </row>
    <row r="900" spans="23:40" x14ac:dyDescent="0.25">
      <c r="W900" s="64"/>
      <c r="Y900" s="64"/>
      <c r="AB900" s="64"/>
      <c r="AE900" s="64"/>
      <c r="AH900" s="64"/>
      <c r="AK900" s="64"/>
      <c r="AN900" s="133"/>
    </row>
    <row r="901" spans="23:40" x14ac:dyDescent="0.25">
      <c r="W901" s="64"/>
      <c r="Y901" s="64"/>
      <c r="AB901" s="64"/>
      <c r="AE901" s="64"/>
      <c r="AH901" s="64"/>
      <c r="AK901" s="64"/>
      <c r="AN901" s="133"/>
    </row>
    <row r="902" spans="23:40" x14ac:dyDescent="0.25">
      <c r="W902" s="64"/>
      <c r="Y902" s="64"/>
      <c r="AB902" s="64"/>
      <c r="AE902" s="64"/>
      <c r="AH902" s="64"/>
      <c r="AK902" s="64"/>
      <c r="AN902" s="133"/>
    </row>
    <row r="903" spans="23:40" x14ac:dyDescent="0.25">
      <c r="W903" s="64"/>
      <c r="Y903" s="64"/>
      <c r="AB903" s="64"/>
      <c r="AE903" s="64"/>
      <c r="AH903" s="64"/>
      <c r="AK903" s="64"/>
      <c r="AN903" s="133"/>
    </row>
    <row r="904" spans="23:40" x14ac:dyDescent="0.25">
      <c r="W904" s="64"/>
      <c r="Y904" s="64"/>
      <c r="AB904" s="64"/>
      <c r="AE904" s="64"/>
      <c r="AH904" s="64"/>
      <c r="AK904" s="64"/>
      <c r="AN904" s="133"/>
    </row>
    <row r="905" spans="23:40" x14ac:dyDescent="0.25">
      <c r="W905" s="64"/>
      <c r="Y905" s="64"/>
      <c r="AB905" s="64"/>
      <c r="AE905" s="64"/>
      <c r="AH905" s="64"/>
      <c r="AK905" s="64"/>
      <c r="AN905" s="133"/>
    </row>
    <row r="906" spans="23:40" x14ac:dyDescent="0.25">
      <c r="W906" s="64"/>
      <c r="Y906" s="64"/>
      <c r="AB906" s="64"/>
      <c r="AE906" s="64"/>
      <c r="AH906" s="64"/>
      <c r="AK906" s="64"/>
      <c r="AN906" s="133"/>
    </row>
    <row r="907" spans="23:40" x14ac:dyDescent="0.25">
      <c r="W907" s="64"/>
      <c r="Y907" s="64"/>
      <c r="AB907" s="64"/>
      <c r="AE907" s="64"/>
      <c r="AH907" s="64"/>
      <c r="AK907" s="64"/>
      <c r="AN907" s="133"/>
    </row>
    <row r="908" spans="23:40" x14ac:dyDescent="0.25">
      <c r="W908" s="64"/>
      <c r="Y908" s="64"/>
      <c r="AB908" s="64"/>
      <c r="AE908" s="64"/>
      <c r="AH908" s="64"/>
      <c r="AK908" s="64"/>
      <c r="AN908" s="133"/>
    </row>
    <row r="909" spans="23:40" x14ac:dyDescent="0.25">
      <c r="W909" s="64"/>
      <c r="Y909" s="64"/>
      <c r="AB909" s="64"/>
      <c r="AE909" s="64"/>
      <c r="AH909" s="64"/>
      <c r="AK909" s="64"/>
      <c r="AN909" s="133"/>
    </row>
    <row r="910" spans="23:40" x14ac:dyDescent="0.25">
      <c r="W910" s="64"/>
      <c r="Y910" s="64"/>
      <c r="AB910" s="64"/>
      <c r="AE910" s="64"/>
      <c r="AH910" s="64"/>
      <c r="AK910" s="64"/>
      <c r="AN910" s="133"/>
    </row>
    <row r="911" spans="23:40" x14ac:dyDescent="0.25">
      <c r="W911" s="64"/>
      <c r="Y911" s="64"/>
      <c r="AB911" s="64"/>
      <c r="AE911" s="64"/>
      <c r="AH911" s="64"/>
      <c r="AK911" s="64"/>
      <c r="AN911" s="133"/>
    </row>
    <row r="912" spans="23:40" x14ac:dyDescent="0.25">
      <c r="W912" s="64"/>
      <c r="Y912" s="64"/>
      <c r="AB912" s="64"/>
      <c r="AE912" s="64"/>
      <c r="AH912" s="64"/>
      <c r="AK912" s="64"/>
      <c r="AN912" s="133"/>
    </row>
    <row r="913" spans="23:40" x14ac:dyDescent="0.25">
      <c r="W913" s="64"/>
      <c r="Y913" s="64"/>
      <c r="AB913" s="64"/>
      <c r="AE913" s="64"/>
      <c r="AH913" s="64"/>
      <c r="AK913" s="64"/>
      <c r="AN913" s="133"/>
    </row>
    <row r="914" spans="23:40" x14ac:dyDescent="0.25">
      <c r="W914" s="64"/>
      <c r="Y914" s="64"/>
      <c r="AB914" s="64"/>
      <c r="AE914" s="64"/>
      <c r="AH914" s="64"/>
      <c r="AK914" s="64"/>
      <c r="AN914" s="133"/>
    </row>
    <row r="915" spans="23:40" x14ac:dyDescent="0.25">
      <c r="W915" s="64"/>
      <c r="Y915" s="64"/>
      <c r="AB915" s="64"/>
      <c r="AE915" s="64"/>
      <c r="AH915" s="64"/>
      <c r="AK915" s="64"/>
      <c r="AN915" s="133"/>
    </row>
    <row r="916" spans="23:40" x14ac:dyDescent="0.25">
      <c r="W916" s="64"/>
      <c r="Y916" s="64"/>
      <c r="AB916" s="64"/>
      <c r="AE916" s="64"/>
      <c r="AH916" s="64"/>
      <c r="AK916" s="64"/>
      <c r="AN916" s="133"/>
    </row>
    <row r="917" spans="23:40" x14ac:dyDescent="0.25">
      <c r="W917" s="64"/>
      <c r="Y917" s="64"/>
      <c r="AB917" s="64"/>
      <c r="AE917" s="64"/>
      <c r="AH917" s="64"/>
      <c r="AK917" s="64"/>
      <c r="AN917" s="133"/>
    </row>
    <row r="918" spans="23:40" x14ac:dyDescent="0.25">
      <c r="W918" s="64"/>
      <c r="Y918" s="64"/>
      <c r="AB918" s="64"/>
      <c r="AE918" s="64"/>
      <c r="AH918" s="64"/>
      <c r="AK918" s="64"/>
      <c r="AN918" s="133"/>
    </row>
    <row r="919" spans="23:40" x14ac:dyDescent="0.25">
      <c r="W919" s="64"/>
      <c r="Y919" s="64"/>
      <c r="AB919" s="64"/>
      <c r="AE919" s="64"/>
      <c r="AH919" s="64"/>
      <c r="AK919" s="64"/>
      <c r="AN919" s="133"/>
    </row>
    <row r="920" spans="23:40" x14ac:dyDescent="0.25">
      <c r="W920" s="64"/>
      <c r="Y920" s="64"/>
      <c r="AB920" s="64"/>
      <c r="AE920" s="64"/>
      <c r="AH920" s="64"/>
      <c r="AK920" s="64"/>
      <c r="AN920" s="133"/>
    </row>
    <row r="921" spans="23:40" x14ac:dyDescent="0.25">
      <c r="W921" s="64"/>
      <c r="Y921" s="64"/>
      <c r="AB921" s="64"/>
      <c r="AE921" s="64"/>
      <c r="AH921" s="64"/>
      <c r="AK921" s="64"/>
      <c r="AN921" s="133"/>
    </row>
    <row r="922" spans="23:40" x14ac:dyDescent="0.25">
      <c r="W922" s="64"/>
      <c r="Y922" s="64"/>
      <c r="AB922" s="64"/>
      <c r="AE922" s="64"/>
      <c r="AH922" s="64"/>
      <c r="AK922" s="64"/>
      <c r="AN922" s="133"/>
    </row>
    <row r="923" spans="23:40" x14ac:dyDescent="0.25">
      <c r="W923" s="64"/>
      <c r="Y923" s="64"/>
      <c r="AB923" s="64"/>
      <c r="AE923" s="64"/>
      <c r="AH923" s="64"/>
      <c r="AK923" s="64"/>
      <c r="AN923" s="133"/>
    </row>
    <row r="924" spans="23:40" x14ac:dyDescent="0.25">
      <c r="W924" s="64"/>
      <c r="Y924" s="64"/>
      <c r="AB924" s="64"/>
      <c r="AE924" s="64"/>
      <c r="AH924" s="64"/>
      <c r="AK924" s="64"/>
      <c r="AN924" s="133"/>
    </row>
    <row r="925" spans="23:40" x14ac:dyDescent="0.25">
      <c r="W925" s="64"/>
      <c r="Y925" s="64"/>
      <c r="AB925" s="64"/>
      <c r="AE925" s="64"/>
      <c r="AH925" s="64"/>
      <c r="AK925" s="64"/>
      <c r="AN925" s="133"/>
    </row>
    <row r="926" spans="23:40" x14ac:dyDescent="0.25">
      <c r="W926" s="64"/>
      <c r="Y926" s="64"/>
      <c r="AB926" s="64"/>
      <c r="AE926" s="64"/>
      <c r="AH926" s="64"/>
      <c r="AK926" s="64"/>
      <c r="AN926" s="133"/>
    </row>
    <row r="927" spans="23:40" x14ac:dyDescent="0.25">
      <c r="W927" s="64"/>
      <c r="Y927" s="64"/>
      <c r="AB927" s="64"/>
      <c r="AE927" s="64"/>
      <c r="AH927" s="64"/>
      <c r="AK927" s="64"/>
      <c r="AN927" s="133"/>
    </row>
    <row r="928" spans="23:40" x14ac:dyDescent="0.25">
      <c r="W928" s="64"/>
    </row>
  </sheetData>
  <mergeCells count="13">
    <mergeCell ref="A15:O15"/>
    <mergeCell ref="A16:B16"/>
    <mergeCell ref="A26:O26"/>
    <mergeCell ref="A27:B27"/>
    <mergeCell ref="AL1:AM1"/>
    <mergeCell ref="A4:O4"/>
    <mergeCell ref="A5:B5"/>
    <mergeCell ref="A1:B1"/>
    <mergeCell ref="D1:O1"/>
    <mergeCell ref="Q1:U1"/>
    <mergeCell ref="W1:AD1"/>
    <mergeCell ref="AF1:AG1"/>
    <mergeCell ref="AI1:AJ1"/>
  </mergeCells>
  <conditionalFormatting sqref="J3 J34:J1048576">
    <cfRule type="cellIs" dxfId="24" priority="54" operator="equal">
      <formula>0</formula>
    </cfRule>
  </conditionalFormatting>
  <conditionalFormatting sqref="J7">
    <cfRule type="cellIs" dxfId="23" priority="37" operator="equal">
      <formula>0</formula>
    </cfRule>
  </conditionalFormatting>
  <conditionalFormatting sqref="J6">
    <cfRule type="cellIs" dxfId="22" priority="36" operator="equal">
      <formula>0</formula>
    </cfRule>
  </conditionalFormatting>
  <conditionalFormatting sqref="J8">
    <cfRule type="cellIs" dxfId="21" priority="25" operator="equal">
      <formula>0</formula>
    </cfRule>
  </conditionalFormatting>
  <conditionalFormatting sqref="J9">
    <cfRule type="cellIs" dxfId="20" priority="24" operator="equal">
      <formula>0</formula>
    </cfRule>
  </conditionalFormatting>
  <conditionalFormatting sqref="J10">
    <cfRule type="cellIs" dxfId="19" priority="23" operator="equal">
      <formula>0</formula>
    </cfRule>
  </conditionalFormatting>
  <conditionalFormatting sqref="J11">
    <cfRule type="cellIs" dxfId="18" priority="22" operator="equal">
      <formula>0</formula>
    </cfRule>
  </conditionalFormatting>
  <conditionalFormatting sqref="J12">
    <cfRule type="cellIs" dxfId="17" priority="21" operator="equal">
      <formula>0</formula>
    </cfRule>
  </conditionalFormatting>
  <conditionalFormatting sqref="J13">
    <cfRule type="cellIs" dxfId="16" priority="20" operator="equal">
      <formula>0</formula>
    </cfRule>
  </conditionalFormatting>
  <conditionalFormatting sqref="J14">
    <cfRule type="cellIs" dxfId="15" priority="19" operator="equal">
      <formula>0</formula>
    </cfRule>
  </conditionalFormatting>
  <conditionalFormatting sqref="J24">
    <cfRule type="cellIs" dxfId="14" priority="9" operator="equal">
      <formula>0</formula>
    </cfRule>
  </conditionalFormatting>
  <conditionalFormatting sqref="J25">
    <cfRule type="cellIs" dxfId="13" priority="8" operator="equal">
      <formula>0</formula>
    </cfRule>
  </conditionalFormatting>
  <conditionalFormatting sqref="J18">
    <cfRule type="cellIs" dxfId="12" priority="16" operator="equal">
      <formula>0</formula>
    </cfRule>
  </conditionalFormatting>
  <conditionalFormatting sqref="J17">
    <cfRule type="cellIs" dxfId="11" priority="15" operator="equal">
      <formula>0</formula>
    </cfRule>
  </conditionalFormatting>
  <conditionalFormatting sqref="J19">
    <cfRule type="cellIs" dxfId="10" priority="14" operator="equal">
      <formula>0</formula>
    </cfRule>
  </conditionalFormatting>
  <conditionalFormatting sqref="J20">
    <cfRule type="cellIs" dxfId="9" priority="13" operator="equal">
      <formula>0</formula>
    </cfRule>
  </conditionalFormatting>
  <conditionalFormatting sqref="J21">
    <cfRule type="cellIs" dxfId="8" priority="12" operator="equal">
      <formula>0</formula>
    </cfRule>
  </conditionalFormatting>
  <conditionalFormatting sqref="J22">
    <cfRule type="cellIs" dxfId="7" priority="11" operator="equal">
      <formula>0</formula>
    </cfRule>
  </conditionalFormatting>
  <conditionalFormatting sqref="J23">
    <cfRule type="cellIs" dxfId="6" priority="10" operator="equal">
      <formula>0</formula>
    </cfRule>
  </conditionalFormatting>
  <conditionalFormatting sqref="J33">
    <cfRule type="cellIs" dxfId="5" priority="2" operator="equal">
      <formula>0</formula>
    </cfRule>
  </conditionalFormatting>
  <conditionalFormatting sqref="J29">
    <cfRule type="cellIs" dxfId="4" priority="7" operator="equal">
      <formula>0</formula>
    </cfRule>
  </conditionalFormatting>
  <conditionalFormatting sqref="J28">
    <cfRule type="cellIs" dxfId="3" priority="6" operator="equal">
      <formula>0</formula>
    </cfRule>
  </conditionalFormatting>
  <conditionalFormatting sqref="J30">
    <cfRule type="cellIs" dxfId="2" priority="5" operator="equal">
      <formula>0</formula>
    </cfRule>
  </conditionalFormatting>
  <conditionalFormatting sqref="J31">
    <cfRule type="cellIs" dxfId="1" priority="4" operator="equal">
      <formula>0</formula>
    </cfRule>
  </conditionalFormatting>
  <conditionalFormatting sqref="J32">
    <cfRule type="cellIs" dxfId="0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rightToLeft="1" topLeftCell="C1" zoomScaleNormal="100" workbookViewId="0">
      <selection activeCell="I3" sqref="I3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30</v>
      </c>
      <c r="B1" s="3"/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33.333333333333336</v>
      </c>
      <c r="G2" s="52">
        <v>4</v>
      </c>
      <c r="H2" s="33">
        <v>50</v>
      </c>
      <c r="I2" s="35">
        <v>0.5</v>
      </c>
      <c r="J2" s="37">
        <f>H2*I2</f>
        <v>25</v>
      </c>
      <c r="K2" s="42">
        <v>1</v>
      </c>
      <c r="L2" s="43">
        <f>K2*H2</f>
        <v>50</v>
      </c>
      <c r="M2" s="39">
        <f>F2+J2</f>
        <v>58.333333333333336</v>
      </c>
      <c r="N2" s="21">
        <f>L2+F2</f>
        <v>83.333333333333343</v>
      </c>
      <c r="O2" s="15">
        <f>M10/$G$2</f>
        <v>14.583333333333334</v>
      </c>
      <c r="P2" s="17">
        <f>N10/$G$2</f>
        <v>20.833333333333336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1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2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1.5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8</v>
      </c>
      <c r="Q8" s="49">
        <f>P10-O10</f>
        <v>17.75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58.333333333333336</v>
      </c>
      <c r="N10" s="51">
        <f>N2+N4+N6+N8</f>
        <v>83.333333333333343</v>
      </c>
      <c r="O10" s="8">
        <f>O2+O4+O6+O8</f>
        <v>14.583333333333334</v>
      </c>
      <c r="P10" s="23">
        <f>P2+P4+P6+P8</f>
        <v>32.333333333333336</v>
      </c>
      <c r="Q10" s="49">
        <f>Q8*G2</f>
        <v>71</v>
      </c>
    </row>
    <row r="11" spans="1:17" x14ac:dyDescent="0.25">
      <c r="N11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rightToLeft="1" zoomScale="70" zoomScaleNormal="70" workbookViewId="0">
      <selection activeCell="P10" sqref="P10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32</v>
      </c>
      <c r="B1" s="3"/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33.333333333333336</v>
      </c>
      <c r="G2" s="52">
        <v>6</v>
      </c>
      <c r="H2" s="33">
        <v>50</v>
      </c>
      <c r="I2" s="35">
        <v>0.5</v>
      </c>
      <c r="J2" s="37">
        <f>H2*I2</f>
        <v>25</v>
      </c>
      <c r="K2" s="42">
        <v>1</v>
      </c>
      <c r="L2" s="43">
        <v>40</v>
      </c>
      <c r="M2" s="39">
        <f>F2+J2</f>
        <v>58.333333333333336</v>
      </c>
      <c r="N2" s="21">
        <f>L2+F2</f>
        <v>73.333333333333343</v>
      </c>
      <c r="O2" s="15">
        <f>M10/$G$2</f>
        <v>9.7222222222222232</v>
      </c>
      <c r="P2" s="17">
        <f>N10/$G$2</f>
        <v>12.222222222222223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1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2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1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8</v>
      </c>
      <c r="Q8" s="49">
        <f>P10-O10</f>
        <v>13.499999999999998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58.333333333333336</v>
      </c>
      <c r="N10" s="51">
        <f>N2+N4+N6+N8</f>
        <v>73.333333333333343</v>
      </c>
      <c r="O10" s="8">
        <f>O2+O4+O6+O8</f>
        <v>9.7222222222222232</v>
      </c>
      <c r="P10" s="23">
        <f>P2+P4+P6+P8</f>
        <v>23.222222222222221</v>
      </c>
      <c r="Q10" s="49">
        <f>Q8*G2</f>
        <v>80.999999999999986</v>
      </c>
    </row>
    <row r="11" spans="1:17" x14ac:dyDescent="0.25">
      <c r="N11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rightToLeft="1" tabSelected="1" zoomScale="70" zoomScaleNormal="70" workbookViewId="0">
      <selection activeCell="P5" sqref="P5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71</v>
      </c>
      <c r="B1" s="3"/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33.333333333333336</v>
      </c>
      <c r="G2" s="52">
        <v>14</v>
      </c>
      <c r="H2" s="33">
        <v>50</v>
      </c>
      <c r="I2" s="35">
        <v>0.5</v>
      </c>
      <c r="J2" s="37">
        <f>H2*I2</f>
        <v>25</v>
      </c>
      <c r="K2" s="42">
        <v>1</v>
      </c>
      <c r="L2" s="43">
        <v>45</v>
      </c>
      <c r="M2" s="39">
        <f>F2+J2</f>
        <v>58.333333333333336</v>
      </c>
      <c r="N2" s="21">
        <f>L2+F2</f>
        <v>78.333333333333343</v>
      </c>
      <c r="O2" s="15">
        <f>M10/$G$2</f>
        <v>4.166666666666667</v>
      </c>
      <c r="P2" s="17">
        <f>N10/$G$2</f>
        <v>5.5952380952380958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1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1.5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1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8</v>
      </c>
      <c r="Q8" s="49">
        <f>P10-O10</f>
        <v>11.928571428571427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58.333333333333336</v>
      </c>
      <c r="N10" s="51">
        <f>N2+N4+N6+N8</f>
        <v>78.333333333333343</v>
      </c>
      <c r="O10" s="8">
        <f>O2+O4+O6+O8</f>
        <v>4.166666666666667</v>
      </c>
      <c r="P10" s="23">
        <f>P2+P4+P6+P8</f>
        <v>16.095238095238095</v>
      </c>
      <c r="Q10" s="49">
        <f>Q8*G2</f>
        <v>166.99999999999997</v>
      </c>
    </row>
    <row r="11" spans="1:17" x14ac:dyDescent="0.25">
      <c r="N11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Sheet2</vt:lpstr>
      <vt:lpstr>K02009</vt:lpstr>
      <vt:lpstr>K02012</vt:lpstr>
      <vt:lpstr>K02013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rayadpc</dc:creator>
  <cp:lastModifiedBy>Ramez Ayad</cp:lastModifiedBy>
  <dcterms:created xsi:type="dcterms:W3CDTF">2020-07-07T10:51:04Z</dcterms:created>
  <dcterms:modified xsi:type="dcterms:W3CDTF">2021-03-14T15:47:56Z</dcterms:modified>
</cp:coreProperties>
</file>