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02-Work\03-GraphicsWork\01 CNC Working\07 Documents\"/>
    </mc:Choice>
  </mc:AlternateContent>
  <bookViews>
    <workbookView xWindow="0" yWindow="0" windowWidth="24000" windowHeight="9885" tabRatio="811" activeTab="8"/>
  </bookViews>
  <sheets>
    <sheet name="P001001" sheetId="3" r:id="rId1"/>
    <sheet name="P001002" sheetId="11" r:id="rId2"/>
    <sheet name="P001003" sheetId="13" r:id="rId3"/>
    <sheet name="P001004" sheetId="14" r:id="rId4"/>
    <sheet name="P001005" sheetId="15" r:id="rId5"/>
    <sheet name="P001006" sheetId="16" r:id="rId6"/>
    <sheet name="P001009" sheetId="17" r:id="rId7"/>
    <sheet name="P001010" sheetId="18" r:id="rId8"/>
    <sheet name="P001011" sheetId="19" r:id="rId9"/>
    <sheet name="P001012" sheetId="20" r:id="rId10"/>
    <sheet name="P001013" sheetId="21" r:id="rId11"/>
    <sheet name="P001014" sheetId="22" r:id="rId12"/>
    <sheet name="P003001" sheetId="23" r:id="rId13"/>
    <sheet name="P003002" sheetId="24" r:id="rId14"/>
    <sheet name="P003004" sheetId="25" r:id="rId15"/>
    <sheet name="P003008" sheetId="26" r:id="rId16"/>
    <sheet name="P003009" sheetId="27" r:id="rId1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27" l="1"/>
  <c r="N11" i="27"/>
  <c r="O11" i="27" s="1"/>
  <c r="Q11" i="27" s="1"/>
  <c r="K11" i="27"/>
  <c r="T8" i="27"/>
  <c r="N8" i="27"/>
  <c r="K8" i="27"/>
  <c r="T5" i="27"/>
  <c r="N5" i="27"/>
  <c r="O5" i="27" s="1"/>
  <c r="Q5" i="27" s="1"/>
  <c r="K5" i="27"/>
  <c r="I5" i="27"/>
  <c r="T2" i="27"/>
  <c r="O2" i="27"/>
  <c r="Q2" i="27" s="1"/>
  <c r="K2" i="27"/>
  <c r="I2" i="27"/>
  <c r="O8" i="27" l="1"/>
  <c r="Q8" i="27"/>
  <c r="V2" i="27"/>
  <c r="X2" i="27" s="1"/>
  <c r="I2" i="26"/>
  <c r="K2" i="26"/>
  <c r="O2" i="26"/>
  <c r="Q2" i="26" s="1"/>
  <c r="T2" i="26"/>
  <c r="I5" i="26"/>
  <c r="K5" i="26" s="1"/>
  <c r="N5" i="26"/>
  <c r="O5" i="26"/>
  <c r="T5" i="26"/>
  <c r="K8" i="26"/>
  <c r="N8" i="26"/>
  <c r="O8" i="26"/>
  <c r="T8" i="26"/>
  <c r="K11" i="26"/>
  <c r="N11" i="26"/>
  <c r="O11" i="26" s="1"/>
  <c r="O12" i="25"/>
  <c r="Q12" i="25" s="1"/>
  <c r="N12" i="25"/>
  <c r="K12" i="25"/>
  <c r="T8" i="25"/>
  <c r="N8" i="25"/>
  <c r="O8" i="25" s="1"/>
  <c r="Q8" i="25" s="1"/>
  <c r="K8" i="25"/>
  <c r="T5" i="25"/>
  <c r="N5" i="25"/>
  <c r="O5" i="25" s="1"/>
  <c r="K5" i="25"/>
  <c r="I5" i="25"/>
  <c r="T2" i="25"/>
  <c r="O2" i="25"/>
  <c r="I2" i="25"/>
  <c r="K2" i="25" s="1"/>
  <c r="Q2" i="25" s="1"/>
  <c r="N12" i="24"/>
  <c r="O12" i="24" s="1"/>
  <c r="Q12" i="24" s="1"/>
  <c r="K12" i="24"/>
  <c r="T8" i="24"/>
  <c r="O8" i="24"/>
  <c r="N8" i="24"/>
  <c r="K8" i="24"/>
  <c r="T5" i="24"/>
  <c r="N5" i="24"/>
  <c r="O5" i="24" s="1"/>
  <c r="K5" i="24"/>
  <c r="Q5" i="24" s="1"/>
  <c r="I5" i="24"/>
  <c r="T2" i="24"/>
  <c r="O2" i="24"/>
  <c r="K2" i="24"/>
  <c r="Q2" i="24" s="1"/>
  <c r="I2" i="24"/>
  <c r="T8" i="23"/>
  <c r="T5" i="23"/>
  <c r="T2" i="23"/>
  <c r="Q8" i="26" l="1"/>
  <c r="Q5" i="26"/>
  <c r="Q11" i="26"/>
  <c r="V2" i="26" s="1"/>
  <c r="X2" i="26" s="1"/>
  <c r="Q5" i="25"/>
  <c r="V2" i="25" s="1"/>
  <c r="X2" i="25" s="1"/>
  <c r="Q8" i="24"/>
  <c r="V2" i="24" s="1"/>
  <c r="X2" i="24" s="1"/>
  <c r="M8" i="23" l="1"/>
  <c r="M2" i="23"/>
  <c r="N12" i="23" l="1"/>
  <c r="N8" i="23"/>
  <c r="O8" i="23" s="1"/>
  <c r="N5" i="23"/>
  <c r="O5" i="23" s="1"/>
  <c r="O12" i="23"/>
  <c r="O2" i="23"/>
  <c r="I5" i="23"/>
  <c r="K5" i="23" s="1"/>
  <c r="Q5" i="23" l="1"/>
  <c r="K12" i="23" l="1"/>
  <c r="Q12" i="23" s="1"/>
  <c r="K8" i="23" l="1"/>
  <c r="Q8" i="23" s="1"/>
  <c r="I2" i="23" l="1"/>
  <c r="K2" i="23" s="1"/>
  <c r="Q2" i="23" s="1"/>
  <c r="V2" i="23" l="1"/>
  <c r="X2" i="23" s="1"/>
  <c r="H2" i="22"/>
  <c r="J2" i="22" s="1"/>
  <c r="L2" i="22"/>
  <c r="N2" i="22" s="1"/>
  <c r="N10" i="22" s="1"/>
  <c r="P2" i="22" s="1"/>
  <c r="P10" i="22" s="1"/>
  <c r="E2" i="22"/>
  <c r="F2" i="22" s="1"/>
  <c r="H2" i="21"/>
  <c r="L2" i="21" s="1"/>
  <c r="J2" i="21"/>
  <c r="E2" i="21"/>
  <c r="F2" i="21" s="1"/>
  <c r="H2" i="20"/>
  <c r="L2" i="20"/>
  <c r="N2" i="20" s="1"/>
  <c r="N10" i="20" s="1"/>
  <c r="P2" i="20" s="1"/>
  <c r="P10" i="20" s="1"/>
  <c r="F2" i="20"/>
  <c r="E2" i="20"/>
  <c r="H2" i="19"/>
  <c r="L2" i="19"/>
  <c r="J2" i="19"/>
  <c r="E2" i="19"/>
  <c r="F2" i="19" s="1"/>
  <c r="M2" i="19" s="1"/>
  <c r="M10" i="19" s="1"/>
  <c r="O2" i="19" s="1"/>
  <c r="O10" i="19" s="1"/>
  <c r="H2" i="18"/>
  <c r="J2" i="18"/>
  <c r="L2" i="18"/>
  <c r="N2" i="18" s="1"/>
  <c r="N10" i="18" s="1"/>
  <c r="P2" i="18" s="1"/>
  <c r="P10" i="18" s="1"/>
  <c r="E2" i="18"/>
  <c r="F2" i="18" s="1"/>
  <c r="H2" i="17"/>
  <c r="J2" i="17"/>
  <c r="L2" i="17"/>
  <c r="E2" i="17"/>
  <c r="F2" i="17" s="1"/>
  <c r="M2" i="17" s="1"/>
  <c r="M10" i="17" s="1"/>
  <c r="O2" i="17" s="1"/>
  <c r="O10" i="17" s="1"/>
  <c r="H2" i="16"/>
  <c r="L2" i="16"/>
  <c r="N2" i="16" s="1"/>
  <c r="N10" i="16" s="1"/>
  <c r="P2" i="16" s="1"/>
  <c r="P10" i="16" s="1"/>
  <c r="E2" i="16"/>
  <c r="F2" i="16" s="1"/>
  <c r="H2" i="15"/>
  <c r="J2" i="15" s="1"/>
  <c r="E2" i="15"/>
  <c r="F2" i="15" s="1"/>
  <c r="H2" i="14"/>
  <c r="J2" i="14"/>
  <c r="E2" i="14"/>
  <c r="F2" i="14" s="1"/>
  <c r="H2" i="13"/>
  <c r="L2" i="13" s="1"/>
  <c r="N2" i="13" s="1"/>
  <c r="N10" i="13" s="1"/>
  <c r="P2" i="13" s="1"/>
  <c r="P10" i="13" s="1"/>
  <c r="F2" i="13"/>
  <c r="E2" i="13"/>
  <c r="M2" i="18" l="1"/>
  <c r="M10" i="18" s="1"/>
  <c r="O2" i="18" s="1"/>
  <c r="O10" i="18" s="1"/>
  <c r="M2" i="21"/>
  <c r="M10" i="21" s="1"/>
  <c r="O2" i="21" s="1"/>
  <c r="O10" i="21" s="1"/>
  <c r="M2" i="22"/>
  <c r="M10" i="22" s="1"/>
  <c r="O2" i="22" s="1"/>
  <c r="O10" i="22" s="1"/>
  <c r="Q8" i="22" s="1"/>
  <c r="Q10" i="22" s="1"/>
  <c r="N2" i="21"/>
  <c r="N10" i="21" s="1"/>
  <c r="P2" i="21" s="1"/>
  <c r="P10" i="21" s="1"/>
  <c r="Q8" i="21" s="1"/>
  <c r="Q10" i="21" s="1"/>
  <c r="J2" i="20"/>
  <c r="M2" i="20" s="1"/>
  <c r="M10" i="20" s="1"/>
  <c r="O2" i="20" s="1"/>
  <c r="O10" i="20" s="1"/>
  <c r="Q8" i="20" s="1"/>
  <c r="Q10" i="20" s="1"/>
  <c r="N2" i="19"/>
  <c r="N10" i="19" s="1"/>
  <c r="P2" i="19" s="1"/>
  <c r="P10" i="19" s="1"/>
  <c r="Q8" i="19" s="1"/>
  <c r="Q10" i="19" s="1"/>
  <c r="Q8" i="18"/>
  <c r="Q10" i="18" s="1"/>
  <c r="N2" i="17"/>
  <c r="N10" i="17" s="1"/>
  <c r="P2" i="17" s="1"/>
  <c r="P10" i="17" s="1"/>
  <c r="Q8" i="17" s="1"/>
  <c r="Q10" i="17" s="1"/>
  <c r="J2" i="16"/>
  <c r="M2" i="16" s="1"/>
  <c r="M10" i="16" s="1"/>
  <c r="O2" i="16" s="1"/>
  <c r="O10" i="16" s="1"/>
  <c r="Q8" i="16" s="1"/>
  <c r="Q10" i="16" s="1"/>
  <c r="M2" i="15"/>
  <c r="M10" i="15" s="1"/>
  <c r="O2" i="15" s="1"/>
  <c r="O10" i="15" s="1"/>
  <c r="L2" i="15"/>
  <c r="N2" i="15"/>
  <c r="N10" i="15" s="1"/>
  <c r="P2" i="15" s="1"/>
  <c r="P10" i="15" s="1"/>
  <c r="M2" i="14"/>
  <c r="M10" i="14" s="1"/>
  <c r="O2" i="14" s="1"/>
  <c r="O10" i="14" s="1"/>
  <c r="L2" i="14"/>
  <c r="N2" i="14" s="1"/>
  <c r="N10" i="14" s="1"/>
  <c r="P2" i="14" s="1"/>
  <c r="P10" i="14" s="1"/>
  <c r="Q8" i="14" s="1"/>
  <c r="Q10" i="14" s="1"/>
  <c r="J2" i="13"/>
  <c r="M2" i="13" s="1"/>
  <c r="M10" i="13" s="1"/>
  <c r="O2" i="13" s="1"/>
  <c r="O10" i="13" s="1"/>
  <c r="Q8" i="13" s="1"/>
  <c r="Q10" i="13" s="1"/>
  <c r="H2" i="11"/>
  <c r="J2" i="11" s="1"/>
  <c r="E2" i="11"/>
  <c r="F2" i="11" s="1"/>
  <c r="H2" i="3"/>
  <c r="Q8" i="15" l="1"/>
  <c r="Q10" i="15" s="1"/>
  <c r="M2" i="11"/>
  <c r="M10" i="11" s="1"/>
  <c r="O2" i="11" s="1"/>
  <c r="O10" i="11" s="1"/>
  <c r="L2" i="11"/>
  <c r="N2" i="11" s="1"/>
  <c r="N10" i="11" s="1"/>
  <c r="P2" i="11" s="1"/>
  <c r="P10" i="11" s="1"/>
  <c r="Q8" i="11" s="1"/>
  <c r="Q10" i="11" s="1"/>
  <c r="J2" i="3"/>
  <c r="L2" i="3"/>
  <c r="E2" i="3"/>
  <c r="F2" i="3" s="1"/>
  <c r="M2" i="3" l="1"/>
  <c r="M10" i="3" s="1"/>
  <c r="O2" i="3" s="1"/>
  <c r="O10" i="3" s="1"/>
  <c r="N2" i="3"/>
  <c r="N10" i="3" s="1"/>
  <c r="P2" i="3" s="1"/>
  <c r="P10" i="3" s="1"/>
  <c r="Q8" i="3" l="1"/>
  <c r="Q10" i="3" s="1"/>
</calcChain>
</file>

<file path=xl/sharedStrings.xml><?xml version="1.0" encoding="utf-8"?>
<sst xmlns="http://schemas.openxmlformats.org/spreadsheetml/2006/main" count="659" uniqueCount="69">
  <si>
    <t>نوع الخشب المستخدم</t>
  </si>
  <si>
    <t>تكلفة وحدة الأخشاب</t>
  </si>
  <si>
    <t>إجمالي تكلفة الأخشاب</t>
  </si>
  <si>
    <t>عدد دقائق الطباعة</t>
  </si>
  <si>
    <t>تكلفة الدقيقة</t>
  </si>
  <si>
    <t>إجمالى تكلفة الطباعة</t>
  </si>
  <si>
    <t>التكلفة الإجمالية</t>
  </si>
  <si>
    <t>تكلفة القطعة</t>
  </si>
  <si>
    <t>عدد الأرباع</t>
  </si>
  <si>
    <t>تكلفة اللاصق</t>
  </si>
  <si>
    <t>تكلفة العمالة</t>
  </si>
  <si>
    <t>سعر اللوح</t>
  </si>
  <si>
    <t>تكلفة الديزاين</t>
  </si>
  <si>
    <t>تكلفة التكييس</t>
  </si>
  <si>
    <t>مقسم إلى</t>
  </si>
  <si>
    <t>تكلفة إضافية</t>
  </si>
  <si>
    <t>صافي التكلفة</t>
  </si>
  <si>
    <t>سعر بيع الدقيقة</t>
  </si>
  <si>
    <t>إجمالي سعر بيع الطباعة</t>
  </si>
  <si>
    <t>البيع الإجمالي</t>
  </si>
  <si>
    <t>بيع القطعة</t>
  </si>
  <si>
    <t>عدد   القطع</t>
  </si>
  <si>
    <t>صافي البيع</t>
  </si>
  <si>
    <t>إجمالي التكلفة</t>
  </si>
  <si>
    <t>إجمالي البيع</t>
  </si>
  <si>
    <t>فرق القطعة</t>
  </si>
  <si>
    <t>إجمالي الفرق</t>
  </si>
  <si>
    <t>نتيجة</t>
  </si>
  <si>
    <t>P003001</t>
  </si>
  <si>
    <t>مقلمة شجرة كريسماس بعجل</t>
  </si>
  <si>
    <t>P001001</t>
  </si>
  <si>
    <t>P001002</t>
  </si>
  <si>
    <t>P001004</t>
  </si>
  <si>
    <t>P001003</t>
  </si>
  <si>
    <t>P001005</t>
  </si>
  <si>
    <t>P001006</t>
  </si>
  <si>
    <t>P001009</t>
  </si>
  <si>
    <t>P001010</t>
  </si>
  <si>
    <t>P001011</t>
  </si>
  <si>
    <t>P001012</t>
  </si>
  <si>
    <t>P001013</t>
  </si>
  <si>
    <t>P001014</t>
  </si>
  <si>
    <t>سعر لوح الخشب</t>
  </si>
  <si>
    <t>اللوح مقسم إلي</t>
  </si>
  <si>
    <t>تكلفة وحده الخشب</t>
  </si>
  <si>
    <t>سعر لوح الفوم</t>
  </si>
  <si>
    <t>عدد الوحدات المستخدمة</t>
  </si>
  <si>
    <t>إجمالي تكلفة الفوم</t>
  </si>
  <si>
    <t>عدد دقائق طباعة الأخشاب</t>
  </si>
  <si>
    <t>عدد دقائق طباعة الفوم</t>
  </si>
  <si>
    <t>سعر البوري</t>
  </si>
  <si>
    <t>سعر الدقيقة</t>
  </si>
  <si>
    <t>إجمالي تكلفة طباعة الأخشاب</t>
  </si>
  <si>
    <t>إجمالي تكلفة طباعة الفوم</t>
  </si>
  <si>
    <t>إجمالي تكلفة الأخشاب بالطباعة</t>
  </si>
  <si>
    <t>إجمالي تكلفة الفوم بالطباعة</t>
  </si>
  <si>
    <t>إجمالي تكلفة البوري بالطباعة</t>
  </si>
  <si>
    <t>نوع اللوح</t>
  </si>
  <si>
    <t>عدد الوحدات</t>
  </si>
  <si>
    <t>سعر القطعة</t>
  </si>
  <si>
    <t>تكلفة العمالة للقطعة</t>
  </si>
  <si>
    <t>تكلفة التكييس للقطعة</t>
  </si>
  <si>
    <t>تكلفة اضافية للقطعة</t>
  </si>
  <si>
    <t>إجمالي تكلفة العمالة</t>
  </si>
  <si>
    <t>P003002</t>
  </si>
  <si>
    <t>P003004</t>
  </si>
  <si>
    <t>P003008</t>
  </si>
  <si>
    <t xml:space="preserve"> </t>
  </si>
  <si>
    <t>P003009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</si>
</sst>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theme="7" tint="0.79998168889431442"/>
      <name val="Calibri"/>
      <family val="2"/>
      <scheme val="minor"/>
    </font>
    <font>
      <b/>
      <sz val="10"/>
      <color theme="7" tint="0.79998168889431442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theme="7" tint="0.79998168889431442"/>
      <name val="Calibri"/>
      <family val="2"/>
      <scheme val="minor"/>
    </font>
    <font>
      <b/>
      <sz val="16"/>
      <color theme="1" tint="4.9989318521683403E-2"/>
      <name val="Calibri"/>
      <family val="2"/>
      <scheme val="minor"/>
    </font>
    <font>
      <b/>
      <sz val="20"/>
      <color theme="1" tint="4.9989318521683403E-2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20"/>
      <color theme="7" tint="0.7999816888943144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2" fontId="4" fillId="2" borderId="2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2" fontId="4" fillId="4" borderId="2" xfId="0" applyNumberFormat="1" applyFont="1" applyFill="1" applyBorder="1" applyAlignment="1">
      <alignment horizontal="center" vertical="center" wrapText="1"/>
    </xf>
    <xf numFmtId="2" fontId="7" fillId="5" borderId="4" xfId="0" applyNumberFormat="1" applyFont="1" applyFill="1" applyBorder="1" applyAlignment="1">
      <alignment horizontal="center" vertical="center" wrapText="1"/>
    </xf>
    <xf numFmtId="0" fontId="3" fillId="3" borderId="6" xfId="0" applyNumberFormat="1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4" fillId="2" borderId="7" xfId="0" applyNumberFormat="1" applyFont="1" applyFill="1" applyBorder="1" applyAlignment="1">
      <alignment horizontal="center" vertical="center" wrapText="1"/>
    </xf>
    <xf numFmtId="0" fontId="4" fillId="2" borderId="8" xfId="0" applyNumberFormat="1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 wrapText="1"/>
    </xf>
    <xf numFmtId="2" fontId="4" fillId="4" borderId="8" xfId="0" applyNumberFormat="1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center" vertical="center" wrapText="1"/>
    </xf>
    <xf numFmtId="2" fontId="3" fillId="3" borderId="9" xfId="0" applyNumberFormat="1" applyFont="1" applyFill="1" applyBorder="1" applyAlignment="1">
      <alignment horizontal="center" vertical="center" wrapText="1"/>
    </xf>
    <xf numFmtId="2" fontId="8" fillId="11" borderId="1" xfId="0" applyNumberFormat="1" applyFont="1" applyFill="1" applyBorder="1" applyAlignment="1">
      <alignment horizontal="center" vertical="center" wrapText="1"/>
    </xf>
    <xf numFmtId="2" fontId="9" fillId="11" borderId="8" xfId="0" applyNumberFormat="1" applyFont="1" applyFill="1" applyBorder="1" applyAlignment="1">
      <alignment horizontal="center" vertical="center" wrapText="1"/>
    </xf>
    <xf numFmtId="2" fontId="9" fillId="11" borderId="2" xfId="0" applyNumberFormat="1" applyFont="1" applyFill="1" applyBorder="1" applyAlignment="1">
      <alignment horizontal="center" vertical="center" wrapText="1"/>
    </xf>
    <xf numFmtId="2" fontId="8" fillId="12" borderId="1" xfId="0" applyNumberFormat="1" applyFont="1" applyFill="1" applyBorder="1" applyAlignment="1">
      <alignment horizontal="center" vertical="center" wrapText="1"/>
    </xf>
    <xf numFmtId="2" fontId="6" fillId="11" borderId="1" xfId="0" applyNumberFormat="1" applyFont="1" applyFill="1" applyBorder="1" applyAlignment="1">
      <alignment horizontal="center" vertical="center" wrapText="1"/>
    </xf>
    <xf numFmtId="2" fontId="8" fillId="5" borderId="1" xfId="0" applyNumberFormat="1" applyFont="1" applyFill="1" applyBorder="1" applyAlignment="1">
      <alignment horizontal="center" vertical="center" wrapText="1"/>
    </xf>
    <xf numFmtId="2" fontId="10" fillId="6" borderId="4" xfId="0" applyNumberFormat="1" applyFont="1" applyFill="1" applyBorder="1" applyAlignment="1">
      <alignment horizontal="center" vertical="center" wrapText="1"/>
    </xf>
    <xf numFmtId="2" fontId="13" fillId="2" borderId="9" xfId="0" applyNumberFormat="1" applyFont="1" applyFill="1" applyBorder="1" applyAlignment="1">
      <alignment horizontal="center" vertical="center" wrapText="1"/>
    </xf>
    <xf numFmtId="2" fontId="13" fillId="2" borderId="1" xfId="0" applyNumberFormat="1" applyFont="1" applyFill="1" applyBorder="1" applyAlignment="1">
      <alignment horizontal="center" vertical="center" wrapText="1"/>
    </xf>
    <xf numFmtId="2" fontId="13" fillId="4" borderId="10" xfId="0" applyNumberFormat="1" applyFont="1" applyFill="1" applyBorder="1" applyAlignment="1">
      <alignment horizontal="center" vertical="center" wrapText="1"/>
    </xf>
    <xf numFmtId="2" fontId="15" fillId="11" borderId="10" xfId="0" applyNumberFormat="1" applyFont="1" applyFill="1" applyBorder="1" applyAlignment="1">
      <alignment horizontal="center" vertical="center" wrapText="1"/>
    </xf>
    <xf numFmtId="2" fontId="14" fillId="11" borderId="1" xfId="0" applyNumberFormat="1" applyFont="1" applyFill="1" applyBorder="1" applyAlignment="1">
      <alignment horizontal="center" vertical="center" wrapText="1"/>
    </xf>
    <xf numFmtId="2" fontId="11" fillId="11" borderId="8" xfId="0" applyNumberFormat="1" applyFont="1" applyFill="1" applyBorder="1" applyAlignment="1">
      <alignment horizontal="center" vertical="center" wrapText="1"/>
    </xf>
    <xf numFmtId="2" fontId="11" fillId="11" borderId="2" xfId="0" applyNumberFormat="1" applyFont="1" applyFill="1" applyBorder="1" applyAlignment="1">
      <alignment horizontal="center" vertical="center" wrapText="1"/>
    </xf>
    <xf numFmtId="2" fontId="15" fillId="4" borderId="1" xfId="0" applyNumberFormat="1" applyFont="1" applyFill="1" applyBorder="1" applyAlignment="1">
      <alignment horizontal="center" vertical="center" wrapText="1"/>
    </xf>
    <xf numFmtId="2" fontId="15" fillId="9" borderId="9" xfId="0" applyNumberFormat="1" applyFont="1" applyFill="1" applyBorder="1" applyAlignment="1">
      <alignment horizontal="center" vertical="center" wrapText="1"/>
    </xf>
    <xf numFmtId="2" fontId="8" fillId="9" borderId="9" xfId="0" applyNumberFormat="1" applyFont="1" applyFill="1" applyBorder="1" applyAlignment="1">
      <alignment horizontal="center" vertical="center" wrapText="1"/>
    </xf>
    <xf numFmtId="2" fontId="12" fillId="7" borderId="11" xfId="0" applyNumberFormat="1" applyFont="1" applyFill="1" applyBorder="1" applyAlignment="1">
      <alignment horizontal="center" vertical="center" wrapText="1"/>
    </xf>
    <xf numFmtId="2" fontId="5" fillId="7" borderId="13" xfId="0" applyNumberFormat="1" applyFont="1" applyFill="1" applyBorder="1" applyAlignment="1">
      <alignment horizontal="center" vertical="center" wrapText="1"/>
    </xf>
    <xf numFmtId="2" fontId="15" fillId="8" borderId="15" xfId="0" applyNumberFormat="1" applyFont="1" applyFill="1" applyBorder="1" applyAlignment="1">
      <alignment horizontal="center" vertical="center" wrapText="1"/>
    </xf>
    <xf numFmtId="2" fontId="8" fillId="8" borderId="16" xfId="0" applyNumberFormat="1" applyFont="1" applyFill="1" applyBorder="1" applyAlignment="1">
      <alignment horizontal="center" vertical="center" wrapText="1"/>
    </xf>
    <xf numFmtId="2" fontId="13" fillId="2" borderId="10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2" fontId="12" fillId="13" borderId="11" xfId="0" applyNumberFormat="1" applyFont="1" applyFill="1" applyBorder="1" applyAlignment="1">
      <alignment horizontal="center" vertical="center" wrapText="1"/>
    </xf>
    <xf numFmtId="2" fontId="14" fillId="11" borderId="12" xfId="0" applyNumberFormat="1" applyFont="1" applyFill="1" applyBorder="1" applyAlignment="1">
      <alignment horizontal="center" vertical="center" wrapText="1"/>
    </xf>
    <xf numFmtId="2" fontId="5" fillId="13" borderId="13" xfId="0" applyNumberFormat="1" applyFont="1" applyFill="1" applyBorder="1" applyAlignment="1">
      <alignment horizontal="center" vertical="center" wrapText="1"/>
    </xf>
    <xf numFmtId="2" fontId="6" fillId="11" borderId="14" xfId="0" applyNumberFormat="1" applyFont="1" applyFill="1" applyBorder="1" applyAlignment="1">
      <alignment horizontal="center" vertical="center" wrapText="1"/>
    </xf>
    <xf numFmtId="2" fontId="2" fillId="5" borderId="2" xfId="0" applyNumberFormat="1" applyFont="1" applyFill="1" applyBorder="1" applyAlignment="1">
      <alignment horizontal="center" vertical="center" wrapText="1"/>
    </xf>
    <xf numFmtId="2" fontId="5" fillId="6" borderId="2" xfId="0" applyNumberFormat="1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6" fillId="11" borderId="2" xfId="0" applyNumberFormat="1" applyFont="1" applyFill="1" applyBorder="1" applyAlignment="1">
      <alignment horizontal="center" vertical="center" wrapText="1"/>
    </xf>
    <xf numFmtId="2" fontId="16" fillId="10" borderId="5" xfId="0" applyNumberFormat="1" applyFont="1" applyFill="1" applyBorder="1" applyAlignment="1">
      <alignment horizontal="center" vertical="center" wrapText="1"/>
    </xf>
    <xf numFmtId="2" fontId="17" fillId="10" borderId="4" xfId="0" applyNumberFormat="1" applyFont="1" applyFill="1" applyBorder="1" applyAlignment="1">
      <alignment horizontal="center" vertical="center" wrapText="1"/>
    </xf>
    <xf numFmtId="2" fontId="7" fillId="2" borderId="4" xfId="0" applyNumberFormat="1" applyFont="1" applyFill="1" applyBorder="1" applyAlignment="1">
      <alignment horizontal="center" vertical="center" wrapText="1"/>
    </xf>
    <xf numFmtId="2" fontId="18" fillId="11" borderId="4" xfId="0" applyNumberFormat="1" applyFont="1" applyFill="1" applyBorder="1" applyAlignment="1">
      <alignment horizontal="center" vertical="center" wrapText="1"/>
    </xf>
    <xf numFmtId="2" fontId="19" fillId="4" borderId="1" xfId="0" applyNumberFormat="1" applyFont="1" applyFill="1" applyBorder="1" applyAlignment="1">
      <alignment horizontal="center" vertical="center" wrapText="1"/>
    </xf>
    <xf numFmtId="0" fontId="10" fillId="3" borderId="3" xfId="0" applyNumberFormat="1" applyFont="1" applyFill="1" applyBorder="1" applyAlignment="1">
      <alignment horizontal="center" vertical="center" wrapText="1"/>
    </xf>
    <xf numFmtId="0" fontId="20" fillId="14" borderId="17" xfId="0" applyFont="1" applyFill="1" applyBorder="1" applyAlignment="1">
      <alignment horizontal="center" vertical="center" wrapText="1"/>
    </xf>
    <xf numFmtId="2" fontId="20" fillId="14" borderId="11" xfId="0" applyNumberFormat="1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 vertical="center" wrapText="1"/>
    </xf>
    <xf numFmtId="2" fontId="20" fillId="3" borderId="0" xfId="0" applyNumberFormat="1" applyFont="1" applyFill="1" applyBorder="1" applyAlignment="1">
      <alignment horizontal="center" vertical="center" wrapText="1"/>
    </xf>
    <xf numFmtId="2" fontId="3" fillId="3" borderId="13" xfId="0" applyNumberFormat="1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2" fontId="12" fillId="3" borderId="0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" fontId="3" fillId="3" borderId="0" xfId="0" applyNumberFormat="1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 wrapText="1"/>
    </xf>
    <xf numFmtId="2" fontId="20" fillId="3" borderId="18" xfId="0" applyNumberFormat="1" applyFont="1" applyFill="1" applyBorder="1" applyAlignment="1">
      <alignment horizontal="center" vertical="center" wrapText="1"/>
    </xf>
    <xf numFmtId="2" fontId="20" fillId="3" borderId="13" xfId="0" applyNumberFormat="1" applyFont="1" applyFill="1" applyBorder="1" applyAlignment="1">
      <alignment horizontal="center" vertical="center" wrapText="1"/>
    </xf>
    <xf numFmtId="2" fontId="20" fillId="6" borderId="11" xfId="0" applyNumberFormat="1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vertical="center" wrapText="1"/>
    </xf>
    <xf numFmtId="0" fontId="3" fillId="6" borderId="19" xfId="0" applyFont="1" applyFill="1" applyBorder="1" applyAlignment="1">
      <alignment vertical="center" wrapText="1"/>
    </xf>
    <xf numFmtId="0" fontId="20" fillId="6" borderId="17" xfId="0" applyFont="1" applyFill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 wrapText="1"/>
    </xf>
    <xf numFmtId="0" fontId="20" fillId="14" borderId="11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2" fontId="3" fillId="3" borderId="18" xfId="0" applyNumberFormat="1" applyFont="1" applyFill="1" applyBorder="1" applyAlignment="1">
      <alignment horizontal="center" vertical="center" wrapText="1"/>
    </xf>
    <xf numFmtId="0" fontId="12" fillId="14" borderId="16" xfId="0" applyFont="1" applyFill="1" applyBorder="1" applyAlignment="1">
      <alignment horizontal="center" vertical="center" wrapText="1"/>
    </xf>
    <xf numFmtId="0" fontId="12" fillId="6" borderId="16" xfId="0" applyFont="1" applyFill="1" applyBorder="1" applyAlignment="1">
      <alignment horizontal="center" vertical="center" wrapText="1"/>
    </xf>
    <xf numFmtId="0" fontId="12" fillId="3" borderId="16" xfId="0" applyFont="1" applyFill="1" applyBorder="1" applyAlignment="1">
      <alignment horizontal="center" vertical="center" wrapText="1"/>
    </xf>
    <xf numFmtId="2" fontId="20" fillId="14" borderId="21" xfId="0" applyNumberFormat="1" applyFont="1" applyFill="1" applyBorder="1" applyAlignment="1">
      <alignment horizontal="center" vertical="center" wrapText="1"/>
    </xf>
    <xf numFmtId="2" fontId="20" fillId="6" borderId="21" xfId="0" applyNumberFormat="1" applyFont="1" applyFill="1" applyBorder="1" applyAlignment="1">
      <alignment horizontal="center" vertical="center" wrapText="1"/>
    </xf>
    <xf numFmtId="2" fontId="12" fillId="14" borderId="1" xfId="0" applyNumberFormat="1" applyFont="1" applyFill="1" applyBorder="1" applyAlignment="1">
      <alignment horizontal="center" vertical="center" wrapText="1"/>
    </xf>
    <xf numFmtId="2" fontId="12" fillId="6" borderId="1" xfId="0" applyNumberFormat="1" applyFont="1" applyFill="1" applyBorder="1" applyAlignment="1">
      <alignment horizontal="center" vertical="center" wrapText="1"/>
    </xf>
    <xf numFmtId="2" fontId="20" fillId="14" borderId="22" xfId="0" applyNumberFormat="1" applyFont="1" applyFill="1" applyBorder="1" applyAlignment="1">
      <alignment horizontal="center" vertical="center" wrapText="1"/>
    </xf>
    <xf numFmtId="2" fontId="20" fillId="15" borderId="22" xfId="0" applyNumberFormat="1" applyFont="1" applyFill="1" applyBorder="1" applyAlignment="1">
      <alignment horizontal="center" vertical="center" wrapText="1"/>
    </xf>
    <xf numFmtId="2" fontId="12" fillId="15" borderId="1" xfId="0" applyNumberFormat="1" applyFont="1" applyFill="1" applyBorder="1" applyAlignment="1">
      <alignment horizontal="center" vertical="center" wrapText="1"/>
    </xf>
    <xf numFmtId="0" fontId="20" fillId="15" borderId="11" xfId="0" applyFont="1" applyFill="1" applyBorder="1" applyAlignment="1">
      <alignment horizontal="center" vertical="center" wrapText="1"/>
    </xf>
    <xf numFmtId="0" fontId="20" fillId="15" borderId="17" xfId="0" applyFont="1" applyFill="1" applyBorder="1" applyAlignment="1">
      <alignment horizontal="center" vertical="center" wrapText="1"/>
    </xf>
    <xf numFmtId="2" fontId="20" fillId="15" borderId="21" xfId="0" applyNumberFormat="1" applyFont="1" applyFill="1" applyBorder="1" applyAlignment="1">
      <alignment horizontal="center" vertical="center" wrapText="1"/>
    </xf>
    <xf numFmtId="0" fontId="12" fillId="15" borderId="16" xfId="0" applyFont="1" applyFill="1" applyBorder="1" applyAlignment="1">
      <alignment horizontal="center" vertical="center" wrapText="1"/>
    </xf>
    <xf numFmtId="2" fontId="20" fillId="15" borderId="11" xfId="0" applyNumberFormat="1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 vertical="center" wrapText="1"/>
    </xf>
    <xf numFmtId="2" fontId="20" fillId="10" borderId="22" xfId="0" applyNumberFormat="1" applyFont="1" applyFill="1" applyBorder="1" applyAlignment="1">
      <alignment horizontal="center" vertical="center" wrapText="1"/>
    </xf>
    <xf numFmtId="2" fontId="12" fillId="10" borderId="1" xfId="0" applyNumberFormat="1" applyFont="1" applyFill="1" applyBorder="1" applyAlignment="1">
      <alignment horizontal="center" vertical="center" wrapText="1"/>
    </xf>
    <xf numFmtId="2" fontId="20" fillId="10" borderId="21" xfId="0" applyNumberFormat="1" applyFont="1" applyFill="1" applyBorder="1" applyAlignment="1">
      <alignment horizontal="center" vertical="center" wrapText="1"/>
    </xf>
    <xf numFmtId="0" fontId="20" fillId="10" borderId="11" xfId="0" applyFont="1" applyFill="1" applyBorder="1" applyAlignment="1">
      <alignment horizontal="center" vertical="center" wrapText="1"/>
    </xf>
    <xf numFmtId="0" fontId="20" fillId="10" borderId="17" xfId="0" applyFont="1" applyFill="1" applyBorder="1" applyAlignment="1">
      <alignment horizontal="center" vertical="center" wrapText="1"/>
    </xf>
    <xf numFmtId="0" fontId="12" fillId="10" borderId="16" xfId="0" applyFont="1" applyFill="1" applyBorder="1" applyAlignment="1">
      <alignment horizontal="center" vertical="center" wrapText="1"/>
    </xf>
    <xf numFmtId="2" fontId="20" fillId="10" borderId="11" xfId="0" applyNumberFormat="1" applyFont="1" applyFill="1" applyBorder="1" applyAlignment="1">
      <alignment horizontal="center" vertical="center" wrapText="1"/>
    </xf>
    <xf numFmtId="2" fontId="20" fillId="6" borderId="22" xfId="0" applyNumberFormat="1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" fontId="21" fillId="16" borderId="11" xfId="0" applyNumberFormat="1" applyFont="1" applyFill="1" applyBorder="1" applyAlignment="1">
      <alignment horizontal="center" vertical="center" wrapText="1"/>
    </xf>
    <xf numFmtId="0" fontId="21" fillId="4" borderId="17" xfId="0" applyFont="1" applyFill="1" applyBorder="1" applyAlignment="1">
      <alignment horizontal="center" vertical="center" wrapText="1"/>
    </xf>
    <xf numFmtId="2" fontId="21" fillId="5" borderId="12" xfId="0" applyNumberFormat="1" applyFont="1" applyFill="1" applyBorder="1" applyAlignment="1">
      <alignment horizontal="center" vertical="center" wrapText="1"/>
    </xf>
    <xf numFmtId="2" fontId="21" fillId="16" borderId="13" xfId="0" applyNumberFormat="1" applyFont="1" applyFill="1" applyBorder="1" applyAlignment="1">
      <alignment horizontal="center" vertical="center" wrapText="1"/>
    </xf>
    <xf numFmtId="0" fontId="21" fillId="4" borderId="18" xfId="0" applyFont="1" applyFill="1" applyBorder="1" applyAlignment="1">
      <alignment horizontal="center" vertical="center" wrapText="1"/>
    </xf>
    <xf numFmtId="2" fontId="21" fillId="5" borderId="14" xfId="0" applyNumberFormat="1" applyFont="1" applyFill="1" applyBorder="1" applyAlignment="1">
      <alignment horizontal="center" vertical="center" wrapText="1"/>
    </xf>
    <xf numFmtId="2" fontId="12" fillId="3" borderId="13" xfId="0" applyNumberFormat="1" applyFont="1" applyFill="1" applyBorder="1" applyAlignment="1">
      <alignment horizontal="center" vertical="center" wrapText="1"/>
    </xf>
    <xf numFmtId="2" fontId="12" fillId="3" borderId="14" xfId="0" applyNumberFormat="1" applyFont="1" applyFill="1" applyBorder="1" applyAlignment="1">
      <alignment horizontal="center" vertical="center" wrapText="1"/>
    </xf>
    <xf numFmtId="2" fontId="20" fillId="17" borderId="11" xfId="0" applyNumberFormat="1" applyFont="1" applyFill="1" applyBorder="1" applyAlignment="1">
      <alignment horizontal="center" vertical="center" wrapText="1"/>
    </xf>
    <xf numFmtId="2" fontId="20" fillId="17" borderId="12" xfId="0" applyNumberFormat="1" applyFont="1" applyFill="1" applyBorder="1" applyAlignment="1">
      <alignment horizontal="center" vertical="center" wrapText="1"/>
    </xf>
    <xf numFmtId="0" fontId="20" fillId="17" borderId="11" xfId="0" applyFont="1" applyFill="1" applyBorder="1" applyAlignment="1">
      <alignment horizontal="center" vertical="center" wrapText="1"/>
    </xf>
    <xf numFmtId="0" fontId="20" fillId="17" borderId="12" xfId="0" applyFont="1" applyFill="1" applyBorder="1" applyAlignment="1">
      <alignment horizontal="center" vertical="center" wrapText="1"/>
    </xf>
    <xf numFmtId="0" fontId="12" fillId="3" borderId="14" xfId="0" applyFont="1" applyFill="1" applyBorder="1" applyAlignment="1">
      <alignment horizontal="center" vertical="center" wrapText="1"/>
    </xf>
    <xf numFmtId="2" fontId="20" fillId="18" borderId="0" xfId="0" applyNumberFormat="1" applyFont="1" applyFill="1" applyBorder="1" applyAlignment="1">
      <alignment horizontal="center" vertical="center" wrapText="1"/>
    </xf>
    <xf numFmtId="0" fontId="3" fillId="18" borderId="0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9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</xdr:col>
      <xdr:colOff>855890</xdr:colOff>
      <xdr:row>10</xdr:row>
      <xdr:rowOff>104775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1212010" y="933450"/>
          <a:ext cx="1884589" cy="26384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3</xdr:col>
      <xdr:colOff>538470</xdr:colOff>
      <xdr:row>8</xdr:row>
      <xdr:rowOff>123825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2947405" y="762000"/>
          <a:ext cx="3167369" cy="27336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742950</xdr:colOff>
      <xdr:row>6</xdr:row>
      <xdr:rowOff>609600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2742925" y="762000"/>
          <a:ext cx="3371850" cy="22479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814388</xdr:colOff>
      <xdr:row>6</xdr:row>
      <xdr:rowOff>752475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2671487" y="762000"/>
          <a:ext cx="3443288" cy="2295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885028</xdr:colOff>
      <xdr:row>10</xdr:row>
      <xdr:rowOff>142875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1182872" y="933450"/>
          <a:ext cx="1913728" cy="26765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</xdr:rowOff>
    </xdr:from>
    <xdr:to>
      <xdr:col>1</xdr:col>
      <xdr:colOff>554031</xdr:colOff>
      <xdr:row>10</xdr:row>
      <xdr:rowOff>76201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1513869" y="933451"/>
          <a:ext cx="1582731" cy="2609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1</xdr:rowOff>
    </xdr:from>
    <xdr:to>
      <xdr:col>1</xdr:col>
      <xdr:colOff>504825</xdr:colOff>
      <xdr:row>11</xdr:row>
      <xdr:rowOff>20305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1563075" y="933451"/>
          <a:ext cx="1533524" cy="274445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2383172</xdr:colOff>
      <xdr:row>7</xdr:row>
      <xdr:rowOff>200025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9684728" y="933450"/>
          <a:ext cx="3411872" cy="1771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1</xdr:rowOff>
    </xdr:from>
    <xdr:to>
      <xdr:col>1</xdr:col>
      <xdr:colOff>904876</xdr:colOff>
      <xdr:row>10</xdr:row>
      <xdr:rowOff>158401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1163024" y="933451"/>
          <a:ext cx="1933575" cy="26920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353947</xdr:colOff>
      <xdr:row>10</xdr:row>
      <xdr:rowOff>142875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1713953" y="933450"/>
          <a:ext cx="1382647" cy="26765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619125</xdr:colOff>
      <xdr:row>10</xdr:row>
      <xdr:rowOff>131318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1448775" y="933450"/>
          <a:ext cx="1647825" cy="266496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934183</xdr:colOff>
      <xdr:row>6</xdr:row>
      <xdr:rowOff>29307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59607433" y="762000"/>
          <a:ext cx="2516798" cy="1677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rightToLeft="1" zoomScale="70" zoomScaleNormal="70" workbookViewId="0"/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30</v>
      </c>
      <c r="B1" s="3" t="s">
        <v>27</v>
      </c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66.666666666666671</v>
      </c>
      <c r="G2" s="52">
        <v>10</v>
      </c>
      <c r="H2" s="33">
        <f>40+10</f>
        <v>50</v>
      </c>
      <c r="I2" s="35">
        <v>0.3</v>
      </c>
      <c r="J2" s="37">
        <f>H2*I2</f>
        <v>15</v>
      </c>
      <c r="K2" s="42">
        <v>0.6</v>
      </c>
      <c r="L2" s="43">
        <f>K2*H2</f>
        <v>30</v>
      </c>
      <c r="M2" s="39">
        <f>F2+J2</f>
        <v>81.666666666666671</v>
      </c>
      <c r="N2" s="21">
        <f>L2+F2</f>
        <v>96.666666666666671</v>
      </c>
      <c r="O2" s="15">
        <f>M10/$G$2</f>
        <v>8.1666666666666679</v>
      </c>
      <c r="P2" s="17">
        <f>N10/$G$2</f>
        <v>9.6666666666666679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2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0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0</v>
      </c>
      <c r="Q8" s="49">
        <f>P10-O10</f>
        <v>1.5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81.666666666666671</v>
      </c>
      <c r="N10" s="51">
        <f>N2+N4+N6+N8</f>
        <v>96.666666666666671</v>
      </c>
      <c r="O10" s="8">
        <f>O2+O4+O6+O8</f>
        <v>8.1666666666666679</v>
      </c>
      <c r="P10" s="23">
        <f>P2+P4+P6+P8</f>
        <v>9.6666666666666679</v>
      </c>
      <c r="Q10" s="49">
        <f>Q8*G2</f>
        <v>15</v>
      </c>
    </row>
    <row r="11" spans="1:17" x14ac:dyDescent="0.25">
      <c r="N11" s="4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rightToLeft="1" workbookViewId="0">
      <selection activeCell="I2" sqref="A1:XFD1048576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39</v>
      </c>
      <c r="B1" s="3" t="s">
        <v>27</v>
      </c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66.666666666666671</v>
      </c>
      <c r="G2" s="52">
        <v>10</v>
      </c>
      <c r="H2" s="33">
        <f>20+16</f>
        <v>36</v>
      </c>
      <c r="I2" s="35">
        <v>0.3</v>
      </c>
      <c r="J2" s="37">
        <f>H2*I2</f>
        <v>10.799999999999999</v>
      </c>
      <c r="K2" s="42">
        <v>0.6</v>
      </c>
      <c r="L2" s="43">
        <f>K2*H2</f>
        <v>21.599999999999998</v>
      </c>
      <c r="M2" s="39">
        <f>F2+J2</f>
        <v>77.466666666666669</v>
      </c>
      <c r="N2" s="21">
        <f>L2+F2</f>
        <v>88.266666666666666</v>
      </c>
      <c r="O2" s="15">
        <f>M10/$G$2</f>
        <v>7.746666666666667</v>
      </c>
      <c r="P2" s="17">
        <f>N10/$G$2</f>
        <v>8.8266666666666662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2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0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0</v>
      </c>
      <c r="Q8" s="49">
        <f>P10-O10</f>
        <v>1.0799999999999992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77.466666666666669</v>
      </c>
      <c r="N10" s="51">
        <f>N2+N4+N6+N8</f>
        <v>88.266666666666666</v>
      </c>
      <c r="O10" s="8">
        <f>O2+O4+O6+O8</f>
        <v>7.746666666666667</v>
      </c>
      <c r="P10" s="23">
        <f>P2+P4+P6+P8</f>
        <v>8.8266666666666662</v>
      </c>
      <c r="Q10" s="49">
        <f>Q8*G2</f>
        <v>10.799999999999992</v>
      </c>
    </row>
    <row r="11" spans="1:17" x14ac:dyDescent="0.25">
      <c r="N11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rightToLeft="1" workbookViewId="0">
      <selection activeCell="A2" sqref="A2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40</v>
      </c>
      <c r="B1" s="3" t="s">
        <v>27</v>
      </c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66.666666666666671</v>
      </c>
      <c r="G2" s="52">
        <v>10</v>
      </c>
      <c r="H2" s="33">
        <f>4+16</f>
        <v>20</v>
      </c>
      <c r="I2" s="35">
        <v>0.2</v>
      </c>
      <c r="J2" s="37">
        <f>H2*I2</f>
        <v>4</v>
      </c>
      <c r="K2" s="42">
        <v>0.6</v>
      </c>
      <c r="L2" s="43">
        <f>K2*H2</f>
        <v>12</v>
      </c>
      <c r="M2" s="39">
        <f>F2+J2</f>
        <v>70.666666666666671</v>
      </c>
      <c r="N2" s="21">
        <f>L2+F2</f>
        <v>78.666666666666671</v>
      </c>
      <c r="O2" s="15">
        <f>M10/$G$2</f>
        <v>7.0666666666666673</v>
      </c>
      <c r="P2" s="17">
        <f>N10/$G$2</f>
        <v>7.8666666666666671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2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0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0</v>
      </c>
      <c r="Q8" s="49">
        <f>P10-O10</f>
        <v>0.79999999999999982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70.666666666666671</v>
      </c>
      <c r="N10" s="51">
        <f>N2+N4+N6+N8</f>
        <v>78.666666666666671</v>
      </c>
      <c r="O10" s="8">
        <f>O2+O4+O6+O8</f>
        <v>7.0666666666666673</v>
      </c>
      <c r="P10" s="23">
        <f>P2+P4+P6+P8</f>
        <v>7.8666666666666671</v>
      </c>
      <c r="Q10" s="49">
        <f>Q8*G2</f>
        <v>7.9999999999999982</v>
      </c>
    </row>
    <row r="11" spans="1:17" x14ac:dyDescent="0.25">
      <c r="N11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rightToLeft="1" workbookViewId="0">
      <selection activeCell="I2" sqref="I2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41</v>
      </c>
      <c r="B1" s="3" t="s">
        <v>27</v>
      </c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66.666666666666671</v>
      </c>
      <c r="G2" s="52">
        <v>10</v>
      </c>
      <c r="H2" s="33">
        <f>25+6</f>
        <v>31</v>
      </c>
      <c r="I2" s="35">
        <v>0.3</v>
      </c>
      <c r="J2" s="37">
        <f>H2*I2</f>
        <v>9.2999999999999989</v>
      </c>
      <c r="K2" s="42">
        <v>0.6</v>
      </c>
      <c r="L2" s="43">
        <f>K2*H2</f>
        <v>18.599999999999998</v>
      </c>
      <c r="M2" s="39">
        <f>F2+J2</f>
        <v>75.966666666666669</v>
      </c>
      <c r="N2" s="21">
        <f>L2+F2</f>
        <v>85.266666666666666</v>
      </c>
      <c r="O2" s="15">
        <f>M10/$G$2</f>
        <v>7.5966666666666667</v>
      </c>
      <c r="P2" s="17">
        <f>N10/$G$2</f>
        <v>8.5266666666666673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2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0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0</v>
      </c>
      <c r="Q8" s="49">
        <f>P10-O10</f>
        <v>0.9300000000000006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75.966666666666669</v>
      </c>
      <c r="N10" s="51">
        <f>N2+N4+N6+N8</f>
        <v>85.266666666666666</v>
      </c>
      <c r="O10" s="8">
        <f>O2+O4+O6+O8</f>
        <v>7.5966666666666667</v>
      </c>
      <c r="P10" s="23">
        <f>P2+P4+P6+P8</f>
        <v>8.5266666666666673</v>
      </c>
      <c r="Q10" s="49">
        <f>Q8*G2</f>
        <v>9.300000000000006</v>
      </c>
    </row>
    <row r="11" spans="1:17" x14ac:dyDescent="0.25">
      <c r="N11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rightToLeft="1" zoomScaleNormal="100" workbookViewId="0">
      <selection activeCell="F11" sqref="A1:XFD1048576"/>
    </sheetView>
  </sheetViews>
  <sheetFormatPr defaultRowHeight="12.75" x14ac:dyDescent="0.25"/>
  <cols>
    <col min="1" max="1" width="8" style="61" bestFit="1" customWidth="1"/>
    <col min="2" max="4" width="15.7109375" style="61" customWidth="1"/>
    <col min="5" max="5" width="1.7109375" style="61" customWidth="1"/>
    <col min="6" max="6" width="8.7109375" style="61" customWidth="1"/>
    <col min="7" max="7" width="8.7109375" style="62" customWidth="1"/>
    <col min="8" max="8" width="8.7109375" style="61" customWidth="1"/>
    <col min="9" max="9" width="8.7109375" style="62" customWidth="1"/>
    <col min="10" max="10" width="8.7109375" style="61" customWidth="1"/>
    <col min="11" max="11" width="8.7109375" style="62" customWidth="1"/>
    <col min="12" max="12" width="1.85546875" style="62" customWidth="1"/>
    <col min="13" max="15" width="8.7109375" style="61" customWidth="1"/>
    <col min="16" max="16" width="1.7109375" style="61" customWidth="1"/>
    <col min="17" max="17" width="8.7109375" style="61" customWidth="1"/>
    <col min="18" max="18" width="1.7109375" style="61" customWidth="1"/>
    <col min="19" max="19" width="8.7109375" style="62" customWidth="1"/>
    <col min="20" max="20" width="8.7109375" style="98" customWidth="1"/>
    <col min="21" max="21" width="1.7109375" style="57" customWidth="1"/>
    <col min="22" max="16384" width="9.140625" style="61"/>
  </cols>
  <sheetData>
    <row r="1" spans="1:24" ht="60" customHeight="1" thickBot="1" x14ac:dyDescent="0.3">
      <c r="A1" s="61" t="s">
        <v>28</v>
      </c>
      <c r="B1" s="119" t="s">
        <v>29</v>
      </c>
      <c r="C1" s="119"/>
      <c r="D1" s="119"/>
      <c r="F1" s="55" t="s">
        <v>57</v>
      </c>
      <c r="G1" s="56" t="s">
        <v>42</v>
      </c>
      <c r="H1" s="54" t="s">
        <v>43</v>
      </c>
      <c r="I1" s="56" t="s">
        <v>44</v>
      </c>
      <c r="J1" s="54" t="s">
        <v>46</v>
      </c>
      <c r="K1" s="77" t="s">
        <v>2</v>
      </c>
      <c r="M1" s="71" t="s">
        <v>48</v>
      </c>
      <c r="N1" s="54" t="s">
        <v>51</v>
      </c>
      <c r="O1" s="77" t="s">
        <v>52</v>
      </c>
      <c r="P1" s="57"/>
      <c r="Q1" s="81" t="s">
        <v>54</v>
      </c>
      <c r="S1" s="108" t="s">
        <v>60</v>
      </c>
      <c r="T1" s="109" t="s">
        <v>63</v>
      </c>
      <c r="V1" s="100" t="s">
        <v>23</v>
      </c>
      <c r="W1" s="101" t="s">
        <v>58</v>
      </c>
      <c r="X1" s="102" t="s">
        <v>59</v>
      </c>
    </row>
    <row r="2" spans="1:24" ht="19.5" thickBot="1" x14ac:dyDescent="0.3">
      <c r="F2" s="58">
        <v>0.3</v>
      </c>
      <c r="G2" s="73">
        <v>100</v>
      </c>
      <c r="H2" s="59">
        <v>3</v>
      </c>
      <c r="I2" s="64">
        <f>G2/H2</f>
        <v>33.333333333333336</v>
      </c>
      <c r="J2" s="74">
        <v>2</v>
      </c>
      <c r="K2" s="79">
        <f>I2*J2</f>
        <v>66.666666666666671</v>
      </c>
      <c r="M2" s="70">
        <f>60+5+60+5</f>
        <v>130</v>
      </c>
      <c r="N2" s="76">
        <v>0.6</v>
      </c>
      <c r="O2" s="79">
        <f>N2*M2</f>
        <v>78</v>
      </c>
      <c r="P2" s="60"/>
      <c r="Q2" s="79">
        <f>K2+O2</f>
        <v>144.66666666666669</v>
      </c>
      <c r="S2" s="106">
        <v>1</v>
      </c>
      <c r="T2" s="107">
        <f>W2*S2</f>
        <v>48</v>
      </c>
      <c r="V2" s="103">
        <f>Q2+Q5+Q8+Q12+T2+T5+T8</f>
        <v>212.66666666666669</v>
      </c>
      <c r="W2" s="104">
        <v>48</v>
      </c>
      <c r="X2" s="105">
        <f>V2/W2</f>
        <v>4.4305555555555562</v>
      </c>
    </row>
    <row r="3" spans="1:24" ht="16.5" thickBot="1" x14ac:dyDescent="0.3">
      <c r="I3" s="57"/>
      <c r="J3" s="63"/>
      <c r="K3" s="60"/>
      <c r="O3" s="60"/>
      <c r="P3" s="60"/>
      <c r="Q3" s="60"/>
    </row>
    <row r="4" spans="1:24" ht="60" customHeight="1" thickBot="1" x14ac:dyDescent="0.3">
      <c r="F4" s="88" t="s">
        <v>57</v>
      </c>
      <c r="G4" s="89" t="s">
        <v>42</v>
      </c>
      <c r="H4" s="85" t="s">
        <v>43</v>
      </c>
      <c r="I4" s="89" t="s">
        <v>44</v>
      </c>
      <c r="J4" s="85" t="s">
        <v>46</v>
      </c>
      <c r="K4" s="86" t="s">
        <v>2</v>
      </c>
      <c r="M4" s="84" t="s">
        <v>48</v>
      </c>
      <c r="N4" s="85" t="s">
        <v>51</v>
      </c>
      <c r="O4" s="86" t="s">
        <v>52</v>
      </c>
      <c r="P4" s="57"/>
      <c r="Q4" s="82" t="s">
        <v>54</v>
      </c>
      <c r="S4" s="110" t="s">
        <v>61</v>
      </c>
      <c r="T4" s="111" t="s">
        <v>61</v>
      </c>
    </row>
    <row r="5" spans="1:24" ht="16.5" thickBot="1" x14ac:dyDescent="0.3">
      <c r="F5" s="58">
        <v>0.6</v>
      </c>
      <c r="G5" s="73">
        <v>100</v>
      </c>
      <c r="H5" s="59">
        <v>3</v>
      </c>
      <c r="I5" s="64">
        <f>G5/H5</f>
        <v>33.333333333333336</v>
      </c>
      <c r="J5" s="87">
        <v>0</v>
      </c>
      <c r="K5" s="83">
        <f>I5*J5</f>
        <v>0</v>
      </c>
      <c r="M5" s="70">
        <v>0</v>
      </c>
      <c r="N5" s="76">
        <f>N2</f>
        <v>0.6</v>
      </c>
      <c r="O5" s="83">
        <f>N5*M5</f>
        <v>0</v>
      </c>
      <c r="P5" s="60"/>
      <c r="Q5" s="83">
        <f>K5+O5</f>
        <v>0</v>
      </c>
      <c r="S5" s="70">
        <v>0</v>
      </c>
      <c r="T5" s="112">
        <f>S5*W2</f>
        <v>0</v>
      </c>
    </row>
    <row r="6" spans="1:24" ht="16.5" thickBot="1" x14ac:dyDescent="0.3">
      <c r="I6" s="57"/>
      <c r="J6" s="63"/>
      <c r="K6" s="60"/>
      <c r="O6" s="60"/>
      <c r="P6" s="60"/>
      <c r="Q6" s="60"/>
    </row>
    <row r="7" spans="1:24" ht="60" customHeight="1" thickBot="1" x14ac:dyDescent="0.3">
      <c r="G7" s="96" t="s">
        <v>45</v>
      </c>
      <c r="H7" s="115"/>
      <c r="I7" s="116"/>
      <c r="J7" s="94" t="s">
        <v>46</v>
      </c>
      <c r="K7" s="92" t="s">
        <v>47</v>
      </c>
      <c r="M7" s="93" t="s">
        <v>49</v>
      </c>
      <c r="N7" s="94" t="s">
        <v>51</v>
      </c>
      <c r="O7" s="92" t="s">
        <v>53</v>
      </c>
      <c r="Q7" s="90" t="s">
        <v>55</v>
      </c>
      <c r="S7" s="108" t="s">
        <v>62</v>
      </c>
      <c r="T7" s="109" t="s">
        <v>62</v>
      </c>
    </row>
    <row r="8" spans="1:24" ht="16.5" thickBot="1" x14ac:dyDescent="0.3">
      <c r="G8" s="65">
        <v>7</v>
      </c>
      <c r="H8" s="117"/>
      <c r="I8" s="118"/>
      <c r="J8" s="95">
        <v>2</v>
      </c>
      <c r="K8" s="91">
        <f>J8*G8</f>
        <v>14</v>
      </c>
      <c r="M8" s="70">
        <f>5*2</f>
        <v>10</v>
      </c>
      <c r="N8" s="76">
        <f>N2</f>
        <v>0.6</v>
      </c>
      <c r="O8" s="91">
        <f>N8*M8</f>
        <v>6</v>
      </c>
      <c r="Q8" s="91">
        <f>K8+O8</f>
        <v>20</v>
      </c>
      <c r="S8" s="106">
        <v>0</v>
      </c>
      <c r="T8" s="107">
        <f>W2*S8</f>
        <v>0</v>
      </c>
    </row>
    <row r="10" spans="1:24" ht="13.5" thickBot="1" x14ac:dyDescent="0.3"/>
    <row r="11" spans="1:24" ht="60" customHeight="1" thickBot="1" x14ac:dyDescent="0.3">
      <c r="G11" s="66" t="s">
        <v>50</v>
      </c>
      <c r="H11" s="67"/>
      <c r="I11" s="68"/>
      <c r="J11" s="69" t="s">
        <v>46</v>
      </c>
      <c r="K11" s="78" t="s">
        <v>47</v>
      </c>
      <c r="M11" s="72" t="s">
        <v>49</v>
      </c>
      <c r="N11" s="69" t="s">
        <v>51</v>
      </c>
      <c r="O11" s="78" t="s">
        <v>53</v>
      </c>
      <c r="Q11" s="97" t="s">
        <v>56</v>
      </c>
    </row>
    <row r="12" spans="1:24" ht="16.5" thickBot="1" x14ac:dyDescent="0.3">
      <c r="G12" s="65">
        <v>7</v>
      </c>
      <c r="H12" s="117"/>
      <c r="I12" s="118"/>
      <c r="J12" s="75">
        <v>0</v>
      </c>
      <c r="K12" s="80">
        <f>J12*G12</f>
        <v>0</v>
      </c>
      <c r="M12" s="70">
        <v>0</v>
      </c>
      <c r="N12" s="76">
        <f>N2</f>
        <v>0.6</v>
      </c>
      <c r="O12" s="80">
        <f>N12*M12</f>
        <v>0</v>
      </c>
      <c r="Q12" s="80">
        <f>K12+O12</f>
        <v>0</v>
      </c>
    </row>
  </sheetData>
  <mergeCells count="4">
    <mergeCell ref="H7:I7"/>
    <mergeCell ref="H8:I8"/>
    <mergeCell ref="H12:I12"/>
    <mergeCell ref="B1:D1"/>
  </mergeCells>
  <pageMargins left="0.7" right="0.7" top="0.75" bottom="0.75" header="0.3" footer="0.3"/>
  <pageSetup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rightToLeft="1" workbookViewId="0">
      <selection activeCell="R11" sqref="A1:XFD1048576"/>
    </sheetView>
  </sheetViews>
  <sheetFormatPr defaultRowHeight="12.75" x14ac:dyDescent="0.25"/>
  <cols>
    <col min="1" max="1" width="8" style="99" bestFit="1" customWidth="1"/>
    <col min="2" max="4" width="15.7109375" style="99" customWidth="1"/>
    <col min="5" max="5" width="1.7109375" style="99" customWidth="1"/>
    <col min="6" max="6" width="8.7109375" style="99" customWidth="1"/>
    <col min="7" max="7" width="8.7109375" style="62" customWidth="1"/>
    <col min="8" max="8" width="8.7109375" style="99" customWidth="1"/>
    <col min="9" max="9" width="8.7109375" style="62" customWidth="1"/>
    <col min="10" max="10" width="8.7109375" style="99" customWidth="1"/>
    <col min="11" max="11" width="8.7109375" style="62" customWidth="1"/>
    <col min="12" max="12" width="1.85546875" style="62" customWidth="1"/>
    <col min="13" max="15" width="8.7109375" style="99" customWidth="1"/>
    <col min="16" max="16" width="1.7109375" style="99" customWidth="1"/>
    <col min="17" max="17" width="8.7109375" style="99" customWidth="1"/>
    <col min="18" max="18" width="1.7109375" style="99" customWidth="1"/>
    <col min="19" max="19" width="8.7109375" style="62" customWidth="1"/>
    <col min="20" max="20" width="8.7109375" style="98" customWidth="1"/>
    <col min="21" max="21" width="1.7109375" style="57" customWidth="1"/>
    <col min="22" max="16384" width="9.140625" style="99"/>
  </cols>
  <sheetData>
    <row r="1" spans="1:24" ht="60" customHeight="1" thickBot="1" x14ac:dyDescent="0.3">
      <c r="A1" s="99" t="s">
        <v>64</v>
      </c>
      <c r="B1" s="119" t="s">
        <v>29</v>
      </c>
      <c r="C1" s="119"/>
      <c r="D1" s="119"/>
      <c r="F1" s="55" t="s">
        <v>57</v>
      </c>
      <c r="G1" s="56" t="s">
        <v>42</v>
      </c>
      <c r="H1" s="54" t="s">
        <v>43</v>
      </c>
      <c r="I1" s="56" t="s">
        <v>44</v>
      </c>
      <c r="J1" s="54" t="s">
        <v>46</v>
      </c>
      <c r="K1" s="77" t="s">
        <v>2</v>
      </c>
      <c r="M1" s="71" t="s">
        <v>48</v>
      </c>
      <c r="N1" s="54" t="s">
        <v>51</v>
      </c>
      <c r="O1" s="77" t="s">
        <v>52</v>
      </c>
      <c r="P1" s="57"/>
      <c r="Q1" s="81" t="s">
        <v>54</v>
      </c>
      <c r="S1" s="108" t="s">
        <v>60</v>
      </c>
      <c r="T1" s="109" t="s">
        <v>63</v>
      </c>
      <c r="V1" s="100" t="s">
        <v>23</v>
      </c>
      <c r="W1" s="101" t="s">
        <v>58</v>
      </c>
      <c r="X1" s="102" t="s">
        <v>59</v>
      </c>
    </row>
    <row r="2" spans="1:24" ht="19.5" thickBot="1" x14ac:dyDescent="0.3">
      <c r="F2" s="58">
        <v>0.3</v>
      </c>
      <c r="G2" s="73">
        <v>100</v>
      </c>
      <c r="H2" s="59">
        <v>3</v>
      </c>
      <c r="I2" s="64">
        <f>G2/H2</f>
        <v>33.333333333333336</v>
      </c>
      <c r="J2" s="74">
        <v>1</v>
      </c>
      <c r="K2" s="79">
        <f>I2*J2</f>
        <v>33.333333333333336</v>
      </c>
      <c r="M2" s="70">
        <v>32</v>
      </c>
      <c r="N2" s="76">
        <v>0.6</v>
      </c>
      <c r="O2" s="79">
        <f>N2*M2</f>
        <v>19.2</v>
      </c>
      <c r="P2" s="60"/>
      <c r="Q2" s="79">
        <f>K2+O2</f>
        <v>52.533333333333331</v>
      </c>
      <c r="S2" s="106">
        <v>1</v>
      </c>
      <c r="T2" s="107">
        <f>W2*S2</f>
        <v>24</v>
      </c>
      <c r="V2" s="103">
        <f>Q2+Q5+Q8+Q12+T2+T5+T8</f>
        <v>96.533333333333331</v>
      </c>
      <c r="W2" s="104">
        <v>24</v>
      </c>
      <c r="X2" s="105">
        <f>V2/W2</f>
        <v>4.0222222222222221</v>
      </c>
    </row>
    <row r="3" spans="1:24" ht="16.5" thickBot="1" x14ac:dyDescent="0.3">
      <c r="I3" s="57"/>
      <c r="J3" s="63"/>
      <c r="K3" s="60"/>
      <c r="O3" s="60"/>
      <c r="P3" s="60"/>
      <c r="Q3" s="60"/>
    </row>
    <row r="4" spans="1:24" ht="60" customHeight="1" thickBot="1" x14ac:dyDescent="0.3">
      <c r="F4" s="88" t="s">
        <v>57</v>
      </c>
      <c r="G4" s="89" t="s">
        <v>42</v>
      </c>
      <c r="H4" s="85" t="s">
        <v>43</v>
      </c>
      <c r="I4" s="89" t="s">
        <v>44</v>
      </c>
      <c r="J4" s="85" t="s">
        <v>46</v>
      </c>
      <c r="K4" s="86" t="s">
        <v>2</v>
      </c>
      <c r="M4" s="84" t="s">
        <v>48</v>
      </c>
      <c r="N4" s="85" t="s">
        <v>51</v>
      </c>
      <c r="O4" s="86" t="s">
        <v>52</v>
      </c>
      <c r="P4" s="57"/>
      <c r="Q4" s="82" t="s">
        <v>54</v>
      </c>
      <c r="S4" s="110" t="s">
        <v>61</v>
      </c>
      <c r="T4" s="111" t="s">
        <v>61</v>
      </c>
    </row>
    <row r="5" spans="1:24" ht="16.5" thickBot="1" x14ac:dyDescent="0.3">
      <c r="F5" s="58">
        <v>0.6</v>
      </c>
      <c r="G5" s="73">
        <v>100</v>
      </c>
      <c r="H5" s="59">
        <v>3</v>
      </c>
      <c r="I5" s="64">
        <f>G5/H5</f>
        <v>33.333333333333336</v>
      </c>
      <c r="J5" s="87">
        <v>0</v>
      </c>
      <c r="K5" s="83">
        <f>I5*J5</f>
        <v>0</v>
      </c>
      <c r="M5" s="70">
        <v>0</v>
      </c>
      <c r="N5" s="76">
        <f>N2</f>
        <v>0.6</v>
      </c>
      <c r="O5" s="83">
        <f>N5*M5</f>
        <v>0</v>
      </c>
      <c r="P5" s="60"/>
      <c r="Q5" s="83">
        <f>K5+O5</f>
        <v>0</v>
      </c>
      <c r="S5" s="70">
        <v>0</v>
      </c>
      <c r="T5" s="112">
        <f>S5*W2</f>
        <v>0</v>
      </c>
    </row>
    <row r="6" spans="1:24" ht="16.5" thickBot="1" x14ac:dyDescent="0.3">
      <c r="I6" s="57"/>
      <c r="J6" s="63"/>
      <c r="K6" s="60"/>
      <c r="O6" s="60"/>
      <c r="P6" s="60"/>
      <c r="Q6" s="60"/>
    </row>
    <row r="7" spans="1:24" ht="60" customHeight="1" thickBot="1" x14ac:dyDescent="0.3">
      <c r="G7" s="96" t="s">
        <v>45</v>
      </c>
      <c r="H7" s="115"/>
      <c r="I7" s="116"/>
      <c r="J7" s="94" t="s">
        <v>46</v>
      </c>
      <c r="K7" s="92" t="s">
        <v>47</v>
      </c>
      <c r="M7" s="93" t="s">
        <v>49</v>
      </c>
      <c r="N7" s="94" t="s">
        <v>51</v>
      </c>
      <c r="O7" s="92" t="s">
        <v>53</v>
      </c>
      <c r="Q7" s="90" t="s">
        <v>55</v>
      </c>
      <c r="S7" s="108" t="s">
        <v>62</v>
      </c>
      <c r="T7" s="109" t="s">
        <v>62</v>
      </c>
    </row>
    <row r="8" spans="1:24" ht="16.5" thickBot="1" x14ac:dyDescent="0.3">
      <c r="G8" s="65">
        <v>7</v>
      </c>
      <c r="H8" s="117"/>
      <c r="I8" s="118"/>
      <c r="J8" s="95">
        <v>2</v>
      </c>
      <c r="K8" s="91">
        <f>J8*G8</f>
        <v>14</v>
      </c>
      <c r="M8" s="70">
        <v>10</v>
      </c>
      <c r="N8" s="76">
        <f>N2</f>
        <v>0.6</v>
      </c>
      <c r="O8" s="91">
        <f>N8*M8</f>
        <v>6</v>
      </c>
      <c r="Q8" s="91">
        <f>K8+O8</f>
        <v>20</v>
      </c>
      <c r="S8" s="106">
        <v>0</v>
      </c>
      <c r="T8" s="107">
        <f>W2*S8</f>
        <v>0</v>
      </c>
    </row>
    <row r="10" spans="1:24" ht="13.5" thickBot="1" x14ac:dyDescent="0.3"/>
    <row r="11" spans="1:24" ht="60" customHeight="1" thickBot="1" x14ac:dyDescent="0.3">
      <c r="G11" s="66" t="s">
        <v>50</v>
      </c>
      <c r="H11" s="67"/>
      <c r="I11" s="68"/>
      <c r="J11" s="69" t="s">
        <v>46</v>
      </c>
      <c r="K11" s="78" t="s">
        <v>47</v>
      </c>
      <c r="M11" s="72" t="s">
        <v>49</v>
      </c>
      <c r="N11" s="69" t="s">
        <v>51</v>
      </c>
      <c r="O11" s="78" t="s">
        <v>53</v>
      </c>
      <c r="Q11" s="97" t="s">
        <v>56</v>
      </c>
    </row>
    <row r="12" spans="1:24" ht="16.5" thickBot="1" x14ac:dyDescent="0.3">
      <c r="G12" s="65">
        <v>7</v>
      </c>
      <c r="H12" s="117"/>
      <c r="I12" s="118"/>
      <c r="J12" s="75">
        <v>0</v>
      </c>
      <c r="K12" s="80">
        <f>J12*G12</f>
        <v>0</v>
      </c>
      <c r="M12" s="70">
        <v>0</v>
      </c>
      <c r="N12" s="76">
        <f>N2</f>
        <v>0.6</v>
      </c>
      <c r="O12" s="80">
        <f>N12*M12</f>
        <v>0</v>
      </c>
      <c r="Q12" s="80">
        <f>K12+O12</f>
        <v>0</v>
      </c>
    </row>
  </sheetData>
  <mergeCells count="4">
    <mergeCell ref="B1:D1"/>
    <mergeCell ref="H7:I7"/>
    <mergeCell ref="H8:I8"/>
    <mergeCell ref="H12:I1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rightToLeft="1" workbookViewId="0">
      <selection activeCell="M8" sqref="A1:XFD1048576"/>
    </sheetView>
  </sheetViews>
  <sheetFormatPr defaultRowHeight="12.75" x14ac:dyDescent="0.25"/>
  <cols>
    <col min="1" max="1" width="8" style="99" bestFit="1" customWidth="1"/>
    <col min="2" max="4" width="15.7109375" style="99" customWidth="1"/>
    <col min="5" max="5" width="1.7109375" style="99" customWidth="1"/>
    <col min="6" max="6" width="8.7109375" style="99" customWidth="1"/>
    <col min="7" max="7" width="8.7109375" style="62" customWidth="1"/>
    <col min="8" max="8" width="8.7109375" style="99" customWidth="1"/>
    <col min="9" max="9" width="8.7109375" style="62" customWidth="1"/>
    <col min="10" max="10" width="8.7109375" style="99" customWidth="1"/>
    <col min="11" max="11" width="8.7109375" style="62" customWidth="1"/>
    <col min="12" max="12" width="1.85546875" style="62" customWidth="1"/>
    <col min="13" max="15" width="8.7109375" style="99" customWidth="1"/>
    <col min="16" max="16" width="1.7109375" style="99" customWidth="1"/>
    <col min="17" max="17" width="8.7109375" style="99" customWidth="1"/>
    <col min="18" max="18" width="1.7109375" style="99" customWidth="1"/>
    <col min="19" max="19" width="8.7109375" style="62" customWidth="1"/>
    <col min="20" max="20" width="8.7109375" style="98" customWidth="1"/>
    <col min="21" max="21" width="1.7109375" style="57" customWidth="1"/>
    <col min="22" max="16384" width="9.140625" style="99"/>
  </cols>
  <sheetData>
    <row r="1" spans="1:24" ht="60" customHeight="1" thickBot="1" x14ac:dyDescent="0.3">
      <c r="A1" s="99" t="s">
        <v>65</v>
      </c>
      <c r="B1" s="119" t="s">
        <v>29</v>
      </c>
      <c r="C1" s="119"/>
      <c r="D1" s="119"/>
      <c r="F1" s="55" t="s">
        <v>57</v>
      </c>
      <c r="G1" s="56" t="s">
        <v>42</v>
      </c>
      <c r="H1" s="54" t="s">
        <v>43</v>
      </c>
      <c r="I1" s="56" t="s">
        <v>44</v>
      </c>
      <c r="J1" s="54" t="s">
        <v>46</v>
      </c>
      <c r="K1" s="77" t="s">
        <v>2</v>
      </c>
      <c r="M1" s="71" t="s">
        <v>48</v>
      </c>
      <c r="N1" s="54" t="s">
        <v>51</v>
      </c>
      <c r="O1" s="77" t="s">
        <v>52</v>
      </c>
      <c r="P1" s="57"/>
      <c r="Q1" s="81" t="s">
        <v>54</v>
      </c>
      <c r="S1" s="108" t="s">
        <v>60</v>
      </c>
      <c r="T1" s="109" t="s">
        <v>63</v>
      </c>
      <c r="V1" s="100" t="s">
        <v>23</v>
      </c>
      <c r="W1" s="101" t="s">
        <v>58</v>
      </c>
      <c r="X1" s="102" t="s">
        <v>59</v>
      </c>
    </row>
    <row r="2" spans="1:24" ht="19.5" thickBot="1" x14ac:dyDescent="0.3">
      <c r="F2" s="58">
        <v>0.3</v>
      </c>
      <c r="G2" s="73">
        <v>100</v>
      </c>
      <c r="H2" s="59">
        <v>3</v>
      </c>
      <c r="I2" s="64">
        <f>G2/H2</f>
        <v>33.333333333333336</v>
      </c>
      <c r="J2" s="74">
        <v>1</v>
      </c>
      <c r="K2" s="79">
        <f>I2*J2</f>
        <v>33.333333333333336</v>
      </c>
      <c r="M2" s="70">
        <v>35</v>
      </c>
      <c r="N2" s="76">
        <v>0.6</v>
      </c>
      <c r="O2" s="79">
        <f>N2*M2</f>
        <v>21</v>
      </c>
      <c r="P2" s="60"/>
      <c r="Q2" s="79">
        <f>K2+O2</f>
        <v>54.333333333333336</v>
      </c>
      <c r="S2" s="106">
        <v>1</v>
      </c>
      <c r="T2" s="107">
        <f>W2*S2</f>
        <v>20</v>
      </c>
      <c r="V2" s="103">
        <f>Q2+Q5+Q8+Q12+T2+T5+T8</f>
        <v>100.33333333333334</v>
      </c>
      <c r="W2" s="104">
        <v>20</v>
      </c>
      <c r="X2" s="105">
        <f>V2/W2</f>
        <v>5.0166666666666675</v>
      </c>
    </row>
    <row r="3" spans="1:24" ht="16.5" thickBot="1" x14ac:dyDescent="0.3">
      <c r="I3" s="57"/>
      <c r="J3" s="63"/>
      <c r="K3" s="60"/>
      <c r="O3" s="60"/>
      <c r="P3" s="60"/>
      <c r="Q3" s="60"/>
    </row>
    <row r="4" spans="1:24" ht="60" customHeight="1" thickBot="1" x14ac:dyDescent="0.3">
      <c r="F4" s="88" t="s">
        <v>57</v>
      </c>
      <c r="G4" s="89" t="s">
        <v>42</v>
      </c>
      <c r="H4" s="85" t="s">
        <v>43</v>
      </c>
      <c r="I4" s="89" t="s">
        <v>44</v>
      </c>
      <c r="J4" s="85" t="s">
        <v>46</v>
      </c>
      <c r="K4" s="86" t="s">
        <v>2</v>
      </c>
      <c r="M4" s="84" t="s">
        <v>48</v>
      </c>
      <c r="N4" s="85" t="s">
        <v>51</v>
      </c>
      <c r="O4" s="86" t="s">
        <v>52</v>
      </c>
      <c r="P4" s="57"/>
      <c r="Q4" s="82" t="s">
        <v>54</v>
      </c>
      <c r="S4" s="110" t="s">
        <v>61</v>
      </c>
      <c r="T4" s="111" t="s">
        <v>61</v>
      </c>
    </row>
    <row r="5" spans="1:24" ht="16.5" thickBot="1" x14ac:dyDescent="0.3">
      <c r="F5" s="58">
        <v>0.6</v>
      </c>
      <c r="G5" s="73">
        <v>100</v>
      </c>
      <c r="H5" s="59">
        <v>3</v>
      </c>
      <c r="I5" s="64">
        <f>G5/H5</f>
        <v>33.333333333333336</v>
      </c>
      <c r="J5" s="87">
        <v>0</v>
      </c>
      <c r="K5" s="83">
        <f>I5*J5</f>
        <v>0</v>
      </c>
      <c r="M5" s="70">
        <v>0</v>
      </c>
      <c r="N5" s="76">
        <f>N2</f>
        <v>0.6</v>
      </c>
      <c r="O5" s="83">
        <f>N5*M5</f>
        <v>0</v>
      </c>
      <c r="P5" s="60"/>
      <c r="Q5" s="83">
        <f>K5+O5</f>
        <v>0</v>
      </c>
      <c r="S5" s="70">
        <v>0</v>
      </c>
      <c r="T5" s="112">
        <f>S5*W2</f>
        <v>0</v>
      </c>
    </row>
    <row r="6" spans="1:24" ht="16.5" thickBot="1" x14ac:dyDescent="0.3">
      <c r="I6" s="57"/>
      <c r="J6" s="63"/>
      <c r="K6" s="60"/>
      <c r="O6" s="60"/>
      <c r="P6" s="60"/>
      <c r="Q6" s="60"/>
    </row>
    <row r="7" spans="1:24" ht="60" customHeight="1" thickBot="1" x14ac:dyDescent="0.3">
      <c r="G7" s="96" t="s">
        <v>45</v>
      </c>
      <c r="H7" s="115"/>
      <c r="I7" s="116"/>
      <c r="J7" s="94" t="s">
        <v>46</v>
      </c>
      <c r="K7" s="92" t="s">
        <v>47</v>
      </c>
      <c r="M7" s="93" t="s">
        <v>49</v>
      </c>
      <c r="N7" s="94" t="s">
        <v>51</v>
      </c>
      <c r="O7" s="92" t="s">
        <v>53</v>
      </c>
      <c r="Q7" s="90" t="s">
        <v>55</v>
      </c>
      <c r="S7" s="108" t="s">
        <v>62</v>
      </c>
      <c r="T7" s="109" t="s">
        <v>62</v>
      </c>
    </row>
    <row r="8" spans="1:24" ht="16.5" thickBot="1" x14ac:dyDescent="0.3">
      <c r="G8" s="65">
        <v>7</v>
      </c>
      <c r="H8" s="117"/>
      <c r="I8" s="118"/>
      <c r="J8" s="95">
        <v>2</v>
      </c>
      <c r="K8" s="91">
        <f>J8*G8</f>
        <v>14</v>
      </c>
      <c r="M8" s="70">
        <v>20</v>
      </c>
      <c r="N8" s="76">
        <f>N2</f>
        <v>0.6</v>
      </c>
      <c r="O8" s="91">
        <f>N8*M8</f>
        <v>12</v>
      </c>
      <c r="Q8" s="91">
        <f>K8+O8</f>
        <v>26</v>
      </c>
      <c r="S8" s="106">
        <v>0</v>
      </c>
      <c r="T8" s="107">
        <f>W2*S8</f>
        <v>0</v>
      </c>
    </row>
    <row r="10" spans="1:24" ht="13.5" thickBot="1" x14ac:dyDescent="0.3"/>
    <row r="11" spans="1:24" ht="60" customHeight="1" thickBot="1" x14ac:dyDescent="0.3">
      <c r="G11" s="66" t="s">
        <v>50</v>
      </c>
      <c r="H11" s="67"/>
      <c r="I11" s="68"/>
      <c r="J11" s="69" t="s">
        <v>46</v>
      </c>
      <c r="K11" s="78" t="s">
        <v>47</v>
      </c>
      <c r="M11" s="72" t="s">
        <v>49</v>
      </c>
      <c r="N11" s="69" t="s">
        <v>51</v>
      </c>
      <c r="O11" s="78" t="s">
        <v>53</v>
      </c>
      <c r="Q11" s="97" t="s">
        <v>56</v>
      </c>
    </row>
    <row r="12" spans="1:24" ht="16.5" thickBot="1" x14ac:dyDescent="0.3">
      <c r="G12" s="65">
        <v>7</v>
      </c>
      <c r="H12" s="117"/>
      <c r="I12" s="118"/>
      <c r="J12" s="75">
        <v>0</v>
      </c>
      <c r="K12" s="80">
        <f>J12*G12</f>
        <v>0</v>
      </c>
      <c r="M12" s="70">
        <v>0</v>
      </c>
      <c r="N12" s="76">
        <f>N2</f>
        <v>0.6</v>
      </c>
      <c r="O12" s="80">
        <f>N12*M12</f>
        <v>0</v>
      </c>
      <c r="Q12" s="80">
        <f>K12+O12</f>
        <v>0</v>
      </c>
    </row>
  </sheetData>
  <mergeCells count="4">
    <mergeCell ref="B1:D1"/>
    <mergeCell ref="H7:I7"/>
    <mergeCell ref="H8:I8"/>
    <mergeCell ref="H12:I1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rightToLeft="1" workbookViewId="0">
      <selection activeCell="D19" sqref="A1:XFD1048576"/>
    </sheetView>
  </sheetViews>
  <sheetFormatPr defaultRowHeight="12.75" x14ac:dyDescent="0.25"/>
  <cols>
    <col min="1" max="1" width="8" style="99" bestFit="1" customWidth="1"/>
    <col min="2" max="4" width="15.7109375" style="99" customWidth="1"/>
    <col min="5" max="5" width="1.7109375" style="99" customWidth="1"/>
    <col min="6" max="6" width="8.7109375" style="99" customWidth="1"/>
    <col min="7" max="7" width="8.7109375" style="62" customWidth="1"/>
    <col min="8" max="8" width="8.7109375" style="99" customWidth="1"/>
    <col min="9" max="9" width="8.7109375" style="62" customWidth="1"/>
    <col min="10" max="10" width="8.7109375" style="99" customWidth="1"/>
    <col min="11" max="11" width="8.7109375" style="62" customWidth="1"/>
    <col min="12" max="12" width="1.85546875" style="62" customWidth="1"/>
    <col min="13" max="15" width="8.7109375" style="99" customWidth="1"/>
    <col min="16" max="16" width="1.7109375" style="99" customWidth="1"/>
    <col min="17" max="17" width="8.7109375" style="99" customWidth="1"/>
    <col min="18" max="18" width="1.7109375" style="114" customWidth="1"/>
    <col min="19" max="19" width="8.7109375" style="62" customWidth="1"/>
    <col min="20" max="20" width="8.7109375" style="98" customWidth="1"/>
    <col min="21" max="21" width="1.7109375" style="113" customWidth="1"/>
    <col min="22" max="22" width="11.5703125" style="99" customWidth="1"/>
    <col min="23" max="23" width="12.140625" style="99" customWidth="1"/>
    <col min="24" max="24" width="11.28515625" style="99" customWidth="1"/>
    <col min="25" max="16384" width="9.140625" style="99"/>
  </cols>
  <sheetData>
    <row r="1" spans="1:24" ht="60" customHeight="1" thickBot="1" x14ac:dyDescent="0.3">
      <c r="A1" s="99" t="s">
        <v>66</v>
      </c>
      <c r="B1" s="119" t="s">
        <v>29</v>
      </c>
      <c r="C1" s="119"/>
      <c r="D1" s="119"/>
      <c r="F1" s="55" t="s">
        <v>57</v>
      </c>
      <c r="G1" s="56" t="s">
        <v>42</v>
      </c>
      <c r="H1" s="54" t="s">
        <v>43</v>
      </c>
      <c r="I1" s="56" t="s">
        <v>44</v>
      </c>
      <c r="J1" s="54" t="s">
        <v>46</v>
      </c>
      <c r="K1" s="77" t="s">
        <v>2</v>
      </c>
      <c r="M1" s="71" t="s">
        <v>48</v>
      </c>
      <c r="N1" s="54" t="s">
        <v>51</v>
      </c>
      <c r="O1" s="77" t="s">
        <v>52</v>
      </c>
      <c r="P1" s="57"/>
      <c r="Q1" s="81" t="s">
        <v>54</v>
      </c>
      <c r="S1" s="108" t="s">
        <v>60</v>
      </c>
      <c r="T1" s="109" t="s">
        <v>63</v>
      </c>
      <c r="V1" s="100" t="s">
        <v>23</v>
      </c>
      <c r="W1" s="101" t="s">
        <v>58</v>
      </c>
      <c r="X1" s="102" t="s">
        <v>59</v>
      </c>
    </row>
    <row r="2" spans="1:24" ht="19.5" thickBot="1" x14ac:dyDescent="0.3">
      <c r="F2" s="58">
        <v>0.3</v>
      </c>
      <c r="G2" s="73">
        <v>100</v>
      </c>
      <c r="H2" s="59">
        <v>3</v>
      </c>
      <c r="I2" s="64">
        <f>G2/H2</f>
        <v>33.333333333333336</v>
      </c>
      <c r="J2" s="74">
        <v>1</v>
      </c>
      <c r="K2" s="79">
        <f>I2*J2</f>
        <v>33.333333333333336</v>
      </c>
      <c r="M2" s="70">
        <v>26</v>
      </c>
      <c r="N2" s="76">
        <v>0.6</v>
      </c>
      <c r="O2" s="79">
        <f>N2*M2</f>
        <v>15.6</v>
      </c>
      <c r="P2" s="60"/>
      <c r="Q2" s="79">
        <f>K2+O2</f>
        <v>48.933333333333337</v>
      </c>
      <c r="S2" s="106">
        <v>1</v>
      </c>
      <c r="T2" s="107">
        <f>W2*S2</f>
        <v>46</v>
      </c>
      <c r="V2" s="103">
        <f>Q2+Q5+Q8+Q11+T2+T5+T8</f>
        <v>119.28333333333333</v>
      </c>
      <c r="W2" s="104">
        <v>46</v>
      </c>
      <c r="X2" s="105">
        <f>V2/W2</f>
        <v>2.5931159420289855</v>
      </c>
    </row>
    <row r="3" spans="1:24" ht="12.95" customHeight="1" thickBot="1" x14ac:dyDescent="0.3">
      <c r="I3" s="57"/>
      <c r="J3" s="63"/>
      <c r="K3" s="60"/>
      <c r="O3" s="60"/>
      <c r="P3" s="60"/>
      <c r="Q3" s="60"/>
    </row>
    <row r="4" spans="1:24" ht="60" customHeight="1" thickBot="1" x14ac:dyDescent="0.3">
      <c r="F4" s="88" t="s">
        <v>57</v>
      </c>
      <c r="G4" s="89" t="s">
        <v>42</v>
      </c>
      <c r="H4" s="85" t="s">
        <v>43</v>
      </c>
      <c r="I4" s="89" t="s">
        <v>44</v>
      </c>
      <c r="J4" s="85" t="s">
        <v>46</v>
      </c>
      <c r="K4" s="86" t="s">
        <v>2</v>
      </c>
      <c r="M4" s="84" t="s">
        <v>48</v>
      </c>
      <c r="N4" s="85" t="s">
        <v>51</v>
      </c>
      <c r="O4" s="86" t="s">
        <v>52</v>
      </c>
      <c r="P4" s="57"/>
      <c r="Q4" s="82" t="s">
        <v>54</v>
      </c>
      <c r="S4" s="110" t="s">
        <v>61</v>
      </c>
      <c r="T4" s="111" t="s">
        <v>61</v>
      </c>
      <c r="X4" s="99" t="s">
        <v>67</v>
      </c>
    </row>
    <row r="5" spans="1:24" ht="16.5" thickBot="1" x14ac:dyDescent="0.3">
      <c r="F5" s="58">
        <v>0.6</v>
      </c>
      <c r="G5" s="73">
        <v>100</v>
      </c>
      <c r="H5" s="59">
        <v>3</v>
      </c>
      <c r="I5" s="64">
        <f>G5/H5</f>
        <v>33.333333333333336</v>
      </c>
      <c r="J5" s="87">
        <v>0</v>
      </c>
      <c r="K5" s="83">
        <f>I5*J5</f>
        <v>0</v>
      </c>
      <c r="M5" s="70">
        <v>0</v>
      </c>
      <c r="N5" s="76">
        <f>N2</f>
        <v>0.6</v>
      </c>
      <c r="O5" s="83">
        <f>N5*M5</f>
        <v>0</v>
      </c>
      <c r="P5" s="60"/>
      <c r="Q5" s="83">
        <f>K5+O5</f>
        <v>0</v>
      </c>
      <c r="S5" s="70">
        <v>0</v>
      </c>
      <c r="T5" s="112">
        <f>S5*W2</f>
        <v>0</v>
      </c>
    </row>
    <row r="6" spans="1:24" ht="12.95" customHeight="1" thickBot="1" x14ac:dyDescent="0.3">
      <c r="I6" s="57"/>
      <c r="J6" s="63"/>
      <c r="K6" s="60"/>
      <c r="O6" s="60"/>
      <c r="P6" s="60"/>
      <c r="Q6" s="60"/>
    </row>
    <row r="7" spans="1:24" ht="60" customHeight="1" thickBot="1" x14ac:dyDescent="0.3">
      <c r="G7" s="96" t="s">
        <v>45</v>
      </c>
      <c r="H7" s="115"/>
      <c r="I7" s="116"/>
      <c r="J7" s="94" t="s">
        <v>46</v>
      </c>
      <c r="K7" s="92" t="s">
        <v>47</v>
      </c>
      <c r="M7" s="93" t="s">
        <v>49</v>
      </c>
      <c r="N7" s="94" t="s">
        <v>51</v>
      </c>
      <c r="O7" s="92" t="s">
        <v>53</v>
      </c>
      <c r="Q7" s="90" t="s">
        <v>55</v>
      </c>
      <c r="S7" s="108" t="s">
        <v>62</v>
      </c>
      <c r="T7" s="109" t="s">
        <v>62</v>
      </c>
    </row>
    <row r="8" spans="1:24" ht="16.5" thickBot="1" x14ac:dyDescent="0.3">
      <c r="G8" s="65">
        <v>7</v>
      </c>
      <c r="H8" s="117"/>
      <c r="I8" s="118"/>
      <c r="J8" s="95">
        <v>1.25</v>
      </c>
      <c r="K8" s="91">
        <f>J8*G8</f>
        <v>8.75</v>
      </c>
      <c r="M8" s="70">
        <v>26</v>
      </c>
      <c r="N8" s="76">
        <f>N2</f>
        <v>0.6</v>
      </c>
      <c r="O8" s="91">
        <f>N8*M8</f>
        <v>15.6</v>
      </c>
      <c r="Q8" s="91">
        <f>K8+O8</f>
        <v>24.35</v>
      </c>
      <c r="S8" s="106">
        <v>0</v>
      </c>
      <c r="T8" s="107">
        <f>W2*S8</f>
        <v>0</v>
      </c>
    </row>
    <row r="9" spans="1:24" ht="12.95" customHeight="1" thickBot="1" x14ac:dyDescent="0.3"/>
    <row r="10" spans="1:24" ht="60" customHeight="1" thickBot="1" x14ac:dyDescent="0.3">
      <c r="G10" s="66" t="s">
        <v>50</v>
      </c>
      <c r="H10" s="67"/>
      <c r="I10" s="68"/>
      <c r="J10" s="69" t="s">
        <v>46</v>
      </c>
      <c r="K10" s="78" t="s">
        <v>47</v>
      </c>
      <c r="M10" s="72" t="s">
        <v>49</v>
      </c>
      <c r="N10" s="69" t="s">
        <v>51</v>
      </c>
      <c r="O10" s="78" t="s">
        <v>53</v>
      </c>
      <c r="Q10" s="97" t="s">
        <v>56</v>
      </c>
    </row>
    <row r="11" spans="1:24" ht="16.5" thickBot="1" x14ac:dyDescent="0.3">
      <c r="G11" s="65">
        <v>7</v>
      </c>
      <c r="H11" s="117"/>
      <c r="I11" s="118"/>
      <c r="J11" s="75">
        <v>0</v>
      </c>
      <c r="K11" s="80">
        <f>J11*G11</f>
        <v>0</v>
      </c>
      <c r="M11" s="70">
        <v>0</v>
      </c>
      <c r="N11" s="76">
        <f>N2</f>
        <v>0.6</v>
      </c>
      <c r="O11" s="80">
        <f>N11*M11</f>
        <v>0</v>
      </c>
      <c r="Q11" s="80">
        <f>K11+O11</f>
        <v>0</v>
      </c>
    </row>
  </sheetData>
  <mergeCells count="4">
    <mergeCell ref="B1:D1"/>
    <mergeCell ref="H7:I7"/>
    <mergeCell ref="H8:I8"/>
    <mergeCell ref="H11:I11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rightToLeft="1" workbookViewId="0">
      <selection activeCell="D13" sqref="D13"/>
    </sheetView>
  </sheetViews>
  <sheetFormatPr defaultRowHeight="12.75" x14ac:dyDescent="0.25"/>
  <cols>
    <col min="1" max="1" width="8" style="99" bestFit="1" customWidth="1"/>
    <col min="2" max="4" width="15.7109375" style="99" customWidth="1"/>
    <col min="5" max="5" width="1.7109375" style="99" customWidth="1"/>
    <col min="6" max="6" width="8.7109375" style="99" customWidth="1"/>
    <col min="7" max="7" width="8.7109375" style="62" customWidth="1"/>
    <col min="8" max="8" width="8.7109375" style="99" customWidth="1"/>
    <col min="9" max="9" width="8.7109375" style="62" customWidth="1"/>
    <col min="10" max="10" width="8.7109375" style="99" customWidth="1"/>
    <col min="11" max="11" width="8.7109375" style="62" customWidth="1"/>
    <col min="12" max="12" width="1.85546875" style="62" customWidth="1"/>
    <col min="13" max="15" width="8.7109375" style="99" customWidth="1"/>
    <col min="16" max="16" width="1.7109375" style="99" customWidth="1"/>
    <col min="17" max="17" width="8.7109375" style="99" customWidth="1"/>
    <col min="18" max="18" width="1.7109375" style="114" customWidth="1"/>
    <col min="19" max="19" width="8.7109375" style="62" customWidth="1"/>
    <col min="20" max="20" width="8.7109375" style="98" customWidth="1"/>
    <col min="21" max="21" width="1.7109375" style="113" customWidth="1"/>
    <col min="22" max="22" width="11.5703125" style="99" customWidth="1"/>
    <col min="23" max="23" width="12.140625" style="99" customWidth="1"/>
    <col min="24" max="24" width="11.28515625" style="99" customWidth="1"/>
    <col min="25" max="16384" width="9.140625" style="99"/>
  </cols>
  <sheetData>
    <row r="1" spans="1:24" ht="60" customHeight="1" thickBot="1" x14ac:dyDescent="0.3">
      <c r="A1" s="99" t="s">
        <v>68</v>
      </c>
      <c r="B1" s="119" t="s">
        <v>29</v>
      </c>
      <c r="C1" s="119"/>
      <c r="D1" s="119"/>
      <c r="F1" s="55" t="s">
        <v>57</v>
      </c>
      <c r="G1" s="56" t="s">
        <v>42</v>
      </c>
      <c r="H1" s="54" t="s">
        <v>43</v>
      </c>
      <c r="I1" s="56" t="s">
        <v>44</v>
      </c>
      <c r="J1" s="54" t="s">
        <v>46</v>
      </c>
      <c r="K1" s="77" t="s">
        <v>2</v>
      </c>
      <c r="M1" s="71" t="s">
        <v>48</v>
      </c>
      <c r="N1" s="54" t="s">
        <v>51</v>
      </c>
      <c r="O1" s="77" t="s">
        <v>52</v>
      </c>
      <c r="P1" s="57"/>
      <c r="Q1" s="81" t="s">
        <v>54</v>
      </c>
      <c r="S1" s="108" t="s">
        <v>60</v>
      </c>
      <c r="T1" s="109" t="s">
        <v>63</v>
      </c>
      <c r="V1" s="100" t="s">
        <v>23</v>
      </c>
      <c r="W1" s="101" t="s">
        <v>58</v>
      </c>
      <c r="X1" s="102" t="s">
        <v>59</v>
      </c>
    </row>
    <row r="2" spans="1:24" ht="19.5" thickBot="1" x14ac:dyDescent="0.3">
      <c r="F2" s="58">
        <v>0.3</v>
      </c>
      <c r="G2" s="73">
        <v>100</v>
      </c>
      <c r="H2" s="59">
        <v>3</v>
      </c>
      <c r="I2" s="64">
        <f>G2/H2</f>
        <v>33.333333333333336</v>
      </c>
      <c r="J2" s="74">
        <v>1</v>
      </c>
      <c r="K2" s="79">
        <f>I2*J2</f>
        <v>33.333333333333336</v>
      </c>
      <c r="M2" s="70">
        <v>50</v>
      </c>
      <c r="N2" s="76">
        <v>1</v>
      </c>
      <c r="O2" s="79">
        <f>N2*M2</f>
        <v>50</v>
      </c>
      <c r="P2" s="60"/>
      <c r="Q2" s="79">
        <f>K2+O2</f>
        <v>83.333333333333343</v>
      </c>
      <c r="S2" s="106">
        <v>1</v>
      </c>
      <c r="T2" s="107">
        <f>W2*S2</f>
        <v>50</v>
      </c>
      <c r="V2" s="103">
        <f>Q2+Q5+Q8+Q11+T2+T5+T8</f>
        <v>162.58333333333334</v>
      </c>
      <c r="W2" s="104">
        <v>50</v>
      </c>
      <c r="X2" s="105">
        <f>V2/W2</f>
        <v>3.2516666666666669</v>
      </c>
    </row>
    <row r="3" spans="1:24" ht="12.95" customHeight="1" thickBot="1" x14ac:dyDescent="0.3">
      <c r="I3" s="57"/>
      <c r="J3" s="63"/>
      <c r="K3" s="60"/>
      <c r="O3" s="60"/>
      <c r="P3" s="60"/>
      <c r="Q3" s="60"/>
    </row>
    <row r="4" spans="1:24" ht="60" customHeight="1" thickBot="1" x14ac:dyDescent="0.3">
      <c r="F4" s="88" t="s">
        <v>57</v>
      </c>
      <c r="G4" s="89" t="s">
        <v>42</v>
      </c>
      <c r="H4" s="85" t="s">
        <v>43</v>
      </c>
      <c r="I4" s="89" t="s">
        <v>44</v>
      </c>
      <c r="J4" s="85" t="s">
        <v>46</v>
      </c>
      <c r="K4" s="86" t="s">
        <v>2</v>
      </c>
      <c r="M4" s="84" t="s">
        <v>48</v>
      </c>
      <c r="N4" s="85" t="s">
        <v>51</v>
      </c>
      <c r="O4" s="86" t="s">
        <v>52</v>
      </c>
      <c r="P4" s="57"/>
      <c r="Q4" s="82" t="s">
        <v>54</v>
      </c>
      <c r="S4" s="110" t="s">
        <v>61</v>
      </c>
      <c r="T4" s="111" t="s">
        <v>61</v>
      </c>
      <c r="X4" s="99" t="s">
        <v>67</v>
      </c>
    </row>
    <row r="5" spans="1:24" ht="16.5" thickBot="1" x14ac:dyDescent="0.3">
      <c r="F5" s="58">
        <v>0.6</v>
      </c>
      <c r="G5" s="73">
        <v>100</v>
      </c>
      <c r="H5" s="59">
        <v>3</v>
      </c>
      <c r="I5" s="64">
        <f>G5/H5</f>
        <v>33.333333333333336</v>
      </c>
      <c r="J5" s="87">
        <v>0</v>
      </c>
      <c r="K5" s="83">
        <f>I5*J5</f>
        <v>0</v>
      </c>
      <c r="M5" s="70">
        <v>0</v>
      </c>
      <c r="N5" s="76">
        <f>N2</f>
        <v>1</v>
      </c>
      <c r="O5" s="83">
        <f>N5*M5</f>
        <v>0</v>
      </c>
      <c r="P5" s="60"/>
      <c r="Q5" s="83">
        <f>K5+O5</f>
        <v>0</v>
      </c>
      <c r="S5" s="70">
        <v>0</v>
      </c>
      <c r="T5" s="112">
        <f>S5*W2</f>
        <v>0</v>
      </c>
    </row>
    <row r="6" spans="1:24" ht="12.95" customHeight="1" thickBot="1" x14ac:dyDescent="0.3">
      <c r="I6" s="57"/>
      <c r="J6" s="63"/>
      <c r="K6" s="60"/>
      <c r="O6" s="60"/>
      <c r="P6" s="60"/>
      <c r="Q6" s="60"/>
    </row>
    <row r="7" spans="1:24" ht="60" customHeight="1" thickBot="1" x14ac:dyDescent="0.3">
      <c r="G7" s="96" t="s">
        <v>45</v>
      </c>
      <c r="H7" s="115"/>
      <c r="I7" s="116"/>
      <c r="J7" s="94" t="s">
        <v>46</v>
      </c>
      <c r="K7" s="92" t="s">
        <v>47</v>
      </c>
      <c r="M7" s="93" t="s">
        <v>49</v>
      </c>
      <c r="N7" s="94" t="s">
        <v>51</v>
      </c>
      <c r="O7" s="92" t="s">
        <v>53</v>
      </c>
      <c r="Q7" s="90" t="s">
        <v>55</v>
      </c>
      <c r="S7" s="108" t="s">
        <v>62</v>
      </c>
      <c r="T7" s="109" t="s">
        <v>62</v>
      </c>
    </row>
    <row r="8" spans="1:24" ht="16.5" thickBot="1" x14ac:dyDescent="0.3">
      <c r="G8" s="65">
        <v>7</v>
      </c>
      <c r="H8" s="117"/>
      <c r="I8" s="118"/>
      <c r="J8" s="95">
        <v>2.25</v>
      </c>
      <c r="K8" s="91">
        <f>J8*G8</f>
        <v>15.75</v>
      </c>
      <c r="M8" s="70">
        <f>6*J8</f>
        <v>13.5</v>
      </c>
      <c r="N8" s="76">
        <f>N2</f>
        <v>1</v>
      </c>
      <c r="O8" s="91">
        <f>N8*M8</f>
        <v>13.5</v>
      </c>
      <c r="Q8" s="91">
        <f>K8+O8</f>
        <v>29.25</v>
      </c>
      <c r="S8" s="106">
        <v>0</v>
      </c>
      <c r="T8" s="107">
        <f>W2*S8</f>
        <v>0</v>
      </c>
    </row>
    <row r="9" spans="1:24" ht="12.95" customHeight="1" thickBot="1" x14ac:dyDescent="0.3"/>
    <row r="10" spans="1:24" ht="60" customHeight="1" thickBot="1" x14ac:dyDescent="0.3">
      <c r="G10" s="66" t="s">
        <v>50</v>
      </c>
      <c r="H10" s="67"/>
      <c r="I10" s="68"/>
      <c r="J10" s="69" t="s">
        <v>46</v>
      </c>
      <c r="K10" s="78" t="s">
        <v>47</v>
      </c>
      <c r="M10" s="72" t="s">
        <v>49</v>
      </c>
      <c r="N10" s="69" t="s">
        <v>51</v>
      </c>
      <c r="O10" s="78" t="s">
        <v>53</v>
      </c>
      <c r="Q10" s="97" t="s">
        <v>56</v>
      </c>
    </row>
    <row r="11" spans="1:24" ht="16.5" thickBot="1" x14ac:dyDescent="0.3">
      <c r="G11" s="65">
        <v>7</v>
      </c>
      <c r="H11" s="117"/>
      <c r="I11" s="118"/>
      <c r="J11" s="75">
        <v>0</v>
      </c>
      <c r="K11" s="80">
        <f>J11*G11</f>
        <v>0</v>
      </c>
      <c r="M11" s="70">
        <v>0</v>
      </c>
      <c r="N11" s="76">
        <f>N2</f>
        <v>1</v>
      </c>
      <c r="O11" s="80">
        <f>N11*M11</f>
        <v>0</v>
      </c>
      <c r="Q11" s="80">
        <f>K11+O11</f>
        <v>0</v>
      </c>
    </row>
  </sheetData>
  <mergeCells count="4">
    <mergeCell ref="B1:D1"/>
    <mergeCell ref="H7:I7"/>
    <mergeCell ref="H8:I8"/>
    <mergeCell ref="H11:I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rightToLeft="1" workbookViewId="0">
      <selection sqref="A1:XFD1048576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31</v>
      </c>
      <c r="B1" s="3" t="s">
        <v>27</v>
      </c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66.666666666666671</v>
      </c>
      <c r="G2" s="52">
        <v>10</v>
      </c>
      <c r="H2" s="33">
        <f>35+7</f>
        <v>42</v>
      </c>
      <c r="I2" s="35">
        <v>0.3</v>
      </c>
      <c r="J2" s="37">
        <f>H2*I2</f>
        <v>12.6</v>
      </c>
      <c r="K2" s="42">
        <v>0.6</v>
      </c>
      <c r="L2" s="43">
        <f>K2*H2</f>
        <v>25.2</v>
      </c>
      <c r="M2" s="39">
        <f>F2+J2</f>
        <v>79.266666666666666</v>
      </c>
      <c r="N2" s="21">
        <f>L2+F2</f>
        <v>91.866666666666674</v>
      </c>
      <c r="O2" s="15">
        <f>M10/$G$2</f>
        <v>7.9266666666666667</v>
      </c>
      <c r="P2" s="17">
        <f>N10/$G$2</f>
        <v>9.1866666666666674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2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0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0</v>
      </c>
      <c r="Q8" s="49">
        <f>P10-O10</f>
        <v>1.2600000000000007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79.266666666666666</v>
      </c>
      <c r="N10" s="51">
        <f>N2+N4+N6+N8</f>
        <v>91.866666666666674</v>
      </c>
      <c r="O10" s="8">
        <f>O2+O4+O6+O8</f>
        <v>7.9266666666666667</v>
      </c>
      <c r="P10" s="23">
        <f>P2+P4+P6+P8</f>
        <v>9.1866666666666674</v>
      </c>
      <c r="Q10" s="49">
        <f>Q8*G2</f>
        <v>12.600000000000007</v>
      </c>
    </row>
    <row r="11" spans="1:17" x14ac:dyDescent="0.25">
      <c r="N11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rightToLeft="1" zoomScale="70" zoomScaleNormal="70" workbookViewId="0">
      <selection activeCell="A2" sqref="A1:XFD1048576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33</v>
      </c>
      <c r="B1" s="3" t="s">
        <v>27</v>
      </c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66.666666666666671</v>
      </c>
      <c r="G2" s="52">
        <v>10</v>
      </c>
      <c r="H2" s="33">
        <f>27+6</f>
        <v>33</v>
      </c>
      <c r="I2" s="35">
        <v>0.3</v>
      </c>
      <c r="J2" s="37">
        <f>H2*I2</f>
        <v>9.9</v>
      </c>
      <c r="K2" s="42">
        <v>0.6</v>
      </c>
      <c r="L2" s="43">
        <f>K2*H2</f>
        <v>19.8</v>
      </c>
      <c r="M2" s="39">
        <f>F2+J2</f>
        <v>76.566666666666677</v>
      </c>
      <c r="N2" s="21">
        <f>L2+F2</f>
        <v>86.466666666666669</v>
      </c>
      <c r="O2" s="15">
        <f>M10/$G$2</f>
        <v>7.6566666666666681</v>
      </c>
      <c r="P2" s="17">
        <f>N10/$G$2</f>
        <v>8.6466666666666665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2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0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0</v>
      </c>
      <c r="Q8" s="49">
        <f>P10-O10</f>
        <v>0.98999999999999844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76.566666666666677</v>
      </c>
      <c r="N10" s="51">
        <f>N2+N4+N6+N8</f>
        <v>86.466666666666669</v>
      </c>
      <c r="O10" s="8">
        <f>O2+O4+O6+O8</f>
        <v>7.6566666666666681</v>
      </c>
      <c r="P10" s="23">
        <f>P2+P4+P6+P8</f>
        <v>8.6466666666666665</v>
      </c>
      <c r="Q10" s="49">
        <f>Q8*G2</f>
        <v>9.8999999999999844</v>
      </c>
    </row>
    <row r="11" spans="1:17" x14ac:dyDescent="0.25">
      <c r="N11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rightToLeft="1" zoomScale="70" zoomScaleNormal="70" workbookViewId="0">
      <selection activeCell="A11" sqref="A11:XFD11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32</v>
      </c>
      <c r="B1" s="3" t="s">
        <v>27</v>
      </c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66.666666666666671</v>
      </c>
      <c r="G2" s="52">
        <v>10</v>
      </c>
      <c r="H2" s="33">
        <f>6+40</f>
        <v>46</v>
      </c>
      <c r="I2" s="35">
        <v>0.3</v>
      </c>
      <c r="J2" s="37">
        <f>H2*I2</f>
        <v>13.799999999999999</v>
      </c>
      <c r="K2" s="42">
        <v>0.6</v>
      </c>
      <c r="L2" s="43">
        <f>K2*H2</f>
        <v>27.599999999999998</v>
      </c>
      <c r="M2" s="39">
        <f>F2+J2</f>
        <v>80.466666666666669</v>
      </c>
      <c r="N2" s="21">
        <f>L2+F2</f>
        <v>94.266666666666666</v>
      </c>
      <c r="O2" s="15">
        <f>M10/$G$2</f>
        <v>8.0466666666666669</v>
      </c>
      <c r="P2" s="17">
        <f>N10/$G$2</f>
        <v>9.4266666666666659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2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0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0</v>
      </c>
      <c r="Q8" s="49">
        <f>P10-O10</f>
        <v>1.379999999999999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80.466666666666669</v>
      </c>
      <c r="N10" s="51">
        <f>N2+N4+N6+N8</f>
        <v>94.266666666666666</v>
      </c>
      <c r="O10" s="8">
        <f>O2+O4+O6+O8</f>
        <v>8.0466666666666669</v>
      </c>
      <c r="P10" s="23">
        <f>P2+P4+P6+P8</f>
        <v>9.4266666666666659</v>
      </c>
      <c r="Q10" s="49">
        <f>Q8*G2</f>
        <v>13.79999999999999</v>
      </c>
    </row>
    <row r="11" spans="1:17" x14ac:dyDescent="0.25">
      <c r="N11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rightToLeft="1" zoomScale="70" zoomScaleNormal="70" workbookViewId="0">
      <selection activeCell="K2" sqref="A1:XFD1048576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34</v>
      </c>
      <c r="B1" s="3" t="s">
        <v>27</v>
      </c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66.666666666666671</v>
      </c>
      <c r="G2" s="52">
        <v>7</v>
      </c>
      <c r="H2" s="33">
        <f>32+5</f>
        <v>37</v>
      </c>
      <c r="I2" s="35">
        <v>0.3</v>
      </c>
      <c r="J2" s="37">
        <f>H2*I2</f>
        <v>11.1</v>
      </c>
      <c r="K2" s="42">
        <v>0.6</v>
      </c>
      <c r="L2" s="43">
        <f>K2*H2</f>
        <v>22.2</v>
      </c>
      <c r="M2" s="39">
        <f>F2+J2</f>
        <v>77.766666666666666</v>
      </c>
      <c r="N2" s="21">
        <f>L2+F2</f>
        <v>88.866666666666674</v>
      </c>
      <c r="O2" s="15">
        <f>M10/$G$2</f>
        <v>11.109523809523809</v>
      </c>
      <c r="P2" s="17">
        <f>N10/$G$2</f>
        <v>12.695238095238096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2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0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0</v>
      </c>
      <c r="Q8" s="49">
        <f>P10-O10</f>
        <v>1.5857142857142872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77.766666666666666</v>
      </c>
      <c r="N10" s="51">
        <f>N2+N4+N6+N8</f>
        <v>88.866666666666674</v>
      </c>
      <c r="O10" s="8">
        <f>O2+O4+O6+O8</f>
        <v>11.109523809523809</v>
      </c>
      <c r="P10" s="23">
        <f>P2+P4+P6+P8</f>
        <v>12.695238095238096</v>
      </c>
      <c r="Q10" s="49">
        <f>Q8*G2</f>
        <v>11.10000000000001</v>
      </c>
    </row>
    <row r="11" spans="1:17" x14ac:dyDescent="0.25">
      <c r="N11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rightToLeft="1" zoomScale="70" zoomScaleNormal="70" workbookViewId="0">
      <selection activeCell="H3" sqref="A1:XFD1048576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35</v>
      </c>
      <c r="B1" s="3" t="s">
        <v>27</v>
      </c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66.666666666666671</v>
      </c>
      <c r="G2" s="52">
        <v>10</v>
      </c>
      <c r="H2" s="33">
        <f>38+5</f>
        <v>43</v>
      </c>
      <c r="I2" s="35">
        <v>0.3</v>
      </c>
      <c r="J2" s="37">
        <f>H2*I2</f>
        <v>12.9</v>
      </c>
      <c r="K2" s="42">
        <v>0.6</v>
      </c>
      <c r="L2" s="43">
        <f>K2*H2</f>
        <v>25.8</v>
      </c>
      <c r="M2" s="39">
        <f>F2+J2</f>
        <v>79.566666666666677</v>
      </c>
      <c r="N2" s="21">
        <f>L2+F2</f>
        <v>92.466666666666669</v>
      </c>
      <c r="O2" s="15">
        <f>M10/$G$2</f>
        <v>7.9566666666666679</v>
      </c>
      <c r="P2" s="17">
        <f>N10/$G$2</f>
        <v>9.2466666666666661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2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0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0</v>
      </c>
      <c r="Q8" s="49">
        <f>P10-O10</f>
        <v>1.2899999999999983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79.566666666666677</v>
      </c>
      <c r="N10" s="51">
        <f>N2+N4+N6+N8</f>
        <v>92.466666666666669</v>
      </c>
      <c r="O10" s="8">
        <f>O2+O4+O6+O8</f>
        <v>7.9566666666666679</v>
      </c>
      <c r="P10" s="23">
        <f>P2+P4+P6+P8</f>
        <v>9.2466666666666661</v>
      </c>
      <c r="Q10" s="49">
        <f>Q8*G2</f>
        <v>12.899999999999983</v>
      </c>
    </row>
    <row r="11" spans="1:17" x14ac:dyDescent="0.25">
      <c r="N11" s="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rightToLeft="1" zoomScale="70" zoomScaleNormal="70" workbookViewId="0">
      <selection activeCell="B15" sqref="B15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36</v>
      </c>
      <c r="B1" s="3" t="s">
        <v>27</v>
      </c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66.666666666666671</v>
      </c>
      <c r="G2" s="52">
        <v>12</v>
      </c>
      <c r="H2" s="33">
        <f>45+8</f>
        <v>53</v>
      </c>
      <c r="I2" s="35">
        <v>0.3</v>
      </c>
      <c r="J2" s="37">
        <f>H2*I2</f>
        <v>15.899999999999999</v>
      </c>
      <c r="K2" s="42">
        <v>0.6</v>
      </c>
      <c r="L2" s="43">
        <f>K2*H2</f>
        <v>31.799999999999997</v>
      </c>
      <c r="M2" s="39">
        <f>F2+J2</f>
        <v>82.566666666666663</v>
      </c>
      <c r="N2" s="21">
        <f>L2+F2</f>
        <v>98.466666666666669</v>
      </c>
      <c r="O2" s="15">
        <f>M10/$G$2</f>
        <v>6.8805555555555555</v>
      </c>
      <c r="P2" s="17">
        <f>N10/$G$2</f>
        <v>8.2055555555555557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2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0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0</v>
      </c>
      <c r="Q8" s="49">
        <f>P10-O10</f>
        <v>1.3250000000000002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82.566666666666663</v>
      </c>
      <c r="N10" s="51">
        <f>N2+N4+N6+N8</f>
        <v>98.466666666666669</v>
      </c>
      <c r="O10" s="8">
        <f>O2+O4+O6+O8</f>
        <v>6.8805555555555555</v>
      </c>
      <c r="P10" s="23">
        <f>P2+P4+P6+P8</f>
        <v>8.2055555555555557</v>
      </c>
      <c r="Q10" s="49">
        <f>Q8*G2</f>
        <v>15.900000000000002</v>
      </c>
    </row>
    <row r="11" spans="1:17" x14ac:dyDescent="0.25">
      <c r="N11" s="4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rightToLeft="1" zoomScale="70" zoomScaleNormal="70" workbookViewId="0">
      <selection activeCell="K3" sqref="K3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37</v>
      </c>
      <c r="B1" s="3" t="s">
        <v>27</v>
      </c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66.666666666666671</v>
      </c>
      <c r="G2" s="52">
        <v>10</v>
      </c>
      <c r="H2" s="33">
        <f>5+36</f>
        <v>41</v>
      </c>
      <c r="I2" s="35">
        <v>0.2</v>
      </c>
      <c r="J2" s="37">
        <f>H2*I2</f>
        <v>8.2000000000000011</v>
      </c>
      <c r="K2" s="42">
        <v>1</v>
      </c>
      <c r="L2" s="43">
        <f>K2*H2</f>
        <v>41</v>
      </c>
      <c r="M2" s="39">
        <f>F2+J2</f>
        <v>74.866666666666674</v>
      </c>
      <c r="N2" s="21">
        <f>L2+F2</f>
        <v>107.66666666666667</v>
      </c>
      <c r="O2" s="15">
        <f>M10/$G$2</f>
        <v>7.4866666666666672</v>
      </c>
      <c r="P2" s="17">
        <f>N10/$G$2</f>
        <v>10.766666666666667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2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0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0</v>
      </c>
      <c r="Q8" s="49">
        <f>P10-O10</f>
        <v>3.2800000000000002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74.866666666666674</v>
      </c>
      <c r="N10" s="51">
        <f>N2+N4+N6+N8</f>
        <v>107.66666666666667</v>
      </c>
      <c r="O10" s="8">
        <f>O2+O4+O6+O8</f>
        <v>7.4866666666666672</v>
      </c>
      <c r="P10" s="23">
        <f>P2+P4+P6+P8</f>
        <v>10.766666666666667</v>
      </c>
      <c r="Q10" s="49">
        <f>Q8*G2</f>
        <v>32.800000000000004</v>
      </c>
    </row>
    <row r="11" spans="1:17" x14ac:dyDescent="0.25">
      <c r="N11" s="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rightToLeft="1" tabSelected="1" zoomScale="70" zoomScaleNormal="70" workbookViewId="0">
      <selection activeCell="A12" sqref="A12:Q21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38</v>
      </c>
      <c r="B1" s="3" t="s">
        <v>27</v>
      </c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66.666666666666671</v>
      </c>
      <c r="G2" s="52">
        <v>10</v>
      </c>
      <c r="H2" s="33">
        <f>60+20+5</f>
        <v>85</v>
      </c>
      <c r="I2" s="35">
        <v>0.2</v>
      </c>
      <c r="J2" s="37">
        <f>H2*I2</f>
        <v>17</v>
      </c>
      <c r="K2" s="42">
        <v>0.6</v>
      </c>
      <c r="L2" s="43">
        <f>K2*H2</f>
        <v>51</v>
      </c>
      <c r="M2" s="39">
        <f>F2+J2</f>
        <v>83.666666666666671</v>
      </c>
      <c r="N2" s="21">
        <f>L2+F2</f>
        <v>117.66666666666667</v>
      </c>
      <c r="O2" s="15">
        <f>M10/$G$2</f>
        <v>8.3666666666666671</v>
      </c>
      <c r="P2" s="17">
        <f>N10/$G$2</f>
        <v>11.766666666666667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2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0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0</v>
      </c>
      <c r="Q8" s="49">
        <f>P10-O10</f>
        <v>3.4000000000000004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83.666666666666671</v>
      </c>
      <c r="N10" s="51">
        <f>N2+N4+N6+N8</f>
        <v>117.66666666666667</v>
      </c>
      <c r="O10" s="8">
        <f>O2+O4+O6+O8</f>
        <v>8.3666666666666671</v>
      </c>
      <c r="P10" s="23">
        <f>P2+P4+P6+P8</f>
        <v>11.766666666666667</v>
      </c>
      <c r="Q10" s="49">
        <f>Q8*G2</f>
        <v>34</v>
      </c>
    </row>
    <row r="11" spans="1:17" x14ac:dyDescent="0.25">
      <c r="N1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P001001</vt:lpstr>
      <vt:lpstr>P001002</vt:lpstr>
      <vt:lpstr>P001003</vt:lpstr>
      <vt:lpstr>P001004</vt:lpstr>
      <vt:lpstr>P001005</vt:lpstr>
      <vt:lpstr>P001006</vt:lpstr>
      <vt:lpstr>P001009</vt:lpstr>
      <vt:lpstr>P001010</vt:lpstr>
      <vt:lpstr>P001011</vt:lpstr>
      <vt:lpstr>P001012</vt:lpstr>
      <vt:lpstr>P001013</vt:lpstr>
      <vt:lpstr>P001014</vt:lpstr>
      <vt:lpstr>P003001</vt:lpstr>
      <vt:lpstr>P003002</vt:lpstr>
      <vt:lpstr>P003004</vt:lpstr>
      <vt:lpstr>P003008</vt:lpstr>
      <vt:lpstr>P003009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rayadpc</dc:creator>
  <cp:lastModifiedBy>Ramez Ayad</cp:lastModifiedBy>
  <dcterms:created xsi:type="dcterms:W3CDTF">2020-07-07T10:51:04Z</dcterms:created>
  <dcterms:modified xsi:type="dcterms:W3CDTF">2020-11-18T01:00:57Z</dcterms:modified>
</cp:coreProperties>
</file>