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A588070-BFDB-4AD2-ADA6-DC65D8AFC120}" xr6:coauthVersionLast="47" xr6:coauthVersionMax="47" xr10:uidLastSave="{00000000-0000-0000-0000-000000000000}"/>
  <bookViews>
    <workbookView xWindow="-120" yWindow="-120" windowWidth="29040" windowHeight="15840" xr2:uid="{B81D3482-2047-4C7C-AE3C-04202B3150E9}"/>
  </bookViews>
  <sheets>
    <sheet name="Задание" sheetId="1" r:id="rId1"/>
    <sheet name="Сводная таблица" sheetId="2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3" i="1"/>
  <c r="D23" i="1"/>
  <c r="C23" i="1"/>
  <c r="E22" i="1"/>
  <c r="C17" i="1"/>
  <c r="C16" i="1"/>
  <c r="D13" i="1"/>
  <c r="G13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C18" i="1" l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Медведев</author>
  </authors>
  <commentList>
    <comment ref="D13" authorId="0" shapeId="0" xr:uid="{AF6FF50B-E04C-4DCB-81F9-04D7FA15D5A0}">
      <text>
        <r>
          <rPr>
            <b/>
            <sz val="9"/>
            <color indexed="81"/>
            <rFont val="Tahoma"/>
            <family val="2"/>
            <charset val="204"/>
          </rPr>
          <t>Андрей Медведев:
Количество посетителей всех парков</t>
        </r>
      </text>
    </comment>
  </commentList>
</comments>
</file>

<file path=xl/sharedStrings.xml><?xml version="1.0" encoding="utf-8"?>
<sst xmlns="http://schemas.openxmlformats.org/spreadsheetml/2006/main" count="50" uniqueCount="31">
  <si>
    <t>Таблица расчета уровня месячной рентабельности аттракционов парков отдыха города</t>
  </si>
  <si>
    <t>Парк</t>
  </si>
  <si>
    <t>Тип аттракциона</t>
  </si>
  <si>
    <t>Количество
посетителей,
чел</t>
  </si>
  <si>
    <t>Цена
билета,
руб.</t>
  </si>
  <si>
    <t>Прибыль,
руб.</t>
  </si>
  <si>
    <t>Расходы,
руб.</t>
  </si>
  <si>
    <t>Уровень
рентабельности</t>
  </si>
  <si>
    <t>Центральный</t>
  </si>
  <si>
    <t>Северный</t>
  </si>
  <si>
    <t>Детский</t>
  </si>
  <si>
    <t>Южный</t>
  </si>
  <si>
    <t>Молодежный</t>
  </si>
  <si>
    <t>качели</t>
  </si>
  <si>
    <t>карусель</t>
  </si>
  <si>
    <t>колесо</t>
  </si>
  <si>
    <t>Итого:</t>
  </si>
  <si>
    <t>Показатели работы аттракционов в парках отдыха города</t>
  </si>
  <si>
    <t>Качели</t>
  </si>
  <si>
    <t>Карусель</t>
  </si>
  <si>
    <t>Колесо</t>
  </si>
  <si>
    <t>Название функции</t>
  </si>
  <si>
    <t>Максимальная прибыль</t>
  </si>
  <si>
    <t>Минимальные расходы</t>
  </si>
  <si>
    <t>Среднее значение уровня рентабельности</t>
  </si>
  <si>
    <t>Cуммарная прибыль по аттракционам</t>
  </si>
  <si>
    <t>Суммарное количество аттракционов</t>
  </si>
  <si>
    <t>Названия строк</t>
  </si>
  <si>
    <t>Общий итог</t>
  </si>
  <si>
    <t>Сумма по полю Прибыль,
руб.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</si>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</sst>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pivotButton="1" applyFont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</cellXfs>
  <cellStyles count="1">
    <cellStyle name="Обычный" xfId="0" builtinId="0"/>
  </cellStyles>
  <dxfs count="20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 Медведев" refreshedDate="44516.868869560189" createdVersion="7" refreshedVersion="7" minRefreshableVersion="3" recordCount="9" xr:uid="{1EA19F75-90E8-4E90-8415-CB1A76143F4C}">
  <cacheSource type="worksheet">
    <worksheetSource ref="B3:H12" sheet="Задание"/>
  </cacheSource>
  <cacheFields count="7">
    <cacheField name="Парк" numFmtId="0">
      <sharedItems count="5">
        <s v="Центральный"/>
        <s v="Северный"/>
        <s v="Детский"/>
        <s v="Южный"/>
        <s v="Молодежный"/>
      </sharedItems>
    </cacheField>
    <cacheField name="Тип аттракциона" numFmtId="0">
      <sharedItems count="3">
        <s v="качели"/>
        <s v="карусель"/>
        <s v="колесо"/>
      </sharedItems>
    </cacheField>
    <cacheField name="Количество_x000a_посетителей,_x000a_чел" numFmtId="0">
      <sharedItems containsSemiMixedTypes="0" containsString="0" containsNumber="1" containsInteger="1" minValue="450" maxValue="1200"/>
    </cacheField>
    <cacheField name="Цена_x000a_билета,_x000a_руб." numFmtId="0">
      <sharedItems containsSemiMixedTypes="0" containsString="0" containsNumber="1" containsInteger="1" minValue="25" maxValue="100"/>
    </cacheField>
    <cacheField name="Прибыль,_x000a_руб." numFmtId="0">
      <sharedItems containsSemiMixedTypes="0" containsString="0" containsNumber="1" containsInteger="1" minValue="1500" maxValue="21500"/>
    </cacheField>
    <cacheField name="Расходы,_x000a_руб." numFmtId="0">
      <sharedItems containsSemiMixedTypes="0" containsString="0" containsNumber="1" containsInteger="1" minValue="11000" maxValue="98500"/>
    </cacheField>
    <cacheField name="Уровень_x000a_рентабельности" numFmtId="2">
      <sharedItems containsSemiMixedTypes="0" containsString="0" containsNumber="1" minValue="0.13636363636363635" maxValue="0.298701298701298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500"/>
    <n v="65"/>
    <n v="6500"/>
    <n v="26000"/>
    <n v="0.25"/>
  </r>
  <r>
    <x v="1"/>
    <x v="0"/>
    <n v="800"/>
    <n v="50"/>
    <n v="9000"/>
    <n v="31000"/>
    <n v="0.29032258064516131"/>
  </r>
  <r>
    <x v="1"/>
    <x v="1"/>
    <n v="700"/>
    <n v="60"/>
    <n v="7000"/>
    <n v="35000"/>
    <n v="0.2"/>
  </r>
  <r>
    <x v="2"/>
    <x v="0"/>
    <n v="500"/>
    <n v="25"/>
    <n v="1500"/>
    <n v="11000"/>
    <n v="0.13636363636363635"/>
  </r>
  <r>
    <x v="2"/>
    <x v="1"/>
    <n v="750"/>
    <n v="40"/>
    <n v="5000"/>
    <n v="25000"/>
    <n v="0.2"/>
  </r>
  <r>
    <x v="3"/>
    <x v="0"/>
    <n v="450"/>
    <n v="70"/>
    <n v="6300"/>
    <n v="25200"/>
    <n v="0.25"/>
  </r>
  <r>
    <x v="4"/>
    <x v="0"/>
    <n v="1000"/>
    <n v="80"/>
    <n v="12000"/>
    <n v="68000"/>
    <n v="0.17647058823529413"/>
  </r>
  <r>
    <x v="4"/>
    <x v="1"/>
    <n v="1200"/>
    <n v="100"/>
    <n v="21500"/>
    <n v="98500"/>
    <n v="0.21827411167512689"/>
  </r>
  <r>
    <x v="4"/>
    <x v="2"/>
    <n v="800"/>
    <n v="50"/>
    <n v="9200"/>
    <n v="30800"/>
    <n v="0.298701298701298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78B88-403A-4CC4-BC98-B3E1866F5D3E}" name="Сводная таблица1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E3:I10" firstHeaderRow="1" firstDataRow="2" firstDataCol="1"/>
  <pivotFields count="7">
    <pivotField axis="axisRow" showAll="0">
      <items count="6">
        <item x="2"/>
        <item x="4"/>
        <item x="1"/>
        <item x="0"/>
        <item x="3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numFmtId="2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Сумма по полю Прибыль,_x000a_руб." fld="4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1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1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98E6-A113-4014-837D-C779DAE1B8CE}">
  <dimension ref="B2:H23"/>
  <sheetViews>
    <sheetView tabSelected="1" topLeftCell="A10" workbookViewId="0">
      <selection activeCell="C37" sqref="C37"/>
    </sheetView>
  </sheetViews>
  <sheetFormatPr defaultRowHeight="15" x14ac:dyDescent="0.25"/>
  <cols>
    <col min="2" max="2" width="15.7109375" customWidth="1"/>
    <col min="3" max="3" width="12.7109375" customWidth="1"/>
    <col min="4" max="4" width="13.7109375" customWidth="1"/>
    <col min="6" max="6" width="9.28515625" customWidth="1"/>
    <col min="8" max="8" width="15.7109375" customWidth="1"/>
  </cols>
  <sheetData>
    <row r="2" spans="2:8" x14ac:dyDescent="0.25">
      <c r="B2" s="9" t="s">
        <v>0</v>
      </c>
      <c r="C2" s="9"/>
      <c r="D2" s="9"/>
      <c r="E2" s="9"/>
      <c r="F2" s="9"/>
      <c r="G2" s="9"/>
      <c r="H2" s="9"/>
    </row>
    <row r="3" spans="2:8" ht="45" x14ac:dyDescent="0.25"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2:8" x14ac:dyDescent="0.25">
      <c r="B4" s="3" t="s">
        <v>8</v>
      </c>
      <c r="C4" s="3" t="s">
        <v>13</v>
      </c>
      <c r="D4" s="3">
        <v>500</v>
      </c>
      <c r="E4" s="3">
        <v>65</v>
      </c>
      <c r="F4" s="3">
        <f>(D4*E4)-G4</f>
        <v>6500</v>
      </c>
      <c r="G4" s="3">
        <v>26000</v>
      </c>
      <c r="H4" s="5">
        <f>F4/G4</f>
        <v>0.25</v>
      </c>
    </row>
    <row r="5" spans="2:8" x14ac:dyDescent="0.25">
      <c r="B5" s="3" t="s">
        <v>9</v>
      </c>
      <c r="C5" s="3" t="s">
        <v>13</v>
      </c>
      <c r="D5" s="3">
        <v>800</v>
      </c>
      <c r="E5" s="3">
        <v>50</v>
      </c>
      <c r="F5" s="3">
        <f t="shared" ref="F5:F12" si="0">(D5*E5)-G5</f>
        <v>9000</v>
      </c>
      <c r="G5" s="3">
        <v>31000</v>
      </c>
      <c r="H5" s="5">
        <f t="shared" ref="H5:H12" si="1">F5/G5</f>
        <v>0.29032258064516131</v>
      </c>
    </row>
    <row r="6" spans="2:8" x14ac:dyDescent="0.25">
      <c r="B6" s="3" t="s">
        <v>9</v>
      </c>
      <c r="C6" s="3" t="s">
        <v>14</v>
      </c>
      <c r="D6" s="3">
        <v>700</v>
      </c>
      <c r="E6" s="3">
        <v>60</v>
      </c>
      <c r="F6" s="3">
        <f t="shared" si="0"/>
        <v>7000</v>
      </c>
      <c r="G6" s="3">
        <v>35000</v>
      </c>
      <c r="H6" s="5">
        <f t="shared" si="1"/>
        <v>0.2</v>
      </c>
    </row>
    <row r="7" spans="2:8" x14ac:dyDescent="0.25">
      <c r="B7" s="3" t="s">
        <v>10</v>
      </c>
      <c r="C7" s="3" t="s">
        <v>13</v>
      </c>
      <c r="D7" s="3">
        <v>500</v>
      </c>
      <c r="E7" s="3">
        <v>25</v>
      </c>
      <c r="F7" s="3">
        <f t="shared" si="0"/>
        <v>1500</v>
      </c>
      <c r="G7" s="3">
        <v>11000</v>
      </c>
      <c r="H7" s="5">
        <f t="shared" si="1"/>
        <v>0.13636363636363635</v>
      </c>
    </row>
    <row r="8" spans="2:8" x14ac:dyDescent="0.25">
      <c r="B8" s="3" t="s">
        <v>10</v>
      </c>
      <c r="C8" s="3" t="s">
        <v>14</v>
      </c>
      <c r="D8" s="3">
        <v>750</v>
      </c>
      <c r="E8" s="3">
        <v>40</v>
      </c>
      <c r="F8" s="3">
        <f t="shared" si="0"/>
        <v>5000</v>
      </c>
      <c r="G8" s="3">
        <v>25000</v>
      </c>
      <c r="H8" s="5">
        <f t="shared" si="1"/>
        <v>0.2</v>
      </c>
    </row>
    <row r="9" spans="2:8" x14ac:dyDescent="0.25">
      <c r="B9" s="3" t="s">
        <v>11</v>
      </c>
      <c r="C9" s="3" t="s">
        <v>13</v>
      </c>
      <c r="D9" s="3">
        <v>450</v>
      </c>
      <c r="E9" s="3">
        <v>70</v>
      </c>
      <c r="F9" s="3">
        <f t="shared" si="0"/>
        <v>6300</v>
      </c>
      <c r="G9" s="3">
        <v>25200</v>
      </c>
      <c r="H9" s="5">
        <f t="shared" si="1"/>
        <v>0.25</v>
      </c>
    </row>
    <row r="10" spans="2:8" x14ac:dyDescent="0.25">
      <c r="B10" s="3" t="s">
        <v>12</v>
      </c>
      <c r="C10" s="3" t="s">
        <v>13</v>
      </c>
      <c r="D10" s="3">
        <v>1000</v>
      </c>
      <c r="E10" s="3">
        <v>80</v>
      </c>
      <c r="F10" s="3">
        <f t="shared" si="0"/>
        <v>12000</v>
      </c>
      <c r="G10" s="3">
        <v>68000</v>
      </c>
      <c r="H10" s="5">
        <f t="shared" si="1"/>
        <v>0.17647058823529413</v>
      </c>
    </row>
    <row r="11" spans="2:8" x14ac:dyDescent="0.25">
      <c r="B11" s="3" t="s">
        <v>12</v>
      </c>
      <c r="C11" s="3" t="s">
        <v>14</v>
      </c>
      <c r="D11" s="3">
        <v>1200</v>
      </c>
      <c r="E11" s="3">
        <v>100</v>
      </c>
      <c r="F11" s="3">
        <f t="shared" si="0"/>
        <v>21500</v>
      </c>
      <c r="G11" s="3">
        <v>98500</v>
      </c>
      <c r="H11" s="5">
        <f t="shared" si="1"/>
        <v>0.21827411167512689</v>
      </c>
    </row>
    <row r="12" spans="2:8" x14ac:dyDescent="0.25">
      <c r="B12" s="3" t="s">
        <v>12</v>
      </c>
      <c r="C12" s="3" t="s">
        <v>15</v>
      </c>
      <c r="D12" s="3">
        <v>800</v>
      </c>
      <c r="E12" s="3">
        <v>50</v>
      </c>
      <c r="F12" s="3">
        <f t="shared" si="0"/>
        <v>9200</v>
      </c>
      <c r="G12" s="3">
        <v>30800</v>
      </c>
      <c r="H12" s="5">
        <f t="shared" si="1"/>
        <v>0.29870129870129869</v>
      </c>
    </row>
    <row r="13" spans="2:8" x14ac:dyDescent="0.25">
      <c r="B13" s="4" t="s">
        <v>16</v>
      </c>
      <c r="C13" s="3"/>
      <c r="D13" s="3">
        <f>SUM(D4:D12)</f>
        <v>6700</v>
      </c>
      <c r="E13" s="3"/>
      <c r="F13" s="3">
        <f t="shared" ref="F13:G13" si="2">SUM(F4:F12)</f>
        <v>78000</v>
      </c>
      <c r="G13" s="3">
        <f t="shared" si="2"/>
        <v>350500</v>
      </c>
      <c r="H13" s="3"/>
    </row>
    <row r="15" spans="2:8" x14ac:dyDescent="0.25">
      <c r="B15" s="10" t="s">
        <v>17</v>
      </c>
      <c r="C15" s="11"/>
      <c r="D15" s="11"/>
      <c r="E15" s="11"/>
      <c r="F15" s="11"/>
      <c r="G15" s="11"/>
      <c r="H15" s="11"/>
    </row>
    <row r="16" spans="2:8" ht="30" x14ac:dyDescent="0.25">
      <c r="B16" s="6" t="s">
        <v>22</v>
      </c>
      <c r="C16" s="7">
        <f>MAX(D4:D12)</f>
        <v>1200</v>
      </c>
    </row>
    <row r="17" spans="2:5" ht="30" x14ac:dyDescent="0.25">
      <c r="B17" s="2" t="s">
        <v>23</v>
      </c>
      <c r="C17" s="7">
        <f>MIN(G4:G12)</f>
        <v>11000</v>
      </c>
    </row>
    <row r="18" spans="2:5" ht="75" x14ac:dyDescent="0.25">
      <c r="B18" s="2" t="s">
        <v>24</v>
      </c>
      <c r="C18" s="8">
        <f>AVERAGE(H4:H12)</f>
        <v>0.22445913506894635</v>
      </c>
    </row>
    <row r="21" spans="2:5" ht="30" x14ac:dyDescent="0.25">
      <c r="B21" s="2" t="s">
        <v>21</v>
      </c>
      <c r="C21" s="1" t="s">
        <v>18</v>
      </c>
      <c r="D21" s="1" t="s">
        <v>19</v>
      </c>
      <c r="E21" s="1" t="s">
        <v>20</v>
      </c>
    </row>
    <row r="22" spans="2:5" ht="45" x14ac:dyDescent="0.25">
      <c r="B22" s="2" t="s">
        <v>25</v>
      </c>
      <c r="C22" s="3">
        <f>SUMIF($C4:$C12,C4,$F$4:$F$12)</f>
        <v>35300</v>
      </c>
      <c r="D22" s="3">
        <f>SUMIF($C4:$C12,C6,$F$4:$F$12)</f>
        <v>33500</v>
      </c>
      <c r="E22" s="3">
        <f>SUMIF($C4:$C12,C12,$F$4:$F$12)</f>
        <v>9200</v>
      </c>
    </row>
    <row r="23" spans="2:5" ht="45" x14ac:dyDescent="0.25">
      <c r="B23" s="2" t="s">
        <v>26</v>
      </c>
      <c r="C23" s="3">
        <f>COUNTIF($C$4:$C$12,C4)</f>
        <v>5</v>
      </c>
      <c r="D23" s="3">
        <f>COUNTIF($C$4:$C$12,C6)</f>
        <v>3</v>
      </c>
      <c r="E23" s="3">
        <f>COUNTIF($C$4:$C$12,C12)</f>
        <v>1</v>
      </c>
    </row>
  </sheetData>
  <mergeCells count="2">
    <mergeCell ref="B2:H2"/>
    <mergeCell ref="B15:H1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C3E8-2777-4833-84FF-B696337CA3C4}">
  <dimension ref="E3:I10"/>
  <sheetViews>
    <sheetView workbookViewId="0">
      <selection activeCell="H13" sqref="H13"/>
    </sheetView>
  </sheetViews>
  <sheetFormatPr defaultRowHeight="15" x14ac:dyDescent="0.25"/>
  <cols>
    <col min="1" max="1" width="6.28515625" customWidth="1"/>
    <col min="2" max="2" width="8.140625" customWidth="1"/>
    <col min="3" max="4" width="7.42578125" bestFit="1" customWidth="1"/>
    <col min="5" max="5" width="30.42578125" customWidth="1"/>
    <col min="6" max="6" width="22.42578125" customWidth="1"/>
    <col min="9" max="9" width="13.28515625" customWidth="1"/>
  </cols>
  <sheetData>
    <row r="3" spans="5:9" x14ac:dyDescent="0.25">
      <c r="E3" s="12" t="s">
        <v>29</v>
      </c>
      <c r="F3" s="12" t="s">
        <v>30</v>
      </c>
      <c r="G3" s="3"/>
      <c r="H3" s="3"/>
      <c r="I3" s="3"/>
    </row>
    <row r="4" spans="5:9" x14ac:dyDescent="0.25">
      <c r="E4" s="12" t="s">
        <v>27</v>
      </c>
      <c r="F4" s="3" t="s">
        <v>14</v>
      </c>
      <c r="G4" s="3" t="s">
        <v>13</v>
      </c>
      <c r="H4" s="3" t="s">
        <v>15</v>
      </c>
      <c r="I4" s="3" t="s">
        <v>28</v>
      </c>
    </row>
    <row r="5" spans="5:9" x14ac:dyDescent="0.25">
      <c r="E5" s="13" t="s">
        <v>10</v>
      </c>
      <c r="F5" s="14">
        <v>5000</v>
      </c>
      <c r="G5" s="14">
        <v>1500</v>
      </c>
      <c r="H5" s="14"/>
      <c r="I5" s="14">
        <v>6500</v>
      </c>
    </row>
    <row r="6" spans="5:9" x14ac:dyDescent="0.25">
      <c r="E6" s="13" t="s">
        <v>12</v>
      </c>
      <c r="F6" s="14">
        <v>21500</v>
      </c>
      <c r="G6" s="14">
        <v>12000</v>
      </c>
      <c r="H6" s="14">
        <v>9200</v>
      </c>
      <c r="I6" s="14">
        <v>42700</v>
      </c>
    </row>
    <row r="7" spans="5:9" x14ac:dyDescent="0.25">
      <c r="E7" s="13" t="s">
        <v>9</v>
      </c>
      <c r="F7" s="14">
        <v>7000</v>
      </c>
      <c r="G7" s="14">
        <v>9000</v>
      </c>
      <c r="H7" s="14"/>
      <c r="I7" s="14">
        <v>16000</v>
      </c>
    </row>
    <row r="8" spans="5:9" x14ac:dyDescent="0.25">
      <c r="E8" s="13" t="s">
        <v>8</v>
      </c>
      <c r="F8" s="14"/>
      <c r="G8" s="14">
        <v>6500</v>
      </c>
      <c r="H8" s="14"/>
      <c r="I8" s="14">
        <v>6500</v>
      </c>
    </row>
    <row r="9" spans="5:9" x14ac:dyDescent="0.25">
      <c r="E9" s="13" t="s">
        <v>11</v>
      </c>
      <c r="F9" s="14"/>
      <c r="G9" s="14">
        <v>6300</v>
      </c>
      <c r="H9" s="14"/>
      <c r="I9" s="14">
        <v>6300</v>
      </c>
    </row>
    <row r="10" spans="5:9" x14ac:dyDescent="0.25">
      <c r="E10" s="13" t="s">
        <v>28</v>
      </c>
      <c r="F10" s="14">
        <v>33500</v>
      </c>
      <c r="G10" s="14">
        <v>35300</v>
      </c>
      <c r="H10" s="14">
        <v>9200</v>
      </c>
      <c r="I10" s="14">
        <v>78000</v>
      </c>
    </row>
  </sheetData>
  <sheetProtection algorithmName="SHA-512" hashValue="lXaN4JI+TVrlX6gspyLW5F5NyUCajSOvSKBy5zmiRrwm5b0qC1b+hhTePhu9ULxbwyTA0RaBrrx8lc6DFB/siQ==" saltValue="GbKEYmPzoxpYSQM7Qpubm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Медведев</dc:creator>
  <cp:lastModifiedBy>Андрей Медведев</cp:lastModifiedBy>
  <dcterms:created xsi:type="dcterms:W3CDTF">2021-11-14T23:15:06Z</dcterms:created>
  <dcterms:modified xsi:type="dcterms:W3CDTF">2021-11-16T11:05:04Z</dcterms:modified>
</cp:coreProperties>
</file>