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li\roosterSID\"/>
    </mc:Choice>
  </mc:AlternateContent>
  <xr:revisionPtr revIDLastSave="0" documentId="13_ncr:1_{C2A95FFD-F866-48A8-8C5D-924779B2A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le Team" sheetId="1" r:id="rId1"/>
    <sheet name="Datum" sheetId="2" r:id="rId2"/>
    <sheet name="Anne" sheetId="3" r:id="rId3"/>
    <sheet name="Bruno" sheetId="4" r:id="rId4"/>
    <sheet name="Boet" sheetId="5" r:id="rId5"/>
    <sheet name="Clemente" sheetId="6" r:id="rId6"/>
    <sheet name="Christian" sheetId="7" r:id="rId7"/>
    <sheet name="Daphne" sheetId="8" r:id="rId8"/>
    <sheet name="Daan" sheetId="9" r:id="rId9"/>
    <sheet name="David B" sheetId="10" r:id="rId10"/>
    <sheet name="David S" sheetId="11" r:id="rId11"/>
    <sheet name="Dries" sheetId="12" r:id="rId12"/>
    <sheet name="Duco" sheetId="13" r:id="rId13"/>
    <sheet name="Elike" sheetId="14" r:id="rId14"/>
    <sheet name="Flip" sheetId="15" r:id="rId15"/>
    <sheet name="Friso" sheetId="16" r:id="rId16"/>
    <sheet name="Gijs" sheetId="17" r:id="rId17"/>
    <sheet name="GijsK" sheetId="18" r:id="rId18"/>
    <sheet name="Gijs B" sheetId="19" r:id="rId19"/>
    <sheet name="Inge" sheetId="20" r:id="rId20"/>
    <sheet name="Ivo" sheetId="21" r:id="rId21"/>
    <sheet name="Jasper" sheetId="22" r:id="rId22"/>
    <sheet name="Jacob" sheetId="23" r:id="rId23"/>
    <sheet name="Jantine" sheetId="24" r:id="rId24"/>
    <sheet name="Jan" sheetId="25" r:id="rId25"/>
    <sheet name="Jelle" sheetId="26" r:id="rId26"/>
    <sheet name="Jens" sheetId="27" r:id="rId27"/>
    <sheet name="Joost" sheetId="28" r:id="rId28"/>
    <sheet name="Jorn" sheetId="29" r:id="rId29"/>
    <sheet name="Juliette" sheetId="30" r:id="rId30"/>
    <sheet name="Klaas" sheetId="31" r:id="rId31"/>
    <sheet name="Kurt" sheetId="32" r:id="rId32"/>
    <sheet name="Lars M" sheetId="33" r:id="rId33"/>
    <sheet name="Lars T" sheetId="34" r:id="rId34"/>
    <sheet name="Laetitia" sheetId="35" r:id="rId35"/>
    <sheet name="Laurens" sheetId="36" r:id="rId36"/>
    <sheet name="Laura" sheetId="37" r:id="rId37"/>
    <sheet name="Lennart" sheetId="38" r:id="rId38"/>
    <sheet name="Lieke" sheetId="39" r:id="rId39"/>
    <sheet name="Lotte" sheetId="40" r:id="rId40"/>
    <sheet name="Luc" sheetId="41" r:id="rId41"/>
    <sheet name="Lucas" sheetId="42" r:id="rId42"/>
    <sheet name="Timo" sheetId="43" r:id="rId43"/>
    <sheet name="Karel" sheetId="44" r:id="rId44"/>
    <sheet name="Luuk" sheetId="45" r:id="rId45"/>
    <sheet name="Maaike" sheetId="46" r:id="rId46"/>
    <sheet name="Maarten" sheetId="47" r:id="rId47"/>
    <sheet name="Mats" sheetId="48" r:id="rId48"/>
    <sheet name="Matthijs" sheetId="49" r:id="rId49"/>
    <sheet name="Martijn" sheetId="50" r:id="rId50"/>
    <sheet name="Mart" sheetId="51" r:id="rId51"/>
    <sheet name="Max" sheetId="52" r:id="rId52"/>
    <sheet name="MaxB" sheetId="53" r:id="rId53"/>
    <sheet name="Meike" sheetId="54" r:id="rId54"/>
    <sheet name="Merlijn" sheetId="55" r:id="rId55"/>
    <sheet name="Mick" sheetId="56" r:id="rId56"/>
    <sheet name="Miguel" sheetId="57" r:id="rId57"/>
    <sheet name="Najla" sheetId="58" r:id="rId58"/>
    <sheet name="Nathan" sheetId="59" r:id="rId59"/>
    <sheet name="Niels" sheetId="60" r:id="rId60"/>
    <sheet name="Noor" sheetId="61" r:id="rId61"/>
    <sheet name="Otto" sheetId="62" r:id="rId62"/>
    <sheet name="Pepijn" sheetId="63" r:id="rId63"/>
    <sheet name="Pieter" sheetId="64" r:id="rId64"/>
    <sheet name="PimJan" sheetId="65" r:id="rId65"/>
    <sheet name="Richard" sheetId="66" r:id="rId66"/>
    <sheet name="Rixt" sheetId="67" r:id="rId67"/>
    <sheet name="Roland" sheetId="68" r:id="rId68"/>
    <sheet name="Roos" sheetId="69" r:id="rId69"/>
    <sheet name="Rutger" sheetId="70" r:id="rId70"/>
    <sheet name="Sabita" sheetId="71" r:id="rId71"/>
    <sheet name="Sebas B." sheetId="72" r:id="rId72"/>
    <sheet name="Sophie" sheetId="73" r:id="rId73"/>
    <sheet name="Stephanie" sheetId="74" r:id="rId74"/>
    <sheet name="Susan" sheetId="75" r:id="rId75"/>
    <sheet name="Thomas" sheetId="76" r:id="rId76"/>
    <sheet name="Ties" sheetId="77" r:id="rId77"/>
    <sheet name="Tim P" sheetId="78" r:id="rId78"/>
    <sheet name="Tim W" sheetId="79" r:id="rId79"/>
    <sheet name="TimvdD" sheetId="80" r:id="rId80"/>
    <sheet name="Veronika" sheetId="81" r:id="rId81"/>
    <sheet name="Wester" sheetId="82" r:id="rId82"/>
    <sheet name="Yanniek" sheetId="83" r:id="rId83"/>
  </sheets>
  <definedNames>
    <definedName name="Erikjan">#REF!</definedName>
    <definedName name="Iman">#REF!</definedName>
    <definedName name="Jeroen">#REF!</definedName>
    <definedName name="Nina">#REF!</definedName>
    <definedName name="Omar">'Hele Team'!$O:$O</definedName>
    <definedName name="Sebas">#REF!</definedName>
    <definedName name="Tea">#REF!</definedName>
    <definedName name="Uggi">#REF!</definedName>
    <definedName name="Xander">#REF!</definedName>
    <definedName name="Yannic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1" i="83" l="1"/>
  <c r="C80" i="83"/>
  <c r="C79" i="83"/>
  <c r="C78" i="83"/>
  <c r="A78" i="83"/>
  <c r="C76" i="83"/>
  <c r="B76" i="83"/>
  <c r="C74" i="83"/>
  <c r="B74" i="83"/>
  <c r="C71" i="83"/>
  <c r="B71" i="83"/>
  <c r="C68" i="83"/>
  <c r="B68" i="83"/>
  <c r="C65" i="83"/>
  <c r="B65" i="83"/>
  <c r="C62" i="83"/>
  <c r="B62" i="83"/>
  <c r="C59" i="83"/>
  <c r="B59" i="83"/>
  <c r="A59" i="83"/>
  <c r="C57" i="83"/>
  <c r="B57" i="83"/>
  <c r="C55" i="83"/>
  <c r="B55" i="83"/>
  <c r="C52" i="83"/>
  <c r="B52" i="83"/>
  <c r="C49" i="83"/>
  <c r="B49" i="83"/>
  <c r="C46" i="83"/>
  <c r="B46" i="83"/>
  <c r="C43" i="83"/>
  <c r="B43" i="83"/>
  <c r="C40" i="83"/>
  <c r="B40" i="83"/>
  <c r="A40" i="83"/>
  <c r="C38" i="83"/>
  <c r="B38" i="83"/>
  <c r="C36" i="83"/>
  <c r="B36" i="83"/>
  <c r="C33" i="83"/>
  <c r="B33" i="83"/>
  <c r="C30" i="83"/>
  <c r="B30" i="83"/>
  <c r="C27" i="83"/>
  <c r="B27" i="83"/>
  <c r="C24" i="83"/>
  <c r="B24" i="83"/>
  <c r="C21" i="83"/>
  <c r="B21" i="83"/>
  <c r="A21" i="83"/>
  <c r="C19" i="83"/>
  <c r="B19" i="83"/>
  <c r="C17" i="83"/>
  <c r="B17" i="83"/>
  <c r="C14" i="83"/>
  <c r="B14" i="83"/>
  <c r="C11" i="83"/>
  <c r="B11" i="83"/>
  <c r="C8" i="83"/>
  <c r="B8" i="83"/>
  <c r="C5" i="83"/>
  <c r="B5" i="83"/>
  <c r="C2" i="83"/>
  <c r="B2" i="83"/>
  <c r="A2" i="83"/>
  <c r="E1" i="83"/>
  <c r="D1" i="83"/>
  <c r="C1" i="83"/>
  <c r="B1" i="83"/>
  <c r="A1" i="83"/>
  <c r="D81" i="82"/>
  <c r="C81" i="82"/>
  <c r="D80" i="82"/>
  <c r="C80" i="82"/>
  <c r="D79" i="82"/>
  <c r="C79" i="82"/>
  <c r="D78" i="82"/>
  <c r="C78" i="82"/>
  <c r="A78" i="82"/>
  <c r="D77" i="82"/>
  <c r="D76" i="82"/>
  <c r="C76" i="82"/>
  <c r="B76" i="82"/>
  <c r="D75" i="82"/>
  <c r="D74" i="82"/>
  <c r="C74" i="82"/>
  <c r="B74" i="82"/>
  <c r="D73" i="82"/>
  <c r="D72" i="82"/>
  <c r="D71" i="82"/>
  <c r="C71" i="82"/>
  <c r="B71" i="82"/>
  <c r="D70" i="82"/>
  <c r="D69" i="82"/>
  <c r="D68" i="82"/>
  <c r="C68" i="82"/>
  <c r="B68" i="82"/>
  <c r="D67" i="82"/>
  <c r="D66" i="82"/>
  <c r="D65" i="82"/>
  <c r="C65" i="82"/>
  <c r="B65" i="82"/>
  <c r="D64" i="82"/>
  <c r="D63" i="82"/>
  <c r="D62" i="82"/>
  <c r="C62" i="82"/>
  <c r="B62" i="82"/>
  <c r="D61" i="82"/>
  <c r="D60" i="82"/>
  <c r="D59" i="82"/>
  <c r="C59" i="82"/>
  <c r="B59" i="82"/>
  <c r="A59" i="82"/>
  <c r="D58" i="82"/>
  <c r="D57" i="82"/>
  <c r="C57" i="82"/>
  <c r="B57" i="82"/>
  <c r="D56" i="82"/>
  <c r="D55" i="82"/>
  <c r="C55" i="82"/>
  <c r="B55" i="82"/>
  <c r="D54" i="82"/>
  <c r="D53" i="82"/>
  <c r="D52" i="82"/>
  <c r="C52" i="82"/>
  <c r="B52" i="82"/>
  <c r="D51" i="82"/>
  <c r="D50" i="82"/>
  <c r="D49" i="82"/>
  <c r="C49" i="82"/>
  <c r="B49" i="82"/>
  <c r="D48" i="82"/>
  <c r="D47" i="82"/>
  <c r="D46" i="82"/>
  <c r="C46" i="82"/>
  <c r="B46" i="82"/>
  <c r="C43" i="82"/>
  <c r="B43" i="82"/>
  <c r="C40" i="82"/>
  <c r="B40" i="82"/>
  <c r="A40" i="82"/>
  <c r="C38" i="82"/>
  <c r="B38" i="82"/>
  <c r="C36" i="82"/>
  <c r="B36" i="82"/>
  <c r="C33" i="82"/>
  <c r="B33" i="82"/>
  <c r="C30" i="82"/>
  <c r="B30" i="82"/>
  <c r="C27" i="82"/>
  <c r="B27" i="82"/>
  <c r="C24" i="82"/>
  <c r="B24" i="82"/>
  <c r="C21" i="82"/>
  <c r="B21" i="82"/>
  <c r="A21" i="82"/>
  <c r="C19" i="82"/>
  <c r="B19" i="82"/>
  <c r="C17" i="82"/>
  <c r="B17" i="82"/>
  <c r="C14" i="82"/>
  <c r="B14" i="82"/>
  <c r="C11" i="82"/>
  <c r="B11" i="82"/>
  <c r="C8" i="82"/>
  <c r="B8" i="82"/>
  <c r="C5" i="82"/>
  <c r="B5" i="82"/>
  <c r="C2" i="82"/>
  <c r="B2" i="82"/>
  <c r="A2" i="82"/>
  <c r="D1" i="82"/>
  <c r="C1" i="82"/>
  <c r="B1" i="82"/>
  <c r="A1" i="82"/>
  <c r="D81" i="81"/>
  <c r="C81" i="81"/>
  <c r="D80" i="81"/>
  <c r="C80" i="81"/>
  <c r="D79" i="81"/>
  <c r="C79" i="81"/>
  <c r="D78" i="81"/>
  <c r="C78" i="81"/>
  <c r="A78" i="81"/>
  <c r="D76" i="81"/>
  <c r="C76" i="81"/>
  <c r="B76" i="81"/>
  <c r="D75" i="81"/>
  <c r="D74" i="81"/>
  <c r="C74" i="81"/>
  <c r="B74" i="81"/>
  <c r="D73" i="81"/>
  <c r="C71" i="81"/>
  <c r="B71" i="81"/>
  <c r="C68" i="81"/>
  <c r="B68" i="81"/>
  <c r="C65" i="81"/>
  <c r="B65" i="81"/>
  <c r="C62" i="81"/>
  <c r="B62" i="81"/>
  <c r="C59" i="81"/>
  <c r="B59" i="81"/>
  <c r="A59" i="81"/>
  <c r="D57" i="81"/>
  <c r="C57" i="81"/>
  <c r="B57" i="81"/>
  <c r="D56" i="81"/>
  <c r="D55" i="81"/>
  <c r="C55" i="81"/>
  <c r="B55" i="81"/>
  <c r="D54" i="81"/>
  <c r="C52" i="81"/>
  <c r="B52" i="81"/>
  <c r="C49" i="81"/>
  <c r="B49" i="81"/>
  <c r="C46" i="81"/>
  <c r="B46" i="81"/>
  <c r="C43" i="81"/>
  <c r="B43" i="81"/>
  <c r="C40" i="81"/>
  <c r="B40" i="81"/>
  <c r="A40" i="81"/>
  <c r="D38" i="81"/>
  <c r="C38" i="81"/>
  <c r="B38" i="81"/>
  <c r="D37" i="81"/>
  <c r="C36" i="81"/>
  <c r="B36" i="81"/>
  <c r="D35" i="81"/>
  <c r="C33" i="81"/>
  <c r="B33" i="81"/>
  <c r="C30" i="81"/>
  <c r="B30" i="81"/>
  <c r="C27" i="81"/>
  <c r="B27" i="81"/>
  <c r="C24" i="81"/>
  <c r="B24" i="81"/>
  <c r="C21" i="81"/>
  <c r="B21" i="81"/>
  <c r="A21" i="81"/>
  <c r="D19" i="81"/>
  <c r="C19" i="81"/>
  <c r="B19" i="81"/>
  <c r="D18" i="81"/>
  <c r="D17" i="81"/>
  <c r="C17" i="81"/>
  <c r="B17" i="81"/>
  <c r="D16" i="81"/>
  <c r="C14" i="81"/>
  <c r="B14" i="81"/>
  <c r="C11" i="81"/>
  <c r="B11" i="81"/>
  <c r="C8" i="81"/>
  <c r="B8" i="81"/>
  <c r="C5" i="81"/>
  <c r="B5" i="81"/>
  <c r="C2" i="81"/>
  <c r="B2" i="81"/>
  <c r="A2" i="81"/>
  <c r="E1" i="81"/>
  <c r="D1" i="81"/>
  <c r="C1" i="81"/>
  <c r="B1" i="81"/>
  <c r="A1" i="81"/>
  <c r="A383" i="80"/>
  <c r="A402" i="80" s="1"/>
  <c r="A421" i="80" s="1"/>
  <c r="A440" i="80" s="1"/>
  <c r="A459" i="80" s="1"/>
  <c r="A478" i="80" s="1"/>
  <c r="A497" i="80" s="1"/>
  <c r="A516" i="80" s="1"/>
  <c r="A535" i="80" s="1"/>
  <c r="A554" i="80" s="1"/>
  <c r="A573" i="80" s="1"/>
  <c r="A592" i="80" s="1"/>
  <c r="A611" i="80" s="1"/>
  <c r="A630" i="80" s="1"/>
  <c r="A649" i="80" s="1"/>
  <c r="A668" i="80" s="1"/>
  <c r="A687" i="80" s="1"/>
  <c r="C81" i="80"/>
  <c r="C80" i="80"/>
  <c r="C79" i="80"/>
  <c r="C78" i="80"/>
  <c r="A78" i="80"/>
  <c r="D77" i="80"/>
  <c r="D76" i="80"/>
  <c r="C76" i="80"/>
  <c r="B76" i="80"/>
  <c r="D75" i="80"/>
  <c r="D74" i="80"/>
  <c r="C74" i="80"/>
  <c r="B74" i="80"/>
  <c r="D73" i="80"/>
  <c r="D72" i="80"/>
  <c r="D71" i="80"/>
  <c r="C71" i="80"/>
  <c r="B71" i="80"/>
  <c r="D70" i="80"/>
  <c r="D69" i="80"/>
  <c r="D68" i="80"/>
  <c r="C68" i="80"/>
  <c r="B68" i="80"/>
  <c r="D67" i="80"/>
  <c r="D66" i="80"/>
  <c r="D65" i="80"/>
  <c r="C65" i="80"/>
  <c r="B65" i="80"/>
  <c r="D64" i="80"/>
  <c r="D63" i="80"/>
  <c r="D62" i="80"/>
  <c r="C62" i="80"/>
  <c r="B62" i="80"/>
  <c r="D61" i="80"/>
  <c r="D60" i="80"/>
  <c r="D59" i="80"/>
  <c r="C59" i="80"/>
  <c r="B59" i="80"/>
  <c r="A59" i="80"/>
  <c r="D58" i="80"/>
  <c r="D57" i="80"/>
  <c r="C57" i="80"/>
  <c r="B57" i="80"/>
  <c r="D56" i="80"/>
  <c r="D55" i="80"/>
  <c r="C55" i="80"/>
  <c r="B55" i="80"/>
  <c r="D54" i="80"/>
  <c r="D53" i="80"/>
  <c r="D52" i="80"/>
  <c r="C52" i="80"/>
  <c r="B52" i="80"/>
  <c r="D51" i="80"/>
  <c r="D50" i="80"/>
  <c r="C49" i="80"/>
  <c r="B49" i="80"/>
  <c r="C46" i="80"/>
  <c r="B46" i="80"/>
  <c r="C43" i="80"/>
  <c r="B43" i="80"/>
  <c r="C40" i="80"/>
  <c r="B40" i="80"/>
  <c r="A40" i="80"/>
  <c r="D39" i="80"/>
  <c r="D38" i="80"/>
  <c r="C38" i="80"/>
  <c r="B38" i="80"/>
  <c r="D37" i="80"/>
  <c r="D36" i="80"/>
  <c r="C36" i="80"/>
  <c r="B36" i="80"/>
  <c r="D35" i="80"/>
  <c r="D34" i="80"/>
  <c r="D33" i="80"/>
  <c r="C33" i="80"/>
  <c r="B33" i="80"/>
  <c r="D32" i="80"/>
  <c r="D31" i="80"/>
  <c r="D30" i="80"/>
  <c r="C30" i="80"/>
  <c r="B30" i="80"/>
  <c r="D29" i="80"/>
  <c r="D28" i="80"/>
  <c r="D27" i="80"/>
  <c r="C27" i="80"/>
  <c r="B27" i="80"/>
  <c r="D26" i="80"/>
  <c r="D25" i="80"/>
  <c r="D24" i="80"/>
  <c r="C24" i="80"/>
  <c r="B24" i="80"/>
  <c r="D23" i="80"/>
  <c r="D22" i="80"/>
  <c r="D21" i="80"/>
  <c r="C21" i="80"/>
  <c r="B21" i="80"/>
  <c r="A21" i="80"/>
  <c r="D20" i="80"/>
  <c r="D19" i="80"/>
  <c r="C19" i="80"/>
  <c r="B19" i="80"/>
  <c r="D18" i="80"/>
  <c r="D17" i="80"/>
  <c r="C17" i="80"/>
  <c r="B17" i="80"/>
  <c r="D16" i="80"/>
  <c r="D14" i="80"/>
  <c r="C14" i="80"/>
  <c r="B14" i="80"/>
  <c r="D13" i="80"/>
  <c r="D12" i="80"/>
  <c r="D11" i="80"/>
  <c r="C11" i="80"/>
  <c r="B11" i="80"/>
  <c r="D10" i="80"/>
  <c r="D9" i="80"/>
  <c r="D8" i="80"/>
  <c r="C8" i="80"/>
  <c r="B8" i="80"/>
  <c r="D7" i="80"/>
  <c r="D5" i="80"/>
  <c r="C5" i="80"/>
  <c r="B5" i="80"/>
  <c r="D4" i="80"/>
  <c r="D3" i="80"/>
  <c r="D2" i="80"/>
  <c r="C2" i="80"/>
  <c r="B2" i="80"/>
  <c r="A2" i="80"/>
  <c r="E1" i="80"/>
  <c r="D1" i="80"/>
  <c r="C1" i="80"/>
  <c r="B1" i="80"/>
  <c r="A1" i="80"/>
  <c r="A402" i="79"/>
  <c r="A421" i="79" s="1"/>
  <c r="A440" i="79" s="1"/>
  <c r="A459" i="79" s="1"/>
  <c r="A478" i="79" s="1"/>
  <c r="A497" i="79" s="1"/>
  <c r="A516" i="79" s="1"/>
  <c r="A535" i="79" s="1"/>
  <c r="A554" i="79" s="1"/>
  <c r="A573" i="79" s="1"/>
  <c r="A592" i="79" s="1"/>
  <c r="A611" i="79" s="1"/>
  <c r="A630" i="79" s="1"/>
  <c r="A649" i="79" s="1"/>
  <c r="A668" i="79" s="1"/>
  <c r="A687" i="79" s="1"/>
  <c r="A383" i="79"/>
  <c r="C81" i="79"/>
  <c r="C80" i="79"/>
  <c r="C79" i="79"/>
  <c r="C78" i="79"/>
  <c r="A78" i="79"/>
  <c r="C76" i="79"/>
  <c r="B76" i="79"/>
  <c r="C74" i="79"/>
  <c r="B74" i="79"/>
  <c r="C71" i="79"/>
  <c r="B71" i="79"/>
  <c r="C68" i="79"/>
  <c r="B68" i="79"/>
  <c r="C65" i="79"/>
  <c r="B65" i="79"/>
  <c r="C62" i="79"/>
  <c r="B62" i="79"/>
  <c r="C59" i="79"/>
  <c r="B59" i="79"/>
  <c r="A59" i="79"/>
  <c r="C57" i="79"/>
  <c r="B57" i="79"/>
  <c r="C55" i="79"/>
  <c r="B55" i="79"/>
  <c r="C52" i="79"/>
  <c r="B52" i="79"/>
  <c r="C49" i="79"/>
  <c r="B49" i="79"/>
  <c r="C46" i="79"/>
  <c r="B46" i="79"/>
  <c r="C43" i="79"/>
  <c r="B43" i="79"/>
  <c r="C40" i="79"/>
  <c r="B40" i="79"/>
  <c r="A40" i="79"/>
  <c r="C38" i="79"/>
  <c r="B38" i="79"/>
  <c r="C36" i="79"/>
  <c r="B36" i="79"/>
  <c r="C33" i="79"/>
  <c r="B33" i="79"/>
  <c r="C30" i="79"/>
  <c r="B30" i="79"/>
  <c r="C27" i="79"/>
  <c r="B27" i="79"/>
  <c r="C24" i="79"/>
  <c r="B24" i="79"/>
  <c r="C21" i="79"/>
  <c r="B21" i="79"/>
  <c r="A21" i="79"/>
  <c r="C19" i="79"/>
  <c r="B19" i="79"/>
  <c r="C17" i="79"/>
  <c r="B17" i="79"/>
  <c r="C14" i="79"/>
  <c r="B14" i="79"/>
  <c r="C11" i="79"/>
  <c r="B11" i="79"/>
  <c r="C8" i="79"/>
  <c r="B8" i="79"/>
  <c r="C5" i="79"/>
  <c r="B5" i="79"/>
  <c r="C2" i="79"/>
  <c r="B2" i="79"/>
  <c r="A2" i="79"/>
  <c r="E1" i="79"/>
  <c r="D1" i="79"/>
  <c r="C1" i="79"/>
  <c r="B1" i="79"/>
  <c r="A1" i="79"/>
  <c r="C81" i="78"/>
  <c r="C80" i="78"/>
  <c r="C79" i="78"/>
  <c r="C78" i="78"/>
  <c r="A78" i="78"/>
  <c r="C76" i="78"/>
  <c r="B76" i="78"/>
  <c r="C74" i="78"/>
  <c r="B74" i="78"/>
  <c r="C71" i="78"/>
  <c r="B71" i="78"/>
  <c r="C68" i="78"/>
  <c r="B68" i="78"/>
  <c r="C65" i="78"/>
  <c r="B65" i="78"/>
  <c r="C62" i="78"/>
  <c r="B62" i="78"/>
  <c r="C59" i="78"/>
  <c r="B59" i="78"/>
  <c r="A59" i="78"/>
  <c r="C57" i="78"/>
  <c r="B57" i="78"/>
  <c r="C55" i="78"/>
  <c r="B55" i="78"/>
  <c r="C52" i="78"/>
  <c r="B52" i="78"/>
  <c r="C49" i="78"/>
  <c r="B49" i="78"/>
  <c r="C46" i="78"/>
  <c r="B46" i="78"/>
  <c r="C43" i="78"/>
  <c r="B43" i="78"/>
  <c r="C40" i="78"/>
  <c r="B40" i="78"/>
  <c r="A40" i="78"/>
  <c r="C38" i="78"/>
  <c r="B38" i="78"/>
  <c r="C36" i="78"/>
  <c r="B36" i="78"/>
  <c r="C33" i="78"/>
  <c r="B33" i="78"/>
  <c r="C30" i="78"/>
  <c r="B30" i="78"/>
  <c r="C27" i="78"/>
  <c r="B27" i="78"/>
  <c r="C24" i="78"/>
  <c r="B24" i="78"/>
  <c r="C21" i="78"/>
  <c r="B21" i="78"/>
  <c r="A21" i="78"/>
  <c r="C19" i="78"/>
  <c r="B19" i="78"/>
  <c r="C17" i="78"/>
  <c r="B17" i="78"/>
  <c r="C14" i="78"/>
  <c r="B14" i="78"/>
  <c r="C11" i="78"/>
  <c r="B11" i="78"/>
  <c r="C8" i="78"/>
  <c r="B8" i="78"/>
  <c r="C5" i="78"/>
  <c r="B5" i="78"/>
  <c r="C2" i="78"/>
  <c r="B2" i="78"/>
  <c r="A2" i="78"/>
  <c r="E1" i="78"/>
  <c r="D1" i="78"/>
  <c r="C1" i="78"/>
  <c r="B1" i="78"/>
  <c r="A1" i="78"/>
  <c r="C81" i="77"/>
  <c r="C80" i="77"/>
  <c r="C79" i="77"/>
  <c r="C78" i="77"/>
  <c r="A78" i="77"/>
  <c r="C76" i="77"/>
  <c r="B76" i="77"/>
  <c r="C74" i="77"/>
  <c r="B74" i="77"/>
  <c r="C71" i="77"/>
  <c r="B71" i="77"/>
  <c r="C68" i="77"/>
  <c r="B68" i="77"/>
  <c r="C65" i="77"/>
  <c r="B65" i="77"/>
  <c r="C62" i="77"/>
  <c r="B62" i="77"/>
  <c r="C59" i="77"/>
  <c r="B59" i="77"/>
  <c r="A59" i="77"/>
  <c r="C57" i="77"/>
  <c r="B57" i="77"/>
  <c r="C55" i="77"/>
  <c r="B55" i="77"/>
  <c r="C52" i="77"/>
  <c r="B52" i="77"/>
  <c r="C49" i="77"/>
  <c r="B49" i="77"/>
  <c r="C46" i="77"/>
  <c r="B46" i="77"/>
  <c r="C43" i="77"/>
  <c r="B43" i="77"/>
  <c r="C40" i="77"/>
  <c r="B40" i="77"/>
  <c r="A40" i="77"/>
  <c r="C38" i="77"/>
  <c r="B38" i="77"/>
  <c r="C36" i="77"/>
  <c r="B36" i="77"/>
  <c r="C33" i="77"/>
  <c r="B33" i="77"/>
  <c r="C30" i="77"/>
  <c r="B30" i="77"/>
  <c r="C27" i="77"/>
  <c r="B27" i="77"/>
  <c r="C24" i="77"/>
  <c r="B24" i="77"/>
  <c r="C21" i="77"/>
  <c r="B21" i="77"/>
  <c r="A21" i="77"/>
  <c r="C19" i="77"/>
  <c r="B19" i="77"/>
  <c r="C17" i="77"/>
  <c r="B17" i="77"/>
  <c r="C14" i="77"/>
  <c r="B14" i="77"/>
  <c r="C11" i="77"/>
  <c r="B11" i="77"/>
  <c r="C8" i="77"/>
  <c r="B8" i="77"/>
  <c r="C5" i="77"/>
  <c r="B5" i="77"/>
  <c r="C2" i="77"/>
  <c r="B2" i="77"/>
  <c r="A2" i="77"/>
  <c r="E1" i="77"/>
  <c r="D1" i="77"/>
  <c r="C1" i="77"/>
  <c r="B1" i="77"/>
  <c r="A1" i="77"/>
  <c r="C81" i="76"/>
  <c r="C80" i="76"/>
  <c r="C79" i="76"/>
  <c r="C78" i="76"/>
  <c r="A78" i="76"/>
  <c r="C76" i="76"/>
  <c r="B76" i="76"/>
  <c r="C74" i="76"/>
  <c r="B74" i="76"/>
  <c r="C71" i="76"/>
  <c r="B71" i="76"/>
  <c r="C68" i="76"/>
  <c r="B68" i="76"/>
  <c r="C65" i="76"/>
  <c r="B65" i="76"/>
  <c r="C62" i="76"/>
  <c r="B62" i="76"/>
  <c r="C59" i="76"/>
  <c r="B59" i="76"/>
  <c r="A59" i="76"/>
  <c r="C57" i="76"/>
  <c r="B57" i="76"/>
  <c r="C55" i="76"/>
  <c r="B55" i="76"/>
  <c r="C52" i="76"/>
  <c r="B52" i="76"/>
  <c r="D50" i="76"/>
  <c r="D49" i="76"/>
  <c r="C49" i="76"/>
  <c r="B49" i="76"/>
  <c r="D48" i="76"/>
  <c r="D47" i="76"/>
  <c r="C46" i="76"/>
  <c r="B46" i="76"/>
  <c r="C43" i="76"/>
  <c r="B43" i="76"/>
  <c r="C40" i="76"/>
  <c r="B40" i="76"/>
  <c r="A40" i="76"/>
  <c r="D39" i="76"/>
  <c r="D38" i="76"/>
  <c r="C38" i="76"/>
  <c r="B38" i="76"/>
  <c r="D37" i="76"/>
  <c r="D36" i="76"/>
  <c r="C36" i="76"/>
  <c r="B36" i="76"/>
  <c r="C33" i="76"/>
  <c r="B33" i="76"/>
  <c r="D31" i="76"/>
  <c r="D30" i="76"/>
  <c r="C30" i="76"/>
  <c r="B30" i="76"/>
  <c r="D27" i="76"/>
  <c r="C27" i="76"/>
  <c r="B27" i="76"/>
  <c r="D25" i="76"/>
  <c r="C24" i="76"/>
  <c r="B24" i="76"/>
  <c r="C21" i="76"/>
  <c r="B21" i="76"/>
  <c r="A21" i="76"/>
  <c r="D20" i="76"/>
  <c r="D19" i="76"/>
  <c r="C19" i="76"/>
  <c r="B19" i="76"/>
  <c r="D18" i="76"/>
  <c r="D17" i="76"/>
  <c r="C17" i="76"/>
  <c r="B17" i="76"/>
  <c r="C14" i="76"/>
  <c r="B14" i="76"/>
  <c r="D12" i="76"/>
  <c r="D11" i="76"/>
  <c r="C11" i="76"/>
  <c r="B11" i="76"/>
  <c r="D8" i="76"/>
  <c r="C8" i="76"/>
  <c r="B8" i="76"/>
  <c r="D6" i="76"/>
  <c r="D5" i="76"/>
  <c r="C5" i="76"/>
  <c r="B5" i="76"/>
  <c r="D4" i="76"/>
  <c r="D3" i="76"/>
  <c r="C2" i="76"/>
  <c r="B2" i="76"/>
  <c r="A2" i="76"/>
  <c r="E1" i="76"/>
  <c r="D1" i="76"/>
  <c r="C1" i="76"/>
  <c r="B1" i="76"/>
  <c r="A1" i="76"/>
  <c r="C81" i="75"/>
  <c r="C80" i="75"/>
  <c r="C79" i="75"/>
  <c r="C78" i="75"/>
  <c r="A78" i="75"/>
  <c r="C76" i="75"/>
  <c r="B76" i="75"/>
  <c r="C74" i="75"/>
  <c r="B74" i="75"/>
  <c r="C71" i="75"/>
  <c r="B71" i="75"/>
  <c r="C68" i="75"/>
  <c r="B68" i="75"/>
  <c r="C65" i="75"/>
  <c r="B65" i="75"/>
  <c r="C62" i="75"/>
  <c r="B62" i="75"/>
  <c r="C59" i="75"/>
  <c r="B59" i="75"/>
  <c r="A59" i="75"/>
  <c r="C57" i="75"/>
  <c r="B57" i="75"/>
  <c r="C55" i="75"/>
  <c r="B55" i="75"/>
  <c r="C52" i="75"/>
  <c r="B52" i="75"/>
  <c r="C49" i="75"/>
  <c r="B49" i="75"/>
  <c r="C46" i="75"/>
  <c r="B46" i="75"/>
  <c r="C43" i="75"/>
  <c r="B43" i="75"/>
  <c r="C40" i="75"/>
  <c r="B40" i="75"/>
  <c r="A40" i="75"/>
  <c r="C38" i="75"/>
  <c r="B38" i="75"/>
  <c r="C36" i="75"/>
  <c r="B36" i="75"/>
  <c r="C33" i="75"/>
  <c r="B33" i="75"/>
  <c r="C30" i="75"/>
  <c r="B30" i="75"/>
  <c r="C27" i="75"/>
  <c r="B27" i="75"/>
  <c r="C24" i="75"/>
  <c r="B24" i="75"/>
  <c r="C21" i="75"/>
  <c r="B21" i="75"/>
  <c r="A21" i="75"/>
  <c r="C19" i="75"/>
  <c r="B19" i="75"/>
  <c r="C17" i="75"/>
  <c r="B17" i="75"/>
  <c r="C14" i="75"/>
  <c r="B14" i="75"/>
  <c r="C11" i="75"/>
  <c r="B11" i="75"/>
  <c r="C8" i="75"/>
  <c r="B8" i="75"/>
  <c r="C5" i="75"/>
  <c r="B5" i="75"/>
  <c r="C2" i="75"/>
  <c r="B2" i="75"/>
  <c r="A2" i="75"/>
  <c r="E1" i="75"/>
  <c r="D1" i="75"/>
  <c r="C1" i="75"/>
  <c r="B1" i="75"/>
  <c r="A1" i="75"/>
  <c r="C81" i="74"/>
  <c r="C80" i="74"/>
  <c r="C79" i="74"/>
  <c r="C78" i="74"/>
  <c r="A78" i="74"/>
  <c r="C76" i="74"/>
  <c r="B76" i="74"/>
  <c r="C74" i="74"/>
  <c r="B74" i="74"/>
  <c r="C71" i="74"/>
  <c r="B71" i="74"/>
  <c r="C68" i="74"/>
  <c r="B68" i="74"/>
  <c r="C65" i="74"/>
  <c r="B65" i="74"/>
  <c r="C62" i="74"/>
  <c r="B62" i="74"/>
  <c r="C59" i="74"/>
  <c r="B59" i="74"/>
  <c r="A59" i="74"/>
  <c r="C57" i="74"/>
  <c r="B57" i="74"/>
  <c r="C55" i="74"/>
  <c r="B55" i="74"/>
  <c r="C52" i="74"/>
  <c r="B52" i="74"/>
  <c r="C49" i="74"/>
  <c r="B49" i="74"/>
  <c r="C46" i="74"/>
  <c r="B46" i="74"/>
  <c r="C43" i="74"/>
  <c r="B43" i="74"/>
  <c r="C40" i="74"/>
  <c r="B40" i="74"/>
  <c r="A40" i="74"/>
  <c r="C38" i="74"/>
  <c r="B38" i="74"/>
  <c r="C36" i="74"/>
  <c r="B36" i="74"/>
  <c r="C33" i="74"/>
  <c r="B33" i="74"/>
  <c r="C30" i="74"/>
  <c r="B30" i="74"/>
  <c r="C27" i="74"/>
  <c r="B27" i="74"/>
  <c r="C24" i="74"/>
  <c r="B24" i="74"/>
  <c r="C21" i="74"/>
  <c r="B21" i="74"/>
  <c r="A21" i="74"/>
  <c r="C19" i="74"/>
  <c r="B19" i="74"/>
  <c r="C17" i="74"/>
  <c r="B17" i="74"/>
  <c r="C14" i="74"/>
  <c r="B14" i="74"/>
  <c r="C11" i="74"/>
  <c r="B11" i="74"/>
  <c r="C8" i="74"/>
  <c r="B8" i="74"/>
  <c r="C5" i="74"/>
  <c r="B5" i="74"/>
  <c r="C2" i="74"/>
  <c r="B2" i="74"/>
  <c r="A2" i="74"/>
  <c r="E1" i="74"/>
  <c r="D1" i="74"/>
  <c r="C1" i="74"/>
  <c r="B1" i="74"/>
  <c r="A1" i="74"/>
  <c r="C81" i="73"/>
  <c r="C80" i="73"/>
  <c r="C79" i="73"/>
  <c r="C78" i="73"/>
  <c r="A78" i="73"/>
  <c r="C76" i="73"/>
  <c r="B76" i="73"/>
  <c r="C74" i="73"/>
  <c r="B74" i="73"/>
  <c r="C71" i="73"/>
  <c r="B71" i="73"/>
  <c r="C68" i="73"/>
  <c r="B68" i="73"/>
  <c r="C65" i="73"/>
  <c r="B65" i="73"/>
  <c r="C62" i="73"/>
  <c r="B62" i="73"/>
  <c r="C59" i="73"/>
  <c r="B59" i="73"/>
  <c r="A59" i="73"/>
  <c r="C57" i="73"/>
  <c r="B57" i="73"/>
  <c r="C55" i="73"/>
  <c r="B55" i="73"/>
  <c r="C52" i="73"/>
  <c r="B52" i="73"/>
  <c r="C49" i="73"/>
  <c r="B49" i="73"/>
  <c r="C46" i="73"/>
  <c r="B46" i="73"/>
  <c r="C43" i="73"/>
  <c r="B43" i="73"/>
  <c r="C40" i="73"/>
  <c r="B40" i="73"/>
  <c r="A40" i="73"/>
  <c r="C38" i="73"/>
  <c r="B38" i="73"/>
  <c r="C36" i="73"/>
  <c r="B36" i="73"/>
  <c r="C33" i="73"/>
  <c r="B33" i="73"/>
  <c r="C30" i="73"/>
  <c r="B30" i="73"/>
  <c r="C27" i="73"/>
  <c r="B27" i="73"/>
  <c r="C24" i="73"/>
  <c r="B24" i="73"/>
  <c r="C21" i="73"/>
  <c r="B21" i="73"/>
  <c r="A21" i="73"/>
  <c r="C19" i="73"/>
  <c r="B19" i="73"/>
  <c r="C17" i="73"/>
  <c r="B17" i="73"/>
  <c r="C14" i="73"/>
  <c r="B14" i="73"/>
  <c r="C11" i="73"/>
  <c r="B11" i="73"/>
  <c r="C8" i="73"/>
  <c r="B8" i="73"/>
  <c r="C5" i="73"/>
  <c r="B5" i="73"/>
  <c r="C2" i="73"/>
  <c r="B2" i="73"/>
  <c r="A2" i="73"/>
  <c r="E1" i="73"/>
  <c r="D1" i="73"/>
  <c r="C1" i="73"/>
  <c r="B1" i="73"/>
  <c r="A1" i="73"/>
  <c r="C81" i="72"/>
  <c r="C80" i="72"/>
  <c r="C79" i="72"/>
  <c r="C78" i="72"/>
  <c r="A78" i="72"/>
  <c r="C76" i="72"/>
  <c r="B76" i="72"/>
  <c r="C74" i="72"/>
  <c r="B74" i="72"/>
  <c r="C71" i="72"/>
  <c r="B71" i="72"/>
  <c r="C68" i="72"/>
  <c r="B68" i="72"/>
  <c r="C65" i="72"/>
  <c r="B65" i="72"/>
  <c r="C62" i="72"/>
  <c r="B62" i="72"/>
  <c r="C59" i="72"/>
  <c r="B59" i="72"/>
  <c r="A59" i="72"/>
  <c r="C57" i="72"/>
  <c r="B57" i="72"/>
  <c r="C55" i="72"/>
  <c r="B55" i="72"/>
  <c r="C52" i="72"/>
  <c r="B52" i="72"/>
  <c r="C49" i="72"/>
  <c r="B49" i="72"/>
  <c r="C46" i="72"/>
  <c r="B46" i="72"/>
  <c r="C43" i="72"/>
  <c r="B43" i="72"/>
  <c r="C40" i="72"/>
  <c r="B40" i="72"/>
  <c r="A40" i="72"/>
  <c r="C38" i="72"/>
  <c r="B38" i="72"/>
  <c r="C36" i="72"/>
  <c r="B36" i="72"/>
  <c r="C33" i="72"/>
  <c r="B33" i="72"/>
  <c r="C30" i="72"/>
  <c r="B30" i="72"/>
  <c r="C27" i="72"/>
  <c r="B27" i="72"/>
  <c r="C24" i="72"/>
  <c r="B24" i="72"/>
  <c r="C21" i="72"/>
  <c r="B21" i="72"/>
  <c r="A21" i="72"/>
  <c r="C19" i="72"/>
  <c r="B19" i="72"/>
  <c r="C17" i="72"/>
  <c r="B17" i="72"/>
  <c r="C14" i="72"/>
  <c r="B14" i="72"/>
  <c r="C11" i="72"/>
  <c r="B11" i="72"/>
  <c r="C8" i="72"/>
  <c r="B8" i="72"/>
  <c r="C5" i="72"/>
  <c r="B5" i="72"/>
  <c r="D2" i="72"/>
  <c r="C2" i="72"/>
  <c r="B2" i="72"/>
  <c r="A2" i="72"/>
  <c r="E1" i="72"/>
  <c r="D1" i="72"/>
  <c r="C1" i="72"/>
  <c r="B1" i="72"/>
  <c r="A1" i="72"/>
  <c r="D81" i="71"/>
  <c r="C81" i="71"/>
  <c r="D80" i="71"/>
  <c r="C80" i="71"/>
  <c r="D79" i="71"/>
  <c r="C79" i="71"/>
  <c r="D78" i="71"/>
  <c r="C78" i="71"/>
  <c r="A78" i="71"/>
  <c r="D77" i="71"/>
  <c r="D76" i="71"/>
  <c r="C76" i="71"/>
  <c r="B76" i="71"/>
  <c r="D75" i="71"/>
  <c r="D74" i="71"/>
  <c r="C74" i="71"/>
  <c r="B74" i="71"/>
  <c r="C71" i="71"/>
  <c r="B71" i="71"/>
  <c r="D70" i="71"/>
  <c r="D69" i="71"/>
  <c r="D68" i="71"/>
  <c r="C68" i="71"/>
  <c r="B68" i="71"/>
  <c r="D67" i="71"/>
  <c r="D66" i="71"/>
  <c r="D65" i="71"/>
  <c r="C65" i="71"/>
  <c r="B65" i="71"/>
  <c r="D64" i="71"/>
  <c r="D63" i="71"/>
  <c r="D62" i="71"/>
  <c r="C62" i="71"/>
  <c r="B62" i="71"/>
  <c r="D61" i="71"/>
  <c r="D60" i="71"/>
  <c r="D59" i="71"/>
  <c r="C59" i="71"/>
  <c r="B59" i="71"/>
  <c r="A59" i="71"/>
  <c r="D58" i="71"/>
  <c r="D57" i="71"/>
  <c r="C57" i="71"/>
  <c r="B57" i="71"/>
  <c r="D56" i="71"/>
  <c r="D55" i="71"/>
  <c r="C55" i="71"/>
  <c r="B55" i="71"/>
  <c r="D54" i="71"/>
  <c r="C52" i="71"/>
  <c r="B52" i="71"/>
  <c r="D51" i="71"/>
  <c r="D50" i="71"/>
  <c r="D49" i="71"/>
  <c r="C49" i="71"/>
  <c r="B49" i="71"/>
  <c r="D48" i="71"/>
  <c r="D47" i="71"/>
  <c r="D46" i="71"/>
  <c r="C46" i="71"/>
  <c r="B46" i="71"/>
  <c r="D45" i="71"/>
  <c r="D44" i="71"/>
  <c r="D43" i="71"/>
  <c r="C43" i="71"/>
  <c r="B43" i="71"/>
  <c r="D42" i="71"/>
  <c r="D41" i="71"/>
  <c r="D40" i="71"/>
  <c r="C40" i="71"/>
  <c r="B40" i="71"/>
  <c r="A40" i="71"/>
  <c r="D39" i="71"/>
  <c r="D38" i="71"/>
  <c r="C38" i="71"/>
  <c r="B38" i="71"/>
  <c r="D37" i="71"/>
  <c r="D36" i="71"/>
  <c r="C36" i="71"/>
  <c r="B36" i="71"/>
  <c r="D35" i="71"/>
  <c r="C33" i="71"/>
  <c r="B33" i="71"/>
  <c r="D32" i="71"/>
  <c r="D31" i="71"/>
  <c r="D30" i="71"/>
  <c r="C30" i="71"/>
  <c r="B30" i="71"/>
  <c r="D29" i="71"/>
  <c r="D28" i="71"/>
  <c r="D27" i="71"/>
  <c r="C27" i="71"/>
  <c r="B27" i="71"/>
  <c r="D26" i="71"/>
  <c r="D25" i="71"/>
  <c r="D24" i="71"/>
  <c r="C24" i="71"/>
  <c r="B24" i="71"/>
  <c r="D23" i="71"/>
  <c r="D22" i="71"/>
  <c r="D21" i="71"/>
  <c r="C21" i="71"/>
  <c r="B21" i="71"/>
  <c r="A21" i="71"/>
  <c r="D20" i="71"/>
  <c r="D19" i="71"/>
  <c r="C19" i="71"/>
  <c r="B19" i="71"/>
  <c r="D18" i="71"/>
  <c r="D17" i="71"/>
  <c r="C17" i="71"/>
  <c r="B17" i="71"/>
  <c r="D16" i="71"/>
  <c r="C14" i="71"/>
  <c r="B14" i="71"/>
  <c r="D13" i="71"/>
  <c r="D12" i="71"/>
  <c r="D11" i="71"/>
  <c r="C11" i="71"/>
  <c r="B11" i="71"/>
  <c r="D10" i="71"/>
  <c r="D9" i="71"/>
  <c r="D8" i="71"/>
  <c r="C8" i="71"/>
  <c r="B8" i="71"/>
  <c r="D7" i="71"/>
  <c r="D6" i="71"/>
  <c r="D5" i="71"/>
  <c r="C5" i="71"/>
  <c r="B5" i="71"/>
  <c r="D4" i="71"/>
  <c r="D3" i="71"/>
  <c r="D2" i="71"/>
  <c r="C2" i="71"/>
  <c r="B2" i="71"/>
  <c r="A2" i="71"/>
  <c r="E1" i="71"/>
  <c r="D1" i="71"/>
  <c r="C1" i="71"/>
  <c r="B1" i="71"/>
  <c r="A1" i="71"/>
  <c r="C81" i="70"/>
  <c r="C80" i="70"/>
  <c r="C79" i="70"/>
  <c r="C78" i="70"/>
  <c r="A78" i="70"/>
  <c r="C76" i="70"/>
  <c r="B76" i="70"/>
  <c r="C74" i="70"/>
  <c r="B74" i="70"/>
  <c r="C71" i="70"/>
  <c r="B71" i="70"/>
  <c r="C68" i="70"/>
  <c r="B68" i="70"/>
  <c r="C65" i="70"/>
  <c r="B65" i="70"/>
  <c r="C62" i="70"/>
  <c r="B62" i="70"/>
  <c r="C59" i="70"/>
  <c r="B59" i="70"/>
  <c r="A59" i="70"/>
  <c r="C57" i="70"/>
  <c r="B57" i="70"/>
  <c r="C55" i="70"/>
  <c r="B55" i="70"/>
  <c r="C52" i="70"/>
  <c r="B52" i="70"/>
  <c r="C49" i="70"/>
  <c r="B49" i="70"/>
  <c r="D48" i="70"/>
  <c r="C46" i="70"/>
  <c r="B46" i="70"/>
  <c r="C43" i="70"/>
  <c r="B43" i="70"/>
  <c r="D42" i="70"/>
  <c r="C40" i="70"/>
  <c r="B40" i="70"/>
  <c r="A40" i="70"/>
  <c r="D39" i="70"/>
  <c r="D38" i="70"/>
  <c r="C38" i="70"/>
  <c r="B38" i="70"/>
  <c r="D37" i="70"/>
  <c r="D36" i="70"/>
  <c r="C36" i="70"/>
  <c r="B36" i="70"/>
  <c r="D35" i="70"/>
  <c r="C33" i="70"/>
  <c r="B33" i="70"/>
  <c r="C30" i="70"/>
  <c r="B30" i="70"/>
  <c r="C27" i="70"/>
  <c r="B27" i="70"/>
  <c r="D26" i="70"/>
  <c r="C24" i="70"/>
  <c r="B24" i="70"/>
  <c r="D23" i="70"/>
  <c r="C21" i="70"/>
  <c r="B21" i="70"/>
  <c r="A21" i="70"/>
  <c r="D20" i="70"/>
  <c r="D19" i="70"/>
  <c r="C19" i="70"/>
  <c r="B19" i="70"/>
  <c r="D18" i="70"/>
  <c r="D17" i="70"/>
  <c r="C17" i="70"/>
  <c r="B17" i="70"/>
  <c r="C14" i="70"/>
  <c r="B14" i="70"/>
  <c r="C11" i="70"/>
  <c r="B11" i="70"/>
  <c r="D10" i="70"/>
  <c r="C8" i="70"/>
  <c r="B8" i="70"/>
  <c r="C5" i="70"/>
  <c r="B5" i="70"/>
  <c r="C2" i="70"/>
  <c r="B2" i="70"/>
  <c r="A2" i="70"/>
  <c r="E1" i="70"/>
  <c r="D1" i="70"/>
  <c r="C1" i="70"/>
  <c r="B1" i="70"/>
  <c r="A1" i="70"/>
  <c r="C81" i="69"/>
  <c r="D80" i="69"/>
  <c r="C80" i="69"/>
  <c r="D79" i="69"/>
  <c r="C79" i="69"/>
  <c r="C78" i="69"/>
  <c r="A78" i="69"/>
  <c r="C76" i="69"/>
  <c r="B76" i="69"/>
  <c r="C74" i="69"/>
  <c r="B74" i="69"/>
  <c r="C71" i="69"/>
  <c r="B71" i="69"/>
  <c r="C68" i="69"/>
  <c r="B68" i="69"/>
  <c r="C65" i="69"/>
  <c r="B65" i="69"/>
  <c r="C62" i="69"/>
  <c r="B62" i="69"/>
  <c r="C59" i="69"/>
  <c r="B59" i="69"/>
  <c r="A59" i="69"/>
  <c r="C57" i="69"/>
  <c r="B57" i="69"/>
  <c r="C55" i="69"/>
  <c r="B55" i="69"/>
  <c r="C52" i="69"/>
  <c r="B52" i="69"/>
  <c r="D49" i="69"/>
  <c r="C49" i="69"/>
  <c r="B49" i="69"/>
  <c r="D48" i="69"/>
  <c r="D47" i="69"/>
  <c r="D46" i="69"/>
  <c r="C46" i="69"/>
  <c r="B46" i="69"/>
  <c r="D45" i="69"/>
  <c r="D44" i="69"/>
  <c r="D43" i="69"/>
  <c r="C43" i="69"/>
  <c r="B43" i="69"/>
  <c r="D41" i="69"/>
  <c r="D40" i="69"/>
  <c r="C40" i="69"/>
  <c r="B40" i="69"/>
  <c r="A40" i="69"/>
  <c r="D39" i="69"/>
  <c r="C38" i="69"/>
  <c r="B38" i="69"/>
  <c r="D36" i="69"/>
  <c r="C36" i="69"/>
  <c r="B36" i="69"/>
  <c r="D35" i="69"/>
  <c r="D34" i="69"/>
  <c r="D33" i="69"/>
  <c r="C33" i="69"/>
  <c r="B33" i="69"/>
  <c r="D32" i="69"/>
  <c r="D31" i="69"/>
  <c r="D30" i="69"/>
  <c r="C30" i="69"/>
  <c r="B30" i="69"/>
  <c r="D29" i="69"/>
  <c r="D28" i="69"/>
  <c r="C27" i="69"/>
  <c r="B27" i="69"/>
  <c r="D25" i="69"/>
  <c r="C24" i="69"/>
  <c r="B24" i="69"/>
  <c r="D22" i="69"/>
  <c r="D21" i="69"/>
  <c r="C21" i="69"/>
  <c r="B21" i="69"/>
  <c r="A21" i="69"/>
  <c r="D20" i="69"/>
  <c r="D19" i="69"/>
  <c r="C19" i="69"/>
  <c r="B19" i="69"/>
  <c r="C17" i="69"/>
  <c r="B17" i="69"/>
  <c r="C14" i="69"/>
  <c r="B14" i="69"/>
  <c r="D12" i="69"/>
  <c r="D11" i="69"/>
  <c r="C11" i="69"/>
  <c r="B11" i="69"/>
  <c r="C8" i="69"/>
  <c r="B8" i="69"/>
  <c r="C5" i="69"/>
  <c r="B5" i="69"/>
  <c r="D2" i="69"/>
  <c r="C2" i="69"/>
  <c r="B2" i="69"/>
  <c r="A2" i="69"/>
  <c r="E1" i="69"/>
  <c r="D1" i="69"/>
  <c r="C1" i="69"/>
  <c r="B1" i="69"/>
  <c r="A1" i="69"/>
  <c r="C81" i="68"/>
  <c r="C80" i="68"/>
  <c r="C79" i="68"/>
  <c r="C78" i="68"/>
  <c r="A78" i="68"/>
  <c r="C76" i="68"/>
  <c r="B76" i="68"/>
  <c r="C74" i="68"/>
  <c r="B74" i="68"/>
  <c r="C71" i="68"/>
  <c r="B71" i="68"/>
  <c r="C68" i="68"/>
  <c r="B68" i="68"/>
  <c r="C65" i="68"/>
  <c r="B65" i="68"/>
  <c r="C62" i="68"/>
  <c r="B62" i="68"/>
  <c r="C59" i="68"/>
  <c r="B59" i="68"/>
  <c r="A59" i="68"/>
  <c r="C57" i="68"/>
  <c r="B57" i="68"/>
  <c r="C55" i="68"/>
  <c r="B55" i="68"/>
  <c r="C52" i="68"/>
  <c r="B52" i="68"/>
  <c r="C49" i="68"/>
  <c r="B49" i="68"/>
  <c r="C46" i="68"/>
  <c r="B46" i="68"/>
  <c r="C43" i="68"/>
  <c r="B43" i="68"/>
  <c r="C40" i="68"/>
  <c r="B40" i="68"/>
  <c r="A40" i="68"/>
  <c r="C38" i="68"/>
  <c r="B38" i="68"/>
  <c r="C36" i="68"/>
  <c r="B36" i="68"/>
  <c r="C33" i="68"/>
  <c r="B33" i="68"/>
  <c r="C30" i="68"/>
  <c r="B30" i="68"/>
  <c r="C27" i="68"/>
  <c r="B27" i="68"/>
  <c r="C24" i="68"/>
  <c r="B24" i="68"/>
  <c r="C21" i="68"/>
  <c r="B21" i="68"/>
  <c r="A21" i="68"/>
  <c r="C19" i="68"/>
  <c r="B19" i="68"/>
  <c r="C17" i="68"/>
  <c r="B17" i="68"/>
  <c r="C14" i="68"/>
  <c r="B14" i="68"/>
  <c r="C11" i="68"/>
  <c r="B11" i="68"/>
  <c r="C8" i="68"/>
  <c r="B8" i="68"/>
  <c r="C5" i="68"/>
  <c r="B5" i="68"/>
  <c r="C2" i="68"/>
  <c r="B2" i="68"/>
  <c r="A2" i="68"/>
  <c r="E1" i="68"/>
  <c r="D1" i="68"/>
  <c r="C1" i="68"/>
  <c r="B1" i="68"/>
  <c r="A1" i="68"/>
  <c r="C81" i="67"/>
  <c r="C80" i="67"/>
  <c r="C79" i="67"/>
  <c r="C78" i="67"/>
  <c r="A78" i="67"/>
  <c r="D77" i="67"/>
  <c r="D76" i="67"/>
  <c r="C76" i="67"/>
  <c r="B76" i="67"/>
  <c r="D74" i="67"/>
  <c r="C74" i="67"/>
  <c r="B74" i="67"/>
  <c r="D73" i="67"/>
  <c r="D72" i="67"/>
  <c r="D71" i="67"/>
  <c r="C71" i="67"/>
  <c r="B71" i="67"/>
  <c r="D70" i="67"/>
  <c r="D69" i="67"/>
  <c r="D68" i="67"/>
  <c r="C68" i="67"/>
  <c r="B68" i="67"/>
  <c r="D67" i="67"/>
  <c r="D66" i="67"/>
  <c r="D65" i="67"/>
  <c r="C65" i="67"/>
  <c r="B65" i="67"/>
  <c r="D64" i="67"/>
  <c r="D63" i="67"/>
  <c r="D62" i="67"/>
  <c r="C62" i="67"/>
  <c r="B62" i="67"/>
  <c r="D59" i="67"/>
  <c r="C59" i="67"/>
  <c r="B59" i="67"/>
  <c r="A59" i="67"/>
  <c r="D58" i="67"/>
  <c r="D57" i="67"/>
  <c r="C57" i="67"/>
  <c r="B57" i="67"/>
  <c r="D56" i="67"/>
  <c r="D55" i="67"/>
  <c r="C55" i="67"/>
  <c r="B55" i="67"/>
  <c r="D54" i="67"/>
  <c r="D53" i="67"/>
  <c r="D52" i="67"/>
  <c r="C52" i="67"/>
  <c r="B52" i="67"/>
  <c r="D50" i="67"/>
  <c r="D49" i="67"/>
  <c r="C49" i="67"/>
  <c r="B49" i="67"/>
  <c r="D46" i="67"/>
  <c r="C46" i="67"/>
  <c r="B46" i="67"/>
  <c r="D45" i="67"/>
  <c r="D44" i="67"/>
  <c r="C43" i="67"/>
  <c r="B43" i="67"/>
  <c r="C40" i="67"/>
  <c r="B40" i="67"/>
  <c r="A40" i="67"/>
  <c r="D39" i="67"/>
  <c r="D38" i="67"/>
  <c r="C38" i="67"/>
  <c r="B38" i="67"/>
  <c r="D37" i="67"/>
  <c r="D36" i="67"/>
  <c r="C36" i="67"/>
  <c r="B36" i="67"/>
  <c r="D35" i="67"/>
  <c r="D34" i="67"/>
  <c r="D33" i="67"/>
  <c r="C33" i="67"/>
  <c r="B33" i="67"/>
  <c r="D31" i="67"/>
  <c r="D30" i="67"/>
  <c r="C30" i="67"/>
  <c r="B30" i="67"/>
  <c r="D29" i="67"/>
  <c r="D28" i="67"/>
  <c r="D27" i="67"/>
  <c r="C27" i="67"/>
  <c r="B27" i="67"/>
  <c r="D26" i="67"/>
  <c r="D25" i="67"/>
  <c r="D24" i="67"/>
  <c r="C24" i="67"/>
  <c r="B24" i="67"/>
  <c r="D21" i="67"/>
  <c r="C21" i="67"/>
  <c r="B21" i="67"/>
  <c r="A21" i="67"/>
  <c r="D20" i="67"/>
  <c r="D19" i="67"/>
  <c r="C19" i="67"/>
  <c r="B19" i="67"/>
  <c r="D18" i="67"/>
  <c r="D17" i="67"/>
  <c r="C17" i="67"/>
  <c r="B17" i="67"/>
  <c r="D15" i="67"/>
  <c r="D14" i="67"/>
  <c r="C14" i="67"/>
  <c r="B14" i="67"/>
  <c r="D12" i="67"/>
  <c r="D11" i="67"/>
  <c r="C11" i="67"/>
  <c r="B11" i="67"/>
  <c r="D10" i="67"/>
  <c r="D9" i="67"/>
  <c r="D8" i="67"/>
  <c r="C8" i="67"/>
  <c r="B8" i="67"/>
  <c r="D7" i="67"/>
  <c r="D6" i="67"/>
  <c r="D5" i="67"/>
  <c r="C5" i="67"/>
  <c r="B5" i="67"/>
  <c r="D3" i="67"/>
  <c r="D2" i="67"/>
  <c r="C2" i="67"/>
  <c r="B2" i="67"/>
  <c r="A2" i="67"/>
  <c r="D1" i="67"/>
  <c r="C1" i="67"/>
  <c r="B1" i="67"/>
  <c r="A1" i="67"/>
  <c r="C81" i="66"/>
  <c r="C80" i="66"/>
  <c r="C79" i="66"/>
  <c r="C78" i="66"/>
  <c r="A78" i="66"/>
  <c r="C76" i="66"/>
  <c r="B76" i="66"/>
  <c r="C74" i="66"/>
  <c r="B74" i="66"/>
  <c r="C71" i="66"/>
  <c r="B71" i="66"/>
  <c r="C68" i="66"/>
  <c r="B68" i="66"/>
  <c r="C65" i="66"/>
  <c r="B65" i="66"/>
  <c r="C62" i="66"/>
  <c r="B62" i="66"/>
  <c r="C59" i="66"/>
  <c r="B59" i="66"/>
  <c r="A59" i="66"/>
  <c r="C57" i="66"/>
  <c r="B57" i="66"/>
  <c r="C55" i="66"/>
  <c r="B55" i="66"/>
  <c r="C52" i="66"/>
  <c r="B52" i="66"/>
  <c r="C49" i="66"/>
  <c r="B49" i="66"/>
  <c r="C46" i="66"/>
  <c r="B46" i="66"/>
  <c r="C43" i="66"/>
  <c r="B43" i="66"/>
  <c r="C40" i="66"/>
  <c r="B40" i="66"/>
  <c r="A40" i="66"/>
  <c r="C38" i="66"/>
  <c r="B38" i="66"/>
  <c r="C36" i="66"/>
  <c r="B36" i="66"/>
  <c r="C33" i="66"/>
  <c r="B33" i="66"/>
  <c r="C30" i="66"/>
  <c r="B30" i="66"/>
  <c r="C27" i="66"/>
  <c r="B27" i="66"/>
  <c r="C24" i="66"/>
  <c r="B24" i="66"/>
  <c r="C21" i="66"/>
  <c r="B21" i="66"/>
  <c r="A21" i="66"/>
  <c r="C19" i="66"/>
  <c r="B19" i="66"/>
  <c r="C17" i="66"/>
  <c r="B17" i="66"/>
  <c r="C14" i="66"/>
  <c r="B14" i="66"/>
  <c r="C11" i="66"/>
  <c r="B11" i="66"/>
  <c r="C8" i="66"/>
  <c r="B8" i="66"/>
  <c r="C5" i="66"/>
  <c r="B5" i="66"/>
  <c r="C2" i="66"/>
  <c r="B2" i="66"/>
  <c r="A2" i="66"/>
  <c r="E1" i="66"/>
  <c r="D1" i="66"/>
  <c r="C1" i="66"/>
  <c r="B1" i="66"/>
  <c r="A1" i="66"/>
  <c r="D81" i="65"/>
  <c r="C81" i="65"/>
  <c r="D80" i="65"/>
  <c r="C80" i="65"/>
  <c r="D79" i="65"/>
  <c r="C79" i="65"/>
  <c r="D78" i="65"/>
  <c r="C78" i="65"/>
  <c r="A78" i="65"/>
  <c r="C76" i="65"/>
  <c r="B76" i="65"/>
  <c r="C74" i="65"/>
  <c r="B74" i="65"/>
  <c r="C71" i="65"/>
  <c r="B71" i="65"/>
  <c r="C68" i="65"/>
  <c r="B68" i="65"/>
  <c r="C65" i="65"/>
  <c r="B65" i="65"/>
  <c r="C62" i="65"/>
  <c r="B62" i="65"/>
  <c r="C59" i="65"/>
  <c r="B59" i="65"/>
  <c r="A59" i="65"/>
  <c r="C57" i="65"/>
  <c r="B57" i="65"/>
  <c r="C55" i="65"/>
  <c r="B55" i="65"/>
  <c r="C52" i="65"/>
  <c r="B52" i="65"/>
  <c r="C49" i="65"/>
  <c r="B49" i="65"/>
  <c r="C46" i="65"/>
  <c r="B46" i="65"/>
  <c r="C43" i="65"/>
  <c r="B43" i="65"/>
  <c r="C40" i="65"/>
  <c r="B40" i="65"/>
  <c r="A40" i="65"/>
  <c r="C38" i="65"/>
  <c r="B38" i="65"/>
  <c r="C36" i="65"/>
  <c r="B36" i="65"/>
  <c r="C33" i="65"/>
  <c r="B33" i="65"/>
  <c r="D32" i="65"/>
  <c r="C30" i="65"/>
  <c r="B30" i="65"/>
  <c r="C27" i="65"/>
  <c r="B27" i="65"/>
  <c r="C24" i="65"/>
  <c r="B24" i="65"/>
  <c r="C21" i="65"/>
  <c r="B21" i="65"/>
  <c r="A21" i="65"/>
  <c r="C19" i="65"/>
  <c r="B19" i="65"/>
  <c r="C17" i="65"/>
  <c r="B17" i="65"/>
  <c r="C14" i="65"/>
  <c r="B14" i="65"/>
  <c r="D13" i="65"/>
  <c r="C11" i="65"/>
  <c r="B11" i="65"/>
  <c r="D10" i="65"/>
  <c r="C8" i="65"/>
  <c r="B8" i="65"/>
  <c r="D7" i="65"/>
  <c r="D5" i="65"/>
  <c r="C5" i="65"/>
  <c r="B5" i="65"/>
  <c r="D2" i="65"/>
  <c r="C2" i="65"/>
  <c r="B2" i="65"/>
  <c r="A2" i="65"/>
  <c r="E1" i="65"/>
  <c r="D1" i="65"/>
  <c r="C1" i="65"/>
  <c r="B1" i="65"/>
  <c r="A1" i="65"/>
  <c r="C81" i="64"/>
  <c r="C80" i="64"/>
  <c r="C79" i="64"/>
  <c r="C78" i="64"/>
  <c r="A78" i="64"/>
  <c r="C76" i="64"/>
  <c r="B76" i="64"/>
  <c r="C74" i="64"/>
  <c r="B74" i="64"/>
  <c r="C71" i="64"/>
  <c r="B71" i="64"/>
  <c r="C68" i="64"/>
  <c r="B68" i="64"/>
  <c r="C65" i="64"/>
  <c r="B65" i="64"/>
  <c r="C62" i="64"/>
  <c r="B62" i="64"/>
  <c r="C59" i="64"/>
  <c r="B59" i="64"/>
  <c r="A59" i="64"/>
  <c r="C57" i="64"/>
  <c r="B57" i="64"/>
  <c r="C55" i="64"/>
  <c r="B55" i="64"/>
  <c r="C52" i="64"/>
  <c r="B52" i="64"/>
  <c r="C49" i="64"/>
  <c r="B49" i="64"/>
  <c r="C46" i="64"/>
  <c r="B46" i="64"/>
  <c r="C43" i="64"/>
  <c r="B43" i="64"/>
  <c r="C40" i="64"/>
  <c r="B40" i="64"/>
  <c r="A40" i="64"/>
  <c r="C38" i="64"/>
  <c r="B38" i="64"/>
  <c r="C36" i="64"/>
  <c r="B36" i="64"/>
  <c r="C33" i="64"/>
  <c r="B33" i="64"/>
  <c r="C30" i="64"/>
  <c r="B30" i="64"/>
  <c r="C27" i="64"/>
  <c r="B27" i="64"/>
  <c r="C24" i="64"/>
  <c r="B24" i="64"/>
  <c r="C21" i="64"/>
  <c r="B21" i="64"/>
  <c r="A21" i="64"/>
  <c r="C19" i="64"/>
  <c r="B19" i="64"/>
  <c r="C17" i="64"/>
  <c r="B17" i="64"/>
  <c r="C14" i="64"/>
  <c r="B14" i="64"/>
  <c r="C11" i="64"/>
  <c r="B11" i="64"/>
  <c r="C8" i="64"/>
  <c r="B8" i="64"/>
  <c r="C5" i="64"/>
  <c r="B5" i="64"/>
  <c r="C2" i="64"/>
  <c r="B2" i="64"/>
  <c r="A2" i="64"/>
  <c r="E1" i="64"/>
  <c r="D1" i="64"/>
  <c r="C1" i="64"/>
  <c r="B1" i="64"/>
  <c r="A1" i="64"/>
  <c r="C81" i="63"/>
  <c r="C80" i="63"/>
  <c r="C79" i="63"/>
  <c r="C78" i="63"/>
  <c r="A78" i="63"/>
  <c r="C76" i="63"/>
  <c r="B76" i="63"/>
  <c r="C74" i="63"/>
  <c r="B74" i="63"/>
  <c r="C71" i="63"/>
  <c r="B71" i="63"/>
  <c r="C68" i="63"/>
  <c r="B68" i="63"/>
  <c r="C65" i="63"/>
  <c r="B65" i="63"/>
  <c r="C62" i="63"/>
  <c r="B62" i="63"/>
  <c r="C59" i="63"/>
  <c r="B59" i="63"/>
  <c r="A59" i="63"/>
  <c r="C57" i="63"/>
  <c r="B57" i="63"/>
  <c r="C55" i="63"/>
  <c r="B55" i="63"/>
  <c r="C52" i="63"/>
  <c r="B52" i="63"/>
  <c r="C49" i="63"/>
  <c r="B49" i="63"/>
  <c r="C46" i="63"/>
  <c r="B46" i="63"/>
  <c r="C43" i="63"/>
  <c r="B43" i="63"/>
  <c r="C40" i="63"/>
  <c r="B40" i="63"/>
  <c r="A40" i="63"/>
  <c r="C38" i="63"/>
  <c r="B38" i="63"/>
  <c r="C36" i="63"/>
  <c r="B36" i="63"/>
  <c r="C33" i="63"/>
  <c r="B33" i="63"/>
  <c r="C30" i="63"/>
  <c r="B30" i="63"/>
  <c r="C27" i="63"/>
  <c r="B27" i="63"/>
  <c r="C24" i="63"/>
  <c r="B24" i="63"/>
  <c r="C21" i="63"/>
  <c r="B21" i="63"/>
  <c r="A21" i="63"/>
  <c r="C19" i="63"/>
  <c r="B19" i="63"/>
  <c r="C17" i="63"/>
  <c r="B17" i="63"/>
  <c r="C14" i="63"/>
  <c r="B14" i="63"/>
  <c r="C11" i="63"/>
  <c r="B11" i="63"/>
  <c r="C8" i="63"/>
  <c r="B8" i="63"/>
  <c r="C5" i="63"/>
  <c r="B5" i="63"/>
  <c r="C2" i="63"/>
  <c r="B2" i="63"/>
  <c r="A2" i="63"/>
  <c r="E1" i="63"/>
  <c r="D1" i="63"/>
  <c r="C1" i="63"/>
  <c r="B1" i="63"/>
  <c r="A1" i="63"/>
  <c r="C81" i="62"/>
  <c r="C80" i="62"/>
  <c r="C79" i="62"/>
  <c r="C78" i="62"/>
  <c r="A78" i="62"/>
  <c r="C76" i="62"/>
  <c r="B76" i="62"/>
  <c r="C74" i="62"/>
  <c r="B74" i="62"/>
  <c r="C71" i="62"/>
  <c r="B71" i="62"/>
  <c r="C68" i="62"/>
  <c r="B68" i="62"/>
  <c r="C65" i="62"/>
  <c r="B65" i="62"/>
  <c r="C62" i="62"/>
  <c r="B62" i="62"/>
  <c r="C59" i="62"/>
  <c r="B59" i="62"/>
  <c r="A59" i="62"/>
  <c r="C57" i="62"/>
  <c r="B57" i="62"/>
  <c r="C55" i="62"/>
  <c r="B55" i="62"/>
  <c r="C52" i="62"/>
  <c r="B52" i="62"/>
  <c r="C49" i="62"/>
  <c r="B49" i="62"/>
  <c r="C46" i="62"/>
  <c r="B46" i="62"/>
  <c r="C43" i="62"/>
  <c r="B43" i="62"/>
  <c r="C40" i="62"/>
  <c r="B40" i="62"/>
  <c r="A40" i="62"/>
  <c r="D39" i="62"/>
  <c r="D38" i="62"/>
  <c r="C38" i="62"/>
  <c r="B38" i="62"/>
  <c r="D37" i="62"/>
  <c r="D36" i="62"/>
  <c r="C36" i="62"/>
  <c r="B36" i="62"/>
  <c r="D35" i="62"/>
  <c r="D34" i="62"/>
  <c r="D33" i="62"/>
  <c r="C33" i="62"/>
  <c r="B33" i="62"/>
  <c r="D32" i="62"/>
  <c r="D31" i="62"/>
  <c r="D30" i="62"/>
  <c r="C30" i="62"/>
  <c r="B30" i="62"/>
  <c r="D29" i="62"/>
  <c r="D28" i="62"/>
  <c r="D27" i="62"/>
  <c r="C27" i="62"/>
  <c r="B27" i="62"/>
  <c r="D26" i="62"/>
  <c r="D25" i="62"/>
  <c r="D24" i="62"/>
  <c r="C24" i="62"/>
  <c r="B24" i="62"/>
  <c r="C21" i="62"/>
  <c r="B21" i="62"/>
  <c r="A21" i="62"/>
  <c r="C19" i="62"/>
  <c r="B19" i="62"/>
  <c r="C17" i="62"/>
  <c r="B17" i="62"/>
  <c r="D16" i="62"/>
  <c r="D15" i="62"/>
  <c r="D14" i="62"/>
  <c r="C14" i="62"/>
  <c r="B14" i="62"/>
  <c r="D13" i="62"/>
  <c r="D12" i="62"/>
  <c r="D11" i="62"/>
  <c r="C11" i="62"/>
  <c r="B11" i="62"/>
  <c r="D10" i="62"/>
  <c r="D9" i="62"/>
  <c r="D8" i="62"/>
  <c r="C8" i="62"/>
  <c r="B8" i="62"/>
  <c r="D7" i="62"/>
  <c r="D6" i="62"/>
  <c r="C5" i="62"/>
  <c r="B5" i="62"/>
  <c r="C2" i="62"/>
  <c r="B2" i="62"/>
  <c r="A2" i="62"/>
  <c r="E1" i="62"/>
  <c r="D1" i="62"/>
  <c r="C1" i="62"/>
  <c r="B1" i="62"/>
  <c r="A1" i="62"/>
  <c r="C81" i="61"/>
  <c r="C80" i="61"/>
  <c r="C79" i="61"/>
  <c r="C78" i="61"/>
  <c r="A78" i="61"/>
  <c r="C76" i="61"/>
  <c r="B76" i="61"/>
  <c r="C74" i="61"/>
  <c r="B74" i="61"/>
  <c r="C71" i="61"/>
  <c r="B71" i="61"/>
  <c r="C68" i="61"/>
  <c r="B68" i="61"/>
  <c r="C65" i="61"/>
  <c r="B65" i="61"/>
  <c r="C62" i="61"/>
  <c r="B62" i="61"/>
  <c r="C59" i="61"/>
  <c r="B59" i="61"/>
  <c r="A59" i="61"/>
  <c r="C57" i="61"/>
  <c r="B57" i="61"/>
  <c r="C55" i="61"/>
  <c r="B55" i="61"/>
  <c r="C52" i="61"/>
  <c r="B52" i="61"/>
  <c r="C49" i="61"/>
  <c r="B49" i="61"/>
  <c r="C46" i="61"/>
  <c r="B46" i="61"/>
  <c r="C43" i="61"/>
  <c r="B43" i="61"/>
  <c r="C40" i="61"/>
  <c r="B40" i="61"/>
  <c r="A40" i="61"/>
  <c r="C38" i="61"/>
  <c r="B38" i="61"/>
  <c r="C36" i="61"/>
  <c r="B36" i="61"/>
  <c r="C33" i="61"/>
  <c r="B33" i="61"/>
  <c r="C30" i="61"/>
  <c r="B30" i="61"/>
  <c r="C27" i="61"/>
  <c r="B27" i="61"/>
  <c r="C24" i="61"/>
  <c r="B24" i="61"/>
  <c r="C21" i="61"/>
  <c r="B21" i="61"/>
  <c r="A21" i="61"/>
  <c r="C19" i="61"/>
  <c r="B19" i="61"/>
  <c r="C17" i="61"/>
  <c r="B17" i="61"/>
  <c r="C14" i="61"/>
  <c r="B14" i="61"/>
  <c r="C11" i="61"/>
  <c r="B11" i="61"/>
  <c r="C8" i="61"/>
  <c r="B8" i="61"/>
  <c r="C5" i="61"/>
  <c r="B5" i="61"/>
  <c r="C2" i="61"/>
  <c r="B2" i="61"/>
  <c r="A2" i="61"/>
  <c r="E1" i="61"/>
  <c r="D1" i="61"/>
  <c r="C1" i="61"/>
  <c r="B1" i="61"/>
  <c r="A1" i="61"/>
  <c r="C81" i="60"/>
  <c r="C80" i="60"/>
  <c r="C79" i="60"/>
  <c r="C78" i="60"/>
  <c r="A78" i="60"/>
  <c r="C76" i="60"/>
  <c r="B76" i="60"/>
  <c r="C74" i="60"/>
  <c r="B74" i="60"/>
  <c r="C71" i="60"/>
  <c r="B71" i="60"/>
  <c r="C68" i="60"/>
  <c r="B68" i="60"/>
  <c r="C65" i="60"/>
  <c r="B65" i="60"/>
  <c r="C62" i="60"/>
  <c r="B62" i="60"/>
  <c r="C59" i="60"/>
  <c r="B59" i="60"/>
  <c r="A59" i="60"/>
  <c r="C57" i="60"/>
  <c r="B57" i="60"/>
  <c r="C55" i="60"/>
  <c r="B55" i="60"/>
  <c r="C52" i="60"/>
  <c r="B52" i="60"/>
  <c r="C49" i="60"/>
  <c r="B49" i="60"/>
  <c r="C46" i="60"/>
  <c r="B46" i="60"/>
  <c r="C43" i="60"/>
  <c r="B43" i="60"/>
  <c r="C40" i="60"/>
  <c r="B40" i="60"/>
  <c r="A40" i="60"/>
  <c r="C38" i="60"/>
  <c r="B38" i="60"/>
  <c r="C36" i="60"/>
  <c r="B36" i="60"/>
  <c r="C33" i="60"/>
  <c r="B33" i="60"/>
  <c r="C30" i="60"/>
  <c r="B30" i="60"/>
  <c r="C27" i="60"/>
  <c r="B27" i="60"/>
  <c r="C24" i="60"/>
  <c r="B24" i="60"/>
  <c r="C21" i="60"/>
  <c r="B21" i="60"/>
  <c r="A21" i="60"/>
  <c r="C19" i="60"/>
  <c r="B19" i="60"/>
  <c r="C17" i="60"/>
  <c r="B17" i="60"/>
  <c r="C14" i="60"/>
  <c r="B14" i="60"/>
  <c r="C11" i="60"/>
  <c r="B11" i="60"/>
  <c r="C8" i="60"/>
  <c r="B8" i="60"/>
  <c r="C5" i="60"/>
  <c r="B5" i="60"/>
  <c r="C2" i="60"/>
  <c r="B2" i="60"/>
  <c r="A2" i="60"/>
  <c r="E1" i="60"/>
  <c r="D1" i="60"/>
  <c r="C1" i="60"/>
  <c r="B1" i="60"/>
  <c r="A1" i="60"/>
  <c r="C81" i="59"/>
  <c r="C80" i="59"/>
  <c r="C79" i="59"/>
  <c r="C78" i="59"/>
  <c r="A78" i="59"/>
  <c r="C76" i="59"/>
  <c r="B76" i="59"/>
  <c r="C74" i="59"/>
  <c r="B74" i="59"/>
  <c r="C71" i="59"/>
  <c r="B71" i="59"/>
  <c r="C68" i="59"/>
  <c r="B68" i="59"/>
  <c r="C65" i="59"/>
  <c r="B65" i="59"/>
  <c r="C62" i="59"/>
  <c r="B62" i="59"/>
  <c r="C59" i="59"/>
  <c r="B59" i="59"/>
  <c r="A59" i="59"/>
  <c r="C57" i="59"/>
  <c r="B57" i="59"/>
  <c r="C55" i="59"/>
  <c r="B55" i="59"/>
  <c r="C52" i="59"/>
  <c r="B52" i="59"/>
  <c r="C49" i="59"/>
  <c r="B49" i="59"/>
  <c r="C46" i="59"/>
  <c r="B46" i="59"/>
  <c r="C43" i="59"/>
  <c r="B43" i="59"/>
  <c r="C40" i="59"/>
  <c r="B40" i="59"/>
  <c r="A40" i="59"/>
  <c r="C38" i="59"/>
  <c r="B38" i="59"/>
  <c r="D36" i="59"/>
  <c r="C36" i="59"/>
  <c r="B36" i="59"/>
  <c r="D35" i="59"/>
  <c r="D34" i="59"/>
  <c r="D33" i="59"/>
  <c r="C33" i="59"/>
  <c r="B33" i="59"/>
  <c r="D32" i="59"/>
  <c r="D31" i="59"/>
  <c r="D30" i="59"/>
  <c r="C30" i="59"/>
  <c r="B30" i="59"/>
  <c r="D29" i="59"/>
  <c r="D28" i="59"/>
  <c r="D27" i="59"/>
  <c r="C27" i="59"/>
  <c r="B27" i="59"/>
  <c r="D26" i="59"/>
  <c r="D25" i="59"/>
  <c r="D24" i="59"/>
  <c r="C24" i="59"/>
  <c r="B24" i="59"/>
  <c r="D23" i="59"/>
  <c r="D22" i="59"/>
  <c r="D21" i="59"/>
  <c r="C21" i="59"/>
  <c r="B21" i="59"/>
  <c r="A21" i="59"/>
  <c r="D20" i="59"/>
  <c r="D19" i="59"/>
  <c r="C19" i="59"/>
  <c r="B19" i="59"/>
  <c r="D18" i="59"/>
  <c r="D17" i="59"/>
  <c r="C17" i="59"/>
  <c r="B17" i="59"/>
  <c r="D16" i="59"/>
  <c r="D15" i="59"/>
  <c r="D14" i="59"/>
  <c r="C14" i="59"/>
  <c r="B14" i="59"/>
  <c r="D13" i="59"/>
  <c r="D12" i="59"/>
  <c r="D11" i="59"/>
  <c r="C11" i="59"/>
  <c r="B11" i="59"/>
  <c r="D10" i="59"/>
  <c r="D9" i="59"/>
  <c r="D8" i="59"/>
  <c r="C8" i="59"/>
  <c r="B8" i="59"/>
  <c r="D7" i="59"/>
  <c r="D6" i="59"/>
  <c r="D5" i="59"/>
  <c r="C5" i="59"/>
  <c r="B5" i="59"/>
  <c r="D3" i="59"/>
  <c r="D2" i="59"/>
  <c r="C2" i="59"/>
  <c r="B2" i="59"/>
  <c r="A2" i="59"/>
  <c r="E1" i="59"/>
  <c r="D1" i="59"/>
  <c r="C1" i="59"/>
  <c r="B1" i="59"/>
  <c r="A1" i="59"/>
  <c r="C81" i="58"/>
  <c r="C80" i="58"/>
  <c r="C79" i="58"/>
  <c r="C78" i="58"/>
  <c r="A78" i="58"/>
  <c r="C76" i="58"/>
  <c r="B76" i="58"/>
  <c r="C74" i="58"/>
  <c r="B74" i="58"/>
  <c r="D72" i="58"/>
  <c r="D71" i="58"/>
  <c r="C71" i="58"/>
  <c r="B71" i="58"/>
  <c r="D69" i="58"/>
  <c r="D68" i="58"/>
  <c r="C68" i="58"/>
  <c r="B68" i="58"/>
  <c r="D66" i="58"/>
  <c r="D65" i="58"/>
  <c r="C65" i="58"/>
  <c r="B65" i="58"/>
  <c r="D63" i="58"/>
  <c r="D62" i="58"/>
  <c r="C62" i="58"/>
  <c r="B62" i="58"/>
  <c r="D60" i="58"/>
  <c r="D59" i="58"/>
  <c r="C59" i="58"/>
  <c r="B59" i="58"/>
  <c r="A59" i="58"/>
  <c r="C57" i="58"/>
  <c r="B57" i="58"/>
  <c r="C55" i="58"/>
  <c r="B55" i="58"/>
  <c r="D53" i="58"/>
  <c r="D52" i="58"/>
  <c r="C52" i="58"/>
  <c r="B52" i="58"/>
  <c r="D50" i="58"/>
  <c r="D49" i="58"/>
  <c r="C49" i="58"/>
  <c r="B49" i="58"/>
  <c r="D47" i="58"/>
  <c r="D46" i="58"/>
  <c r="C46" i="58"/>
  <c r="B46" i="58"/>
  <c r="C43" i="58"/>
  <c r="B43" i="58"/>
  <c r="C40" i="58"/>
  <c r="B40" i="58"/>
  <c r="A40" i="58"/>
  <c r="D39" i="58"/>
  <c r="D38" i="58"/>
  <c r="C38" i="58"/>
  <c r="B38" i="58"/>
  <c r="D37" i="58"/>
  <c r="D36" i="58"/>
  <c r="C36" i="58"/>
  <c r="B36" i="58"/>
  <c r="C33" i="58"/>
  <c r="B33" i="58"/>
  <c r="C30" i="58"/>
  <c r="B30" i="58"/>
  <c r="D28" i="58"/>
  <c r="D27" i="58"/>
  <c r="C27" i="58"/>
  <c r="B27" i="58"/>
  <c r="D25" i="58"/>
  <c r="D24" i="58"/>
  <c r="C24" i="58"/>
  <c r="B24" i="58"/>
  <c r="D22" i="58"/>
  <c r="D21" i="58"/>
  <c r="C21" i="58"/>
  <c r="B21" i="58"/>
  <c r="A21" i="58"/>
  <c r="D20" i="58"/>
  <c r="D19" i="58"/>
  <c r="C19" i="58"/>
  <c r="B19" i="58"/>
  <c r="D18" i="58"/>
  <c r="D17" i="58"/>
  <c r="C17" i="58"/>
  <c r="B17" i="58"/>
  <c r="D15" i="58"/>
  <c r="D14" i="58"/>
  <c r="C14" i="58"/>
  <c r="B14" i="58"/>
  <c r="C11" i="58"/>
  <c r="B11" i="58"/>
  <c r="D9" i="58"/>
  <c r="D8" i="58"/>
  <c r="C8" i="58"/>
  <c r="B8" i="58"/>
  <c r="C5" i="58"/>
  <c r="B5" i="58"/>
  <c r="C2" i="58"/>
  <c r="B2" i="58"/>
  <c r="A2" i="58"/>
  <c r="E1" i="58"/>
  <c r="D1" i="58"/>
  <c r="C1" i="58"/>
  <c r="B1" i="58"/>
  <c r="A1" i="58"/>
  <c r="A421" i="57"/>
  <c r="A440" i="57" s="1"/>
  <c r="A459" i="57" s="1"/>
  <c r="A478" i="57" s="1"/>
  <c r="A497" i="57" s="1"/>
  <c r="A516" i="57" s="1"/>
  <c r="A535" i="57" s="1"/>
  <c r="A554" i="57" s="1"/>
  <c r="A573" i="57" s="1"/>
  <c r="A592" i="57" s="1"/>
  <c r="A611" i="57" s="1"/>
  <c r="A630" i="57" s="1"/>
  <c r="A649" i="57" s="1"/>
  <c r="A668" i="57" s="1"/>
  <c r="A687" i="57" s="1"/>
  <c r="A402" i="57"/>
  <c r="A383" i="57"/>
  <c r="C81" i="57"/>
  <c r="C80" i="57"/>
  <c r="C79" i="57"/>
  <c r="C78" i="57"/>
  <c r="A78" i="57"/>
  <c r="C76" i="57"/>
  <c r="B76" i="57"/>
  <c r="C74" i="57"/>
  <c r="B74" i="57"/>
  <c r="C71" i="57"/>
  <c r="B71" i="57"/>
  <c r="C68" i="57"/>
  <c r="B68" i="57"/>
  <c r="C65" i="57"/>
  <c r="B65" i="57"/>
  <c r="C62" i="57"/>
  <c r="B62" i="57"/>
  <c r="C59" i="57"/>
  <c r="B59" i="57"/>
  <c r="A59" i="57"/>
  <c r="C57" i="57"/>
  <c r="B57" i="57"/>
  <c r="C55" i="57"/>
  <c r="B55" i="57"/>
  <c r="C52" i="57"/>
  <c r="B52" i="57"/>
  <c r="C49" i="57"/>
  <c r="B49" i="57"/>
  <c r="C46" i="57"/>
  <c r="B46" i="57"/>
  <c r="C43" i="57"/>
  <c r="B43" i="57"/>
  <c r="C40" i="57"/>
  <c r="B40" i="57"/>
  <c r="A40" i="57"/>
  <c r="C38" i="57"/>
  <c r="B38" i="57"/>
  <c r="C36" i="57"/>
  <c r="B36" i="57"/>
  <c r="C33" i="57"/>
  <c r="B33" i="57"/>
  <c r="C30" i="57"/>
  <c r="B30" i="57"/>
  <c r="C27" i="57"/>
  <c r="B27" i="57"/>
  <c r="C24" i="57"/>
  <c r="B24" i="57"/>
  <c r="C21" i="57"/>
  <c r="B21" i="57"/>
  <c r="A21" i="57"/>
  <c r="C19" i="57"/>
  <c r="B19" i="57"/>
  <c r="C17" i="57"/>
  <c r="B17" i="57"/>
  <c r="C14" i="57"/>
  <c r="B14" i="57"/>
  <c r="C11" i="57"/>
  <c r="B11" i="57"/>
  <c r="C8" i="57"/>
  <c r="B8" i="57"/>
  <c r="C5" i="57"/>
  <c r="B5" i="57"/>
  <c r="C2" i="57"/>
  <c r="B2" i="57"/>
  <c r="A2" i="57"/>
  <c r="E1" i="57"/>
  <c r="D1" i="57"/>
  <c r="C1" i="57"/>
  <c r="B1" i="57"/>
  <c r="A1" i="57"/>
  <c r="C81" i="56"/>
  <c r="C80" i="56"/>
  <c r="C79" i="56"/>
  <c r="C78" i="56"/>
  <c r="A78" i="56"/>
  <c r="C76" i="56"/>
  <c r="B76" i="56"/>
  <c r="C74" i="56"/>
  <c r="B74" i="56"/>
  <c r="C71" i="56"/>
  <c r="B71" i="56"/>
  <c r="C68" i="56"/>
  <c r="B68" i="56"/>
  <c r="C65" i="56"/>
  <c r="B65" i="56"/>
  <c r="C62" i="56"/>
  <c r="B62" i="56"/>
  <c r="C59" i="56"/>
  <c r="B59" i="56"/>
  <c r="A59" i="56"/>
  <c r="C57" i="56"/>
  <c r="B57" i="56"/>
  <c r="C55" i="56"/>
  <c r="B55" i="56"/>
  <c r="C52" i="56"/>
  <c r="B52" i="56"/>
  <c r="C49" i="56"/>
  <c r="B49" i="56"/>
  <c r="C46" i="56"/>
  <c r="B46" i="56"/>
  <c r="C43" i="56"/>
  <c r="B43" i="56"/>
  <c r="C40" i="56"/>
  <c r="B40" i="56"/>
  <c r="A40" i="56"/>
  <c r="C38" i="56"/>
  <c r="B38" i="56"/>
  <c r="C36" i="56"/>
  <c r="B36" i="56"/>
  <c r="C33" i="56"/>
  <c r="B33" i="56"/>
  <c r="C30" i="56"/>
  <c r="B30" i="56"/>
  <c r="C27" i="56"/>
  <c r="B27" i="56"/>
  <c r="C24" i="56"/>
  <c r="B24" i="56"/>
  <c r="C21" i="56"/>
  <c r="B21" i="56"/>
  <c r="A21" i="56"/>
  <c r="C19" i="56"/>
  <c r="B19" i="56"/>
  <c r="C17" i="56"/>
  <c r="B17" i="56"/>
  <c r="C14" i="56"/>
  <c r="B14" i="56"/>
  <c r="C11" i="56"/>
  <c r="B11" i="56"/>
  <c r="C8" i="56"/>
  <c r="B8" i="56"/>
  <c r="C5" i="56"/>
  <c r="B5" i="56"/>
  <c r="C2" i="56"/>
  <c r="B2" i="56"/>
  <c r="A2" i="56"/>
  <c r="D1" i="56"/>
  <c r="C1" i="56"/>
  <c r="B1" i="56"/>
  <c r="A1" i="56"/>
  <c r="D81" i="55"/>
  <c r="C81" i="55"/>
  <c r="D80" i="55"/>
  <c r="C80" i="55"/>
  <c r="D79" i="55"/>
  <c r="C79" i="55"/>
  <c r="D78" i="55"/>
  <c r="C78" i="55"/>
  <c r="A78" i="55"/>
  <c r="C76" i="55"/>
  <c r="B76" i="55"/>
  <c r="C74" i="55"/>
  <c r="B74" i="55"/>
  <c r="C71" i="55"/>
  <c r="B71" i="55"/>
  <c r="C68" i="55"/>
  <c r="B68" i="55"/>
  <c r="C65" i="55"/>
  <c r="B65" i="55"/>
  <c r="C62" i="55"/>
  <c r="B62" i="55"/>
  <c r="C59" i="55"/>
  <c r="B59" i="55"/>
  <c r="A59" i="55"/>
  <c r="C57" i="55"/>
  <c r="B57" i="55"/>
  <c r="C55" i="55"/>
  <c r="B55" i="55"/>
  <c r="C52" i="55"/>
  <c r="B52" i="55"/>
  <c r="D51" i="55"/>
  <c r="D50" i="55"/>
  <c r="C49" i="55"/>
  <c r="B49" i="55"/>
  <c r="D48" i="55"/>
  <c r="D47" i="55"/>
  <c r="D46" i="55"/>
  <c r="C46" i="55"/>
  <c r="B46" i="55"/>
  <c r="D45" i="55"/>
  <c r="C43" i="55"/>
  <c r="B43" i="55"/>
  <c r="D42" i="55"/>
  <c r="C40" i="55"/>
  <c r="B40" i="55"/>
  <c r="A40" i="55"/>
  <c r="D39" i="55"/>
  <c r="D38" i="55"/>
  <c r="C38" i="55"/>
  <c r="B38" i="55"/>
  <c r="D37" i="55"/>
  <c r="C36" i="55"/>
  <c r="B36" i="55"/>
  <c r="C33" i="55"/>
  <c r="B33" i="55"/>
  <c r="D31" i="55"/>
  <c r="D30" i="55"/>
  <c r="C30" i="55"/>
  <c r="B30" i="55"/>
  <c r="D29" i="55"/>
  <c r="D28" i="55"/>
  <c r="C27" i="55"/>
  <c r="B27" i="55"/>
  <c r="D26" i="55"/>
  <c r="C24" i="55"/>
  <c r="B24" i="55"/>
  <c r="D23" i="55"/>
  <c r="C21" i="55"/>
  <c r="B21" i="55"/>
  <c r="A21" i="55"/>
  <c r="D20" i="55"/>
  <c r="D19" i="55"/>
  <c r="C19" i="55"/>
  <c r="B19" i="55"/>
  <c r="D18" i="55"/>
  <c r="C17" i="55"/>
  <c r="B17" i="55"/>
  <c r="D16" i="55"/>
  <c r="D15" i="55"/>
  <c r="D14" i="55"/>
  <c r="C14" i="55"/>
  <c r="B14" i="55"/>
  <c r="D13" i="55"/>
  <c r="D12" i="55"/>
  <c r="D11" i="55"/>
  <c r="C11" i="55"/>
  <c r="B11" i="55"/>
  <c r="D10" i="55"/>
  <c r="D9" i="55"/>
  <c r="D8" i="55"/>
  <c r="C8" i="55"/>
  <c r="B8" i="55"/>
  <c r="D7" i="55"/>
  <c r="C5" i="55"/>
  <c r="B5" i="55"/>
  <c r="D4" i="55"/>
  <c r="C2" i="55"/>
  <c r="B2" i="55"/>
  <c r="A2" i="55"/>
  <c r="D1" i="55"/>
  <c r="C1" i="55"/>
  <c r="B1" i="55"/>
  <c r="A1" i="55"/>
  <c r="C81" i="54"/>
  <c r="C80" i="54"/>
  <c r="C79" i="54"/>
  <c r="C78" i="54"/>
  <c r="A78" i="54"/>
  <c r="C76" i="54"/>
  <c r="B76" i="54"/>
  <c r="C74" i="54"/>
  <c r="B74" i="54"/>
  <c r="C71" i="54"/>
  <c r="B71" i="54"/>
  <c r="C68" i="54"/>
  <c r="B68" i="54"/>
  <c r="C65" i="54"/>
  <c r="B65" i="54"/>
  <c r="C62" i="54"/>
  <c r="B62" i="54"/>
  <c r="C59" i="54"/>
  <c r="B59" i="54"/>
  <c r="A59" i="54"/>
  <c r="C57" i="54"/>
  <c r="B57" i="54"/>
  <c r="C55" i="54"/>
  <c r="B55" i="54"/>
  <c r="C52" i="54"/>
  <c r="B52" i="54"/>
  <c r="C49" i="54"/>
  <c r="B49" i="54"/>
  <c r="C46" i="54"/>
  <c r="B46" i="54"/>
  <c r="C43" i="54"/>
  <c r="B43" i="54"/>
  <c r="C40" i="54"/>
  <c r="B40" i="54"/>
  <c r="A40" i="54"/>
  <c r="C38" i="54"/>
  <c r="B38" i="54"/>
  <c r="C36" i="54"/>
  <c r="B36" i="54"/>
  <c r="C33" i="54"/>
  <c r="B33" i="54"/>
  <c r="C30" i="54"/>
  <c r="B30" i="54"/>
  <c r="C27" i="54"/>
  <c r="B27" i="54"/>
  <c r="C24" i="54"/>
  <c r="B24" i="54"/>
  <c r="C21" i="54"/>
  <c r="B21" i="54"/>
  <c r="A21" i="54"/>
  <c r="C19" i="54"/>
  <c r="B19" i="54"/>
  <c r="C17" i="54"/>
  <c r="B17" i="54"/>
  <c r="C14" i="54"/>
  <c r="B14" i="54"/>
  <c r="C11" i="54"/>
  <c r="B11" i="54"/>
  <c r="C8" i="54"/>
  <c r="B8" i="54"/>
  <c r="C5" i="54"/>
  <c r="B5" i="54"/>
  <c r="C2" i="54"/>
  <c r="B2" i="54"/>
  <c r="A2" i="54"/>
  <c r="E1" i="54"/>
  <c r="D1" i="54"/>
  <c r="C1" i="54"/>
  <c r="B1" i="54"/>
  <c r="A1" i="54"/>
  <c r="C81" i="53"/>
  <c r="C80" i="53"/>
  <c r="C79" i="53"/>
  <c r="C78" i="53"/>
  <c r="A78" i="53"/>
  <c r="C76" i="53"/>
  <c r="B76" i="53"/>
  <c r="C74" i="53"/>
  <c r="B74" i="53"/>
  <c r="C71" i="53"/>
  <c r="B71" i="53"/>
  <c r="C68" i="53"/>
  <c r="B68" i="53"/>
  <c r="C65" i="53"/>
  <c r="B65" i="53"/>
  <c r="C62" i="53"/>
  <c r="B62" i="53"/>
  <c r="C59" i="53"/>
  <c r="B59" i="53"/>
  <c r="A59" i="53"/>
  <c r="C57" i="53"/>
  <c r="B57" i="53"/>
  <c r="C55" i="53"/>
  <c r="B55" i="53"/>
  <c r="C52" i="53"/>
  <c r="B52" i="53"/>
  <c r="C49" i="53"/>
  <c r="B49" i="53"/>
  <c r="C46" i="53"/>
  <c r="B46" i="53"/>
  <c r="C43" i="53"/>
  <c r="B43" i="53"/>
  <c r="C40" i="53"/>
  <c r="B40" i="53"/>
  <c r="A40" i="53"/>
  <c r="D39" i="53"/>
  <c r="D38" i="53"/>
  <c r="C38" i="53"/>
  <c r="B38" i="53"/>
  <c r="D37" i="53"/>
  <c r="D36" i="53"/>
  <c r="C36" i="53"/>
  <c r="B36" i="53"/>
  <c r="C33" i="53"/>
  <c r="B33" i="53"/>
  <c r="C30" i="53"/>
  <c r="B30" i="53"/>
  <c r="C27" i="53"/>
  <c r="B27" i="53"/>
  <c r="C24" i="53"/>
  <c r="B24" i="53"/>
  <c r="C21" i="53"/>
  <c r="B21" i="53"/>
  <c r="A21" i="53"/>
  <c r="D20" i="53"/>
  <c r="D19" i="53"/>
  <c r="C19" i="53"/>
  <c r="B19" i="53"/>
  <c r="D18" i="53"/>
  <c r="C17" i="53"/>
  <c r="B17" i="53"/>
  <c r="D15" i="53"/>
  <c r="D14" i="53"/>
  <c r="C14" i="53"/>
  <c r="B14" i="53"/>
  <c r="D13" i="53"/>
  <c r="D12" i="53"/>
  <c r="D11" i="53"/>
  <c r="C11" i="53"/>
  <c r="B11" i="53"/>
  <c r="D10" i="53"/>
  <c r="D9" i="53"/>
  <c r="D8" i="53"/>
  <c r="C8" i="53"/>
  <c r="B8" i="53"/>
  <c r="D7" i="53"/>
  <c r="D6" i="53"/>
  <c r="D5" i="53"/>
  <c r="C5" i="53"/>
  <c r="B5" i="53"/>
  <c r="D4" i="53"/>
  <c r="C2" i="53"/>
  <c r="B2" i="53"/>
  <c r="A2" i="53"/>
  <c r="E1" i="53"/>
  <c r="D1" i="53"/>
  <c r="C1" i="53"/>
  <c r="B1" i="53"/>
  <c r="A1" i="53"/>
  <c r="C81" i="52"/>
  <c r="C80" i="52"/>
  <c r="C79" i="52"/>
  <c r="C78" i="52"/>
  <c r="A78" i="52"/>
  <c r="C76" i="52"/>
  <c r="B76" i="52"/>
  <c r="C74" i="52"/>
  <c r="B74" i="52"/>
  <c r="C71" i="52"/>
  <c r="B71" i="52"/>
  <c r="C68" i="52"/>
  <c r="B68" i="52"/>
  <c r="C65" i="52"/>
  <c r="B65" i="52"/>
  <c r="C62" i="52"/>
  <c r="B62" i="52"/>
  <c r="C59" i="52"/>
  <c r="B59" i="52"/>
  <c r="A59" i="52"/>
  <c r="C57" i="52"/>
  <c r="B57" i="52"/>
  <c r="C55" i="52"/>
  <c r="B55" i="52"/>
  <c r="C52" i="52"/>
  <c r="B52" i="52"/>
  <c r="C49" i="52"/>
  <c r="B49" i="52"/>
  <c r="C46" i="52"/>
  <c r="B46" i="52"/>
  <c r="C43" i="52"/>
  <c r="B43" i="52"/>
  <c r="C40" i="52"/>
  <c r="B40" i="52"/>
  <c r="A40" i="52"/>
  <c r="C38" i="52"/>
  <c r="B38" i="52"/>
  <c r="C36" i="52"/>
  <c r="B36" i="52"/>
  <c r="C33" i="52"/>
  <c r="B33" i="52"/>
  <c r="C30" i="52"/>
  <c r="B30" i="52"/>
  <c r="C27" i="52"/>
  <c r="B27" i="52"/>
  <c r="C24" i="52"/>
  <c r="B24" i="52"/>
  <c r="C21" i="52"/>
  <c r="B21" i="52"/>
  <c r="A21" i="52"/>
  <c r="C19" i="52"/>
  <c r="B19" i="52"/>
  <c r="C17" i="52"/>
  <c r="B17" i="52"/>
  <c r="C14" i="52"/>
  <c r="B14" i="52"/>
  <c r="C11" i="52"/>
  <c r="B11" i="52"/>
  <c r="C8" i="52"/>
  <c r="B8" i="52"/>
  <c r="C5" i="52"/>
  <c r="B5" i="52"/>
  <c r="C2" i="52"/>
  <c r="B2" i="52"/>
  <c r="A2" i="52"/>
  <c r="E1" i="52"/>
  <c r="D1" i="52"/>
  <c r="C1" i="52"/>
  <c r="B1" i="52"/>
  <c r="A1" i="52"/>
  <c r="C81" i="51"/>
  <c r="C80" i="51"/>
  <c r="C79" i="51"/>
  <c r="C78" i="51"/>
  <c r="A78" i="51"/>
  <c r="C76" i="51"/>
  <c r="B76" i="51"/>
  <c r="C74" i="51"/>
  <c r="B74" i="51"/>
  <c r="C71" i="51"/>
  <c r="B71" i="51"/>
  <c r="D70" i="51"/>
  <c r="C68" i="51"/>
  <c r="B68" i="51"/>
  <c r="D67" i="51"/>
  <c r="D66" i="51"/>
  <c r="C65" i="51"/>
  <c r="B65" i="51"/>
  <c r="D64" i="51"/>
  <c r="C62" i="51"/>
  <c r="B62" i="51"/>
  <c r="D61" i="51"/>
  <c r="D60" i="51"/>
  <c r="D59" i="51"/>
  <c r="C59" i="51"/>
  <c r="B59" i="51"/>
  <c r="A59" i="51"/>
  <c r="C57" i="51"/>
  <c r="B57" i="51"/>
  <c r="C55" i="51"/>
  <c r="B55" i="51"/>
  <c r="C52" i="51"/>
  <c r="B52" i="51"/>
  <c r="D51" i="51"/>
  <c r="C49" i="51"/>
  <c r="B49" i="51"/>
  <c r="D48" i="51"/>
  <c r="D47" i="51"/>
  <c r="D46" i="51"/>
  <c r="C46" i="51"/>
  <c r="B46" i="51"/>
  <c r="D45" i="51"/>
  <c r="C43" i="51"/>
  <c r="B43" i="51"/>
  <c r="D42" i="51"/>
  <c r="D41" i="51"/>
  <c r="D40" i="51"/>
  <c r="C40" i="51"/>
  <c r="B40" i="51"/>
  <c r="A40" i="51"/>
  <c r="C38" i="51"/>
  <c r="B38" i="51"/>
  <c r="C36" i="51"/>
  <c r="B36" i="51"/>
  <c r="C33" i="51"/>
  <c r="B33" i="51"/>
  <c r="D30" i="51"/>
  <c r="C30" i="51"/>
  <c r="B30" i="51"/>
  <c r="D29" i="51"/>
  <c r="D28" i="51"/>
  <c r="D27" i="51"/>
  <c r="C27" i="51"/>
  <c r="B27" i="51"/>
  <c r="D26" i="51"/>
  <c r="C24" i="51"/>
  <c r="B24" i="51"/>
  <c r="D23" i="51"/>
  <c r="D22" i="51"/>
  <c r="D21" i="51"/>
  <c r="C21" i="51"/>
  <c r="B21" i="51"/>
  <c r="A21" i="51"/>
  <c r="C19" i="51"/>
  <c r="B19" i="51"/>
  <c r="D18" i="51"/>
  <c r="D17" i="51"/>
  <c r="C17" i="51"/>
  <c r="B17" i="51"/>
  <c r="D16" i="51"/>
  <c r="C14" i="51"/>
  <c r="B14" i="51"/>
  <c r="D13" i="51"/>
  <c r="D12" i="51"/>
  <c r="C11" i="51"/>
  <c r="B11" i="51"/>
  <c r="D10" i="51"/>
  <c r="D9" i="51"/>
  <c r="D8" i="51"/>
  <c r="C8" i="51"/>
  <c r="B8" i="51"/>
  <c r="C5" i="51"/>
  <c r="B5" i="51"/>
  <c r="C2" i="51"/>
  <c r="B2" i="51"/>
  <c r="A2" i="51"/>
  <c r="E1" i="51"/>
  <c r="D1" i="51"/>
  <c r="C1" i="51"/>
  <c r="B1" i="51"/>
  <c r="A1" i="51"/>
  <c r="C81" i="50"/>
  <c r="C80" i="50"/>
  <c r="C79" i="50"/>
  <c r="C78" i="50"/>
  <c r="A78" i="50"/>
  <c r="C76" i="50"/>
  <c r="B76" i="50"/>
  <c r="C74" i="50"/>
  <c r="B74" i="50"/>
  <c r="C71" i="50"/>
  <c r="B71" i="50"/>
  <c r="C68" i="50"/>
  <c r="B68" i="50"/>
  <c r="C65" i="50"/>
  <c r="B65" i="50"/>
  <c r="C62" i="50"/>
  <c r="B62" i="50"/>
  <c r="C59" i="50"/>
  <c r="B59" i="50"/>
  <c r="A59" i="50"/>
  <c r="C57" i="50"/>
  <c r="B57" i="50"/>
  <c r="C55" i="50"/>
  <c r="B55" i="50"/>
  <c r="C52" i="50"/>
  <c r="B52" i="50"/>
  <c r="C49" i="50"/>
  <c r="B49" i="50"/>
  <c r="C46" i="50"/>
  <c r="B46" i="50"/>
  <c r="C43" i="50"/>
  <c r="B43" i="50"/>
  <c r="C40" i="50"/>
  <c r="B40" i="50"/>
  <c r="A40" i="50"/>
  <c r="C38" i="50"/>
  <c r="B38" i="50"/>
  <c r="C36" i="50"/>
  <c r="B36" i="50"/>
  <c r="C33" i="50"/>
  <c r="B33" i="50"/>
  <c r="C30" i="50"/>
  <c r="B30" i="50"/>
  <c r="C27" i="50"/>
  <c r="B27" i="50"/>
  <c r="C24" i="50"/>
  <c r="B24" i="50"/>
  <c r="C21" i="50"/>
  <c r="B21" i="50"/>
  <c r="A21" i="50"/>
  <c r="C19" i="50"/>
  <c r="B19" i="50"/>
  <c r="C17" i="50"/>
  <c r="B17" i="50"/>
  <c r="C14" i="50"/>
  <c r="B14" i="50"/>
  <c r="C11" i="50"/>
  <c r="B11" i="50"/>
  <c r="C8" i="50"/>
  <c r="B8" i="50"/>
  <c r="C5" i="50"/>
  <c r="B5" i="50"/>
  <c r="C2" i="50"/>
  <c r="B2" i="50"/>
  <c r="A2" i="50"/>
  <c r="E1" i="50"/>
  <c r="D1" i="50"/>
  <c r="C1" i="50"/>
  <c r="B1" i="50"/>
  <c r="A1" i="50"/>
  <c r="C81" i="49"/>
  <c r="C80" i="49"/>
  <c r="C79" i="49"/>
  <c r="C78" i="49"/>
  <c r="A78" i="49"/>
  <c r="D77" i="49"/>
  <c r="D76" i="49"/>
  <c r="C76" i="49"/>
  <c r="B76" i="49"/>
  <c r="C74" i="49"/>
  <c r="B74" i="49"/>
  <c r="C71" i="49"/>
  <c r="B71" i="49"/>
  <c r="D69" i="49"/>
  <c r="D68" i="49"/>
  <c r="C68" i="49"/>
  <c r="B68" i="49"/>
  <c r="D67" i="49"/>
  <c r="C65" i="49"/>
  <c r="B65" i="49"/>
  <c r="D64" i="49"/>
  <c r="D63" i="49"/>
  <c r="D62" i="49"/>
  <c r="C62" i="49"/>
  <c r="B62" i="49"/>
  <c r="D61" i="49"/>
  <c r="D60" i="49"/>
  <c r="D59" i="49"/>
  <c r="C59" i="49"/>
  <c r="B59" i="49"/>
  <c r="A59" i="49"/>
  <c r="D58" i="49"/>
  <c r="D57" i="49"/>
  <c r="C57" i="49"/>
  <c r="B57" i="49"/>
  <c r="C55" i="49"/>
  <c r="B55" i="49"/>
  <c r="D53" i="49"/>
  <c r="D52" i="49"/>
  <c r="C52" i="49"/>
  <c r="B52" i="49"/>
  <c r="C49" i="49"/>
  <c r="B49" i="49"/>
  <c r="C46" i="49"/>
  <c r="B46" i="49"/>
  <c r="D45" i="49"/>
  <c r="C43" i="49"/>
  <c r="B43" i="49"/>
  <c r="C40" i="49"/>
  <c r="B40" i="49"/>
  <c r="A40" i="49"/>
  <c r="D39" i="49"/>
  <c r="D38" i="49"/>
  <c r="C38" i="49"/>
  <c r="B38" i="49"/>
  <c r="D37" i="49"/>
  <c r="D36" i="49"/>
  <c r="C36" i="49"/>
  <c r="B36" i="49"/>
  <c r="D35" i="49"/>
  <c r="D34" i="49"/>
  <c r="C33" i="49"/>
  <c r="B33" i="49"/>
  <c r="D31" i="49"/>
  <c r="D30" i="49"/>
  <c r="C30" i="49"/>
  <c r="B30" i="49"/>
  <c r="D29" i="49"/>
  <c r="D28" i="49"/>
  <c r="C27" i="49"/>
  <c r="B27" i="49"/>
  <c r="D26" i="49"/>
  <c r="D25" i="49"/>
  <c r="C24" i="49"/>
  <c r="B24" i="49"/>
  <c r="D21" i="49"/>
  <c r="C21" i="49"/>
  <c r="B21" i="49"/>
  <c r="A21" i="49"/>
  <c r="D20" i="49"/>
  <c r="D19" i="49"/>
  <c r="C19" i="49"/>
  <c r="B19" i="49"/>
  <c r="D18" i="49"/>
  <c r="D17" i="49"/>
  <c r="C17" i="49"/>
  <c r="B17" i="49"/>
  <c r="D14" i="49"/>
  <c r="C14" i="49"/>
  <c r="B14" i="49"/>
  <c r="D11" i="49"/>
  <c r="C11" i="49"/>
  <c r="B11" i="49"/>
  <c r="D10" i="49"/>
  <c r="D9" i="49"/>
  <c r="C8" i="49"/>
  <c r="B8" i="49"/>
  <c r="D7" i="49"/>
  <c r="D6" i="49"/>
  <c r="C5" i="49"/>
  <c r="B5" i="49"/>
  <c r="C2" i="49"/>
  <c r="B2" i="49"/>
  <c r="A2" i="49"/>
  <c r="E1" i="49"/>
  <c r="D1" i="49"/>
  <c r="C1" i="49"/>
  <c r="B1" i="49"/>
  <c r="A1" i="49"/>
  <c r="D81" i="48"/>
  <c r="C81" i="48"/>
  <c r="D80" i="48"/>
  <c r="C80" i="48"/>
  <c r="D79" i="48"/>
  <c r="C79" i="48"/>
  <c r="D78" i="48"/>
  <c r="C78" i="48"/>
  <c r="A78" i="48"/>
  <c r="C76" i="48"/>
  <c r="B76" i="48"/>
  <c r="C74" i="48"/>
  <c r="B74" i="48"/>
  <c r="E72" i="48"/>
  <c r="D72" i="48"/>
  <c r="D71" i="48"/>
  <c r="C71" i="48"/>
  <c r="B71" i="48"/>
  <c r="E69" i="48"/>
  <c r="D69" i="48"/>
  <c r="D68" i="48"/>
  <c r="C68" i="48"/>
  <c r="B68" i="48"/>
  <c r="E66" i="48"/>
  <c r="D66" i="48"/>
  <c r="D65" i="48"/>
  <c r="C65" i="48"/>
  <c r="B65" i="48"/>
  <c r="E63" i="48"/>
  <c r="D63" i="48"/>
  <c r="D62" i="48"/>
  <c r="C62" i="48"/>
  <c r="B62" i="48"/>
  <c r="E60" i="48"/>
  <c r="D60" i="48"/>
  <c r="E59" i="48"/>
  <c r="D59" i="48"/>
  <c r="C59" i="48"/>
  <c r="B59" i="48"/>
  <c r="A59" i="48"/>
  <c r="C57" i="48"/>
  <c r="B57" i="48"/>
  <c r="C55" i="48"/>
  <c r="B55" i="48"/>
  <c r="C52" i="48"/>
  <c r="B52" i="48"/>
  <c r="D50" i="48"/>
  <c r="C49" i="48"/>
  <c r="B49" i="48"/>
  <c r="D48" i="48"/>
  <c r="D47" i="48"/>
  <c r="C46" i="48"/>
  <c r="B46" i="48"/>
  <c r="C43" i="48"/>
  <c r="B43" i="48"/>
  <c r="C40" i="48"/>
  <c r="B40" i="48"/>
  <c r="A40" i="48"/>
  <c r="D39" i="48"/>
  <c r="D38" i="48"/>
  <c r="C38" i="48"/>
  <c r="B38" i="48"/>
  <c r="D37" i="48"/>
  <c r="D36" i="48"/>
  <c r="C36" i="48"/>
  <c r="B36" i="48"/>
  <c r="D35" i="48"/>
  <c r="C33" i="48"/>
  <c r="B33" i="48"/>
  <c r="C30" i="48"/>
  <c r="B30" i="48"/>
  <c r="D29" i="48"/>
  <c r="C27" i="48"/>
  <c r="B27" i="48"/>
  <c r="C24" i="48"/>
  <c r="B24" i="48"/>
  <c r="D23" i="48"/>
  <c r="C21" i="48"/>
  <c r="B21" i="48"/>
  <c r="A21" i="48"/>
  <c r="D20" i="48"/>
  <c r="D19" i="48"/>
  <c r="C19" i="48"/>
  <c r="B19" i="48"/>
  <c r="D18" i="48"/>
  <c r="D17" i="48"/>
  <c r="C17" i="48"/>
  <c r="B17" i="48"/>
  <c r="D16" i="48"/>
  <c r="C14" i="48"/>
  <c r="B14" i="48"/>
  <c r="C11" i="48"/>
  <c r="B11" i="48"/>
  <c r="D10" i="48"/>
  <c r="C8" i="48"/>
  <c r="B8" i="48"/>
  <c r="C5" i="48"/>
  <c r="B5" i="48"/>
  <c r="D4" i="48"/>
  <c r="C2" i="48"/>
  <c r="B2" i="48"/>
  <c r="A2" i="48"/>
  <c r="E1" i="48"/>
  <c r="D1" i="48"/>
  <c r="C1" i="48"/>
  <c r="B1" i="48"/>
  <c r="A1" i="48"/>
  <c r="C81" i="47"/>
  <c r="C80" i="47"/>
  <c r="C79" i="47"/>
  <c r="C78" i="47"/>
  <c r="A78" i="47"/>
  <c r="C76" i="47"/>
  <c r="B76" i="47"/>
  <c r="C74" i="47"/>
  <c r="B74" i="47"/>
  <c r="C71" i="47"/>
  <c r="B71" i="47"/>
  <c r="C68" i="47"/>
  <c r="B68" i="47"/>
  <c r="C65" i="47"/>
  <c r="B65" i="47"/>
  <c r="C62" i="47"/>
  <c r="B62" i="47"/>
  <c r="C59" i="47"/>
  <c r="B59" i="47"/>
  <c r="A59" i="47"/>
  <c r="C57" i="47"/>
  <c r="B57" i="47"/>
  <c r="C55" i="47"/>
  <c r="B55" i="47"/>
  <c r="C52" i="47"/>
  <c r="B52" i="47"/>
  <c r="C49" i="47"/>
  <c r="B49" i="47"/>
  <c r="C46" i="47"/>
  <c r="B46" i="47"/>
  <c r="C43" i="47"/>
  <c r="B43" i="47"/>
  <c r="C40" i="47"/>
  <c r="B40" i="47"/>
  <c r="A40" i="47"/>
  <c r="C38" i="47"/>
  <c r="B38" i="47"/>
  <c r="C36" i="47"/>
  <c r="B36" i="47"/>
  <c r="C33" i="47"/>
  <c r="B33" i="47"/>
  <c r="C30" i="47"/>
  <c r="B30" i="47"/>
  <c r="C27" i="47"/>
  <c r="B27" i="47"/>
  <c r="C24" i="47"/>
  <c r="B24" i="47"/>
  <c r="C21" i="47"/>
  <c r="B21" i="47"/>
  <c r="A21" i="47"/>
  <c r="C19" i="47"/>
  <c r="B19" i="47"/>
  <c r="C17" i="47"/>
  <c r="B17" i="47"/>
  <c r="C14" i="47"/>
  <c r="B14" i="47"/>
  <c r="C11" i="47"/>
  <c r="B11" i="47"/>
  <c r="C8" i="47"/>
  <c r="B8" i="47"/>
  <c r="C5" i="47"/>
  <c r="B5" i="47"/>
  <c r="C2" i="47"/>
  <c r="B2" i="47"/>
  <c r="A2" i="47"/>
  <c r="E1" i="47"/>
  <c r="D1" i="47"/>
  <c r="C1" i="47"/>
  <c r="B1" i="47"/>
  <c r="A1" i="47"/>
  <c r="C81" i="46"/>
  <c r="C80" i="46"/>
  <c r="C79" i="46"/>
  <c r="C78" i="46"/>
  <c r="A78" i="46"/>
  <c r="C76" i="46"/>
  <c r="B76" i="46"/>
  <c r="C74" i="46"/>
  <c r="B74" i="46"/>
  <c r="C71" i="46"/>
  <c r="B71" i="46"/>
  <c r="C68" i="46"/>
  <c r="B68" i="46"/>
  <c r="C65" i="46"/>
  <c r="B65" i="46"/>
  <c r="C62" i="46"/>
  <c r="B62" i="46"/>
  <c r="C59" i="46"/>
  <c r="B59" i="46"/>
  <c r="A59" i="46"/>
  <c r="C57" i="46"/>
  <c r="B57" i="46"/>
  <c r="C55" i="46"/>
  <c r="B55" i="46"/>
  <c r="C52" i="46"/>
  <c r="B52" i="46"/>
  <c r="C49" i="46"/>
  <c r="B49" i="46"/>
  <c r="C46" i="46"/>
  <c r="B46" i="46"/>
  <c r="C43" i="46"/>
  <c r="B43" i="46"/>
  <c r="C40" i="46"/>
  <c r="B40" i="46"/>
  <c r="A40" i="46"/>
  <c r="C38" i="46"/>
  <c r="B38" i="46"/>
  <c r="C36" i="46"/>
  <c r="B36" i="46"/>
  <c r="C33" i="46"/>
  <c r="B33" i="46"/>
  <c r="C30" i="46"/>
  <c r="B30" i="46"/>
  <c r="C27" i="46"/>
  <c r="B27" i="46"/>
  <c r="C24" i="46"/>
  <c r="B24" i="46"/>
  <c r="C21" i="46"/>
  <c r="B21" i="46"/>
  <c r="A21" i="46"/>
  <c r="C19" i="46"/>
  <c r="B19" i="46"/>
  <c r="C17" i="46"/>
  <c r="B17" i="46"/>
  <c r="C14" i="46"/>
  <c r="B14" i="46"/>
  <c r="C11" i="46"/>
  <c r="B11" i="46"/>
  <c r="C8" i="46"/>
  <c r="B8" i="46"/>
  <c r="C5" i="46"/>
  <c r="B5" i="46"/>
  <c r="C2" i="46"/>
  <c r="B2" i="46"/>
  <c r="A2" i="46"/>
  <c r="E1" i="46"/>
  <c r="D1" i="46"/>
  <c r="C1" i="46"/>
  <c r="B1" i="46"/>
  <c r="A1" i="46"/>
  <c r="D81" i="45"/>
  <c r="C81" i="45"/>
  <c r="D80" i="45"/>
  <c r="C80" i="45"/>
  <c r="D79" i="45"/>
  <c r="C79" i="45"/>
  <c r="D78" i="45"/>
  <c r="C78" i="45"/>
  <c r="A78" i="45"/>
  <c r="C76" i="45"/>
  <c r="B76" i="45"/>
  <c r="C74" i="45"/>
  <c r="B74" i="45"/>
  <c r="C71" i="45"/>
  <c r="B71" i="45"/>
  <c r="C68" i="45"/>
  <c r="B68" i="45"/>
  <c r="C65" i="45"/>
  <c r="B65" i="45"/>
  <c r="C62" i="45"/>
  <c r="B62" i="45"/>
  <c r="C59" i="45"/>
  <c r="B59" i="45"/>
  <c r="A59" i="45"/>
  <c r="C57" i="45"/>
  <c r="B57" i="45"/>
  <c r="C55" i="45"/>
  <c r="B55" i="45"/>
  <c r="C52" i="45"/>
  <c r="B52" i="45"/>
  <c r="D51" i="45"/>
  <c r="C49" i="45"/>
  <c r="B49" i="45"/>
  <c r="D48" i="45"/>
  <c r="C46" i="45"/>
  <c r="B46" i="45"/>
  <c r="D45" i="45"/>
  <c r="C43" i="45"/>
  <c r="B43" i="45"/>
  <c r="D42" i="45"/>
  <c r="C40" i="45"/>
  <c r="B40" i="45"/>
  <c r="A40" i="45"/>
  <c r="D38" i="45"/>
  <c r="C38" i="45"/>
  <c r="B38" i="45"/>
  <c r="D37" i="45"/>
  <c r="C36" i="45"/>
  <c r="B36" i="45"/>
  <c r="C33" i="45"/>
  <c r="B33" i="45"/>
  <c r="D32" i="45"/>
  <c r="C30" i="45"/>
  <c r="B30" i="45"/>
  <c r="D29" i="45"/>
  <c r="C27" i="45"/>
  <c r="B27" i="45"/>
  <c r="D26" i="45"/>
  <c r="C24" i="45"/>
  <c r="B24" i="45"/>
  <c r="D23" i="45"/>
  <c r="C21" i="45"/>
  <c r="B21" i="45"/>
  <c r="A21" i="45"/>
  <c r="D19" i="45"/>
  <c r="C19" i="45"/>
  <c r="B19" i="45"/>
  <c r="D18" i="45"/>
  <c r="C17" i="45"/>
  <c r="B17" i="45"/>
  <c r="C14" i="45"/>
  <c r="B14" i="45"/>
  <c r="C11" i="45"/>
  <c r="B11" i="45"/>
  <c r="D10" i="45"/>
  <c r="C8" i="45"/>
  <c r="B8" i="45"/>
  <c r="D7" i="45"/>
  <c r="C5" i="45"/>
  <c r="B5" i="45"/>
  <c r="D4" i="45"/>
  <c r="C2" i="45"/>
  <c r="B2" i="45"/>
  <c r="A2" i="45"/>
  <c r="E1" i="45"/>
  <c r="D1" i="45"/>
  <c r="C1" i="45"/>
  <c r="B1" i="45"/>
  <c r="A1" i="45"/>
  <c r="C81" i="44"/>
  <c r="C80" i="44"/>
  <c r="C79" i="44"/>
  <c r="C78" i="44"/>
  <c r="A78" i="44"/>
  <c r="C76" i="44"/>
  <c r="B76" i="44"/>
  <c r="C74" i="44"/>
  <c r="B74" i="44"/>
  <c r="C71" i="44"/>
  <c r="B71" i="44"/>
  <c r="C68" i="44"/>
  <c r="B68" i="44"/>
  <c r="C65" i="44"/>
  <c r="B65" i="44"/>
  <c r="C62" i="44"/>
  <c r="B62" i="44"/>
  <c r="C59" i="44"/>
  <c r="B59" i="44"/>
  <c r="A59" i="44"/>
  <c r="C57" i="44"/>
  <c r="B57" i="44"/>
  <c r="C55" i="44"/>
  <c r="B55" i="44"/>
  <c r="C52" i="44"/>
  <c r="B52" i="44"/>
  <c r="C49" i="44"/>
  <c r="B49" i="44"/>
  <c r="C46" i="44"/>
  <c r="B46" i="44"/>
  <c r="C43" i="44"/>
  <c r="B43" i="44"/>
  <c r="C40" i="44"/>
  <c r="B40" i="44"/>
  <c r="A40" i="44"/>
  <c r="C38" i="44"/>
  <c r="B38" i="44"/>
  <c r="C36" i="44"/>
  <c r="B36" i="44"/>
  <c r="C33" i="44"/>
  <c r="B33" i="44"/>
  <c r="C30" i="44"/>
  <c r="B30" i="44"/>
  <c r="C27" i="44"/>
  <c r="B27" i="44"/>
  <c r="C24" i="44"/>
  <c r="B24" i="44"/>
  <c r="C21" i="44"/>
  <c r="B21" i="44"/>
  <c r="A21" i="44"/>
  <c r="C19" i="44"/>
  <c r="B19" i="44"/>
  <c r="C17" i="44"/>
  <c r="B17" i="44"/>
  <c r="C14" i="44"/>
  <c r="B14" i="44"/>
  <c r="C11" i="44"/>
  <c r="B11" i="44"/>
  <c r="C8" i="44"/>
  <c r="B8" i="44"/>
  <c r="C5" i="44"/>
  <c r="B5" i="44"/>
  <c r="C2" i="44"/>
  <c r="B2" i="44"/>
  <c r="A2" i="44"/>
  <c r="E1" i="44"/>
  <c r="D1" i="44"/>
  <c r="C1" i="44"/>
  <c r="B1" i="44"/>
  <c r="A1" i="44"/>
  <c r="C81" i="43"/>
  <c r="C80" i="43"/>
  <c r="C79" i="43"/>
  <c r="C78" i="43"/>
  <c r="A78" i="43"/>
  <c r="C76" i="43"/>
  <c r="B76" i="43"/>
  <c r="C74" i="43"/>
  <c r="B74" i="43"/>
  <c r="C71" i="43"/>
  <c r="B71" i="43"/>
  <c r="C68" i="43"/>
  <c r="B68" i="43"/>
  <c r="C65" i="43"/>
  <c r="B65" i="43"/>
  <c r="C62" i="43"/>
  <c r="B62" i="43"/>
  <c r="C59" i="43"/>
  <c r="B59" i="43"/>
  <c r="A59" i="43"/>
  <c r="C57" i="43"/>
  <c r="B57" i="43"/>
  <c r="C55" i="43"/>
  <c r="B55" i="43"/>
  <c r="C52" i="43"/>
  <c r="B52" i="43"/>
  <c r="D50" i="43"/>
  <c r="D49" i="43"/>
  <c r="C49" i="43"/>
  <c r="B49" i="43"/>
  <c r="D48" i="43"/>
  <c r="D47" i="43"/>
  <c r="D46" i="43"/>
  <c r="C46" i="43"/>
  <c r="B46" i="43"/>
  <c r="D45" i="43"/>
  <c r="D44" i="43"/>
  <c r="D43" i="43"/>
  <c r="C43" i="43"/>
  <c r="B43" i="43"/>
  <c r="D42" i="43"/>
  <c r="D41" i="43"/>
  <c r="D40" i="43"/>
  <c r="C40" i="43"/>
  <c r="B40" i="43"/>
  <c r="A40" i="43"/>
  <c r="C38" i="43"/>
  <c r="B38" i="43"/>
  <c r="C36" i="43"/>
  <c r="B36" i="43"/>
  <c r="D35" i="43"/>
  <c r="D34" i="43"/>
  <c r="D33" i="43"/>
  <c r="C33" i="43"/>
  <c r="B33" i="43"/>
  <c r="D32" i="43"/>
  <c r="D31" i="43"/>
  <c r="D30" i="43"/>
  <c r="C30" i="43"/>
  <c r="B30" i="43"/>
  <c r="D29" i="43"/>
  <c r="D28" i="43"/>
  <c r="D27" i="43"/>
  <c r="C27" i="43"/>
  <c r="B27" i="43"/>
  <c r="C24" i="43"/>
  <c r="B24" i="43"/>
  <c r="D22" i="43"/>
  <c r="D21" i="43"/>
  <c r="C21" i="43"/>
  <c r="B21" i="43"/>
  <c r="A21" i="43"/>
  <c r="C19" i="43"/>
  <c r="B19" i="43"/>
  <c r="C17" i="43"/>
  <c r="B17" i="43"/>
  <c r="D16" i="43"/>
  <c r="D15" i="43"/>
  <c r="D14" i="43"/>
  <c r="C14" i="43"/>
  <c r="B14" i="43"/>
  <c r="D13" i="43"/>
  <c r="C11" i="43"/>
  <c r="B11" i="43"/>
  <c r="D10" i="43"/>
  <c r="C8" i="43"/>
  <c r="B8" i="43"/>
  <c r="D7" i="43"/>
  <c r="C5" i="43"/>
  <c r="B5" i="43"/>
  <c r="D4" i="43"/>
  <c r="C2" i="43"/>
  <c r="B2" i="43"/>
  <c r="A2" i="43"/>
  <c r="E1" i="43"/>
  <c r="D1" i="43"/>
  <c r="C1" i="43"/>
  <c r="B1" i="43"/>
  <c r="A1" i="43"/>
  <c r="C81" i="42"/>
  <c r="C80" i="42"/>
  <c r="C79" i="42"/>
  <c r="C78" i="42"/>
  <c r="A78" i="42"/>
  <c r="C76" i="42"/>
  <c r="B76" i="42"/>
  <c r="C74" i="42"/>
  <c r="B74" i="42"/>
  <c r="C71" i="42"/>
  <c r="B71" i="42"/>
  <c r="C68" i="42"/>
  <c r="B68" i="42"/>
  <c r="C65" i="42"/>
  <c r="B65" i="42"/>
  <c r="C62" i="42"/>
  <c r="B62" i="42"/>
  <c r="C59" i="42"/>
  <c r="B59" i="42"/>
  <c r="A59" i="42"/>
  <c r="C57" i="42"/>
  <c r="B57" i="42"/>
  <c r="C55" i="42"/>
  <c r="B55" i="42"/>
  <c r="C52" i="42"/>
  <c r="B52" i="42"/>
  <c r="C49" i="42"/>
  <c r="B49" i="42"/>
  <c r="C46" i="42"/>
  <c r="B46" i="42"/>
  <c r="C43" i="42"/>
  <c r="B43" i="42"/>
  <c r="C40" i="42"/>
  <c r="B40" i="42"/>
  <c r="A40" i="42"/>
  <c r="C38" i="42"/>
  <c r="B38" i="42"/>
  <c r="C36" i="42"/>
  <c r="B36" i="42"/>
  <c r="C33" i="42"/>
  <c r="B33" i="42"/>
  <c r="C30" i="42"/>
  <c r="B30" i="42"/>
  <c r="C27" i="42"/>
  <c r="B27" i="42"/>
  <c r="C24" i="42"/>
  <c r="B24" i="42"/>
  <c r="C21" i="42"/>
  <c r="B21" i="42"/>
  <c r="A21" i="42"/>
  <c r="C19" i="42"/>
  <c r="B19" i="42"/>
  <c r="C17" i="42"/>
  <c r="B17" i="42"/>
  <c r="C14" i="42"/>
  <c r="B14" i="42"/>
  <c r="C11" i="42"/>
  <c r="B11" i="42"/>
  <c r="C8" i="42"/>
  <c r="B8" i="42"/>
  <c r="C5" i="42"/>
  <c r="B5" i="42"/>
  <c r="C2" i="42"/>
  <c r="B2" i="42"/>
  <c r="A2" i="42"/>
  <c r="E1" i="42"/>
  <c r="D1" i="42"/>
  <c r="C1" i="42"/>
  <c r="B1" i="42"/>
  <c r="A1" i="42"/>
  <c r="C81" i="41"/>
  <c r="C80" i="41"/>
  <c r="C79" i="41"/>
  <c r="C78" i="41"/>
  <c r="A78" i="41"/>
  <c r="C76" i="41"/>
  <c r="B76" i="41"/>
  <c r="C74" i="41"/>
  <c r="B74" i="41"/>
  <c r="C71" i="41"/>
  <c r="B71" i="41"/>
  <c r="C68" i="41"/>
  <c r="B68" i="41"/>
  <c r="C65" i="41"/>
  <c r="B65" i="41"/>
  <c r="C62" i="41"/>
  <c r="B62" i="41"/>
  <c r="C59" i="41"/>
  <c r="B59" i="41"/>
  <c r="A59" i="41"/>
  <c r="C57" i="41"/>
  <c r="B57" i="41"/>
  <c r="C55" i="41"/>
  <c r="B55" i="41"/>
  <c r="C52" i="41"/>
  <c r="B52" i="41"/>
  <c r="C49" i="41"/>
  <c r="B49" i="41"/>
  <c r="C46" i="41"/>
  <c r="B46" i="41"/>
  <c r="C43" i="41"/>
  <c r="B43" i="41"/>
  <c r="C40" i="41"/>
  <c r="B40" i="41"/>
  <c r="A40" i="41"/>
  <c r="C38" i="41"/>
  <c r="B38" i="41"/>
  <c r="C36" i="41"/>
  <c r="B36" i="41"/>
  <c r="C33" i="41"/>
  <c r="B33" i="41"/>
  <c r="C30" i="41"/>
  <c r="B30" i="41"/>
  <c r="C27" i="41"/>
  <c r="B27" i="41"/>
  <c r="C24" i="41"/>
  <c r="B24" i="41"/>
  <c r="C21" i="41"/>
  <c r="B21" i="41"/>
  <c r="A21" i="41"/>
  <c r="C19" i="41"/>
  <c r="B19" i="41"/>
  <c r="C17" i="41"/>
  <c r="B17" i="41"/>
  <c r="C14" i="41"/>
  <c r="B14" i="41"/>
  <c r="C11" i="41"/>
  <c r="B11" i="41"/>
  <c r="C8" i="41"/>
  <c r="B8" i="41"/>
  <c r="C5" i="41"/>
  <c r="B5" i="41"/>
  <c r="C2" i="41"/>
  <c r="B2" i="41"/>
  <c r="A2" i="41"/>
  <c r="E1" i="41"/>
  <c r="D1" i="41"/>
  <c r="C1" i="41"/>
  <c r="B1" i="41"/>
  <c r="A1" i="41"/>
  <c r="D81" i="40"/>
  <c r="C81" i="40"/>
  <c r="D80" i="40"/>
  <c r="C80" i="40"/>
  <c r="D79" i="40"/>
  <c r="C79" i="40"/>
  <c r="C78" i="40"/>
  <c r="A78" i="40"/>
  <c r="C76" i="40"/>
  <c r="B76" i="40"/>
  <c r="C74" i="40"/>
  <c r="B74" i="40"/>
  <c r="C71" i="40"/>
  <c r="B71" i="40"/>
  <c r="C68" i="40"/>
  <c r="B68" i="40"/>
  <c r="C65" i="40"/>
  <c r="B65" i="40"/>
  <c r="C62" i="40"/>
  <c r="B62" i="40"/>
  <c r="C59" i="40"/>
  <c r="B59" i="40"/>
  <c r="A59" i="40"/>
  <c r="C57" i="40"/>
  <c r="B57" i="40"/>
  <c r="C55" i="40"/>
  <c r="B55" i="40"/>
  <c r="C52" i="40"/>
  <c r="B52" i="40"/>
  <c r="D50" i="40"/>
  <c r="D49" i="40"/>
  <c r="C49" i="40"/>
  <c r="B49" i="40"/>
  <c r="D47" i="40"/>
  <c r="D46" i="40"/>
  <c r="C46" i="40"/>
  <c r="B46" i="40"/>
  <c r="D43" i="40"/>
  <c r="C43" i="40"/>
  <c r="B43" i="40"/>
  <c r="D42" i="40"/>
  <c r="D41" i="40"/>
  <c r="D40" i="40"/>
  <c r="C40" i="40"/>
  <c r="B40" i="40"/>
  <c r="A40" i="40"/>
  <c r="D39" i="40"/>
  <c r="D38" i="40"/>
  <c r="C38" i="40"/>
  <c r="B38" i="40"/>
  <c r="D37" i="40"/>
  <c r="D36" i="40"/>
  <c r="C36" i="40"/>
  <c r="B36" i="40"/>
  <c r="D35" i="40"/>
  <c r="D34" i="40"/>
  <c r="D33" i="40"/>
  <c r="C33" i="40"/>
  <c r="B33" i="40"/>
  <c r="D32" i="40"/>
  <c r="D31" i="40"/>
  <c r="D30" i="40"/>
  <c r="C30" i="40"/>
  <c r="B30" i="40"/>
  <c r="D29" i="40"/>
  <c r="D28" i="40"/>
  <c r="D27" i="40"/>
  <c r="C27" i="40"/>
  <c r="B27" i="40"/>
  <c r="D24" i="40"/>
  <c r="C24" i="40"/>
  <c r="B24" i="40"/>
  <c r="D23" i="40"/>
  <c r="D22" i="40"/>
  <c r="D21" i="40"/>
  <c r="C21" i="40"/>
  <c r="B21" i="40"/>
  <c r="A21" i="40"/>
  <c r="C19" i="40"/>
  <c r="B19" i="40"/>
  <c r="C17" i="40"/>
  <c r="B17" i="40"/>
  <c r="C14" i="40"/>
  <c r="B14" i="40"/>
  <c r="C11" i="40"/>
  <c r="B11" i="40"/>
  <c r="C8" i="40"/>
  <c r="B8" i="40"/>
  <c r="D5" i="40"/>
  <c r="C5" i="40"/>
  <c r="B5" i="40"/>
  <c r="D4" i="40"/>
  <c r="D2" i="40"/>
  <c r="C2" i="40"/>
  <c r="B2" i="40"/>
  <c r="A2" i="40"/>
  <c r="E1" i="40"/>
  <c r="D1" i="40"/>
  <c r="C1" i="40"/>
  <c r="B1" i="40"/>
  <c r="A1" i="40"/>
  <c r="C81" i="39"/>
  <c r="C80" i="39"/>
  <c r="C79" i="39"/>
  <c r="C78" i="39"/>
  <c r="A78" i="39"/>
  <c r="C76" i="39"/>
  <c r="B76" i="39"/>
  <c r="C74" i="39"/>
  <c r="B74" i="39"/>
  <c r="C71" i="39"/>
  <c r="B71" i="39"/>
  <c r="C68" i="39"/>
  <c r="B68" i="39"/>
  <c r="C65" i="39"/>
  <c r="B65" i="39"/>
  <c r="C62" i="39"/>
  <c r="B62" i="39"/>
  <c r="C59" i="39"/>
  <c r="B59" i="39"/>
  <c r="A59" i="39"/>
  <c r="C57" i="39"/>
  <c r="B57" i="39"/>
  <c r="C55" i="39"/>
  <c r="B55" i="39"/>
  <c r="C52" i="39"/>
  <c r="B52" i="39"/>
  <c r="C49" i="39"/>
  <c r="B49" i="39"/>
  <c r="C46" i="39"/>
  <c r="B46" i="39"/>
  <c r="C43" i="39"/>
  <c r="B43" i="39"/>
  <c r="C40" i="39"/>
  <c r="B40" i="39"/>
  <c r="A40" i="39"/>
  <c r="C38" i="39"/>
  <c r="B38" i="39"/>
  <c r="C36" i="39"/>
  <c r="B36" i="39"/>
  <c r="C33" i="39"/>
  <c r="B33" i="39"/>
  <c r="C30" i="39"/>
  <c r="B30" i="39"/>
  <c r="C27" i="39"/>
  <c r="B27" i="39"/>
  <c r="C24" i="39"/>
  <c r="B24" i="39"/>
  <c r="C21" i="39"/>
  <c r="B21" i="39"/>
  <c r="A21" i="39"/>
  <c r="C19" i="39"/>
  <c r="B19" i="39"/>
  <c r="C17" i="39"/>
  <c r="B17" i="39"/>
  <c r="C14" i="39"/>
  <c r="B14" i="39"/>
  <c r="C11" i="39"/>
  <c r="B11" i="39"/>
  <c r="C8" i="39"/>
  <c r="B8" i="39"/>
  <c r="C5" i="39"/>
  <c r="B5" i="39"/>
  <c r="C2" i="39"/>
  <c r="B2" i="39"/>
  <c r="A2" i="39"/>
  <c r="E1" i="39"/>
  <c r="D1" i="39"/>
  <c r="C1" i="39"/>
  <c r="B1" i="39"/>
  <c r="A1" i="39"/>
  <c r="C81" i="38"/>
  <c r="C80" i="38"/>
  <c r="C79" i="38"/>
  <c r="C78" i="38"/>
  <c r="A78" i="38"/>
  <c r="C76" i="38"/>
  <c r="B76" i="38"/>
  <c r="C74" i="38"/>
  <c r="B74" i="38"/>
  <c r="C71" i="38"/>
  <c r="B71" i="38"/>
  <c r="C68" i="38"/>
  <c r="B68" i="38"/>
  <c r="C65" i="38"/>
  <c r="B65" i="38"/>
  <c r="C62" i="38"/>
  <c r="B62" i="38"/>
  <c r="C59" i="38"/>
  <c r="B59" i="38"/>
  <c r="A59" i="38"/>
  <c r="C57" i="38"/>
  <c r="B57" i="38"/>
  <c r="C55" i="38"/>
  <c r="B55" i="38"/>
  <c r="C52" i="38"/>
  <c r="B52" i="38"/>
  <c r="C49" i="38"/>
  <c r="B49" i="38"/>
  <c r="C46" i="38"/>
  <c r="B46" i="38"/>
  <c r="C43" i="38"/>
  <c r="B43" i="38"/>
  <c r="C40" i="38"/>
  <c r="B40" i="38"/>
  <c r="A40" i="38"/>
  <c r="D39" i="38"/>
  <c r="D38" i="38"/>
  <c r="C38" i="38"/>
  <c r="B38" i="38"/>
  <c r="D37" i="38"/>
  <c r="D36" i="38"/>
  <c r="C36" i="38"/>
  <c r="B36" i="38"/>
  <c r="C33" i="38"/>
  <c r="B33" i="38"/>
  <c r="C30" i="38"/>
  <c r="B30" i="38"/>
  <c r="D29" i="38"/>
  <c r="C27" i="38"/>
  <c r="B27" i="38"/>
  <c r="C24" i="38"/>
  <c r="B24" i="38"/>
  <c r="D23" i="38"/>
  <c r="C21" i="38"/>
  <c r="B21" i="38"/>
  <c r="A21" i="38"/>
  <c r="D20" i="38"/>
  <c r="D19" i="38"/>
  <c r="C19" i="38"/>
  <c r="B19" i="38"/>
  <c r="D17" i="38"/>
  <c r="C17" i="38"/>
  <c r="B17" i="38"/>
  <c r="D16" i="38"/>
  <c r="C14" i="38"/>
  <c r="B14" i="38"/>
  <c r="C11" i="38"/>
  <c r="B11" i="38"/>
  <c r="C8" i="38"/>
  <c r="B8" i="38"/>
  <c r="D7" i="38"/>
  <c r="C5" i="38"/>
  <c r="B5" i="38"/>
  <c r="D4" i="38"/>
  <c r="C2" i="38"/>
  <c r="B2" i="38"/>
  <c r="A2" i="38"/>
  <c r="E1" i="38"/>
  <c r="D1" i="38"/>
  <c r="C1" i="38"/>
  <c r="B1" i="38"/>
  <c r="A1" i="38"/>
  <c r="C81" i="37"/>
  <c r="C80" i="37"/>
  <c r="C79" i="37"/>
  <c r="C78" i="37"/>
  <c r="A78" i="37"/>
  <c r="C76" i="37"/>
  <c r="B76" i="37"/>
  <c r="C74" i="37"/>
  <c r="B74" i="37"/>
  <c r="C71" i="37"/>
  <c r="B71" i="37"/>
  <c r="C68" i="37"/>
  <c r="B68" i="37"/>
  <c r="C65" i="37"/>
  <c r="B65" i="37"/>
  <c r="C62" i="37"/>
  <c r="B62" i="37"/>
  <c r="C59" i="37"/>
  <c r="B59" i="37"/>
  <c r="A59" i="37"/>
  <c r="C57" i="37"/>
  <c r="B57" i="37"/>
  <c r="C55" i="37"/>
  <c r="B55" i="37"/>
  <c r="C52" i="37"/>
  <c r="B52" i="37"/>
  <c r="C49" i="37"/>
  <c r="B49" i="37"/>
  <c r="C46" i="37"/>
  <c r="B46" i="37"/>
  <c r="C43" i="37"/>
  <c r="B43" i="37"/>
  <c r="C40" i="37"/>
  <c r="B40" i="37"/>
  <c r="A40" i="37"/>
  <c r="C38" i="37"/>
  <c r="B38" i="37"/>
  <c r="C36" i="37"/>
  <c r="B36" i="37"/>
  <c r="C33" i="37"/>
  <c r="B33" i="37"/>
  <c r="C30" i="37"/>
  <c r="B30" i="37"/>
  <c r="C27" i="37"/>
  <c r="B27" i="37"/>
  <c r="C24" i="37"/>
  <c r="B24" i="37"/>
  <c r="C21" i="37"/>
  <c r="B21" i="37"/>
  <c r="A21" i="37"/>
  <c r="C19" i="37"/>
  <c r="B19" i="37"/>
  <c r="C17" i="37"/>
  <c r="B17" i="37"/>
  <c r="C14" i="37"/>
  <c r="B14" i="37"/>
  <c r="C11" i="37"/>
  <c r="B11" i="37"/>
  <c r="C8" i="37"/>
  <c r="B8" i="37"/>
  <c r="C5" i="37"/>
  <c r="B5" i="37"/>
  <c r="C2" i="37"/>
  <c r="B2" i="37"/>
  <c r="A2" i="37"/>
  <c r="E1" i="37"/>
  <c r="D1" i="37"/>
  <c r="C1" i="37"/>
  <c r="B1" i="37"/>
  <c r="A1" i="37"/>
  <c r="C81" i="36"/>
  <c r="C80" i="36"/>
  <c r="C79" i="36"/>
  <c r="C78" i="36"/>
  <c r="A78" i="36"/>
  <c r="C76" i="36"/>
  <c r="B76" i="36"/>
  <c r="C74" i="36"/>
  <c r="B74" i="36"/>
  <c r="C71" i="36"/>
  <c r="B71" i="36"/>
  <c r="C68" i="36"/>
  <c r="B68" i="36"/>
  <c r="C65" i="36"/>
  <c r="B65" i="36"/>
  <c r="C62" i="36"/>
  <c r="B62" i="36"/>
  <c r="C59" i="36"/>
  <c r="B59" i="36"/>
  <c r="A59" i="36"/>
  <c r="C57" i="36"/>
  <c r="B57" i="36"/>
  <c r="C55" i="36"/>
  <c r="B55" i="36"/>
  <c r="C52" i="36"/>
  <c r="B52" i="36"/>
  <c r="D50" i="36"/>
  <c r="C49" i="36"/>
  <c r="B49" i="36"/>
  <c r="D47" i="36"/>
  <c r="D46" i="36"/>
  <c r="C46" i="36"/>
  <c r="B46" i="36"/>
  <c r="D45" i="36"/>
  <c r="C43" i="36"/>
  <c r="B43" i="36"/>
  <c r="C40" i="36"/>
  <c r="B40" i="36"/>
  <c r="A40" i="36"/>
  <c r="D38" i="36"/>
  <c r="C38" i="36"/>
  <c r="B38" i="36"/>
  <c r="D37" i="36"/>
  <c r="C36" i="36"/>
  <c r="B36" i="36"/>
  <c r="D33" i="36"/>
  <c r="C33" i="36"/>
  <c r="B33" i="36"/>
  <c r="D32" i="36"/>
  <c r="D31" i="36"/>
  <c r="D30" i="36"/>
  <c r="C30" i="36"/>
  <c r="B30" i="36"/>
  <c r="D29" i="36"/>
  <c r="D28" i="36"/>
  <c r="D27" i="36"/>
  <c r="C27" i="36"/>
  <c r="B27" i="36"/>
  <c r="D26" i="36"/>
  <c r="D25" i="36"/>
  <c r="D24" i="36"/>
  <c r="C24" i="36"/>
  <c r="B24" i="36"/>
  <c r="C21" i="36"/>
  <c r="B21" i="36"/>
  <c r="A21" i="36"/>
  <c r="D20" i="36"/>
  <c r="D19" i="36"/>
  <c r="C19" i="36"/>
  <c r="B19" i="36"/>
  <c r="D18" i="36"/>
  <c r="C17" i="36"/>
  <c r="B17" i="36"/>
  <c r="C14" i="36"/>
  <c r="B14" i="36"/>
  <c r="C11" i="36"/>
  <c r="B11" i="36"/>
  <c r="D10" i="36"/>
  <c r="D9" i="36"/>
  <c r="C8" i="36"/>
  <c r="B8" i="36"/>
  <c r="D7" i="36"/>
  <c r="C5" i="36"/>
  <c r="B5" i="36"/>
  <c r="C2" i="36"/>
  <c r="B2" i="36"/>
  <c r="A2" i="36"/>
  <c r="E1" i="36"/>
  <c r="D1" i="36"/>
  <c r="C1" i="36"/>
  <c r="B1" i="36"/>
  <c r="A1" i="36"/>
  <c r="C81" i="35"/>
  <c r="C80" i="35"/>
  <c r="C79" i="35"/>
  <c r="C78" i="35"/>
  <c r="A78" i="35"/>
  <c r="D77" i="35"/>
  <c r="C76" i="35"/>
  <c r="B76" i="35"/>
  <c r="D74" i="35"/>
  <c r="C74" i="35"/>
  <c r="B74" i="35"/>
  <c r="D73" i="35"/>
  <c r="C71" i="35"/>
  <c r="B71" i="35"/>
  <c r="D70" i="35"/>
  <c r="C68" i="35"/>
  <c r="B68" i="35"/>
  <c r="D67" i="35"/>
  <c r="C65" i="35"/>
  <c r="B65" i="35"/>
  <c r="D62" i="35"/>
  <c r="C62" i="35"/>
  <c r="B62" i="35"/>
  <c r="C59" i="35"/>
  <c r="B59" i="35"/>
  <c r="A59" i="35"/>
  <c r="C57" i="35"/>
  <c r="B57" i="35"/>
  <c r="D55" i="35"/>
  <c r="C55" i="35"/>
  <c r="B55" i="35"/>
  <c r="D54" i="35"/>
  <c r="C52" i="35"/>
  <c r="B52" i="35"/>
  <c r="D51" i="35"/>
  <c r="C49" i="35"/>
  <c r="B49" i="35"/>
  <c r="C46" i="35"/>
  <c r="B46" i="35"/>
  <c r="C43" i="35"/>
  <c r="B43" i="35"/>
  <c r="C40" i="35"/>
  <c r="B40" i="35"/>
  <c r="A40" i="35"/>
  <c r="D39" i="35"/>
  <c r="C38" i="35"/>
  <c r="B38" i="35"/>
  <c r="D36" i="35"/>
  <c r="C36" i="35"/>
  <c r="B36" i="35"/>
  <c r="C33" i="35"/>
  <c r="B33" i="35"/>
  <c r="C30" i="35"/>
  <c r="B30" i="35"/>
  <c r="C27" i="35"/>
  <c r="B27" i="35"/>
  <c r="C24" i="35"/>
  <c r="B24" i="35"/>
  <c r="C21" i="35"/>
  <c r="B21" i="35"/>
  <c r="A21" i="35"/>
  <c r="D19" i="35"/>
  <c r="C19" i="35"/>
  <c r="B19" i="35"/>
  <c r="C17" i="35"/>
  <c r="B17" i="35"/>
  <c r="C14" i="35"/>
  <c r="B14" i="35"/>
  <c r="C11" i="35"/>
  <c r="B11" i="35"/>
  <c r="D10" i="35"/>
  <c r="C8" i="35"/>
  <c r="B8" i="35"/>
  <c r="C5" i="35"/>
  <c r="B5" i="35"/>
  <c r="C2" i="35"/>
  <c r="B2" i="35"/>
  <c r="A2" i="35"/>
  <c r="E1" i="35"/>
  <c r="D1" i="35"/>
  <c r="C1" i="35"/>
  <c r="B1" i="35"/>
  <c r="A1" i="35"/>
  <c r="C81" i="34"/>
  <c r="C80" i="34"/>
  <c r="C79" i="34"/>
  <c r="C78" i="34"/>
  <c r="A78" i="34"/>
  <c r="C76" i="34"/>
  <c r="B76" i="34"/>
  <c r="C74" i="34"/>
  <c r="B74" i="34"/>
  <c r="C71" i="34"/>
  <c r="B71" i="34"/>
  <c r="C68" i="34"/>
  <c r="B68" i="34"/>
  <c r="C65" i="34"/>
  <c r="B65" i="34"/>
  <c r="C62" i="34"/>
  <c r="B62" i="34"/>
  <c r="C59" i="34"/>
  <c r="B59" i="34"/>
  <c r="A59" i="34"/>
  <c r="D58" i="34"/>
  <c r="D57" i="34"/>
  <c r="C57" i="34"/>
  <c r="B57" i="34"/>
  <c r="D56" i="34"/>
  <c r="D55" i="34"/>
  <c r="C55" i="34"/>
  <c r="B55" i="34"/>
  <c r="D54" i="34"/>
  <c r="D53" i="34"/>
  <c r="D52" i="34"/>
  <c r="C52" i="34"/>
  <c r="B52" i="34"/>
  <c r="D51" i="34"/>
  <c r="D50" i="34"/>
  <c r="D49" i="34"/>
  <c r="C49" i="34"/>
  <c r="B49" i="34"/>
  <c r="D48" i="34"/>
  <c r="D47" i="34"/>
  <c r="D46" i="34"/>
  <c r="C46" i="34"/>
  <c r="B46" i="34"/>
  <c r="C43" i="34"/>
  <c r="B43" i="34"/>
  <c r="C40" i="34"/>
  <c r="B40" i="34"/>
  <c r="A40" i="34"/>
  <c r="C38" i="34"/>
  <c r="B38" i="34"/>
  <c r="C36" i="34"/>
  <c r="B36" i="34"/>
  <c r="C33" i="34"/>
  <c r="B33" i="34"/>
  <c r="C30" i="34"/>
  <c r="B30" i="34"/>
  <c r="C27" i="34"/>
  <c r="B27" i="34"/>
  <c r="C24" i="34"/>
  <c r="B24" i="34"/>
  <c r="C21" i="34"/>
  <c r="B21" i="34"/>
  <c r="A21" i="34"/>
  <c r="C19" i="34"/>
  <c r="B19" i="34"/>
  <c r="C17" i="34"/>
  <c r="B17" i="34"/>
  <c r="C14" i="34"/>
  <c r="B14" i="34"/>
  <c r="C11" i="34"/>
  <c r="B11" i="34"/>
  <c r="C8" i="34"/>
  <c r="B8" i="34"/>
  <c r="C5" i="34"/>
  <c r="B5" i="34"/>
  <c r="C2" i="34"/>
  <c r="B2" i="34"/>
  <c r="A2" i="34"/>
  <c r="E1" i="34"/>
  <c r="D1" i="34"/>
  <c r="C1" i="34"/>
  <c r="B1" i="34"/>
  <c r="A1" i="34"/>
  <c r="C81" i="33"/>
  <c r="C80" i="33"/>
  <c r="C79" i="33"/>
  <c r="C78" i="33"/>
  <c r="A78" i="33"/>
  <c r="C76" i="33"/>
  <c r="B76" i="33"/>
  <c r="C74" i="33"/>
  <c r="B74" i="33"/>
  <c r="C71" i="33"/>
  <c r="B71" i="33"/>
  <c r="C68" i="33"/>
  <c r="B68" i="33"/>
  <c r="C65" i="33"/>
  <c r="B65" i="33"/>
  <c r="C62" i="33"/>
  <c r="B62" i="33"/>
  <c r="C59" i="33"/>
  <c r="B59" i="33"/>
  <c r="A59" i="33"/>
  <c r="C57" i="33"/>
  <c r="B57" i="33"/>
  <c r="C55" i="33"/>
  <c r="B55" i="33"/>
  <c r="C52" i="33"/>
  <c r="B52" i="33"/>
  <c r="C49" i="33"/>
  <c r="B49" i="33"/>
  <c r="C46" i="33"/>
  <c r="B46" i="33"/>
  <c r="C43" i="33"/>
  <c r="B43" i="33"/>
  <c r="C40" i="33"/>
  <c r="B40" i="33"/>
  <c r="A40" i="33"/>
  <c r="C38" i="33"/>
  <c r="B38" i="33"/>
  <c r="C36" i="33"/>
  <c r="B36" i="33"/>
  <c r="C33" i="33"/>
  <c r="B33" i="33"/>
  <c r="C30" i="33"/>
  <c r="B30" i="33"/>
  <c r="C27" i="33"/>
  <c r="B27" i="33"/>
  <c r="C24" i="33"/>
  <c r="B24" i="33"/>
  <c r="C21" i="33"/>
  <c r="B21" i="33"/>
  <c r="A21" i="33"/>
  <c r="C19" i="33"/>
  <c r="B19" i="33"/>
  <c r="C17" i="33"/>
  <c r="B17" i="33"/>
  <c r="C14" i="33"/>
  <c r="B14" i="33"/>
  <c r="C11" i="33"/>
  <c r="B11" i="33"/>
  <c r="C8" i="33"/>
  <c r="B8" i="33"/>
  <c r="C5" i="33"/>
  <c r="B5" i="33"/>
  <c r="C2" i="33"/>
  <c r="B2" i="33"/>
  <c r="A2" i="33"/>
  <c r="E1" i="33"/>
  <c r="D1" i="33"/>
  <c r="C1" i="33"/>
  <c r="B1" i="33"/>
  <c r="A1" i="33"/>
  <c r="C81" i="32"/>
  <c r="C80" i="32"/>
  <c r="C79" i="32"/>
  <c r="C78" i="32"/>
  <c r="A78" i="32"/>
  <c r="D77" i="32"/>
  <c r="D76" i="32"/>
  <c r="C76" i="32"/>
  <c r="B76" i="32"/>
  <c r="D75" i="32"/>
  <c r="D74" i="32"/>
  <c r="C74" i="32"/>
  <c r="B74" i="32"/>
  <c r="C71" i="32"/>
  <c r="B71" i="32"/>
  <c r="C68" i="32"/>
  <c r="B68" i="32"/>
  <c r="C65" i="32"/>
  <c r="B65" i="32"/>
  <c r="C62" i="32"/>
  <c r="B62" i="32"/>
  <c r="C59" i="32"/>
  <c r="B59" i="32"/>
  <c r="A59" i="32"/>
  <c r="C57" i="32"/>
  <c r="B57" i="32"/>
  <c r="C55" i="32"/>
  <c r="B55" i="32"/>
  <c r="C52" i="32"/>
  <c r="B52" i="32"/>
  <c r="C49" i="32"/>
  <c r="B49" i="32"/>
  <c r="C46" i="32"/>
  <c r="B46" i="32"/>
  <c r="D45" i="32"/>
  <c r="C43" i="32"/>
  <c r="B43" i="32"/>
  <c r="C40" i="32"/>
  <c r="B40" i="32"/>
  <c r="A40" i="32"/>
  <c r="D39" i="32"/>
  <c r="D38" i="32"/>
  <c r="C38" i="32"/>
  <c r="B38" i="32"/>
  <c r="D37" i="32"/>
  <c r="D36" i="32"/>
  <c r="C36" i="32"/>
  <c r="B36" i="32"/>
  <c r="C33" i="32"/>
  <c r="B33" i="32"/>
  <c r="C30" i="32"/>
  <c r="B30" i="32"/>
  <c r="D29" i="32"/>
  <c r="D28" i="32"/>
  <c r="D27" i="32"/>
  <c r="C27" i="32"/>
  <c r="B27" i="32"/>
  <c r="D26" i="32"/>
  <c r="C24" i="32"/>
  <c r="B24" i="32"/>
  <c r="C21" i="32"/>
  <c r="B21" i="32"/>
  <c r="A21" i="32"/>
  <c r="D20" i="32"/>
  <c r="D19" i="32"/>
  <c r="C19" i="32"/>
  <c r="B19" i="32"/>
  <c r="C17" i="32"/>
  <c r="B17" i="32"/>
  <c r="C14" i="32"/>
  <c r="B14" i="32"/>
  <c r="D12" i="32"/>
  <c r="D11" i="32"/>
  <c r="C11" i="32"/>
  <c r="B11" i="32"/>
  <c r="D10" i="32"/>
  <c r="C8" i="32"/>
  <c r="B8" i="32"/>
  <c r="C5" i="32"/>
  <c r="B5" i="32"/>
  <c r="D4" i="32"/>
  <c r="C2" i="32"/>
  <c r="B2" i="32"/>
  <c r="A2" i="32"/>
  <c r="E1" i="32"/>
  <c r="D1" i="32"/>
  <c r="C1" i="32"/>
  <c r="B1" i="32"/>
  <c r="A1" i="32"/>
  <c r="C81" i="31"/>
  <c r="C80" i="31"/>
  <c r="C79" i="31"/>
  <c r="C78" i="31"/>
  <c r="A78" i="31"/>
  <c r="C76" i="31"/>
  <c r="B76" i="31"/>
  <c r="C74" i="31"/>
  <c r="B74" i="31"/>
  <c r="C71" i="31"/>
  <c r="B71" i="31"/>
  <c r="C68" i="31"/>
  <c r="B68" i="31"/>
  <c r="C65" i="31"/>
  <c r="B65" i="31"/>
  <c r="C62" i="31"/>
  <c r="B62" i="31"/>
  <c r="C59" i="31"/>
  <c r="B59" i="31"/>
  <c r="A59" i="31"/>
  <c r="C57" i="31"/>
  <c r="B57" i="31"/>
  <c r="C55" i="31"/>
  <c r="B55" i="31"/>
  <c r="C52" i="31"/>
  <c r="B52" i="31"/>
  <c r="C49" i="31"/>
  <c r="B49" i="31"/>
  <c r="C46" i="31"/>
  <c r="B46" i="31"/>
  <c r="C43" i="31"/>
  <c r="B43" i="31"/>
  <c r="C40" i="31"/>
  <c r="B40" i="31"/>
  <c r="A40" i="31"/>
  <c r="C38" i="31"/>
  <c r="B38" i="31"/>
  <c r="C36" i="31"/>
  <c r="B36" i="31"/>
  <c r="C33" i="31"/>
  <c r="B33" i="31"/>
  <c r="C30" i="31"/>
  <c r="B30" i="31"/>
  <c r="C27" i="31"/>
  <c r="B27" i="31"/>
  <c r="C24" i="31"/>
  <c r="B24" i="31"/>
  <c r="C21" i="31"/>
  <c r="B21" i="31"/>
  <c r="A21" i="31"/>
  <c r="C19" i="31"/>
  <c r="B19" i="31"/>
  <c r="C17" i="31"/>
  <c r="B17" i="31"/>
  <c r="C14" i="31"/>
  <c r="B14" i="31"/>
  <c r="C11" i="31"/>
  <c r="B11" i="31"/>
  <c r="C8" i="31"/>
  <c r="B8" i="31"/>
  <c r="C5" i="31"/>
  <c r="B5" i="31"/>
  <c r="C2" i="31"/>
  <c r="B2" i="31"/>
  <c r="A2" i="31"/>
  <c r="E1" i="31"/>
  <c r="D1" i="31"/>
  <c r="C1" i="31"/>
  <c r="B1" i="31"/>
  <c r="A1" i="31"/>
  <c r="D81" i="30"/>
  <c r="C81" i="30"/>
  <c r="D80" i="30"/>
  <c r="C80" i="30"/>
  <c r="D79" i="30"/>
  <c r="C79" i="30"/>
  <c r="D78" i="30"/>
  <c r="C78" i="30"/>
  <c r="A78" i="30"/>
  <c r="D77" i="30"/>
  <c r="D76" i="30"/>
  <c r="C76" i="30"/>
  <c r="B76" i="30"/>
  <c r="D75" i="30"/>
  <c r="D74" i="30"/>
  <c r="C74" i="30"/>
  <c r="B74" i="30"/>
  <c r="D73" i="30"/>
  <c r="D72" i="30"/>
  <c r="D71" i="30"/>
  <c r="C71" i="30"/>
  <c r="B71" i="30"/>
  <c r="D70" i="30"/>
  <c r="D69" i="30"/>
  <c r="D68" i="30"/>
  <c r="C68" i="30"/>
  <c r="B68" i="30"/>
  <c r="C65" i="30"/>
  <c r="B65" i="30"/>
  <c r="C62" i="30"/>
  <c r="B62" i="30"/>
  <c r="C59" i="30"/>
  <c r="B59" i="30"/>
  <c r="A59" i="30"/>
  <c r="C57" i="30"/>
  <c r="B57" i="30"/>
  <c r="C55" i="30"/>
  <c r="B55" i="30"/>
  <c r="C52" i="30"/>
  <c r="B52" i="30"/>
  <c r="D51" i="30"/>
  <c r="C49" i="30"/>
  <c r="B49" i="30"/>
  <c r="D48" i="30"/>
  <c r="D47" i="30"/>
  <c r="D46" i="30"/>
  <c r="C46" i="30"/>
  <c r="B46" i="30"/>
  <c r="D44" i="30"/>
  <c r="C43" i="30"/>
  <c r="B43" i="30"/>
  <c r="D42" i="30"/>
  <c r="C40" i="30"/>
  <c r="B40" i="30"/>
  <c r="A40" i="30"/>
  <c r="C38" i="30"/>
  <c r="B38" i="30"/>
  <c r="C36" i="30"/>
  <c r="B36" i="30"/>
  <c r="C33" i="30"/>
  <c r="B33" i="30"/>
  <c r="C30" i="30"/>
  <c r="B30" i="30"/>
  <c r="D28" i="30"/>
  <c r="D27" i="30"/>
  <c r="C27" i="30"/>
  <c r="B27" i="30"/>
  <c r="D25" i="30"/>
  <c r="C24" i="30"/>
  <c r="B24" i="30"/>
  <c r="D21" i="30"/>
  <c r="C21" i="30"/>
  <c r="B21" i="30"/>
  <c r="A21" i="30"/>
  <c r="C19" i="30"/>
  <c r="B19" i="30"/>
  <c r="C17" i="30"/>
  <c r="B17" i="30"/>
  <c r="C14" i="30"/>
  <c r="B14" i="30"/>
  <c r="C11" i="30"/>
  <c r="B11" i="30"/>
  <c r="D9" i="30"/>
  <c r="C8" i="30"/>
  <c r="B8" i="30"/>
  <c r="D5" i="30"/>
  <c r="C5" i="30"/>
  <c r="B5" i="30"/>
  <c r="D2" i="30"/>
  <c r="C2" i="30"/>
  <c r="B2" i="30"/>
  <c r="A2" i="30"/>
  <c r="E1" i="30"/>
  <c r="D1" i="30"/>
  <c r="C1" i="30"/>
  <c r="B1" i="30"/>
  <c r="A1" i="30"/>
  <c r="C81" i="29"/>
  <c r="C80" i="29"/>
  <c r="C79" i="29"/>
  <c r="C78" i="29"/>
  <c r="A78" i="29"/>
  <c r="C76" i="29"/>
  <c r="B76" i="29"/>
  <c r="C74" i="29"/>
  <c r="B74" i="29"/>
  <c r="C71" i="29"/>
  <c r="B71" i="29"/>
  <c r="C68" i="29"/>
  <c r="B68" i="29"/>
  <c r="C65" i="29"/>
  <c r="B65" i="29"/>
  <c r="C62" i="29"/>
  <c r="B62" i="29"/>
  <c r="C59" i="29"/>
  <c r="B59" i="29"/>
  <c r="A59" i="29"/>
  <c r="C57" i="29"/>
  <c r="B57" i="29"/>
  <c r="C55" i="29"/>
  <c r="B55" i="29"/>
  <c r="C52" i="29"/>
  <c r="B52" i="29"/>
  <c r="C49" i="29"/>
  <c r="B49" i="29"/>
  <c r="C46" i="29"/>
  <c r="B46" i="29"/>
  <c r="D45" i="29"/>
  <c r="C43" i="29"/>
  <c r="B43" i="29"/>
  <c r="D42" i="29"/>
  <c r="C40" i="29"/>
  <c r="B40" i="29"/>
  <c r="A40" i="29"/>
  <c r="D39" i="29"/>
  <c r="D38" i="29"/>
  <c r="C38" i="29"/>
  <c r="B38" i="29"/>
  <c r="D37" i="29"/>
  <c r="D36" i="29"/>
  <c r="C36" i="29"/>
  <c r="B36" i="29"/>
  <c r="C33" i="29"/>
  <c r="B33" i="29"/>
  <c r="D32" i="29"/>
  <c r="C30" i="29"/>
  <c r="B30" i="29"/>
  <c r="D29" i="29"/>
  <c r="C27" i="29"/>
  <c r="B27" i="29"/>
  <c r="D26" i="29"/>
  <c r="C24" i="29"/>
  <c r="B24" i="29"/>
  <c r="D23" i="29"/>
  <c r="C21" i="29"/>
  <c r="B21" i="29"/>
  <c r="A21" i="29"/>
  <c r="C19" i="29"/>
  <c r="B19" i="29"/>
  <c r="C17" i="29"/>
  <c r="B17" i="29"/>
  <c r="D16" i="29"/>
  <c r="C14" i="29"/>
  <c r="B14" i="29"/>
  <c r="C11" i="29"/>
  <c r="B11" i="29"/>
  <c r="D10" i="29"/>
  <c r="C8" i="29"/>
  <c r="B8" i="29"/>
  <c r="D7" i="29"/>
  <c r="C5" i="29"/>
  <c r="B5" i="29"/>
  <c r="D4" i="29"/>
  <c r="C2" i="29"/>
  <c r="B2" i="29"/>
  <c r="A2" i="29"/>
  <c r="E1" i="29"/>
  <c r="D1" i="29"/>
  <c r="C1" i="29"/>
  <c r="B1" i="29"/>
  <c r="A1" i="29"/>
  <c r="C81" i="28"/>
  <c r="C80" i="28"/>
  <c r="C79" i="28"/>
  <c r="C78" i="28"/>
  <c r="A78" i="28"/>
  <c r="C76" i="28"/>
  <c r="B76" i="28"/>
  <c r="C74" i="28"/>
  <c r="B74" i="28"/>
  <c r="C71" i="28"/>
  <c r="B71" i="28"/>
  <c r="C68" i="28"/>
  <c r="B68" i="28"/>
  <c r="C65" i="28"/>
  <c r="B65" i="28"/>
  <c r="C62" i="28"/>
  <c r="B62" i="28"/>
  <c r="C59" i="28"/>
  <c r="B59" i="28"/>
  <c r="A59" i="28"/>
  <c r="C57" i="28"/>
  <c r="B57" i="28"/>
  <c r="C55" i="28"/>
  <c r="B55" i="28"/>
  <c r="C52" i="28"/>
  <c r="B52" i="28"/>
  <c r="C49" i="28"/>
  <c r="B49" i="28"/>
  <c r="C46" i="28"/>
  <c r="B46" i="28"/>
  <c r="C43" i="28"/>
  <c r="B43" i="28"/>
  <c r="C40" i="28"/>
  <c r="B40" i="28"/>
  <c r="A40" i="28"/>
  <c r="C38" i="28"/>
  <c r="B38" i="28"/>
  <c r="C36" i="28"/>
  <c r="B36" i="28"/>
  <c r="C33" i="28"/>
  <c r="B33" i="28"/>
  <c r="C30" i="28"/>
  <c r="B30" i="28"/>
  <c r="C27" i="28"/>
  <c r="B27" i="28"/>
  <c r="C24" i="28"/>
  <c r="B24" i="28"/>
  <c r="C21" i="28"/>
  <c r="B21" i="28"/>
  <c r="A21" i="28"/>
  <c r="C19" i="28"/>
  <c r="B19" i="28"/>
  <c r="C17" i="28"/>
  <c r="B17" i="28"/>
  <c r="C14" i="28"/>
  <c r="B14" i="28"/>
  <c r="C11" i="28"/>
  <c r="B11" i="28"/>
  <c r="C8" i="28"/>
  <c r="B8" i="28"/>
  <c r="C5" i="28"/>
  <c r="B5" i="28"/>
  <c r="C2" i="28"/>
  <c r="B2" i="28"/>
  <c r="A2" i="28"/>
  <c r="E1" i="28"/>
  <c r="D1" i="28"/>
  <c r="C1" i="28"/>
  <c r="B1" i="28"/>
  <c r="A1" i="28"/>
  <c r="C81" i="27"/>
  <c r="C80" i="27"/>
  <c r="C79" i="27"/>
  <c r="C78" i="27"/>
  <c r="A78" i="27"/>
  <c r="C76" i="27"/>
  <c r="B76" i="27"/>
  <c r="C74" i="27"/>
  <c r="B74" i="27"/>
  <c r="C71" i="27"/>
  <c r="B71" i="27"/>
  <c r="C68" i="27"/>
  <c r="B68" i="27"/>
  <c r="C65" i="27"/>
  <c r="B65" i="27"/>
  <c r="C62" i="27"/>
  <c r="B62" i="27"/>
  <c r="C59" i="27"/>
  <c r="B59" i="27"/>
  <c r="A59" i="27"/>
  <c r="C57" i="27"/>
  <c r="B57" i="27"/>
  <c r="C55" i="27"/>
  <c r="B55" i="27"/>
  <c r="C52" i="27"/>
  <c r="B52" i="27"/>
  <c r="C49" i="27"/>
  <c r="B49" i="27"/>
  <c r="C46" i="27"/>
  <c r="B46" i="27"/>
  <c r="C43" i="27"/>
  <c r="B43" i="27"/>
  <c r="C40" i="27"/>
  <c r="B40" i="27"/>
  <c r="A40" i="27"/>
  <c r="C38" i="27"/>
  <c r="B38" i="27"/>
  <c r="C36" i="27"/>
  <c r="B36" i="27"/>
  <c r="C33" i="27"/>
  <c r="B33" i="27"/>
  <c r="C30" i="27"/>
  <c r="B30" i="27"/>
  <c r="C27" i="27"/>
  <c r="B27" i="27"/>
  <c r="C24" i="27"/>
  <c r="B24" i="27"/>
  <c r="C21" i="27"/>
  <c r="B21" i="27"/>
  <c r="A21" i="27"/>
  <c r="C19" i="27"/>
  <c r="B19" i="27"/>
  <c r="C17" i="27"/>
  <c r="B17" i="27"/>
  <c r="C14" i="27"/>
  <c r="B14" i="27"/>
  <c r="C11" i="27"/>
  <c r="B11" i="27"/>
  <c r="C8" i="27"/>
  <c r="B8" i="27"/>
  <c r="C5" i="27"/>
  <c r="B5" i="27"/>
  <c r="D2" i="27"/>
  <c r="C2" i="27"/>
  <c r="B2" i="27"/>
  <c r="A2" i="27"/>
  <c r="E1" i="27"/>
  <c r="D1" i="27"/>
  <c r="C1" i="27"/>
  <c r="B1" i="27"/>
  <c r="A1" i="27"/>
  <c r="C81" i="26"/>
  <c r="C80" i="26"/>
  <c r="C79" i="26"/>
  <c r="E78" i="26"/>
  <c r="C78" i="26"/>
  <c r="A78" i="26"/>
  <c r="C76" i="26"/>
  <c r="B76" i="26"/>
  <c r="C74" i="26"/>
  <c r="B74" i="26"/>
  <c r="C71" i="26"/>
  <c r="B71" i="26"/>
  <c r="C68" i="26"/>
  <c r="B68" i="26"/>
  <c r="C65" i="26"/>
  <c r="B65" i="26"/>
  <c r="C62" i="26"/>
  <c r="B62" i="26"/>
  <c r="C59" i="26"/>
  <c r="B59" i="26"/>
  <c r="A59" i="26"/>
  <c r="C57" i="26"/>
  <c r="B57" i="26"/>
  <c r="C55" i="26"/>
  <c r="B55" i="26"/>
  <c r="C52" i="26"/>
  <c r="B52" i="26"/>
  <c r="D49" i="26"/>
  <c r="C49" i="26"/>
  <c r="B49" i="26"/>
  <c r="D48" i="26"/>
  <c r="D47" i="26"/>
  <c r="D46" i="26"/>
  <c r="C46" i="26"/>
  <c r="B46" i="26"/>
  <c r="D45" i="26"/>
  <c r="D44" i="26"/>
  <c r="D43" i="26"/>
  <c r="C43" i="26"/>
  <c r="B43" i="26"/>
  <c r="C40" i="26"/>
  <c r="B40" i="26"/>
  <c r="A40" i="26"/>
  <c r="C38" i="26"/>
  <c r="B38" i="26"/>
  <c r="D37" i="26"/>
  <c r="D36" i="26"/>
  <c r="C36" i="26"/>
  <c r="B36" i="26"/>
  <c r="D35" i="26"/>
  <c r="D34" i="26"/>
  <c r="D33" i="26"/>
  <c r="C33" i="26"/>
  <c r="B33" i="26"/>
  <c r="D32" i="26"/>
  <c r="C30" i="26"/>
  <c r="B30" i="26"/>
  <c r="C27" i="26"/>
  <c r="B27" i="26"/>
  <c r="C24" i="26"/>
  <c r="B24" i="26"/>
  <c r="C21" i="26"/>
  <c r="B21" i="26"/>
  <c r="A21" i="26"/>
  <c r="C19" i="26"/>
  <c r="B19" i="26"/>
  <c r="D18" i="26"/>
  <c r="D17" i="26"/>
  <c r="C17" i="26"/>
  <c r="B17" i="26"/>
  <c r="C14" i="26"/>
  <c r="B14" i="26"/>
  <c r="D13" i="26"/>
  <c r="C11" i="26"/>
  <c r="B11" i="26"/>
  <c r="D10" i="26"/>
  <c r="C8" i="26"/>
  <c r="B8" i="26"/>
  <c r="D7" i="26"/>
  <c r="C5" i="26"/>
  <c r="B5" i="26"/>
  <c r="D4" i="26"/>
  <c r="C2" i="26"/>
  <c r="B2" i="26"/>
  <c r="A2" i="26"/>
  <c r="E1" i="26"/>
  <c r="D1" i="26"/>
  <c r="C1" i="26"/>
  <c r="B1" i="26"/>
  <c r="A1" i="26"/>
  <c r="C81" i="25"/>
  <c r="C80" i="25"/>
  <c r="C79" i="25"/>
  <c r="C78" i="25"/>
  <c r="A78" i="25"/>
  <c r="C76" i="25"/>
  <c r="B76" i="25"/>
  <c r="C74" i="25"/>
  <c r="B74" i="25"/>
  <c r="C71" i="25"/>
  <c r="B71" i="25"/>
  <c r="C68" i="25"/>
  <c r="B68" i="25"/>
  <c r="C65" i="25"/>
  <c r="B65" i="25"/>
  <c r="C62" i="25"/>
  <c r="B62" i="25"/>
  <c r="C59" i="25"/>
  <c r="B59" i="25"/>
  <c r="A59" i="25"/>
  <c r="C57" i="25"/>
  <c r="B57" i="25"/>
  <c r="C55" i="25"/>
  <c r="B55" i="25"/>
  <c r="C52" i="25"/>
  <c r="B52" i="25"/>
  <c r="D51" i="25"/>
  <c r="C49" i="25"/>
  <c r="B49" i="25"/>
  <c r="D48" i="25"/>
  <c r="C46" i="25"/>
  <c r="B46" i="25"/>
  <c r="D45" i="25"/>
  <c r="C43" i="25"/>
  <c r="B43" i="25"/>
  <c r="D42" i="25"/>
  <c r="C40" i="25"/>
  <c r="B40" i="25"/>
  <c r="A40" i="25"/>
  <c r="D39" i="25"/>
  <c r="D38" i="25"/>
  <c r="C38" i="25"/>
  <c r="B38" i="25"/>
  <c r="D37" i="25"/>
  <c r="D36" i="25"/>
  <c r="C36" i="25"/>
  <c r="B36" i="25"/>
  <c r="D35" i="25"/>
  <c r="D34" i="25"/>
  <c r="D33" i="25"/>
  <c r="C33" i="25"/>
  <c r="B33" i="25"/>
  <c r="D32" i="25"/>
  <c r="C30" i="25"/>
  <c r="B30" i="25"/>
  <c r="D29" i="25"/>
  <c r="C27" i="25"/>
  <c r="B27" i="25"/>
  <c r="D26" i="25"/>
  <c r="C24" i="25"/>
  <c r="B24" i="25"/>
  <c r="D23" i="25"/>
  <c r="C21" i="25"/>
  <c r="B21" i="25"/>
  <c r="A21" i="25"/>
  <c r="D20" i="25"/>
  <c r="D19" i="25"/>
  <c r="C19" i="25"/>
  <c r="B19" i="25"/>
  <c r="D18" i="25"/>
  <c r="D17" i="25"/>
  <c r="C17" i="25"/>
  <c r="B17" i="25"/>
  <c r="D16" i="25"/>
  <c r="D15" i="25"/>
  <c r="D14" i="25"/>
  <c r="C14" i="25"/>
  <c r="B14" i="25"/>
  <c r="D13" i="25"/>
  <c r="C11" i="25"/>
  <c r="B11" i="25"/>
  <c r="D10" i="25"/>
  <c r="C8" i="25"/>
  <c r="B8" i="25"/>
  <c r="D7" i="25"/>
  <c r="C5" i="25"/>
  <c r="B5" i="25"/>
  <c r="D4" i="25"/>
  <c r="C2" i="25"/>
  <c r="B2" i="25"/>
  <c r="A2" i="25"/>
  <c r="D1" i="25"/>
  <c r="C1" i="25"/>
  <c r="B1" i="25"/>
  <c r="A1" i="25"/>
  <c r="C81" i="24"/>
  <c r="C80" i="24"/>
  <c r="C79" i="24"/>
  <c r="C78" i="24"/>
  <c r="A78" i="24"/>
  <c r="C76" i="24"/>
  <c r="B76" i="24"/>
  <c r="C74" i="24"/>
  <c r="B74" i="24"/>
  <c r="C71" i="24"/>
  <c r="B71" i="24"/>
  <c r="C68" i="24"/>
  <c r="B68" i="24"/>
  <c r="C65" i="24"/>
  <c r="B65" i="24"/>
  <c r="C62" i="24"/>
  <c r="B62" i="24"/>
  <c r="C59" i="24"/>
  <c r="B59" i="24"/>
  <c r="A59" i="24"/>
  <c r="C57" i="24"/>
  <c r="B57" i="24"/>
  <c r="C55" i="24"/>
  <c r="B55" i="24"/>
  <c r="C52" i="24"/>
  <c r="B52" i="24"/>
  <c r="C49" i="24"/>
  <c r="B49" i="24"/>
  <c r="C46" i="24"/>
  <c r="B46" i="24"/>
  <c r="C43" i="24"/>
  <c r="B43" i="24"/>
  <c r="C40" i="24"/>
  <c r="B40" i="24"/>
  <c r="A40" i="24"/>
  <c r="C38" i="24"/>
  <c r="B38" i="24"/>
  <c r="C36" i="24"/>
  <c r="B36" i="24"/>
  <c r="C33" i="24"/>
  <c r="B33" i="24"/>
  <c r="C30" i="24"/>
  <c r="B30" i="24"/>
  <c r="C27" i="24"/>
  <c r="B27" i="24"/>
  <c r="C24" i="24"/>
  <c r="B24" i="24"/>
  <c r="C21" i="24"/>
  <c r="B21" i="24"/>
  <c r="A21" i="24"/>
  <c r="C19" i="24"/>
  <c r="B19" i="24"/>
  <c r="C17" i="24"/>
  <c r="B17" i="24"/>
  <c r="C14" i="24"/>
  <c r="B14" i="24"/>
  <c r="C11" i="24"/>
  <c r="B11" i="24"/>
  <c r="C8" i="24"/>
  <c r="B8" i="24"/>
  <c r="C5" i="24"/>
  <c r="B5" i="24"/>
  <c r="C2" i="24"/>
  <c r="B2" i="24"/>
  <c r="A2" i="24"/>
  <c r="E1" i="24"/>
  <c r="D1" i="24"/>
  <c r="C1" i="24"/>
  <c r="B1" i="24"/>
  <c r="A1" i="24"/>
  <c r="D81" i="23"/>
  <c r="C81" i="23"/>
  <c r="D80" i="23"/>
  <c r="C80" i="23"/>
  <c r="D79" i="23"/>
  <c r="C79" i="23"/>
  <c r="D78" i="23"/>
  <c r="C78" i="23"/>
  <c r="A78" i="23"/>
  <c r="C76" i="23"/>
  <c r="B76" i="23"/>
  <c r="C74" i="23"/>
  <c r="B74" i="23"/>
  <c r="C71" i="23"/>
  <c r="B71" i="23"/>
  <c r="C68" i="23"/>
  <c r="B68" i="23"/>
  <c r="C65" i="23"/>
  <c r="B65" i="23"/>
  <c r="C62" i="23"/>
  <c r="B62" i="23"/>
  <c r="C59" i="23"/>
  <c r="B59" i="23"/>
  <c r="A59" i="23"/>
  <c r="C57" i="23"/>
  <c r="B57" i="23"/>
  <c r="C55" i="23"/>
  <c r="B55" i="23"/>
  <c r="E54" i="23"/>
  <c r="C52" i="23"/>
  <c r="B52" i="23"/>
  <c r="C49" i="23"/>
  <c r="B49" i="23"/>
  <c r="C46" i="23"/>
  <c r="B46" i="23"/>
  <c r="C43" i="23"/>
  <c r="B43" i="23"/>
  <c r="C40" i="23"/>
  <c r="B40" i="23"/>
  <c r="A40" i="23"/>
  <c r="D39" i="23"/>
  <c r="C38" i="23"/>
  <c r="B38" i="23"/>
  <c r="D37" i="23"/>
  <c r="D36" i="23"/>
  <c r="C36" i="23"/>
  <c r="B36" i="23"/>
  <c r="D35" i="23"/>
  <c r="D34" i="23"/>
  <c r="D33" i="23"/>
  <c r="C33" i="23"/>
  <c r="B33" i="23"/>
  <c r="C30" i="23"/>
  <c r="B30" i="23"/>
  <c r="C27" i="23"/>
  <c r="B27" i="23"/>
  <c r="C24" i="23"/>
  <c r="B24" i="23"/>
  <c r="C21" i="23"/>
  <c r="B21" i="23"/>
  <c r="A21" i="23"/>
  <c r="C19" i="23"/>
  <c r="B19" i="23"/>
  <c r="D18" i="23"/>
  <c r="D17" i="23"/>
  <c r="C17" i="23"/>
  <c r="B17" i="23"/>
  <c r="D16" i="23"/>
  <c r="D15" i="23"/>
  <c r="D14" i="23"/>
  <c r="C14" i="23"/>
  <c r="B14" i="23"/>
  <c r="C11" i="23"/>
  <c r="B11" i="23"/>
  <c r="C8" i="23"/>
  <c r="B8" i="23"/>
  <c r="C5" i="23"/>
  <c r="B5" i="23"/>
  <c r="C2" i="23"/>
  <c r="B2" i="23"/>
  <c r="A2" i="23"/>
  <c r="E1" i="23"/>
  <c r="D1" i="23"/>
  <c r="C1" i="23"/>
  <c r="B1" i="23"/>
  <c r="A1" i="23"/>
  <c r="C81" i="22"/>
  <c r="C80" i="22"/>
  <c r="C79" i="22"/>
  <c r="C78" i="22"/>
  <c r="A78" i="22"/>
  <c r="C76" i="22"/>
  <c r="B76" i="22"/>
  <c r="C74" i="22"/>
  <c r="B74" i="22"/>
  <c r="C71" i="22"/>
  <c r="B71" i="22"/>
  <c r="C68" i="22"/>
  <c r="B68" i="22"/>
  <c r="C65" i="22"/>
  <c r="B65" i="22"/>
  <c r="C62" i="22"/>
  <c r="B62" i="22"/>
  <c r="C59" i="22"/>
  <c r="B59" i="22"/>
  <c r="A59" i="22"/>
  <c r="C57" i="22"/>
  <c r="B57" i="22"/>
  <c r="C55" i="22"/>
  <c r="B55" i="22"/>
  <c r="C52" i="22"/>
  <c r="B52" i="22"/>
  <c r="C49" i="22"/>
  <c r="B49" i="22"/>
  <c r="C46" i="22"/>
  <c r="B46" i="22"/>
  <c r="C43" i="22"/>
  <c r="B43" i="22"/>
  <c r="C40" i="22"/>
  <c r="B40" i="22"/>
  <c r="A40" i="22"/>
  <c r="C38" i="22"/>
  <c r="B38" i="22"/>
  <c r="C36" i="22"/>
  <c r="B36" i="22"/>
  <c r="C33" i="22"/>
  <c r="B33" i="22"/>
  <c r="C30" i="22"/>
  <c r="B30" i="22"/>
  <c r="C27" i="22"/>
  <c r="B27" i="22"/>
  <c r="C24" i="22"/>
  <c r="B24" i="22"/>
  <c r="C21" i="22"/>
  <c r="B21" i="22"/>
  <c r="A21" i="22"/>
  <c r="C19" i="22"/>
  <c r="B19" i="22"/>
  <c r="C17" i="22"/>
  <c r="B17" i="22"/>
  <c r="C14" i="22"/>
  <c r="B14" i="22"/>
  <c r="C11" i="22"/>
  <c r="B11" i="22"/>
  <c r="C8" i="22"/>
  <c r="B8" i="22"/>
  <c r="C5" i="22"/>
  <c r="B5" i="22"/>
  <c r="C2" i="22"/>
  <c r="B2" i="22"/>
  <c r="A2" i="22"/>
  <c r="E1" i="22"/>
  <c r="D1" i="22"/>
  <c r="C1" i="22"/>
  <c r="B1" i="22"/>
  <c r="A1" i="22"/>
  <c r="C81" i="21"/>
  <c r="C80" i="21"/>
  <c r="C79" i="21"/>
  <c r="C78" i="21"/>
  <c r="A78" i="21"/>
  <c r="C76" i="21"/>
  <c r="B76" i="21"/>
  <c r="C74" i="21"/>
  <c r="B74" i="21"/>
  <c r="C71" i="21"/>
  <c r="B71" i="21"/>
  <c r="C68" i="21"/>
  <c r="B68" i="21"/>
  <c r="C65" i="21"/>
  <c r="B65" i="21"/>
  <c r="C62" i="21"/>
  <c r="B62" i="21"/>
  <c r="C59" i="21"/>
  <c r="B59" i="21"/>
  <c r="A59" i="21"/>
  <c r="C57" i="21"/>
  <c r="B57" i="21"/>
  <c r="C55" i="21"/>
  <c r="B55" i="21"/>
  <c r="C52" i="21"/>
  <c r="B52" i="21"/>
  <c r="C49" i="21"/>
  <c r="B49" i="21"/>
  <c r="C46" i="21"/>
  <c r="B46" i="21"/>
  <c r="C43" i="21"/>
  <c r="B43" i="21"/>
  <c r="C40" i="21"/>
  <c r="B40" i="21"/>
  <c r="A40" i="21"/>
  <c r="C38" i="21"/>
  <c r="B38" i="21"/>
  <c r="C36" i="21"/>
  <c r="B36" i="21"/>
  <c r="C33" i="21"/>
  <c r="B33" i="21"/>
  <c r="C30" i="21"/>
  <c r="B30" i="21"/>
  <c r="C27" i="21"/>
  <c r="B27" i="21"/>
  <c r="C24" i="21"/>
  <c r="B24" i="21"/>
  <c r="C21" i="21"/>
  <c r="B21" i="21"/>
  <c r="A21" i="21"/>
  <c r="C19" i="21"/>
  <c r="B19" i="21"/>
  <c r="C17" i="21"/>
  <c r="B17" i="21"/>
  <c r="C14" i="21"/>
  <c r="B14" i="21"/>
  <c r="C11" i="21"/>
  <c r="B11" i="21"/>
  <c r="C8" i="21"/>
  <c r="B8" i="21"/>
  <c r="C5" i="21"/>
  <c r="B5" i="21"/>
  <c r="C2" i="21"/>
  <c r="B2" i="21"/>
  <c r="A2" i="21"/>
  <c r="E1" i="21"/>
  <c r="D1" i="21"/>
  <c r="C1" i="21"/>
  <c r="B1" i="21"/>
  <c r="A1" i="21"/>
  <c r="C81" i="20"/>
  <c r="C80" i="20"/>
  <c r="C79" i="20"/>
  <c r="C78" i="20"/>
  <c r="A78" i="20"/>
  <c r="C76" i="20"/>
  <c r="B76" i="20"/>
  <c r="C74" i="20"/>
  <c r="B74" i="20"/>
  <c r="C71" i="20"/>
  <c r="B71" i="20"/>
  <c r="C68" i="20"/>
  <c r="B68" i="20"/>
  <c r="C65" i="20"/>
  <c r="B65" i="20"/>
  <c r="C62" i="20"/>
  <c r="B62" i="20"/>
  <c r="C59" i="20"/>
  <c r="B59" i="20"/>
  <c r="A59" i="20"/>
  <c r="C57" i="20"/>
  <c r="B57" i="20"/>
  <c r="C55" i="20"/>
  <c r="B55" i="20"/>
  <c r="C52" i="20"/>
  <c r="B52" i="20"/>
  <c r="C49" i="20"/>
  <c r="B49" i="20"/>
  <c r="C46" i="20"/>
  <c r="B46" i="20"/>
  <c r="C43" i="20"/>
  <c r="B43" i="20"/>
  <c r="C40" i="20"/>
  <c r="B40" i="20"/>
  <c r="A40" i="20"/>
  <c r="C38" i="20"/>
  <c r="B38" i="20"/>
  <c r="C36" i="20"/>
  <c r="B36" i="20"/>
  <c r="C33" i="20"/>
  <c r="B33" i="20"/>
  <c r="C30" i="20"/>
  <c r="B30" i="20"/>
  <c r="C27" i="20"/>
  <c r="B27" i="20"/>
  <c r="C24" i="20"/>
  <c r="B24" i="20"/>
  <c r="C21" i="20"/>
  <c r="B21" i="20"/>
  <c r="A21" i="20"/>
  <c r="C19" i="20"/>
  <c r="B19" i="20"/>
  <c r="C17" i="20"/>
  <c r="B17" i="20"/>
  <c r="C14" i="20"/>
  <c r="B14" i="20"/>
  <c r="C11" i="20"/>
  <c r="B11" i="20"/>
  <c r="C8" i="20"/>
  <c r="B8" i="20"/>
  <c r="C5" i="20"/>
  <c r="B5" i="20"/>
  <c r="C2" i="20"/>
  <c r="B2" i="20"/>
  <c r="A2" i="20"/>
  <c r="E1" i="20"/>
  <c r="D1" i="20"/>
  <c r="C1" i="20"/>
  <c r="B1" i="20"/>
  <c r="A1" i="20"/>
  <c r="D81" i="19"/>
  <c r="C81" i="19"/>
  <c r="D80" i="19"/>
  <c r="C80" i="19"/>
  <c r="D79" i="19"/>
  <c r="C79" i="19"/>
  <c r="E78" i="19"/>
  <c r="D78" i="19"/>
  <c r="C78" i="19"/>
  <c r="A78" i="19"/>
  <c r="C76" i="19"/>
  <c r="B76" i="19"/>
  <c r="C74" i="19"/>
  <c r="B74" i="19"/>
  <c r="C71" i="19"/>
  <c r="B71" i="19"/>
  <c r="C68" i="19"/>
  <c r="B68" i="19"/>
  <c r="C65" i="19"/>
  <c r="B65" i="19"/>
  <c r="C62" i="19"/>
  <c r="B62" i="19"/>
  <c r="C59" i="19"/>
  <c r="B59" i="19"/>
  <c r="A59" i="19"/>
  <c r="C57" i="19"/>
  <c r="B57" i="19"/>
  <c r="C55" i="19"/>
  <c r="B55" i="19"/>
  <c r="C52" i="19"/>
  <c r="B52" i="19"/>
  <c r="C49" i="19"/>
  <c r="B49" i="19"/>
  <c r="C46" i="19"/>
  <c r="B46" i="19"/>
  <c r="C43" i="19"/>
  <c r="B43" i="19"/>
  <c r="C40" i="19"/>
  <c r="B40" i="19"/>
  <c r="A40" i="19"/>
  <c r="C38" i="19"/>
  <c r="B38" i="19"/>
  <c r="D37" i="19"/>
  <c r="C36" i="19"/>
  <c r="B36" i="19"/>
  <c r="D35" i="19"/>
  <c r="D34" i="19"/>
  <c r="C33" i="19"/>
  <c r="B33" i="19"/>
  <c r="D32" i="19"/>
  <c r="C30" i="19"/>
  <c r="B30" i="19"/>
  <c r="D29" i="19"/>
  <c r="D28" i="19"/>
  <c r="C27" i="19"/>
  <c r="B27" i="19"/>
  <c r="D26" i="19"/>
  <c r="C24" i="19"/>
  <c r="B24" i="19"/>
  <c r="D21" i="19"/>
  <c r="C21" i="19"/>
  <c r="B21" i="19"/>
  <c r="A21" i="19"/>
  <c r="C19" i="19"/>
  <c r="B19" i="19"/>
  <c r="C17" i="19"/>
  <c r="B17" i="19"/>
  <c r="D16" i="19"/>
  <c r="D15" i="19"/>
  <c r="C14" i="19"/>
  <c r="B14" i="19"/>
  <c r="C11" i="19"/>
  <c r="B11" i="19"/>
  <c r="D10" i="19"/>
  <c r="D9" i="19"/>
  <c r="C8" i="19"/>
  <c r="B8" i="19"/>
  <c r="D7" i="19"/>
  <c r="D6" i="19"/>
  <c r="C5" i="19"/>
  <c r="B5" i="19"/>
  <c r="C2" i="19"/>
  <c r="B2" i="19"/>
  <c r="A2" i="19"/>
  <c r="D1" i="19"/>
  <c r="C1" i="19"/>
  <c r="B1" i="19"/>
  <c r="A1" i="19"/>
  <c r="C81" i="18"/>
  <c r="C80" i="18"/>
  <c r="C79" i="18"/>
  <c r="E78" i="18"/>
  <c r="C78" i="18"/>
  <c r="A78" i="18"/>
  <c r="D77" i="18"/>
  <c r="D76" i="18"/>
  <c r="C76" i="18"/>
  <c r="B76" i="18"/>
  <c r="D75" i="18"/>
  <c r="D74" i="18"/>
  <c r="C74" i="18"/>
  <c r="B74" i="18"/>
  <c r="D73" i="18"/>
  <c r="D72" i="18"/>
  <c r="D71" i="18"/>
  <c r="C71" i="18"/>
  <c r="B71" i="18"/>
  <c r="C68" i="18"/>
  <c r="B68" i="18"/>
  <c r="C65" i="18"/>
  <c r="B65" i="18"/>
  <c r="C62" i="18"/>
  <c r="B62" i="18"/>
  <c r="C59" i="18"/>
  <c r="B59" i="18"/>
  <c r="A59" i="18"/>
  <c r="C57" i="18"/>
  <c r="B57" i="18"/>
  <c r="C55" i="18"/>
  <c r="B55" i="18"/>
  <c r="D54" i="18"/>
  <c r="D53" i="18"/>
  <c r="D52" i="18"/>
  <c r="C52" i="18"/>
  <c r="B52" i="18"/>
  <c r="D51" i="18"/>
  <c r="D50" i="18"/>
  <c r="D49" i="18"/>
  <c r="C49" i="18"/>
  <c r="B49" i="18"/>
  <c r="D48" i="18"/>
  <c r="D47" i="18"/>
  <c r="D46" i="18"/>
  <c r="C46" i="18"/>
  <c r="B46" i="18"/>
  <c r="D45" i="18"/>
  <c r="D44" i="18"/>
  <c r="D43" i="18"/>
  <c r="C43" i="18"/>
  <c r="B43" i="18"/>
  <c r="C40" i="18"/>
  <c r="B40" i="18"/>
  <c r="A40" i="18"/>
  <c r="C38" i="18"/>
  <c r="B38" i="18"/>
  <c r="C36" i="18"/>
  <c r="B36" i="18"/>
  <c r="C33" i="18"/>
  <c r="B33" i="18"/>
  <c r="C30" i="18"/>
  <c r="B30" i="18"/>
  <c r="C27" i="18"/>
  <c r="B27" i="18"/>
  <c r="C24" i="18"/>
  <c r="B24" i="18"/>
  <c r="C21" i="18"/>
  <c r="B21" i="18"/>
  <c r="A21" i="18"/>
  <c r="C19" i="18"/>
  <c r="B19" i="18"/>
  <c r="C17" i="18"/>
  <c r="B17" i="18"/>
  <c r="C14" i="18"/>
  <c r="B14" i="18"/>
  <c r="C11" i="18"/>
  <c r="B11" i="18"/>
  <c r="C8" i="18"/>
  <c r="B8" i="18"/>
  <c r="D5" i="18"/>
  <c r="C5" i="18"/>
  <c r="B5" i="18"/>
  <c r="D4" i="18"/>
  <c r="D3" i="18"/>
  <c r="D2" i="18"/>
  <c r="C2" i="18"/>
  <c r="B2" i="18"/>
  <c r="A2" i="18"/>
  <c r="E1" i="18"/>
  <c r="D1" i="18"/>
  <c r="C1" i="18"/>
  <c r="B1" i="18"/>
  <c r="A1" i="18"/>
  <c r="C81" i="17"/>
  <c r="C80" i="17"/>
  <c r="C79" i="17"/>
  <c r="C78" i="17"/>
  <c r="A78" i="17"/>
  <c r="C76" i="17"/>
  <c r="B76" i="17"/>
  <c r="C74" i="17"/>
  <c r="B74" i="17"/>
  <c r="C71" i="17"/>
  <c r="B71" i="17"/>
  <c r="C68" i="17"/>
  <c r="B68" i="17"/>
  <c r="C65" i="17"/>
  <c r="B65" i="17"/>
  <c r="C62" i="17"/>
  <c r="B62" i="17"/>
  <c r="C59" i="17"/>
  <c r="B59" i="17"/>
  <c r="A59" i="17"/>
  <c r="C57" i="17"/>
  <c r="B57" i="17"/>
  <c r="C55" i="17"/>
  <c r="B55" i="17"/>
  <c r="C52" i="17"/>
  <c r="B52" i="17"/>
  <c r="C49" i="17"/>
  <c r="B49" i="17"/>
  <c r="C46" i="17"/>
  <c r="B46" i="17"/>
  <c r="C43" i="17"/>
  <c r="B43" i="17"/>
  <c r="C40" i="17"/>
  <c r="B40" i="17"/>
  <c r="A40" i="17"/>
  <c r="C38" i="17"/>
  <c r="B38" i="17"/>
  <c r="C36" i="17"/>
  <c r="B36" i="17"/>
  <c r="C33" i="17"/>
  <c r="B33" i="17"/>
  <c r="C30" i="17"/>
  <c r="B30" i="17"/>
  <c r="C27" i="17"/>
  <c r="B27" i="17"/>
  <c r="C24" i="17"/>
  <c r="B24" i="17"/>
  <c r="C21" i="17"/>
  <c r="B21" i="17"/>
  <c r="A21" i="17"/>
  <c r="C19" i="17"/>
  <c r="B19" i="17"/>
  <c r="C17" i="17"/>
  <c r="B17" i="17"/>
  <c r="C14" i="17"/>
  <c r="B14" i="17"/>
  <c r="C11" i="17"/>
  <c r="B11" i="17"/>
  <c r="C8" i="17"/>
  <c r="B8" i="17"/>
  <c r="C5" i="17"/>
  <c r="B5" i="17"/>
  <c r="C2" i="17"/>
  <c r="B2" i="17"/>
  <c r="A2" i="17"/>
  <c r="E1" i="17"/>
  <c r="D1" i="17"/>
  <c r="C1" i="17"/>
  <c r="B1" i="17"/>
  <c r="A1" i="17"/>
  <c r="C81" i="16"/>
  <c r="C80" i="16"/>
  <c r="C79" i="16"/>
  <c r="C78" i="16"/>
  <c r="A78" i="16"/>
  <c r="C76" i="16"/>
  <c r="B76" i="16"/>
  <c r="C74" i="16"/>
  <c r="B74" i="16"/>
  <c r="C71" i="16"/>
  <c r="B71" i="16"/>
  <c r="C68" i="16"/>
  <c r="B68" i="16"/>
  <c r="C65" i="16"/>
  <c r="B65" i="16"/>
  <c r="C62" i="16"/>
  <c r="B62" i="16"/>
  <c r="C59" i="16"/>
  <c r="B59" i="16"/>
  <c r="A59" i="16"/>
  <c r="C57" i="16"/>
  <c r="B57" i="16"/>
  <c r="C55" i="16"/>
  <c r="B55" i="16"/>
  <c r="C52" i="16"/>
  <c r="B52" i="16"/>
  <c r="C49" i="16"/>
  <c r="B49" i="16"/>
  <c r="C46" i="16"/>
  <c r="B46" i="16"/>
  <c r="C43" i="16"/>
  <c r="B43" i="16"/>
  <c r="C40" i="16"/>
  <c r="B40" i="16"/>
  <c r="A40" i="16"/>
  <c r="C38" i="16"/>
  <c r="B38" i="16"/>
  <c r="C36" i="16"/>
  <c r="B36" i="16"/>
  <c r="C33" i="16"/>
  <c r="B33" i="16"/>
  <c r="C30" i="16"/>
  <c r="B30" i="16"/>
  <c r="C27" i="16"/>
  <c r="B27" i="16"/>
  <c r="C24" i="16"/>
  <c r="B24" i="16"/>
  <c r="C21" i="16"/>
  <c r="B21" i="16"/>
  <c r="A21" i="16"/>
  <c r="C19" i="16"/>
  <c r="B19" i="16"/>
  <c r="C17" i="16"/>
  <c r="B17" i="16"/>
  <c r="C14" i="16"/>
  <c r="B14" i="16"/>
  <c r="C11" i="16"/>
  <c r="B11" i="16"/>
  <c r="C8" i="16"/>
  <c r="B8" i="16"/>
  <c r="C5" i="16"/>
  <c r="B5" i="16"/>
  <c r="C2" i="16"/>
  <c r="B2" i="16"/>
  <c r="A2" i="16"/>
  <c r="E1" i="16"/>
  <c r="D1" i="16"/>
  <c r="C1" i="16"/>
  <c r="B1" i="16"/>
  <c r="A1" i="16"/>
  <c r="C81" i="15"/>
  <c r="C80" i="15"/>
  <c r="C79" i="15"/>
  <c r="C78" i="15"/>
  <c r="A78" i="15"/>
  <c r="D77" i="15"/>
  <c r="D76" i="15"/>
  <c r="C76" i="15"/>
  <c r="B76" i="15"/>
  <c r="D75" i="15"/>
  <c r="C74" i="15"/>
  <c r="B74" i="15"/>
  <c r="D71" i="15"/>
  <c r="C71" i="15"/>
  <c r="B71" i="15"/>
  <c r="D70" i="15"/>
  <c r="C68" i="15"/>
  <c r="B68" i="15"/>
  <c r="D67" i="15"/>
  <c r="C65" i="15"/>
  <c r="B65" i="15"/>
  <c r="D64" i="15"/>
  <c r="C62" i="15"/>
  <c r="B62" i="15"/>
  <c r="D61" i="15"/>
  <c r="D59" i="15"/>
  <c r="C59" i="15"/>
  <c r="B59" i="15"/>
  <c r="A59" i="15"/>
  <c r="D58" i="15"/>
  <c r="C57" i="15"/>
  <c r="B57" i="15"/>
  <c r="D55" i="15"/>
  <c r="C55" i="15"/>
  <c r="B55" i="15"/>
  <c r="C52" i="15"/>
  <c r="B52" i="15"/>
  <c r="D51" i="15"/>
  <c r="C49" i="15"/>
  <c r="B49" i="15"/>
  <c r="D48" i="15"/>
  <c r="D47" i="15"/>
  <c r="D46" i="15"/>
  <c r="C46" i="15"/>
  <c r="B46" i="15"/>
  <c r="D45" i="15"/>
  <c r="D44" i="15"/>
  <c r="D43" i="15"/>
  <c r="C43" i="15"/>
  <c r="B43" i="15"/>
  <c r="D42" i="15"/>
  <c r="D41" i="15"/>
  <c r="D40" i="15"/>
  <c r="C40" i="15"/>
  <c r="B40" i="15"/>
  <c r="A40" i="15"/>
  <c r="D39" i="15"/>
  <c r="D38" i="15"/>
  <c r="C38" i="15"/>
  <c r="B38" i="15"/>
  <c r="D37" i="15"/>
  <c r="D36" i="15"/>
  <c r="C36" i="15"/>
  <c r="B36" i="15"/>
  <c r="D35" i="15"/>
  <c r="D34" i="15"/>
  <c r="D33" i="15"/>
  <c r="C33" i="15"/>
  <c r="B33" i="15"/>
  <c r="D32" i="15"/>
  <c r="D31" i="15"/>
  <c r="D30" i="15"/>
  <c r="C30" i="15"/>
  <c r="B30" i="15"/>
  <c r="D29" i="15"/>
  <c r="D28" i="15"/>
  <c r="D27" i="15"/>
  <c r="C27" i="15"/>
  <c r="B27" i="15"/>
  <c r="D26" i="15"/>
  <c r="D25" i="15"/>
  <c r="D24" i="15"/>
  <c r="C24" i="15"/>
  <c r="B24" i="15"/>
  <c r="D23" i="15"/>
  <c r="D22" i="15"/>
  <c r="D21" i="15"/>
  <c r="C21" i="15"/>
  <c r="B21" i="15"/>
  <c r="A21" i="15"/>
  <c r="D20" i="15"/>
  <c r="D19" i="15"/>
  <c r="C19" i="15"/>
  <c r="B19" i="15"/>
  <c r="D18" i="15"/>
  <c r="C17" i="15"/>
  <c r="B17" i="15"/>
  <c r="C14" i="15"/>
  <c r="B14" i="15"/>
  <c r="C11" i="15"/>
  <c r="B11" i="15"/>
  <c r="C8" i="15"/>
  <c r="B8" i="15"/>
  <c r="C5" i="15"/>
  <c r="B5" i="15"/>
  <c r="D4" i="15"/>
  <c r="C2" i="15"/>
  <c r="B2" i="15"/>
  <c r="A2" i="15"/>
  <c r="E1" i="15"/>
  <c r="D1" i="15"/>
  <c r="C1" i="15"/>
  <c r="B1" i="15"/>
  <c r="A1" i="15"/>
  <c r="C81" i="14"/>
  <c r="C80" i="14"/>
  <c r="C79" i="14"/>
  <c r="C78" i="14"/>
  <c r="A78" i="14"/>
  <c r="C76" i="14"/>
  <c r="B76" i="14"/>
  <c r="C74" i="14"/>
  <c r="B74" i="14"/>
  <c r="C71" i="14"/>
  <c r="B71" i="14"/>
  <c r="C68" i="14"/>
  <c r="B68" i="14"/>
  <c r="C65" i="14"/>
  <c r="B65" i="14"/>
  <c r="C62" i="14"/>
  <c r="B62" i="14"/>
  <c r="C59" i="14"/>
  <c r="B59" i="14"/>
  <c r="A59" i="14"/>
  <c r="C57" i="14"/>
  <c r="B57" i="14"/>
  <c r="C55" i="14"/>
  <c r="B55" i="14"/>
  <c r="C52" i="14"/>
  <c r="B52" i="14"/>
  <c r="D51" i="14"/>
  <c r="C49" i="14"/>
  <c r="B49" i="14"/>
  <c r="D48" i="14"/>
  <c r="C46" i="14"/>
  <c r="B46" i="14"/>
  <c r="D45" i="14"/>
  <c r="C43" i="14"/>
  <c r="B43" i="14"/>
  <c r="D42" i="14"/>
  <c r="C40" i="14"/>
  <c r="B40" i="14"/>
  <c r="A40" i="14"/>
  <c r="D39" i="14"/>
  <c r="D38" i="14"/>
  <c r="C38" i="14"/>
  <c r="B38" i="14"/>
  <c r="D37" i="14"/>
  <c r="D36" i="14"/>
  <c r="C36" i="14"/>
  <c r="B36" i="14"/>
  <c r="D34" i="14"/>
  <c r="D33" i="14"/>
  <c r="C33" i="14"/>
  <c r="B33" i="14"/>
  <c r="D32" i="14"/>
  <c r="C30" i="14"/>
  <c r="B30" i="14"/>
  <c r="D29" i="14"/>
  <c r="C27" i="14"/>
  <c r="B27" i="14"/>
  <c r="D26" i="14"/>
  <c r="C24" i="14"/>
  <c r="B24" i="14"/>
  <c r="D23" i="14"/>
  <c r="C21" i="14"/>
  <c r="B21" i="14"/>
  <c r="A21" i="14"/>
  <c r="D20" i="14"/>
  <c r="D19" i="14"/>
  <c r="C19" i="14"/>
  <c r="B19" i="14"/>
  <c r="D18" i="14"/>
  <c r="D17" i="14"/>
  <c r="C17" i="14"/>
  <c r="B17" i="14"/>
  <c r="D14" i="14"/>
  <c r="C14" i="14"/>
  <c r="B14" i="14"/>
  <c r="D13" i="14"/>
  <c r="C11" i="14"/>
  <c r="B11" i="14"/>
  <c r="D10" i="14"/>
  <c r="C8" i="14"/>
  <c r="B8" i="14"/>
  <c r="D7" i="14"/>
  <c r="C5" i="14"/>
  <c r="B5" i="14"/>
  <c r="C2" i="14"/>
  <c r="B2" i="14"/>
  <c r="A2" i="14"/>
  <c r="E1" i="14"/>
  <c r="D1" i="14"/>
  <c r="C1" i="14"/>
  <c r="B1" i="14"/>
  <c r="A1" i="14"/>
  <c r="C81" i="13"/>
  <c r="C80" i="13"/>
  <c r="C79" i="13"/>
  <c r="C78" i="13"/>
  <c r="A78" i="13"/>
  <c r="C76" i="13"/>
  <c r="B76" i="13"/>
  <c r="C74" i="13"/>
  <c r="B74" i="13"/>
  <c r="C71" i="13"/>
  <c r="B71" i="13"/>
  <c r="C68" i="13"/>
  <c r="B68" i="13"/>
  <c r="C65" i="13"/>
  <c r="B65" i="13"/>
  <c r="C62" i="13"/>
  <c r="B62" i="13"/>
  <c r="C59" i="13"/>
  <c r="B59" i="13"/>
  <c r="A59" i="13"/>
  <c r="C57" i="13"/>
  <c r="B57" i="13"/>
  <c r="C55" i="13"/>
  <c r="B55" i="13"/>
  <c r="C52" i="13"/>
  <c r="B52" i="13"/>
  <c r="C49" i="13"/>
  <c r="B49" i="13"/>
  <c r="C46" i="13"/>
  <c r="B46" i="13"/>
  <c r="C43" i="13"/>
  <c r="B43" i="13"/>
  <c r="C40" i="13"/>
  <c r="B40" i="13"/>
  <c r="A40" i="13"/>
  <c r="C38" i="13"/>
  <c r="B38" i="13"/>
  <c r="C36" i="13"/>
  <c r="B36" i="13"/>
  <c r="C33" i="13"/>
  <c r="B33" i="13"/>
  <c r="C30" i="13"/>
  <c r="B30" i="13"/>
  <c r="C27" i="13"/>
  <c r="B27" i="13"/>
  <c r="C24" i="13"/>
  <c r="B24" i="13"/>
  <c r="C21" i="13"/>
  <c r="B21" i="13"/>
  <c r="A21" i="13"/>
  <c r="C19" i="13"/>
  <c r="B19" i="13"/>
  <c r="C17" i="13"/>
  <c r="B17" i="13"/>
  <c r="C14" i="13"/>
  <c r="B14" i="13"/>
  <c r="C11" i="13"/>
  <c r="B11" i="13"/>
  <c r="C8" i="13"/>
  <c r="B8" i="13"/>
  <c r="C5" i="13"/>
  <c r="B5" i="13"/>
  <c r="C2" i="13"/>
  <c r="B2" i="13"/>
  <c r="A2" i="13"/>
  <c r="E1" i="13"/>
  <c r="D1" i="13"/>
  <c r="C1" i="13"/>
  <c r="B1" i="13"/>
  <c r="A1" i="13"/>
  <c r="C81" i="12"/>
  <c r="C80" i="12"/>
  <c r="C79" i="12"/>
  <c r="C78" i="12"/>
  <c r="A78" i="12"/>
  <c r="C76" i="12"/>
  <c r="B76" i="12"/>
  <c r="C74" i="12"/>
  <c r="B74" i="12"/>
  <c r="C71" i="12"/>
  <c r="B71" i="12"/>
  <c r="C68" i="12"/>
  <c r="B68" i="12"/>
  <c r="C65" i="12"/>
  <c r="B65" i="12"/>
  <c r="C62" i="12"/>
  <c r="B62" i="12"/>
  <c r="C59" i="12"/>
  <c r="B59" i="12"/>
  <c r="A59" i="12"/>
  <c r="C57" i="12"/>
  <c r="B57" i="12"/>
  <c r="C55" i="12"/>
  <c r="B55" i="12"/>
  <c r="C52" i="12"/>
  <c r="B52" i="12"/>
  <c r="D50" i="12"/>
  <c r="C49" i="12"/>
  <c r="B49" i="12"/>
  <c r="D48" i="12"/>
  <c r="C46" i="12"/>
  <c r="B46" i="12"/>
  <c r="C43" i="12"/>
  <c r="B43" i="12"/>
  <c r="C40" i="12"/>
  <c r="B40" i="12"/>
  <c r="A40" i="12"/>
  <c r="D39" i="12"/>
  <c r="D38" i="12"/>
  <c r="C38" i="12"/>
  <c r="B38" i="12"/>
  <c r="D37" i="12"/>
  <c r="D36" i="12"/>
  <c r="C36" i="12"/>
  <c r="B36" i="12"/>
  <c r="D35" i="12"/>
  <c r="D34" i="12"/>
  <c r="D33" i="12"/>
  <c r="C33" i="12"/>
  <c r="B33" i="12"/>
  <c r="C30" i="12"/>
  <c r="B30" i="12"/>
  <c r="D29" i="12"/>
  <c r="D28" i="12"/>
  <c r="C27" i="12"/>
  <c r="B27" i="12"/>
  <c r="D26" i="12"/>
  <c r="D25" i="12"/>
  <c r="C24" i="12"/>
  <c r="B24" i="12"/>
  <c r="C21" i="12"/>
  <c r="B21" i="12"/>
  <c r="A21" i="12"/>
  <c r="D20" i="12"/>
  <c r="D19" i="12"/>
  <c r="C19" i="12"/>
  <c r="B19" i="12"/>
  <c r="D18" i="12"/>
  <c r="D17" i="12"/>
  <c r="C17" i="12"/>
  <c r="B17" i="12"/>
  <c r="C14" i="12"/>
  <c r="B14" i="12"/>
  <c r="D13" i="12"/>
  <c r="C11" i="12"/>
  <c r="B11" i="12"/>
  <c r="D10" i="12"/>
  <c r="D9" i="12"/>
  <c r="C8" i="12"/>
  <c r="B8" i="12"/>
  <c r="D7" i="12"/>
  <c r="D5" i="12"/>
  <c r="C5" i="12"/>
  <c r="B5" i="12"/>
  <c r="C2" i="12"/>
  <c r="B2" i="12"/>
  <c r="A2" i="12"/>
  <c r="E1" i="12"/>
  <c r="D1" i="12"/>
  <c r="C1" i="12"/>
  <c r="B1" i="12"/>
  <c r="A1" i="12"/>
  <c r="C81" i="11"/>
  <c r="C80" i="11"/>
  <c r="C79" i="11"/>
  <c r="C78" i="11"/>
  <c r="A78" i="11"/>
  <c r="C76" i="11"/>
  <c r="B76" i="11"/>
  <c r="C74" i="11"/>
  <c r="B74" i="11"/>
  <c r="C71" i="11"/>
  <c r="B71" i="11"/>
  <c r="C68" i="11"/>
  <c r="B68" i="11"/>
  <c r="C65" i="11"/>
  <c r="B65" i="11"/>
  <c r="C62" i="11"/>
  <c r="B62" i="11"/>
  <c r="C59" i="11"/>
  <c r="B59" i="11"/>
  <c r="A59" i="11"/>
  <c r="C57" i="11"/>
  <c r="B57" i="11"/>
  <c r="C55" i="11"/>
  <c r="B55" i="11"/>
  <c r="C52" i="11"/>
  <c r="B52" i="11"/>
  <c r="C49" i="11"/>
  <c r="B49" i="11"/>
  <c r="C46" i="11"/>
  <c r="B46" i="11"/>
  <c r="C43" i="11"/>
  <c r="B43" i="11"/>
  <c r="C40" i="11"/>
  <c r="B40" i="11"/>
  <c r="A40" i="11"/>
  <c r="C38" i="11"/>
  <c r="B38" i="11"/>
  <c r="C36" i="11"/>
  <c r="B36" i="11"/>
  <c r="C33" i="11"/>
  <c r="B33" i="11"/>
  <c r="C30" i="11"/>
  <c r="B30" i="11"/>
  <c r="C27" i="11"/>
  <c r="B27" i="11"/>
  <c r="C24" i="11"/>
  <c r="B24" i="11"/>
  <c r="C21" i="11"/>
  <c r="B21" i="11"/>
  <c r="A21" i="11"/>
  <c r="C19" i="11"/>
  <c r="B19" i="11"/>
  <c r="C17" i="11"/>
  <c r="B17" i="11"/>
  <c r="C14" i="11"/>
  <c r="B14" i="11"/>
  <c r="C11" i="11"/>
  <c r="B11" i="11"/>
  <c r="C8" i="11"/>
  <c r="B8" i="11"/>
  <c r="C5" i="11"/>
  <c r="B5" i="11"/>
  <c r="C2" i="11"/>
  <c r="B2" i="11"/>
  <c r="A2" i="11"/>
  <c r="E1" i="11"/>
  <c r="D1" i="11"/>
  <c r="C1" i="11"/>
  <c r="B1" i="11"/>
  <c r="A1" i="11"/>
  <c r="C81" i="10"/>
  <c r="C80" i="10"/>
  <c r="C79" i="10"/>
  <c r="C78" i="10"/>
  <c r="A78" i="10"/>
  <c r="C76" i="10"/>
  <c r="B76" i="10"/>
  <c r="C74" i="10"/>
  <c r="B74" i="10"/>
  <c r="C71" i="10"/>
  <c r="B71" i="10"/>
  <c r="C68" i="10"/>
  <c r="B68" i="10"/>
  <c r="C65" i="10"/>
  <c r="B65" i="10"/>
  <c r="C62" i="10"/>
  <c r="B62" i="10"/>
  <c r="C59" i="10"/>
  <c r="B59" i="10"/>
  <c r="A59" i="10"/>
  <c r="C57" i="10"/>
  <c r="B57" i="10"/>
  <c r="C55" i="10"/>
  <c r="B55" i="10"/>
  <c r="C52" i="10"/>
  <c r="B52" i="10"/>
  <c r="C49" i="10"/>
  <c r="B49" i="10"/>
  <c r="C46" i="10"/>
  <c r="B46" i="10"/>
  <c r="C43" i="10"/>
  <c r="B43" i="10"/>
  <c r="C40" i="10"/>
  <c r="B40" i="10"/>
  <c r="A40" i="10"/>
  <c r="C38" i="10"/>
  <c r="B38" i="10"/>
  <c r="D37" i="10"/>
  <c r="D36" i="10"/>
  <c r="C36" i="10"/>
  <c r="B36" i="10"/>
  <c r="D35" i="10"/>
  <c r="C33" i="10"/>
  <c r="B33" i="10"/>
  <c r="D32" i="10"/>
  <c r="D31" i="10"/>
  <c r="C30" i="10"/>
  <c r="B30" i="10"/>
  <c r="D29" i="10"/>
  <c r="D28" i="10"/>
  <c r="C27" i="10"/>
  <c r="B27" i="10"/>
  <c r="C24" i="10"/>
  <c r="B24" i="10"/>
  <c r="C21" i="10"/>
  <c r="B21" i="10"/>
  <c r="A21" i="10"/>
  <c r="D20" i="10"/>
  <c r="C19" i="10"/>
  <c r="B19" i="10"/>
  <c r="D18" i="10"/>
  <c r="C17" i="10"/>
  <c r="B17" i="10"/>
  <c r="C14" i="10"/>
  <c r="B14" i="10"/>
  <c r="D13" i="10"/>
  <c r="C11" i="10"/>
  <c r="B11" i="10"/>
  <c r="D10" i="10"/>
  <c r="C8" i="10"/>
  <c r="B8" i="10"/>
  <c r="D6" i="10"/>
  <c r="D5" i="10"/>
  <c r="C5" i="10"/>
  <c r="B5" i="10"/>
  <c r="C2" i="10"/>
  <c r="B2" i="10"/>
  <c r="A2" i="10"/>
  <c r="D1" i="10"/>
  <c r="C1" i="10"/>
  <c r="B1" i="10"/>
  <c r="A1" i="10"/>
  <c r="C81" i="9"/>
  <c r="C80" i="9"/>
  <c r="C79" i="9"/>
  <c r="C78" i="9"/>
  <c r="A78" i="9"/>
  <c r="C76" i="9"/>
  <c r="B76" i="9"/>
  <c r="C74" i="9"/>
  <c r="B74" i="9"/>
  <c r="C71" i="9"/>
  <c r="B71" i="9"/>
  <c r="C68" i="9"/>
  <c r="B68" i="9"/>
  <c r="C65" i="9"/>
  <c r="B65" i="9"/>
  <c r="C62" i="9"/>
  <c r="B62" i="9"/>
  <c r="C59" i="9"/>
  <c r="B59" i="9"/>
  <c r="A59" i="9"/>
  <c r="C57" i="9"/>
  <c r="B57" i="9"/>
  <c r="C55" i="9"/>
  <c r="B55" i="9"/>
  <c r="C52" i="9"/>
  <c r="B52" i="9"/>
  <c r="C49" i="9"/>
  <c r="B49" i="9"/>
  <c r="C46" i="9"/>
  <c r="B46" i="9"/>
  <c r="C43" i="9"/>
  <c r="B43" i="9"/>
  <c r="C40" i="9"/>
  <c r="B40" i="9"/>
  <c r="A40" i="9"/>
  <c r="C38" i="9"/>
  <c r="B38" i="9"/>
  <c r="C36" i="9"/>
  <c r="B36" i="9"/>
  <c r="C33" i="9"/>
  <c r="B33" i="9"/>
  <c r="C30" i="9"/>
  <c r="B30" i="9"/>
  <c r="C27" i="9"/>
  <c r="B27" i="9"/>
  <c r="C24" i="9"/>
  <c r="B24" i="9"/>
  <c r="C21" i="9"/>
  <c r="B21" i="9"/>
  <c r="A21" i="9"/>
  <c r="C19" i="9"/>
  <c r="B19" i="9"/>
  <c r="C17" i="9"/>
  <c r="B17" i="9"/>
  <c r="C14" i="9"/>
  <c r="B14" i="9"/>
  <c r="C11" i="9"/>
  <c r="B11" i="9"/>
  <c r="C8" i="9"/>
  <c r="B8" i="9"/>
  <c r="C5" i="9"/>
  <c r="B5" i="9"/>
  <c r="C2" i="9"/>
  <c r="B2" i="9"/>
  <c r="A2" i="9"/>
  <c r="E1" i="9"/>
  <c r="D1" i="9"/>
  <c r="C1" i="9"/>
  <c r="B1" i="9"/>
  <c r="A1" i="9"/>
  <c r="C81" i="8"/>
  <c r="C80" i="8"/>
  <c r="C79" i="8"/>
  <c r="D78" i="8"/>
  <c r="C78" i="8"/>
  <c r="A78" i="8"/>
  <c r="D77" i="8"/>
  <c r="C76" i="8"/>
  <c r="B76" i="8"/>
  <c r="C74" i="8"/>
  <c r="B74" i="8"/>
  <c r="C71" i="8"/>
  <c r="B71" i="8"/>
  <c r="C68" i="8"/>
  <c r="B68" i="8"/>
  <c r="C65" i="8"/>
  <c r="B65" i="8"/>
  <c r="C62" i="8"/>
  <c r="B62" i="8"/>
  <c r="C59" i="8"/>
  <c r="B59" i="8"/>
  <c r="A59" i="8"/>
  <c r="C57" i="8"/>
  <c r="B57" i="8"/>
  <c r="C55" i="8"/>
  <c r="B55" i="8"/>
  <c r="C52" i="8"/>
  <c r="B52" i="8"/>
  <c r="C49" i="8"/>
  <c r="B49" i="8"/>
  <c r="C46" i="8"/>
  <c r="B46" i="8"/>
  <c r="C43" i="8"/>
  <c r="B43" i="8"/>
  <c r="C40" i="8"/>
  <c r="B40" i="8"/>
  <c r="A40" i="8"/>
  <c r="C38" i="8"/>
  <c r="B38" i="8"/>
  <c r="C36" i="8"/>
  <c r="B36" i="8"/>
  <c r="C33" i="8"/>
  <c r="B33" i="8"/>
  <c r="D32" i="8"/>
  <c r="C30" i="8"/>
  <c r="B30" i="8"/>
  <c r="D29" i="8"/>
  <c r="C27" i="8"/>
  <c r="B27" i="8"/>
  <c r="D26" i="8"/>
  <c r="C24" i="8"/>
  <c r="B24" i="8"/>
  <c r="C21" i="8"/>
  <c r="B21" i="8"/>
  <c r="A21" i="8"/>
  <c r="C19" i="8"/>
  <c r="B19" i="8"/>
  <c r="C17" i="8"/>
  <c r="B17" i="8"/>
  <c r="D16" i="8"/>
  <c r="C14" i="8"/>
  <c r="B14" i="8"/>
  <c r="D13" i="8"/>
  <c r="D12" i="8"/>
  <c r="D11" i="8"/>
  <c r="C11" i="8"/>
  <c r="B11" i="8"/>
  <c r="D10" i="8"/>
  <c r="D9" i="8"/>
  <c r="D8" i="8"/>
  <c r="C8" i="8"/>
  <c r="B8" i="8"/>
  <c r="D7" i="8"/>
  <c r="D6" i="8"/>
  <c r="D5" i="8"/>
  <c r="C5" i="8"/>
  <c r="B5" i="8"/>
  <c r="C2" i="8"/>
  <c r="B2" i="8"/>
  <c r="A2" i="8"/>
  <c r="E1" i="8"/>
  <c r="D1" i="8"/>
  <c r="C1" i="8"/>
  <c r="B1" i="8"/>
  <c r="A1" i="8"/>
  <c r="C81" i="7"/>
  <c r="C80" i="7"/>
  <c r="C79" i="7"/>
  <c r="C78" i="7"/>
  <c r="A78" i="7"/>
  <c r="C76" i="7"/>
  <c r="B76" i="7"/>
  <c r="C74" i="7"/>
  <c r="B74" i="7"/>
  <c r="C71" i="7"/>
  <c r="B71" i="7"/>
  <c r="C68" i="7"/>
  <c r="B68" i="7"/>
  <c r="C65" i="7"/>
  <c r="B65" i="7"/>
  <c r="C62" i="7"/>
  <c r="B62" i="7"/>
  <c r="C59" i="7"/>
  <c r="B59" i="7"/>
  <c r="A59" i="7"/>
  <c r="C57" i="7"/>
  <c r="B57" i="7"/>
  <c r="C55" i="7"/>
  <c r="B55" i="7"/>
  <c r="C52" i="7"/>
  <c r="B52" i="7"/>
  <c r="C49" i="7"/>
  <c r="B49" i="7"/>
  <c r="C46" i="7"/>
  <c r="B46" i="7"/>
  <c r="C43" i="7"/>
  <c r="B43" i="7"/>
  <c r="C40" i="7"/>
  <c r="B40" i="7"/>
  <c r="A40" i="7"/>
  <c r="C38" i="7"/>
  <c r="B38" i="7"/>
  <c r="C36" i="7"/>
  <c r="B36" i="7"/>
  <c r="C33" i="7"/>
  <c r="B33" i="7"/>
  <c r="C30" i="7"/>
  <c r="B30" i="7"/>
  <c r="C27" i="7"/>
  <c r="B27" i="7"/>
  <c r="C24" i="7"/>
  <c r="B24" i="7"/>
  <c r="C21" i="7"/>
  <c r="B21" i="7"/>
  <c r="A21" i="7"/>
  <c r="C19" i="7"/>
  <c r="B19" i="7"/>
  <c r="C17" i="7"/>
  <c r="B17" i="7"/>
  <c r="C14" i="7"/>
  <c r="B14" i="7"/>
  <c r="C11" i="7"/>
  <c r="B11" i="7"/>
  <c r="C8" i="7"/>
  <c r="B8" i="7"/>
  <c r="C5" i="7"/>
  <c r="B5" i="7"/>
  <c r="C2" i="7"/>
  <c r="B2" i="7"/>
  <c r="A2" i="7"/>
  <c r="E1" i="7"/>
  <c r="D1" i="7"/>
  <c r="C1" i="7"/>
  <c r="B1" i="7"/>
  <c r="A1" i="7"/>
  <c r="D81" i="6"/>
  <c r="C81" i="6"/>
  <c r="D80" i="6"/>
  <c r="C80" i="6"/>
  <c r="D79" i="6"/>
  <c r="C79" i="6"/>
  <c r="D78" i="6"/>
  <c r="C78" i="6"/>
  <c r="A78" i="6"/>
  <c r="D77" i="6"/>
  <c r="D76" i="6"/>
  <c r="C76" i="6"/>
  <c r="B76" i="6"/>
  <c r="D75" i="6"/>
  <c r="D74" i="6"/>
  <c r="C74" i="6"/>
  <c r="B74" i="6"/>
  <c r="C71" i="6"/>
  <c r="B71" i="6"/>
  <c r="C68" i="6"/>
  <c r="B68" i="6"/>
  <c r="C65" i="6"/>
  <c r="B65" i="6"/>
  <c r="C62" i="6"/>
  <c r="B62" i="6"/>
  <c r="C59" i="6"/>
  <c r="B59" i="6"/>
  <c r="A59" i="6"/>
  <c r="D58" i="6"/>
  <c r="D57" i="6"/>
  <c r="C57" i="6"/>
  <c r="B57" i="6"/>
  <c r="D56" i="6"/>
  <c r="D55" i="6"/>
  <c r="C55" i="6"/>
  <c r="B55" i="6"/>
  <c r="C52" i="6"/>
  <c r="B52" i="6"/>
  <c r="C49" i="6"/>
  <c r="B49" i="6"/>
  <c r="C46" i="6"/>
  <c r="B46" i="6"/>
  <c r="C43" i="6"/>
  <c r="B43" i="6"/>
  <c r="C40" i="6"/>
  <c r="B40" i="6"/>
  <c r="A40" i="6"/>
  <c r="D39" i="6"/>
  <c r="D38" i="6"/>
  <c r="C38" i="6"/>
  <c r="B38" i="6"/>
  <c r="D37" i="6"/>
  <c r="D36" i="6"/>
  <c r="C36" i="6"/>
  <c r="B36" i="6"/>
  <c r="C33" i="6"/>
  <c r="B33" i="6"/>
  <c r="C30" i="6"/>
  <c r="B30" i="6"/>
  <c r="C27" i="6"/>
  <c r="B27" i="6"/>
  <c r="C24" i="6"/>
  <c r="B24" i="6"/>
  <c r="C21" i="6"/>
  <c r="B21" i="6"/>
  <c r="A21" i="6"/>
  <c r="D20" i="6"/>
  <c r="D19" i="6"/>
  <c r="C19" i="6"/>
  <c r="B19" i="6"/>
  <c r="D18" i="6"/>
  <c r="D17" i="6"/>
  <c r="C17" i="6"/>
  <c r="B17" i="6"/>
  <c r="D15" i="6"/>
  <c r="D14" i="6"/>
  <c r="C14" i="6"/>
  <c r="B14" i="6"/>
  <c r="D12" i="6"/>
  <c r="D11" i="6"/>
  <c r="C11" i="6"/>
  <c r="B11" i="6"/>
  <c r="D9" i="6"/>
  <c r="D8" i="6"/>
  <c r="C8" i="6"/>
  <c r="B8" i="6"/>
  <c r="D6" i="6"/>
  <c r="D5" i="6"/>
  <c r="C5" i="6"/>
  <c r="B5" i="6"/>
  <c r="D3" i="6"/>
  <c r="E2" i="6"/>
  <c r="D2" i="6"/>
  <c r="C2" i="6"/>
  <c r="B2" i="6"/>
  <c r="A2" i="6"/>
  <c r="E1" i="6"/>
  <c r="D1" i="6"/>
  <c r="C1" i="6"/>
  <c r="B1" i="6"/>
  <c r="A1" i="6"/>
  <c r="C81" i="5"/>
  <c r="C80" i="5"/>
  <c r="C79" i="5"/>
  <c r="C78" i="5"/>
  <c r="A78" i="5"/>
  <c r="C76" i="5"/>
  <c r="B76" i="5"/>
  <c r="C74" i="5"/>
  <c r="B74" i="5"/>
  <c r="C71" i="5"/>
  <c r="B71" i="5"/>
  <c r="C68" i="5"/>
  <c r="B68" i="5"/>
  <c r="C65" i="5"/>
  <c r="B65" i="5"/>
  <c r="C62" i="5"/>
  <c r="B62" i="5"/>
  <c r="C59" i="5"/>
  <c r="B59" i="5"/>
  <c r="A59" i="5"/>
  <c r="C57" i="5"/>
  <c r="B57" i="5"/>
  <c r="C55" i="5"/>
  <c r="B55" i="5"/>
  <c r="C52" i="5"/>
  <c r="B52" i="5"/>
  <c r="C49" i="5"/>
  <c r="B49" i="5"/>
  <c r="C46" i="5"/>
  <c r="B46" i="5"/>
  <c r="C43" i="5"/>
  <c r="B43" i="5"/>
  <c r="C40" i="5"/>
  <c r="B40" i="5"/>
  <c r="A40" i="5"/>
  <c r="C38" i="5"/>
  <c r="B38" i="5"/>
  <c r="C36" i="5"/>
  <c r="B36" i="5"/>
  <c r="C33" i="5"/>
  <c r="B33" i="5"/>
  <c r="C30" i="5"/>
  <c r="B30" i="5"/>
  <c r="C27" i="5"/>
  <c r="B27" i="5"/>
  <c r="C24" i="5"/>
  <c r="B24" i="5"/>
  <c r="C21" i="5"/>
  <c r="B21" i="5"/>
  <c r="A21" i="5"/>
  <c r="C19" i="5"/>
  <c r="B19" i="5"/>
  <c r="C17" i="5"/>
  <c r="B17" i="5"/>
  <c r="C14" i="5"/>
  <c r="B14" i="5"/>
  <c r="C11" i="5"/>
  <c r="B11" i="5"/>
  <c r="C8" i="5"/>
  <c r="B8" i="5"/>
  <c r="C5" i="5"/>
  <c r="B5" i="5"/>
  <c r="C2" i="5"/>
  <c r="B2" i="5"/>
  <c r="A2" i="5"/>
  <c r="E1" i="5"/>
  <c r="D1" i="5"/>
  <c r="C1" i="5"/>
  <c r="B1" i="5"/>
  <c r="A1" i="5"/>
  <c r="C81" i="4"/>
  <c r="C80" i="4"/>
  <c r="C79" i="4"/>
  <c r="C78" i="4"/>
  <c r="A78" i="4"/>
  <c r="C76" i="4"/>
  <c r="B76" i="4"/>
  <c r="C74" i="4"/>
  <c r="B74" i="4"/>
  <c r="C71" i="4"/>
  <c r="B71" i="4"/>
  <c r="C68" i="4"/>
  <c r="B68" i="4"/>
  <c r="C65" i="4"/>
  <c r="B65" i="4"/>
  <c r="C62" i="4"/>
  <c r="B62" i="4"/>
  <c r="C59" i="4"/>
  <c r="B59" i="4"/>
  <c r="A59" i="4"/>
  <c r="C57" i="4"/>
  <c r="B57" i="4"/>
  <c r="C55" i="4"/>
  <c r="B55" i="4"/>
  <c r="C52" i="4"/>
  <c r="B52" i="4"/>
  <c r="D51" i="4"/>
  <c r="D50" i="4"/>
  <c r="C49" i="4"/>
  <c r="B49" i="4"/>
  <c r="C46" i="4"/>
  <c r="B46" i="4"/>
  <c r="C43" i="4"/>
  <c r="B43" i="4"/>
  <c r="C40" i="4"/>
  <c r="B40" i="4"/>
  <c r="A40" i="4"/>
  <c r="D38" i="4"/>
  <c r="C38" i="4"/>
  <c r="B38" i="4"/>
  <c r="D37" i="4"/>
  <c r="D36" i="4"/>
  <c r="C36" i="4"/>
  <c r="B36" i="4"/>
  <c r="D35" i="4"/>
  <c r="C33" i="4"/>
  <c r="B33" i="4"/>
  <c r="D31" i="4"/>
  <c r="C30" i="4"/>
  <c r="B30" i="4"/>
  <c r="C27" i="4"/>
  <c r="B27" i="4"/>
  <c r="C24" i="4"/>
  <c r="B24" i="4"/>
  <c r="C21" i="4"/>
  <c r="B21" i="4"/>
  <c r="A21" i="4"/>
  <c r="D19" i="4"/>
  <c r="C19" i="4"/>
  <c r="B19" i="4"/>
  <c r="D18" i="4"/>
  <c r="D17" i="4"/>
  <c r="C17" i="4"/>
  <c r="B17" i="4"/>
  <c r="D16" i="4"/>
  <c r="C14" i="4"/>
  <c r="B14" i="4"/>
  <c r="C11" i="4"/>
  <c r="B11" i="4"/>
  <c r="C8" i="4"/>
  <c r="B8" i="4"/>
  <c r="C5" i="4"/>
  <c r="B5" i="4"/>
  <c r="C2" i="4"/>
  <c r="B2" i="4"/>
  <c r="A2" i="4"/>
  <c r="E1" i="4"/>
  <c r="D1" i="4"/>
  <c r="C1" i="4"/>
  <c r="B1" i="4"/>
  <c r="A1" i="4"/>
  <c r="Z83" i="1"/>
  <c r="X83" i="1"/>
  <c r="T83" i="1"/>
  <c r="S83" i="1"/>
  <c r="O83" i="1"/>
  <c r="Y82" i="1"/>
  <c r="V82" i="1"/>
  <c r="Y81" i="1"/>
  <c r="V81" i="1"/>
  <c r="Y80" i="1"/>
  <c r="V80" i="1"/>
  <c r="Y79" i="1"/>
  <c r="C79" i="1"/>
  <c r="W78" i="1"/>
  <c r="R78" i="1"/>
  <c r="W77" i="1"/>
  <c r="R77" i="1"/>
  <c r="W76" i="1"/>
  <c r="W75" i="1"/>
  <c r="R75" i="1"/>
  <c r="W74" i="1"/>
  <c r="R74" i="1"/>
  <c r="W73" i="1"/>
  <c r="R73" i="1"/>
  <c r="W72" i="1"/>
  <c r="R72" i="1"/>
  <c r="R71" i="1"/>
  <c r="R70" i="1"/>
  <c r="R69" i="1"/>
  <c r="R68" i="1"/>
  <c r="R67" i="1"/>
  <c r="R66" i="1"/>
  <c r="R65" i="1"/>
  <c r="R64" i="1"/>
  <c r="R63" i="1"/>
  <c r="R60" i="1"/>
  <c r="AA59" i="1"/>
  <c r="R59" i="1"/>
  <c r="AA58" i="1"/>
  <c r="R58" i="1"/>
  <c r="AA57" i="1"/>
  <c r="R57" i="1"/>
  <c r="AA56" i="1"/>
  <c r="R56" i="1"/>
  <c r="AA55" i="1"/>
  <c r="W55" i="1"/>
  <c r="R55" i="1"/>
  <c r="AA54" i="1"/>
  <c r="W54" i="1"/>
  <c r="R54" i="1"/>
  <c r="AA53" i="1"/>
  <c r="W53" i="1"/>
  <c r="R53" i="1"/>
  <c r="AA52" i="1"/>
  <c r="Y52" i="1"/>
  <c r="W52" i="1"/>
  <c r="P52" i="1"/>
  <c r="AA51" i="1"/>
  <c r="Y51" i="1"/>
  <c r="W51" i="1"/>
  <c r="V51" i="1"/>
  <c r="U51" i="1"/>
  <c r="R51" i="1"/>
  <c r="N51" i="1"/>
  <c r="AA50" i="1"/>
  <c r="W50" i="1"/>
  <c r="V50" i="1"/>
  <c r="R50" i="1"/>
  <c r="AA49" i="1"/>
  <c r="Y49" i="1"/>
  <c r="W49" i="1"/>
  <c r="U49" i="1"/>
  <c r="P49" i="1"/>
  <c r="AA48" i="1"/>
  <c r="Y48" i="1"/>
  <c r="W48" i="1"/>
  <c r="V48" i="1"/>
  <c r="N48" i="1"/>
  <c r="AA47" i="1"/>
  <c r="Y47" i="1"/>
  <c r="W47" i="1"/>
  <c r="V47" i="1"/>
  <c r="R47" i="1"/>
  <c r="N47" i="1"/>
  <c r="Y46" i="1"/>
  <c r="W46" i="1"/>
  <c r="R46" i="1"/>
  <c r="P46" i="1"/>
  <c r="N46" i="1"/>
  <c r="W45" i="1"/>
  <c r="R45" i="1"/>
  <c r="W44" i="1"/>
  <c r="V44" i="1"/>
  <c r="Y43" i="1"/>
  <c r="V43" i="1"/>
  <c r="P43" i="1"/>
  <c r="V42" i="1"/>
  <c r="V41" i="1"/>
  <c r="Y40" i="1"/>
  <c r="V40" i="1"/>
  <c r="U40" i="1"/>
  <c r="R40" i="1"/>
  <c r="P40" i="1"/>
  <c r="Y39" i="1"/>
  <c r="V39" i="1"/>
  <c r="U39" i="1"/>
  <c r="R39" i="1"/>
  <c r="P39" i="1"/>
  <c r="N39" i="1"/>
  <c r="Y38" i="1"/>
  <c r="V38" i="1"/>
  <c r="U38" i="1"/>
  <c r="R38" i="1"/>
  <c r="Q38" i="1"/>
  <c r="P38" i="1"/>
  <c r="N38" i="1"/>
  <c r="V37" i="1"/>
  <c r="U37" i="1"/>
  <c r="R37" i="1"/>
  <c r="Q37" i="1"/>
  <c r="P37" i="1"/>
  <c r="V36" i="1"/>
  <c r="U36" i="1"/>
  <c r="R36" i="1"/>
  <c r="Q36" i="1"/>
  <c r="P36" i="1"/>
  <c r="V35" i="1"/>
  <c r="U35" i="1"/>
  <c r="R35" i="1"/>
  <c r="P35" i="1"/>
  <c r="V34" i="1"/>
  <c r="U34" i="1"/>
  <c r="R34" i="1"/>
  <c r="P34" i="1"/>
  <c r="N34" i="1"/>
  <c r="V33" i="1"/>
  <c r="Q33" i="1"/>
  <c r="P33" i="1"/>
  <c r="N33" i="1"/>
  <c r="Y32" i="1"/>
  <c r="V32" i="1"/>
  <c r="R32" i="1"/>
  <c r="Q32" i="1"/>
  <c r="N32" i="1"/>
  <c r="Y31" i="1"/>
  <c r="V31" i="1"/>
  <c r="R31" i="1"/>
  <c r="N31" i="1"/>
  <c r="Y30" i="1"/>
  <c r="V30" i="1"/>
  <c r="U30" i="1"/>
  <c r="R30" i="1"/>
  <c r="Q30" i="1"/>
  <c r="P30" i="1"/>
  <c r="N30" i="1"/>
  <c r="Y29" i="1"/>
  <c r="V29" i="1"/>
  <c r="U29" i="1"/>
  <c r="R29" i="1"/>
  <c r="Q29" i="1"/>
  <c r="N29" i="1"/>
  <c r="V28" i="1"/>
  <c r="R28" i="1"/>
  <c r="N28" i="1"/>
  <c r="Y27" i="1"/>
  <c r="U27" i="1"/>
  <c r="R27" i="1"/>
  <c r="P27" i="1"/>
  <c r="N27" i="1"/>
  <c r="U26" i="1"/>
  <c r="R26" i="1"/>
  <c r="N26" i="1"/>
  <c r="V25" i="1"/>
  <c r="R25" i="1"/>
  <c r="N25" i="1"/>
  <c r="Y24" i="1"/>
  <c r="V24" i="1"/>
  <c r="P24" i="1"/>
  <c r="V23" i="1"/>
  <c r="V22" i="1"/>
  <c r="R22" i="1"/>
  <c r="Y21" i="1"/>
  <c r="U21" i="1"/>
  <c r="R21" i="1"/>
  <c r="Q21" i="1"/>
  <c r="P21" i="1"/>
  <c r="N21" i="1"/>
  <c r="Y20" i="1"/>
  <c r="U20" i="1"/>
  <c r="R20" i="1"/>
  <c r="P20" i="1"/>
  <c r="N20" i="1"/>
  <c r="Y19" i="1"/>
  <c r="U19" i="1"/>
  <c r="R19" i="1"/>
  <c r="Q19" i="1"/>
  <c r="P19" i="1"/>
  <c r="N19" i="1"/>
  <c r="U18" i="1"/>
  <c r="R18" i="1"/>
  <c r="P18" i="1"/>
  <c r="Y17" i="1"/>
  <c r="P17" i="1"/>
  <c r="Y16" i="1"/>
  <c r="R16" i="1"/>
  <c r="P16" i="1"/>
  <c r="Y15" i="1"/>
  <c r="R15" i="1"/>
  <c r="P15" i="1"/>
  <c r="Y14" i="1"/>
  <c r="U14" i="1"/>
  <c r="Q14" i="1"/>
  <c r="P14" i="1"/>
  <c r="Y13" i="1"/>
  <c r="R13" i="1"/>
  <c r="Y12" i="1"/>
  <c r="R12" i="1"/>
  <c r="Y11" i="1"/>
  <c r="U11" i="1"/>
  <c r="R11" i="1"/>
  <c r="Q11" i="1"/>
  <c r="P11" i="1"/>
  <c r="N11" i="1"/>
  <c r="Y10" i="1"/>
  <c r="U10" i="1"/>
  <c r="R10" i="1"/>
  <c r="N10" i="1"/>
  <c r="Y9" i="1"/>
  <c r="R9" i="1"/>
  <c r="Y8" i="1"/>
  <c r="U8" i="1"/>
  <c r="R8" i="1"/>
  <c r="P8" i="1"/>
  <c r="N8" i="1"/>
  <c r="R7" i="1"/>
  <c r="Q7" i="1"/>
  <c r="W6" i="1"/>
  <c r="V6" i="1"/>
  <c r="U6" i="1"/>
  <c r="R6" i="1"/>
  <c r="Q6" i="1"/>
  <c r="Y5" i="1"/>
  <c r="W5" i="1"/>
  <c r="V5" i="1"/>
  <c r="P5" i="1"/>
  <c r="W4" i="1"/>
  <c r="R4" i="1"/>
  <c r="W3" i="1"/>
  <c r="V3" i="1"/>
  <c r="R3" i="1"/>
  <c r="B3" i="1"/>
  <c r="B6" i="1" s="1"/>
  <c r="B9" i="1" s="1"/>
  <c r="B12" i="1" s="1"/>
  <c r="B15" i="1" s="1"/>
  <c r="B18" i="1" s="1"/>
  <c r="B20" i="1" s="1"/>
  <c r="B22" i="1" s="1"/>
  <c r="B25" i="1" s="1"/>
  <c r="B28" i="1" s="1"/>
  <c r="B31" i="1" s="1"/>
  <c r="B34" i="1" s="1"/>
  <c r="B37" i="1" s="1"/>
  <c r="B39" i="1" s="1"/>
  <c r="B41" i="1" s="1"/>
  <c r="B44" i="1" s="1"/>
  <c r="B47" i="1" s="1"/>
  <c r="B50" i="1" s="1"/>
  <c r="B53" i="1" s="1"/>
  <c r="B56" i="1" s="1"/>
  <c r="B58" i="1" s="1"/>
  <c r="B60" i="1" s="1"/>
  <c r="B63" i="1" s="1"/>
  <c r="B66" i="1" s="1"/>
  <c r="B69" i="1" s="1"/>
  <c r="B72" i="1" s="1"/>
  <c r="B75" i="1" s="1"/>
  <c r="B77" i="1" s="1"/>
  <c r="A3" i="1"/>
  <c r="A22" i="1" s="1"/>
  <c r="AA2" i="1"/>
  <c r="Z2" i="1"/>
  <c r="Y2" i="1"/>
  <c r="W2" i="1"/>
  <c r="V2" i="1"/>
  <c r="U2" i="1"/>
  <c r="T2" i="1"/>
  <c r="S2" i="1"/>
  <c r="R2" i="1"/>
  <c r="Q2" i="1"/>
  <c r="P2" i="1"/>
  <c r="O2" i="1"/>
  <c r="N2" i="1"/>
  <c r="Y83" i="1" l="1"/>
  <c r="U83" i="1"/>
  <c r="AA83" i="1"/>
  <c r="R83" i="1"/>
  <c r="V83" i="1"/>
  <c r="P83" i="1"/>
  <c r="W83" i="1"/>
  <c r="Q83" i="1"/>
  <c r="N83" i="1"/>
  <c r="C81" i="1"/>
  <c r="A41" i="1"/>
  <c r="C80" i="1"/>
  <c r="C82" i="1" l="1"/>
  <c r="A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2" authorId="0" shapeId="0" xr:uid="{00000000-0006-0000-0000-000002000000}">
      <text>
        <r>
          <rPr>
            <sz val="10"/>
            <color rgb="FF000000"/>
            <rFont val="Arial"/>
            <family val="2"/>
          </rPr>
          <t>Gaat wegens stage stoppen binnenkort.
	-Kazem Moallemzadeh
----
Stage tot 5-12 (afwezig)
	-Kazem Moallemzadeh</t>
        </r>
      </text>
    </comment>
    <comment ref="AF2" authorId="0" shapeId="0" xr:uid="{00000000-0006-0000-0000-000001000000}">
      <text>
        <r>
          <rPr>
            <sz val="10"/>
            <color rgb="FF000000"/>
            <rFont val="Arial"/>
            <family val="2"/>
          </rPr>
          <t>Stage t/m dec. niet beschikbaar
	-Kazem Moallemzadeh</t>
        </r>
      </text>
    </comment>
  </commentList>
</comments>
</file>

<file path=xl/sharedStrings.xml><?xml version="1.0" encoding="utf-8"?>
<sst xmlns="http://schemas.openxmlformats.org/spreadsheetml/2006/main" count="774" uniqueCount="134">
  <si>
    <t>Uren in shift</t>
  </si>
  <si>
    <t>Poule Library</t>
  </si>
  <si>
    <t>Poule Pulse</t>
  </si>
  <si>
    <t>Poule Echo</t>
  </si>
  <si>
    <t>Poule Fellowship</t>
  </si>
  <si>
    <t>Poule Drebbelweg</t>
  </si>
  <si>
    <t>Poule Studoc</t>
  </si>
  <si>
    <t>Week</t>
  </si>
  <si>
    <t>Datum</t>
  </si>
  <si>
    <t>Dag</t>
  </si>
  <si>
    <t>Type</t>
  </si>
  <si>
    <t>Benodigd (lib)</t>
  </si>
  <si>
    <t>Benodigd (ech)</t>
  </si>
  <si>
    <t>Benodigd (pul)</t>
  </si>
  <si>
    <t>Maandag</t>
  </si>
  <si>
    <t>Ochtend</t>
  </si>
  <si>
    <t>08:00-13:00</t>
  </si>
  <si>
    <t>07:45-13:30</t>
  </si>
  <si>
    <t>-</t>
  </si>
  <si>
    <t>Middag</t>
  </si>
  <si>
    <t>13:00-18:00</t>
  </si>
  <si>
    <t>13:00-20:00</t>
  </si>
  <si>
    <t>12:45-18:00</t>
  </si>
  <si>
    <t>Avond</t>
  </si>
  <si>
    <t>18:00-00:00</t>
  </si>
  <si>
    <t>Dinsdag</t>
  </si>
  <si>
    <t>Woensdag</t>
  </si>
  <si>
    <t>Donderdag</t>
  </si>
  <si>
    <t>Vrijdag</t>
  </si>
  <si>
    <t>Zaterdag</t>
  </si>
  <si>
    <t>08:00-16:00</t>
  </si>
  <si>
    <t>16:00-00:00</t>
  </si>
  <si>
    <t>Zondag</t>
  </si>
  <si>
    <t xml:space="preserve"> </t>
  </si>
  <si>
    <t>Uren beschikbaar in wk.</t>
  </si>
  <si>
    <t>Totaal</t>
  </si>
  <si>
    <t>Openingstijden</t>
  </si>
  <si>
    <t>Werktijden SP Pulse</t>
  </si>
  <si>
    <t>Reguliere collegeweken</t>
  </si>
  <si>
    <t>Witte/Tentamen weken</t>
  </si>
  <si>
    <t>Doordeweeks</t>
  </si>
  <si>
    <t>Ochtenddienst</t>
  </si>
  <si>
    <t>Middagdienst</t>
  </si>
  <si>
    <t>Avonddienst</t>
  </si>
  <si>
    <t>Team:</t>
  </si>
  <si>
    <t>URL:</t>
  </si>
  <si>
    <t>Weekend</t>
  </si>
  <si>
    <t>Anne</t>
  </si>
  <si>
    <t>Bouke</t>
  </si>
  <si>
    <t>Graag in de cellen met 'j' aangeven wanneer je beschikbaar bent.</t>
  </si>
  <si>
    <t>Caspar</t>
  </si>
  <si>
    <t>Clemente</t>
  </si>
  <si>
    <t>Daan</t>
  </si>
  <si>
    <t>Daniel</t>
  </si>
  <si>
    <t>Let op!! Bovenstaande knop verwijdert alle data! Gebruik het alleen wanneer je een nieuwe beschikbaarheid gaat vragen.</t>
  </si>
  <si>
    <t>Werktijden SP Library</t>
  </si>
  <si>
    <t>Daphne</t>
  </si>
  <si>
    <t>Diederik</t>
  </si>
  <si>
    <t>Duco</t>
  </si>
  <si>
    <t>18:00-00:00/02:00</t>
  </si>
  <si>
    <t>Elike</t>
  </si>
  <si>
    <t>Emma</t>
  </si>
  <si>
    <t>16:00-00:00/02:00</t>
  </si>
  <si>
    <t>Flip</t>
  </si>
  <si>
    <t>Graag in de cellen met 'j' aangeven wanneer je beschikbaar bent. Tijdens tentamenperiode met 'jl' aangeven of je in de avond tot 02:00 kan.</t>
  </si>
  <si>
    <t>Floris</t>
  </si>
  <si>
    <t>Friso</t>
  </si>
  <si>
    <t>Gijs</t>
  </si>
  <si>
    <t>Gijs K</t>
  </si>
  <si>
    <t>Inge</t>
  </si>
  <si>
    <t>Werktijden SID Fellowship</t>
  </si>
  <si>
    <t>Ivo</t>
  </si>
  <si>
    <t>07:45-13:45</t>
  </si>
  <si>
    <t>Jan</t>
  </si>
  <si>
    <t>13:30-18:30</t>
  </si>
  <si>
    <t>Jantine</t>
  </si>
  <si>
    <t>xxxxxxxxxx</t>
  </si>
  <si>
    <t>Jasper</t>
  </si>
  <si>
    <t>Dicht</t>
  </si>
  <si>
    <t>07:45-15:30</t>
  </si>
  <si>
    <t>Jens</t>
  </si>
  <si>
    <t>15:15-22:00</t>
  </si>
  <si>
    <t>Joost J</t>
  </si>
  <si>
    <t xml:space="preserve">Graag in de cellen met 'j' aangeven wanneer je beschikbaar bent. </t>
  </si>
  <si>
    <t>Joost S</t>
  </si>
  <si>
    <t>Klaas</t>
  </si>
  <si>
    <t>Kurt</t>
  </si>
  <si>
    <t>Lars M</t>
  </si>
  <si>
    <t>Werktijden SP Echo</t>
  </si>
  <si>
    <t>Lars T</t>
  </si>
  <si>
    <t>Lars V</t>
  </si>
  <si>
    <t>Laura</t>
  </si>
  <si>
    <t>Lieke</t>
  </si>
  <si>
    <t>Luc</t>
  </si>
  <si>
    <t>Luke</t>
  </si>
  <si>
    <t>Maaike</t>
  </si>
  <si>
    <t>Marianne</t>
  </si>
  <si>
    <t>Mart</t>
  </si>
  <si>
    <t>Martijn</t>
  </si>
  <si>
    <t>Werktijden SID StuDoc</t>
  </si>
  <si>
    <t>Max</t>
  </si>
  <si>
    <t>Max B</t>
  </si>
  <si>
    <t>Meike</t>
  </si>
  <si>
    <t>18:00-22:00</t>
  </si>
  <si>
    <t>18:00-23:00</t>
  </si>
  <si>
    <t>regulier vrijdagavond dicht</t>
  </si>
  <si>
    <t>Mick</t>
  </si>
  <si>
    <t>09:00-13:30</t>
  </si>
  <si>
    <t>op zondag altijd dicht</t>
  </si>
  <si>
    <t>Najla</t>
  </si>
  <si>
    <t>13:30-18:00</t>
  </si>
  <si>
    <t>Niels</t>
  </si>
  <si>
    <t>Noor</t>
  </si>
  <si>
    <t>Otto</t>
  </si>
  <si>
    <t>Pepijn</t>
  </si>
  <si>
    <t>Rixt</t>
  </si>
  <si>
    <t>Roald</t>
  </si>
  <si>
    <t>Rutger</t>
  </si>
  <si>
    <t>Sebas</t>
  </si>
  <si>
    <t>Segher</t>
  </si>
  <si>
    <t>Sjoukje</t>
  </si>
  <si>
    <t>Sophie</t>
  </si>
  <si>
    <t>Stijn</t>
  </si>
  <si>
    <t>Teun</t>
  </si>
  <si>
    <t>Thijs</t>
  </si>
  <si>
    <t>Thomas</t>
  </si>
  <si>
    <t>Ties</t>
  </si>
  <si>
    <t>Tim P</t>
  </si>
  <si>
    <t>Tim W</t>
  </si>
  <si>
    <t>Victor</t>
  </si>
  <si>
    <t>Willem-jan</t>
  </si>
  <si>
    <t>Xander</t>
  </si>
  <si>
    <t>j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</si>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</sst>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d\-mm"/>
  </numFmts>
  <fonts count="1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8000"/>
      <name val="Inconsolata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B7B7B7"/>
      </bottom>
      <diagonal/>
    </border>
    <border>
      <left style="medium">
        <color rgb="FFB7B7B7"/>
      </left>
      <right/>
      <top style="medium">
        <color rgb="FFB7B7B7"/>
      </top>
      <bottom style="medium">
        <color rgb="FFB7B7B7"/>
      </bottom>
      <diagonal/>
    </border>
    <border>
      <left/>
      <right/>
      <top style="medium">
        <color rgb="FFB7B7B7"/>
      </top>
      <bottom style="medium">
        <color rgb="FFB7B7B7"/>
      </bottom>
      <diagonal/>
    </border>
    <border>
      <left/>
      <right style="thin">
        <color rgb="FF000000"/>
      </right>
      <top style="medium">
        <color rgb="FFB7B7B7"/>
      </top>
      <bottom style="medium">
        <color rgb="FFB7B7B7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17" xfId="0" applyFont="1" applyBorder="1"/>
    <xf numFmtId="0" fontId="0" fillId="0" borderId="24" xfId="0" applyBorder="1"/>
    <xf numFmtId="0" fontId="4" fillId="0" borderId="7" xfId="0" applyFont="1" applyBorder="1"/>
    <xf numFmtId="0" fontId="0" fillId="2" borderId="25" xfId="0" applyFill="1" applyBorder="1"/>
    <xf numFmtId="0" fontId="4" fillId="0" borderId="25" xfId="0" applyFont="1" applyBorder="1"/>
    <xf numFmtId="164" fontId="0" fillId="0" borderId="14" xfId="0" applyNumberFormat="1" applyBorder="1" applyAlignment="1">
      <alignment horizontal="right"/>
    </xf>
    <xf numFmtId="0" fontId="2" fillId="0" borderId="14" xfId="0" applyFont="1" applyBorder="1"/>
    <xf numFmtId="0" fontId="2" fillId="0" borderId="4" xfId="0" applyFont="1" applyBorder="1"/>
    <xf numFmtId="0" fontId="5" fillId="0" borderId="4" xfId="0" applyFont="1" applyBorder="1" applyAlignment="1">
      <alignment horizontal="right"/>
    </xf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5" fillId="0" borderId="31" xfId="0" applyFont="1" applyBorder="1"/>
    <xf numFmtId="0" fontId="4" fillId="0" borderId="14" xfId="0" applyFont="1" applyBorder="1"/>
    <xf numFmtId="0" fontId="5" fillId="0" borderId="30" xfId="0" applyFont="1" applyBorder="1" applyAlignment="1">
      <alignment horizontal="right"/>
    </xf>
    <xf numFmtId="0" fontId="4" fillId="0" borderId="4" xfId="0" applyFont="1" applyBorder="1"/>
    <xf numFmtId="0" fontId="4" fillId="0" borderId="35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4" fillId="0" borderId="1" xfId="0" applyFont="1" applyBorder="1"/>
    <xf numFmtId="0" fontId="4" fillId="0" borderId="0" xfId="0" applyFont="1"/>
    <xf numFmtId="0" fontId="4" fillId="3" borderId="33" xfId="0" applyFont="1" applyFill="1" applyBorder="1"/>
    <xf numFmtId="0" fontId="4" fillId="3" borderId="28" xfId="0" applyFont="1" applyFill="1" applyBorder="1"/>
    <xf numFmtId="0" fontId="4" fillId="3" borderId="14" xfId="0" applyFont="1" applyFill="1" applyBorder="1"/>
    <xf numFmtId="0" fontId="4" fillId="3" borderId="30" xfId="0" applyFont="1" applyFill="1" applyBorder="1"/>
    <xf numFmtId="0" fontId="5" fillId="3" borderId="31" xfId="0" applyFont="1" applyFill="1" applyBorder="1"/>
    <xf numFmtId="0" fontId="4" fillId="3" borderId="0" xfId="0" applyFont="1" applyFill="1"/>
    <xf numFmtId="0" fontId="4" fillId="3" borderId="39" xfId="0" applyFont="1" applyFill="1" applyBorder="1"/>
    <xf numFmtId="0" fontId="5" fillId="0" borderId="29" xfId="0" applyFont="1" applyBorder="1"/>
    <xf numFmtId="0" fontId="4" fillId="0" borderId="6" xfId="0" applyFont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0" borderId="4" xfId="0" applyBorder="1"/>
    <xf numFmtId="0" fontId="2" fillId="0" borderId="0" xfId="0" applyFont="1"/>
    <xf numFmtId="0" fontId="4" fillId="0" borderId="5" xfId="0" applyFont="1" applyBorder="1"/>
    <xf numFmtId="0" fontId="4" fillId="0" borderId="40" xfId="0" applyFont="1" applyBorder="1"/>
    <xf numFmtId="0" fontId="5" fillId="0" borderId="14" xfId="0" applyFont="1" applyBorder="1"/>
    <xf numFmtId="0" fontId="4" fillId="0" borderId="41" xfId="0" applyFont="1" applyBorder="1"/>
    <xf numFmtId="0" fontId="4" fillId="0" borderId="42" xfId="0" applyFont="1" applyBorder="1"/>
    <xf numFmtId="0" fontId="4" fillId="0" borderId="43" xfId="0" applyFont="1" applyBorder="1"/>
    <xf numFmtId="0" fontId="4" fillId="0" borderId="44" xfId="0" applyFont="1" applyBorder="1"/>
    <xf numFmtId="0" fontId="4" fillId="0" borderId="45" xfId="0" applyFont="1" applyBorder="1"/>
    <xf numFmtId="0" fontId="4" fillId="0" borderId="46" xfId="0" applyFont="1" applyBorder="1"/>
    <xf numFmtId="0" fontId="4" fillId="0" borderId="47" xfId="0" applyFont="1" applyBorder="1"/>
    <xf numFmtId="0" fontId="4" fillId="0" borderId="20" xfId="0" applyFont="1" applyBorder="1"/>
    <xf numFmtId="0" fontId="4" fillId="0" borderId="21" xfId="0" applyFont="1" applyBorder="1"/>
    <xf numFmtId="0" fontId="5" fillId="0" borderId="23" xfId="0" applyFont="1" applyBorder="1"/>
    <xf numFmtId="0" fontId="4" fillId="0" borderId="48" xfId="0" applyFont="1" applyBorder="1"/>
    <xf numFmtId="0" fontId="0" fillId="2" borderId="0" xfId="0" applyFill="1"/>
    <xf numFmtId="0" fontId="5" fillId="0" borderId="0" xfId="0" applyFont="1"/>
    <xf numFmtId="0" fontId="5" fillId="0" borderId="49" xfId="0" applyFont="1" applyBorder="1"/>
    <xf numFmtId="0" fontId="6" fillId="4" borderId="50" xfId="0" applyFont="1" applyFill="1" applyBorder="1"/>
    <xf numFmtId="0" fontId="4" fillId="5" borderId="51" xfId="0" applyFont="1" applyFill="1" applyBorder="1"/>
    <xf numFmtId="0" fontId="4" fillId="5" borderId="52" xfId="0" applyFont="1" applyFill="1" applyBorder="1"/>
    <xf numFmtId="0" fontId="4" fillId="5" borderId="49" xfId="0" applyFont="1" applyFill="1" applyBorder="1"/>
    <xf numFmtId="0" fontId="5" fillId="5" borderId="49" xfId="0" applyFont="1" applyFill="1" applyBorder="1" applyAlignment="1">
      <alignment horizontal="right"/>
    </xf>
    <xf numFmtId="0" fontId="4" fillId="5" borderId="0" xfId="0" applyFont="1" applyFill="1"/>
    <xf numFmtId="0" fontId="5" fillId="0" borderId="7" xfId="0" applyFont="1" applyBorder="1"/>
    <xf numFmtId="0" fontId="7" fillId="0" borderId="25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165" fontId="2" fillId="0" borderId="0" xfId="0" applyNumberFormat="1" applyFont="1"/>
    <xf numFmtId="0" fontId="5" fillId="7" borderId="12" xfId="0" applyFont="1" applyFill="1" applyBorder="1" applyAlignment="1">
      <alignment vertical="top"/>
    </xf>
    <xf numFmtId="0" fontId="7" fillId="0" borderId="54" xfId="0" applyFont="1" applyBorder="1" applyAlignment="1">
      <alignment vertical="top"/>
    </xf>
    <xf numFmtId="0" fontId="7" fillId="0" borderId="55" xfId="0" applyFont="1" applyBorder="1" applyAlignment="1">
      <alignment vertical="top"/>
    </xf>
    <xf numFmtId="0" fontId="7" fillId="0" borderId="56" xfId="0" applyFont="1" applyBorder="1" applyAlignment="1">
      <alignment vertical="top"/>
    </xf>
    <xf numFmtId="0" fontId="5" fillId="5" borderId="36" xfId="0" applyFont="1" applyFill="1" applyBorder="1" applyAlignment="1">
      <alignment vertical="top"/>
    </xf>
    <xf numFmtId="0" fontId="7" fillId="0" borderId="35" xfId="0" applyFont="1" applyBorder="1" applyAlignment="1">
      <alignment vertical="top"/>
    </xf>
    <xf numFmtId="0" fontId="7" fillId="0" borderId="58" xfId="0" applyFont="1" applyBorder="1" applyAlignment="1">
      <alignment vertical="top"/>
    </xf>
    <xf numFmtId="0" fontId="7" fillId="0" borderId="37" xfId="0" applyFont="1" applyBorder="1" applyAlignment="1">
      <alignment vertical="top"/>
    </xf>
    <xf numFmtId="0" fontId="5" fillId="8" borderId="46" xfId="0" applyFont="1" applyFill="1" applyBorder="1" applyAlignment="1">
      <alignment vertical="top"/>
    </xf>
    <xf numFmtId="0" fontId="7" fillId="0" borderId="45" xfId="0" applyFont="1" applyBorder="1" applyAlignment="1">
      <alignment vertical="top"/>
    </xf>
    <xf numFmtId="0" fontId="7" fillId="0" borderId="60" xfId="0" applyFont="1" applyBorder="1" applyAlignment="1">
      <alignment vertical="top"/>
    </xf>
    <xf numFmtId="0" fontId="7" fillId="0" borderId="48" xfId="0" applyFont="1" applyBorder="1" applyAlignment="1">
      <alignment vertical="top"/>
    </xf>
    <xf numFmtId="0" fontId="5" fillId="0" borderId="55" xfId="0" applyFont="1" applyBorder="1"/>
    <xf numFmtId="0" fontId="5" fillId="0" borderId="32" xfId="0" applyFont="1" applyBorder="1"/>
    <xf numFmtId="0" fontId="5" fillId="5" borderId="46" xfId="0" applyFont="1" applyFill="1" applyBorder="1" applyAlignment="1">
      <alignment vertical="top"/>
    </xf>
    <xf numFmtId="0" fontId="5" fillId="0" borderId="60" xfId="0" applyFont="1" applyBorder="1"/>
    <xf numFmtId="0" fontId="5" fillId="0" borderId="48" xfId="0" applyFont="1" applyBorder="1"/>
    <xf numFmtId="0" fontId="2" fillId="0" borderId="0" xfId="0" applyFont="1" applyAlignment="1">
      <alignment wrapText="1"/>
    </xf>
    <xf numFmtId="0" fontId="5" fillId="0" borderId="62" xfId="0" applyFont="1" applyBorder="1"/>
    <xf numFmtId="0" fontId="7" fillId="0" borderId="11" xfId="0" applyFont="1" applyBorder="1" applyAlignment="1">
      <alignment vertical="top"/>
    </xf>
    <xf numFmtId="0" fontId="5" fillId="7" borderId="27" xfId="0" applyFont="1" applyFill="1" applyBorder="1" applyAlignment="1">
      <alignment vertical="top"/>
    </xf>
    <xf numFmtId="0" fontId="7" fillId="0" borderId="31" xfId="0" applyFont="1" applyBorder="1" applyAlignment="1">
      <alignment vertical="top"/>
    </xf>
    <xf numFmtId="0" fontId="5" fillId="0" borderId="65" xfId="0" applyFont="1" applyBorder="1"/>
    <xf numFmtId="0" fontId="5" fillId="7" borderId="67" xfId="0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5" fillId="8" borderId="68" xfId="0" applyFont="1" applyFill="1" applyBorder="1" applyAlignment="1">
      <alignment vertical="top"/>
    </xf>
    <xf numFmtId="0" fontId="9" fillId="0" borderId="60" xfId="0" applyFont="1" applyBorder="1" applyAlignment="1">
      <alignment vertical="top"/>
    </xf>
    <xf numFmtId="0" fontId="5" fillId="0" borderId="60" xfId="0" applyFont="1" applyBorder="1" applyAlignment="1">
      <alignment vertical="top"/>
    </xf>
    <xf numFmtId="0" fontId="5" fillId="7" borderId="28" xfId="0" applyFont="1" applyFill="1" applyBorder="1" applyAlignment="1">
      <alignment vertical="top"/>
    </xf>
    <xf numFmtId="0" fontId="5" fillId="5" borderId="68" xfId="0" applyFont="1" applyFill="1" applyBorder="1" applyAlignment="1">
      <alignment vertical="top"/>
    </xf>
    <xf numFmtId="0" fontId="5" fillId="0" borderId="15" xfId="0" applyFont="1" applyBorder="1"/>
    <xf numFmtId="0" fontId="7" fillId="0" borderId="15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2" fillId="0" borderId="33" xfId="0" applyFont="1" applyBorder="1"/>
    <xf numFmtId="0" fontId="2" fillId="0" borderId="28" xfId="0" applyFont="1" applyBorder="1"/>
    <xf numFmtId="0" fontId="5" fillId="0" borderId="6" xfId="0" applyFont="1" applyBorder="1"/>
    <xf numFmtId="0" fontId="10" fillId="0" borderId="6" xfId="0" applyFont="1" applyBorder="1"/>
    <xf numFmtId="164" fontId="5" fillId="0" borderId="28" xfId="0" applyNumberFormat="1" applyFont="1" applyBorder="1" applyAlignment="1">
      <alignment horizontal="right"/>
    </xf>
    <xf numFmtId="0" fontId="10" fillId="7" borderId="28" xfId="0" applyFont="1" applyFill="1" applyBorder="1"/>
    <xf numFmtId="0" fontId="5" fillId="0" borderId="28" xfId="0" applyFont="1" applyBorder="1"/>
    <xf numFmtId="0" fontId="5" fillId="5" borderId="28" xfId="0" applyFont="1" applyFill="1" applyBorder="1"/>
    <xf numFmtId="0" fontId="5" fillId="8" borderId="28" xfId="0" applyFont="1" applyFill="1" applyBorder="1"/>
    <xf numFmtId="164" fontId="5" fillId="0" borderId="28" xfId="0" applyNumberFormat="1" applyFont="1" applyBorder="1"/>
    <xf numFmtId="164" fontId="5" fillId="0" borderId="69" xfId="0" applyNumberFormat="1" applyFont="1" applyBorder="1"/>
    <xf numFmtId="0" fontId="5" fillId="5" borderId="1" xfId="0" applyFont="1" applyFill="1" applyBorder="1"/>
    <xf numFmtId="0" fontId="5" fillId="0" borderId="69" xfId="0" applyFont="1" applyBorder="1"/>
    <xf numFmtId="164" fontId="5" fillId="0" borderId="14" xfId="0" applyNumberFormat="1" applyFont="1" applyBorder="1"/>
    <xf numFmtId="3" fontId="5" fillId="0" borderId="0" xfId="0" applyNumberFormat="1" applyFont="1"/>
    <xf numFmtId="0" fontId="11" fillId="2" borderId="14" xfId="0" applyFont="1" applyFill="1" applyBorder="1"/>
    <xf numFmtId="164" fontId="5" fillId="0" borderId="0" xfId="0" applyNumberFormat="1" applyFont="1"/>
    <xf numFmtId="0" fontId="5" fillId="0" borderId="2" xfId="0" applyFont="1" applyBorder="1" applyAlignment="1">
      <alignment vertical="top"/>
    </xf>
    <xf numFmtId="0" fontId="5" fillId="0" borderId="1" xfId="0" applyFont="1" applyBorder="1"/>
    <xf numFmtId="0" fontId="5" fillId="0" borderId="39" xfId="0" applyFont="1" applyBorder="1"/>
    <xf numFmtId="164" fontId="10" fillId="0" borderId="28" xfId="0" applyNumberFormat="1" applyFont="1" applyBorder="1" applyAlignment="1">
      <alignment horizontal="right"/>
    </xf>
    <xf numFmtId="0" fontId="5" fillId="0" borderId="29" xfId="0" applyFont="1" applyBorder="1" applyAlignment="1">
      <alignment vertical="top"/>
    </xf>
    <xf numFmtId="0" fontId="5" fillId="0" borderId="0" xfId="0" applyFont="1" applyAlignment="1">
      <alignment horizontal="right" vertical="top"/>
    </xf>
    <xf numFmtId="0" fontId="5" fillId="5" borderId="0" xfId="0" applyFont="1" applyFill="1"/>
    <xf numFmtId="0" fontId="5" fillId="2" borderId="0" xfId="0" applyFont="1" applyFill="1"/>
    <xf numFmtId="0" fontId="5" fillId="0" borderId="29" xfId="0" applyFont="1" applyBorder="1" applyAlignment="1">
      <alignment horizontal="righ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/>
    <xf numFmtId="0" fontId="10" fillId="0" borderId="0" xfId="0" applyFont="1"/>
    <xf numFmtId="0" fontId="5" fillId="10" borderId="14" xfId="0" applyFont="1" applyFill="1" applyBorder="1"/>
    <xf numFmtId="164" fontId="2" fillId="0" borderId="0" xfId="0" applyNumberFormat="1" applyFont="1"/>
    <xf numFmtId="164" fontId="5" fillId="0" borderId="1" xfId="0" applyNumberFormat="1" applyFont="1" applyBorder="1"/>
    <xf numFmtId="0" fontId="10" fillId="0" borderId="14" xfId="0" applyFont="1" applyBorder="1"/>
    <xf numFmtId="164" fontId="5" fillId="0" borderId="14" xfId="0" applyNumberFormat="1" applyFont="1" applyBorder="1" applyAlignment="1">
      <alignment horizontal="right"/>
    </xf>
    <xf numFmtId="0" fontId="10" fillId="7" borderId="14" xfId="0" applyFont="1" applyFill="1" applyBorder="1"/>
    <xf numFmtId="0" fontId="5" fillId="5" borderId="14" xfId="0" applyFont="1" applyFill="1" applyBorder="1"/>
    <xf numFmtId="0" fontId="5" fillId="8" borderId="14" xfId="0" applyFont="1" applyFill="1" applyBorder="1"/>
    <xf numFmtId="0" fontId="12" fillId="2" borderId="0" xfId="0" applyFont="1" applyFill="1"/>
    <xf numFmtId="0" fontId="2" fillId="0" borderId="1" xfId="0" applyFont="1" applyBorder="1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0" fillId="0" borderId="26" xfId="0" applyBorder="1" applyAlignment="1">
      <alignment horizontal="right" vertical="top"/>
    </xf>
    <xf numFmtId="0" fontId="2" fillId="0" borderId="34" xfId="0" applyFont="1" applyBorder="1"/>
    <xf numFmtId="0" fontId="2" fillId="0" borderId="27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5" fillId="0" borderId="61" xfId="0" applyFont="1" applyBorder="1" applyAlignment="1">
      <alignment horizontal="center"/>
    </xf>
    <xf numFmtId="0" fontId="2" fillId="0" borderId="19" xfId="0" applyFont="1" applyBorder="1"/>
    <xf numFmtId="0" fontId="7" fillId="4" borderId="30" xfId="0" applyFont="1" applyFill="1" applyBorder="1" applyAlignment="1">
      <alignment wrapText="1"/>
    </xf>
    <xf numFmtId="0" fontId="2" fillId="0" borderId="33" xfId="0" applyFont="1" applyBorder="1"/>
    <xf numFmtId="0" fontId="2" fillId="0" borderId="28" xfId="0" applyFont="1" applyBorder="1"/>
    <xf numFmtId="0" fontId="5" fillId="0" borderId="57" xfId="0" applyFont="1" applyBorder="1" applyAlignment="1">
      <alignment horizontal="center"/>
    </xf>
    <xf numFmtId="0" fontId="2" fillId="0" borderId="59" xfId="0" applyFont="1" applyBorder="1"/>
    <xf numFmtId="0" fontId="7" fillId="4" borderId="66" xfId="0" applyFont="1" applyFill="1" applyBorder="1" applyAlignment="1">
      <alignment wrapText="1"/>
    </xf>
    <xf numFmtId="0" fontId="2" fillId="0" borderId="20" xfId="0" applyFont="1" applyBorder="1"/>
    <xf numFmtId="0" fontId="2" fillId="0" borderId="47" xfId="0" applyFont="1" applyBorder="1"/>
    <xf numFmtId="0" fontId="7" fillId="6" borderId="63" xfId="0" applyFont="1" applyFill="1" applyBorder="1" applyAlignment="1">
      <alignment vertical="top"/>
    </xf>
    <xf numFmtId="0" fontId="2" fillId="0" borderId="64" xfId="0" applyFont="1" applyBorder="1"/>
    <xf numFmtId="0" fontId="7" fillId="0" borderId="53" xfId="0" applyFont="1" applyBorder="1" applyAlignment="1">
      <alignment horizontal="center"/>
    </xf>
    <xf numFmtId="0" fontId="2" fillId="0" borderId="57" xfId="0" applyFont="1" applyBorder="1"/>
    <xf numFmtId="0" fontId="7" fillId="4" borderId="7" xfId="0" applyFont="1" applyFill="1" applyBorder="1" applyAlignment="1">
      <alignment wrapText="1"/>
    </xf>
    <xf numFmtId="0" fontId="7" fillId="6" borderId="18" xfId="0" applyFont="1" applyFill="1" applyBorder="1" applyAlignment="1">
      <alignment vertical="top"/>
    </xf>
    <xf numFmtId="0" fontId="7" fillId="6" borderId="7" xfId="0" applyFont="1" applyFill="1" applyBorder="1" applyAlignment="1">
      <alignment vertical="top"/>
    </xf>
    <xf numFmtId="0" fontId="8" fillId="9" borderId="0" xfId="0" applyFont="1" applyFill="1" applyAlignment="1">
      <alignment wrapText="1"/>
    </xf>
    <xf numFmtId="0" fontId="0" fillId="0" borderId="0" xfId="0"/>
    <xf numFmtId="0" fontId="5" fillId="0" borderId="2" xfId="0" applyFont="1" applyBorder="1" applyAlignment="1">
      <alignment horizontal="right" vertical="top"/>
    </xf>
    <xf numFmtId="0" fontId="2" fillId="0" borderId="2" xfId="0" applyFont="1" applyBorder="1"/>
    <xf numFmtId="0" fontId="2" fillId="0" borderId="29" xfId="0" applyFont="1" applyBorder="1"/>
    <xf numFmtId="0" fontId="5" fillId="0" borderId="2" xfId="0" applyFont="1" applyBorder="1" applyAlignment="1">
      <alignment vertical="top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5" fillId="0" borderId="69" xfId="0" applyFont="1" applyBorder="1" applyAlignment="1">
      <alignment horizontal="right" vertical="top"/>
    </xf>
    <xf numFmtId="0" fontId="7" fillId="0" borderId="8" xfId="0" applyFont="1" applyBorder="1"/>
  </cellXfs>
  <cellStyles count="1">
    <cellStyle name="Standaard" xfId="0" builtinId="0"/>
  </cellStyles>
  <dxfs count="157"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800100</xdr:colOff>
      <xdr:row>6</xdr:row>
      <xdr:rowOff>190500</xdr:rowOff>
    </xdr:from>
    <xdr:ext cx="1219200" cy="561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201375" y="2600750"/>
          <a:ext cx="1198200" cy="545400"/>
        </a:xfrm>
        <a:prstGeom prst="roundRect">
          <a:avLst>
            <a:gd name="adj" fmla="val 16667"/>
          </a:avLst>
        </a:prstGeom>
        <a:solidFill>
          <a:srgbClr val="FF00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/>
            <a:t>Delete Sheet</a:t>
          </a:r>
          <a:endParaRPr sz="12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1281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Z8" sqref="Z8"/>
    </sheetView>
  </sheetViews>
  <sheetFormatPr defaultColWidth="12.6640625" defaultRowHeight="15.75" customHeight="1" x14ac:dyDescent="0.25"/>
  <cols>
    <col min="1" max="1" width="11" customWidth="1"/>
    <col min="2" max="2" width="7.33203125" customWidth="1"/>
    <col min="3" max="3" width="9" customWidth="1"/>
    <col min="4" max="5" width="12.21875" customWidth="1"/>
    <col min="6" max="6" width="16.77734375" customWidth="1"/>
    <col min="7" max="7" width="13.6640625" customWidth="1"/>
    <col min="8" max="8" width="13.44140625" customWidth="1"/>
    <col min="9" max="9" width="14.6640625" customWidth="1"/>
    <col min="10" max="10" width="13.6640625" customWidth="1"/>
    <col min="11" max="13" width="11.6640625" customWidth="1"/>
    <col min="14" max="14" width="7.109375" customWidth="1"/>
    <col min="15" max="15" width="4.44140625" customWidth="1"/>
    <col min="16" max="16" width="5" customWidth="1"/>
    <col min="17" max="17" width="7.33203125" customWidth="1"/>
    <col min="18" max="18" width="5.33203125" customWidth="1"/>
    <col min="19" max="19" width="5.88671875" customWidth="1"/>
    <col min="20" max="21" width="6.44140625" customWidth="1"/>
    <col min="22" max="22" width="9.21875" customWidth="1"/>
    <col min="23" max="24" width="7.44140625" customWidth="1"/>
    <col min="25" max="25" width="6.6640625" customWidth="1"/>
    <col min="26" max="27" width="5.77734375" customWidth="1"/>
    <col min="28" max="28" width="6" customWidth="1"/>
    <col min="29" max="29" width="8.109375" customWidth="1"/>
    <col min="30" max="30" width="8.6640625" customWidth="1"/>
    <col min="31" max="31" width="5.77734375" customWidth="1"/>
    <col min="32" max="32" width="7.6640625" customWidth="1"/>
    <col min="33" max="34" width="8" customWidth="1"/>
    <col min="35" max="35" width="8.33203125" customWidth="1"/>
    <col min="36" max="36" width="8" customWidth="1"/>
    <col min="37" max="37" width="7.6640625" customWidth="1"/>
    <col min="38" max="38" width="5.88671875" customWidth="1"/>
    <col min="39" max="43" width="7.21875" customWidth="1"/>
    <col min="44" max="49" width="8" customWidth="1"/>
    <col min="50" max="50" width="8.33203125" customWidth="1"/>
    <col min="51" max="54" width="8" customWidth="1"/>
    <col min="55" max="56" width="5.21875" customWidth="1"/>
    <col min="57" max="58" width="6.6640625" customWidth="1"/>
    <col min="59" max="59" width="8.33203125" customWidth="1"/>
    <col min="60" max="60" width="8" customWidth="1"/>
    <col min="61" max="61" width="8.77734375" customWidth="1"/>
    <col min="62" max="64" width="8" customWidth="1"/>
    <col min="65" max="65" width="5.21875" customWidth="1"/>
    <col min="66" max="66" width="6.6640625" customWidth="1"/>
    <col min="67" max="67" width="5.21875" customWidth="1"/>
    <col min="68" max="68" width="6.33203125" customWidth="1"/>
    <col min="69" max="69" width="7.44140625" customWidth="1"/>
    <col min="70" max="73" width="6.44140625" customWidth="1"/>
    <col min="74" max="75" width="8" customWidth="1"/>
    <col min="76" max="76" width="5.21875" customWidth="1"/>
    <col min="77" max="77" width="7.77734375" customWidth="1"/>
    <col min="78" max="78" width="5.21875" customWidth="1"/>
    <col min="79" max="79" width="4.33203125" customWidth="1"/>
    <col min="80" max="81" width="6.109375" customWidth="1"/>
    <col min="82" max="83" width="4.6640625" customWidth="1"/>
  </cols>
  <sheetData>
    <row r="1" spans="1:83" ht="15.6" x14ac:dyDescent="0.3">
      <c r="A1" s="1"/>
      <c r="B1" s="2"/>
      <c r="C1" s="3"/>
      <c r="D1" s="4"/>
      <c r="E1" s="173" t="s">
        <v>0</v>
      </c>
      <c r="F1" s="174"/>
      <c r="G1" s="174"/>
      <c r="H1" s="174"/>
      <c r="I1" s="174"/>
      <c r="J1" s="175"/>
      <c r="N1" s="164" t="s">
        <v>1</v>
      </c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6"/>
      <c r="AB1" s="164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6"/>
      <c r="AR1" s="164"/>
      <c r="AS1" s="165"/>
      <c r="AT1" s="165"/>
      <c r="AU1" s="165"/>
      <c r="AV1" s="165"/>
      <c r="AW1" s="165"/>
      <c r="AX1" s="165"/>
      <c r="AY1" s="165"/>
      <c r="AZ1" s="165"/>
      <c r="BA1" s="165"/>
      <c r="BB1" s="166"/>
      <c r="BC1" s="164"/>
      <c r="BD1" s="165"/>
      <c r="BE1" s="165"/>
      <c r="BF1" s="165"/>
      <c r="BG1" s="165"/>
      <c r="BH1" s="165"/>
      <c r="BI1" s="165"/>
      <c r="BJ1" s="165"/>
      <c r="BK1" s="165"/>
      <c r="BL1" s="166"/>
      <c r="BM1" s="167"/>
      <c r="BN1" s="168"/>
      <c r="BO1" s="168"/>
      <c r="BP1" s="168"/>
      <c r="BQ1" s="168"/>
      <c r="BR1" s="168"/>
      <c r="BS1" s="168"/>
      <c r="BT1" s="168"/>
      <c r="BU1" s="168"/>
      <c r="BV1" s="168"/>
      <c r="BW1" s="169"/>
      <c r="BX1" s="164"/>
      <c r="BY1" s="165"/>
      <c r="BZ1" s="165"/>
      <c r="CA1" s="165"/>
      <c r="CB1" s="165"/>
      <c r="CC1" s="165"/>
      <c r="CD1" s="165"/>
      <c r="CE1" s="166"/>
    </row>
    <row r="2" spans="1:83" ht="13.2" x14ac:dyDescent="0.25">
      <c r="A2" s="5" t="s">
        <v>7</v>
      </c>
      <c r="B2" s="6" t="s">
        <v>8</v>
      </c>
      <c r="C2" s="6" t="s">
        <v>9</v>
      </c>
      <c r="D2" s="7" t="s">
        <v>10</v>
      </c>
      <c r="E2" s="7" t="s">
        <v>1</v>
      </c>
      <c r="F2" s="7" t="s">
        <v>2</v>
      </c>
      <c r="G2" s="7" t="s">
        <v>3</v>
      </c>
      <c r="H2" s="7" t="s">
        <v>4</v>
      </c>
      <c r="I2" s="8" t="s">
        <v>5</v>
      </c>
      <c r="J2" s="8" t="s">
        <v>6</v>
      </c>
      <c r="K2" s="9" t="s">
        <v>11</v>
      </c>
      <c r="L2" s="9" t="s">
        <v>12</v>
      </c>
      <c r="M2" s="9" t="s">
        <v>13</v>
      </c>
      <c r="N2" s="10" t="str">
        <f ca="1">IFERROR(__xludf.DUMMYFUNCTION("IMPORTRANGE(""https://docs.google.com/spreadsheets/d/1S1VsqZORe8OtCRigjc8iprgCQ35Ks3WO1aisHTIDgMk"",""Laurens!D1:D81"")"),"Laurens")</f>
        <v>Laurens</v>
      </c>
      <c r="O2" s="11" t="str">
        <f ca="1">IFERROR(__xludf.DUMMYFUNCTION("IMPORTRANGE(""https://docs.google.com/spreadsheets/d/1S1VsqZORe8OtCRigjc8iprgCQ35Ks3WO1aisHTIDgMk"",""Pieter!D1:D81"")"),"Pieter")</f>
        <v>Pieter</v>
      </c>
      <c r="P2" s="12" t="str">
        <f ca="1">IFERROR(__xludf.DUMMYFUNCTION("IMPORTRANGE(""https://docs.google.com/spreadsheets/d/1S1VsqZORe8OtCRigjc8iprgCQ35Ks3WO1aisHTIDgMk"",""Jan!D1:D81"")"),"Jan")</f>
        <v>Jan</v>
      </c>
      <c r="Q2" s="11" t="str">
        <f ca="1">IFERROR(__xludf.DUMMYFUNCTION("IMPORTRANGE(""https://docs.google.com/spreadsheets/d/1S1VsqZORe8OtCRigjc8iprgCQ35Ks3WO1aisHTIDgMk"",""David B!D1:D81"")"),"David B")</f>
        <v>David B</v>
      </c>
      <c r="R2" s="12" t="str">
        <f ca="1">IFERROR(__xludf.DUMMYFUNCTION("IMPORTRANGE(""https://docs.google.com/spreadsheets/d/1S1VsqZORe8OtCRigjc8iprgCQ35Ks3WO1aisHTIDgMk"",""Rixt!D1:D81"")"),"Rixt")</f>
        <v>Rixt</v>
      </c>
      <c r="S2" s="12" t="str">
        <f ca="1">IFERROR(__xludf.DUMMYFUNCTION("IMPORTRANGE(""https://docs.google.com/spreadsheets/d/1S1VsqZORe8OtCRigjc8iprgCQ35Ks3WO1aisHTIDgMk"",""Mick!D1:D81"")"),"Mick")</f>
        <v>Mick</v>
      </c>
      <c r="T2" s="12" t="str">
        <f ca="1">IFERROR(__xludf.DUMMYFUNCTION("IMPORTRANGE(""https://docs.google.com/spreadsheets/d/1S1VsqZORe8OtCRigjc8iprgCQ35Ks3WO1aisHTIDgMk"",""David S!D1:D81"")"),"David S")</f>
        <v>David S</v>
      </c>
      <c r="U2" s="13" t="str">
        <f ca="1">IFERROR(__xludf.DUMMYFUNCTION("IMPORTRANGE(""https://docs.google.com/spreadsheets/d/1S1VsqZORe8OtCRigjc8iprgCQ35Ks3WO1aisHTIDgMk"",""Dries!D1:D81"")"),"Dries")</f>
        <v>Dries</v>
      </c>
      <c r="V2" s="13" t="str">
        <f ca="1">IFERROR(__xludf.DUMMYFUNCTION("IMPORTRANGE(""https://docs.google.com/spreadsheets/d/1S1VsqZORe8OtCRigjc8iprgCQ35Ks3WO1aisHTIDgMk"",""Lotte!D1:D81"")"),"Lotte")</f>
        <v>Lotte</v>
      </c>
      <c r="W2" s="11" t="str">
        <f ca="1">IFERROR(__xludf.DUMMYFUNCTION("IMPORTRANGE(""https://docs.google.com/spreadsheets/d/1S1VsqZORe8OtCRigjc8iprgCQ35Ks3WO1aisHTIDgMk"",""GijsK!D1:D81"")"),"GijsK")</f>
        <v>GijsK</v>
      </c>
      <c r="X2" s="202" t="s">
        <v>133</v>
      </c>
      <c r="Y2" s="11" t="str">
        <f ca="1">IFERROR(__xludf.DUMMYFUNCTION("IMPORTRANGE(""https://docs.google.com/spreadsheets/d/1S1VsqZORe8OtCRigjc8iprgCQ35Ks3WO1aisHTIDgMk"",""Merlijn!D1:D81"")"),"Merlijn")</f>
        <v>Merlijn</v>
      </c>
      <c r="Z2" s="11" t="str">
        <f ca="1">IFERROR(__xludf.DUMMYFUNCTION("IMPORTRANGE(""https://docs.google.com/spreadsheets/d/1S1VsqZORe8OtCRigjc8iprgCQ35Ks3WO1aisHTIDgMk"",""Miguel!D1:D81"")"),"Miguel")</f>
        <v>Miguel</v>
      </c>
      <c r="AA2" s="14" t="str">
        <f ca="1">IFERROR(__xludf.DUMMYFUNCTION("IMPORTRANGE(""https://docs.google.com/spreadsheets/d/1S1VsqZORe8OtCRigjc8iprgCQ35Ks3WO1aisHTIDgMk"",""Lars T!D1:D81"")"),"Lars T")</f>
        <v>Lars T</v>
      </c>
      <c r="AB2" s="15"/>
      <c r="AC2" s="13"/>
      <c r="AD2" s="13"/>
      <c r="AE2" s="16"/>
      <c r="AF2" s="16"/>
      <c r="AG2" s="16"/>
      <c r="AH2" s="13"/>
      <c r="AI2" s="16"/>
      <c r="AJ2" s="16"/>
      <c r="AK2" s="16"/>
      <c r="AL2" s="11"/>
      <c r="AM2" s="11"/>
      <c r="AN2" s="11"/>
      <c r="AO2" s="11"/>
      <c r="AP2" s="11"/>
      <c r="AQ2" s="11"/>
      <c r="AR2" s="17"/>
      <c r="AS2" s="18"/>
      <c r="AT2" s="18"/>
      <c r="AU2" s="18"/>
      <c r="AV2" s="18"/>
      <c r="AW2" s="19"/>
      <c r="AX2" s="20"/>
      <c r="AY2" s="18"/>
      <c r="AZ2" s="18"/>
      <c r="BA2" s="18"/>
      <c r="BB2" s="21"/>
      <c r="BC2" s="11"/>
      <c r="BD2" s="11"/>
      <c r="BE2" s="13"/>
      <c r="BF2" s="13"/>
      <c r="BG2" s="13"/>
      <c r="BH2" s="22"/>
      <c r="BI2" s="16"/>
      <c r="BJ2" s="16"/>
      <c r="BK2" s="16"/>
      <c r="BL2" s="23"/>
      <c r="BM2" s="24"/>
      <c r="BN2" s="24"/>
      <c r="BO2" s="24"/>
      <c r="BP2" s="24"/>
      <c r="BQ2" s="24"/>
      <c r="BR2" s="24"/>
      <c r="BS2" s="25"/>
      <c r="BT2" s="25"/>
      <c r="BU2" s="25"/>
      <c r="BV2" s="24"/>
      <c r="BW2" s="26"/>
      <c r="BX2" s="11"/>
      <c r="BY2" s="22"/>
      <c r="BZ2" s="11"/>
      <c r="CA2" s="13"/>
      <c r="CB2" s="13"/>
      <c r="CC2" s="11"/>
      <c r="CD2" s="13"/>
      <c r="CE2" s="14"/>
    </row>
    <row r="3" spans="1:83" ht="13.2" x14ac:dyDescent="0.25">
      <c r="A3" s="170">
        <f>Datum!D1</f>
        <v>3</v>
      </c>
      <c r="B3" s="27">
        <f>Datum!D2</f>
        <v>45304</v>
      </c>
      <c r="C3" s="8" t="s">
        <v>14</v>
      </c>
      <c r="D3" s="28" t="s">
        <v>15</v>
      </c>
      <c r="E3" s="28" t="s">
        <v>16</v>
      </c>
      <c r="F3" s="28" t="s">
        <v>16</v>
      </c>
      <c r="G3" s="28" t="s">
        <v>16</v>
      </c>
      <c r="H3" s="28" t="s">
        <v>17</v>
      </c>
      <c r="I3" s="28" t="s">
        <v>16</v>
      </c>
      <c r="J3" s="28" t="s">
        <v>18</v>
      </c>
      <c r="K3" s="29">
        <v>2</v>
      </c>
      <c r="L3" s="30">
        <v>1</v>
      </c>
      <c r="M3" s="29">
        <v>1</v>
      </c>
      <c r="N3" s="31"/>
      <c r="O3" s="32"/>
      <c r="P3" s="32"/>
      <c r="Q3" s="33"/>
      <c r="R3" s="32" t="str">
        <f ca="1">IFERROR(__xludf.DUMMYFUNCTION("""COMPUTED_VALUE"""),"j")</f>
        <v>j</v>
      </c>
      <c r="S3" s="32"/>
      <c r="T3" s="32"/>
      <c r="U3" s="33"/>
      <c r="V3" s="34" t="str">
        <f ca="1">IFERROR(__xludf.DUMMYFUNCTION("""COMPUTED_VALUE"""),"j")</f>
        <v>j</v>
      </c>
      <c r="W3" s="34" t="str">
        <f ca="1">IFERROR(__xludf.DUMMYFUNCTION("""COMPUTED_VALUE"""),"j")</f>
        <v>j</v>
      </c>
      <c r="X3" s="34"/>
      <c r="Y3" s="34"/>
      <c r="Z3" s="34"/>
      <c r="AA3" s="35"/>
      <c r="AB3" s="31"/>
      <c r="AC3" s="33"/>
      <c r="AD3" s="33"/>
      <c r="AE3" s="32"/>
      <c r="AF3" s="33"/>
      <c r="AG3" s="33"/>
      <c r="AH3" s="33"/>
      <c r="AI3" s="33"/>
      <c r="AJ3" s="33"/>
      <c r="AK3" s="33"/>
      <c r="AL3" s="33"/>
      <c r="AM3" s="34"/>
      <c r="AN3" s="34"/>
      <c r="AO3" s="34"/>
      <c r="AP3" s="34"/>
      <c r="AQ3" s="34"/>
      <c r="AR3" s="31"/>
      <c r="AS3" s="33"/>
      <c r="AT3" s="33"/>
      <c r="AU3" s="33"/>
      <c r="AV3" s="33"/>
      <c r="AW3" s="33"/>
      <c r="AX3" s="33"/>
      <c r="AY3" s="33"/>
      <c r="AZ3" s="33"/>
      <c r="BA3" s="33"/>
      <c r="BB3" s="36"/>
      <c r="BC3" s="37"/>
      <c r="BD3" s="32"/>
      <c r="BE3" s="33"/>
      <c r="BF3" s="33"/>
      <c r="BG3" s="33"/>
      <c r="BH3" s="33"/>
      <c r="BI3" s="33"/>
      <c r="BJ3" s="33"/>
      <c r="BK3" s="34"/>
      <c r="BL3" s="38"/>
      <c r="BM3" s="31"/>
      <c r="BN3" s="33"/>
      <c r="BO3" s="33"/>
      <c r="BP3" s="33"/>
      <c r="BQ3" s="34"/>
      <c r="BR3" s="33"/>
      <c r="BS3" s="33"/>
      <c r="BT3" s="33"/>
      <c r="BU3" s="33"/>
      <c r="BV3" s="33"/>
      <c r="BW3" s="36"/>
      <c r="BX3" s="31"/>
      <c r="BY3" s="33"/>
      <c r="BZ3" s="33"/>
      <c r="CA3" s="33"/>
      <c r="CB3" s="33"/>
      <c r="CC3" s="34"/>
      <c r="CD3" s="33"/>
      <c r="CE3" s="36"/>
    </row>
    <row r="4" spans="1:83" ht="13.2" x14ac:dyDescent="0.25">
      <c r="A4" s="171"/>
      <c r="B4" s="39"/>
      <c r="C4" s="39"/>
      <c r="D4" s="39" t="s">
        <v>19</v>
      </c>
      <c r="E4" s="39" t="s">
        <v>20</v>
      </c>
      <c r="F4" s="39" t="s">
        <v>20</v>
      </c>
      <c r="G4" s="39" t="s">
        <v>20</v>
      </c>
      <c r="H4" s="39" t="s">
        <v>21</v>
      </c>
      <c r="I4" s="39" t="s">
        <v>22</v>
      </c>
      <c r="J4" s="28" t="s">
        <v>18</v>
      </c>
      <c r="K4" s="29">
        <v>2</v>
      </c>
      <c r="L4" s="40">
        <v>1</v>
      </c>
      <c r="M4" s="29">
        <v>1</v>
      </c>
      <c r="N4" s="31"/>
      <c r="O4" s="32"/>
      <c r="P4" s="32"/>
      <c r="Q4" s="32"/>
      <c r="R4" s="32" t="str">
        <f ca="1">IFERROR(__xludf.DUMMYFUNCTION("""COMPUTED_VALUE"""),"j")</f>
        <v>j</v>
      </c>
      <c r="S4" s="32"/>
      <c r="T4" s="32"/>
      <c r="U4" s="39"/>
      <c r="V4" s="41"/>
      <c r="W4" s="41" t="str">
        <f ca="1">IFERROR(__xludf.DUMMYFUNCTION("""COMPUTED_VALUE"""),"j")</f>
        <v>j</v>
      </c>
      <c r="X4" s="41"/>
      <c r="Y4" s="41"/>
      <c r="Z4" s="41"/>
      <c r="AA4" s="42"/>
      <c r="AB4" s="43"/>
      <c r="AC4" s="39"/>
      <c r="AD4" s="39"/>
      <c r="AE4" s="32"/>
      <c r="AF4" s="39"/>
      <c r="AG4" s="39"/>
      <c r="AH4" s="39"/>
      <c r="AI4" s="39"/>
      <c r="AJ4" s="39"/>
      <c r="AK4" s="39"/>
      <c r="AL4" s="39"/>
      <c r="AM4" s="41"/>
      <c r="AN4" s="41"/>
      <c r="AO4" s="41"/>
      <c r="AP4" s="41"/>
      <c r="AQ4" s="41"/>
      <c r="AR4" s="31"/>
      <c r="AS4" s="39"/>
      <c r="AT4" s="39"/>
      <c r="AU4" s="39"/>
      <c r="AV4" s="39"/>
      <c r="AW4" s="39"/>
      <c r="AX4" s="39"/>
      <c r="AY4" s="39"/>
      <c r="AZ4" s="39"/>
      <c r="BA4" s="39"/>
      <c r="BB4" s="36"/>
      <c r="BC4" s="37"/>
      <c r="BD4" s="32"/>
      <c r="BE4" s="39"/>
      <c r="BF4" s="39"/>
      <c r="BG4" s="39"/>
      <c r="BH4" s="39"/>
      <c r="BI4" s="39"/>
      <c r="BJ4" s="39"/>
      <c r="BK4" s="34"/>
      <c r="BL4" s="38"/>
      <c r="BM4" s="31"/>
      <c r="BN4" s="39"/>
      <c r="BO4" s="39"/>
      <c r="BP4" s="39"/>
      <c r="BQ4" s="41"/>
      <c r="BR4" s="39"/>
      <c r="BS4" s="39"/>
      <c r="BT4" s="39"/>
      <c r="BU4" s="39"/>
      <c r="BV4" s="39"/>
      <c r="BW4" s="44"/>
      <c r="BX4" s="31"/>
      <c r="BY4" s="39"/>
      <c r="BZ4" s="39"/>
      <c r="CA4" s="39"/>
      <c r="CB4" s="39"/>
      <c r="CC4" s="41"/>
      <c r="CD4" s="39"/>
      <c r="CE4" s="44"/>
    </row>
    <row r="5" spans="1:83" ht="13.2" x14ac:dyDescent="0.25">
      <c r="A5" s="171"/>
      <c r="B5" s="39"/>
      <c r="C5" s="39"/>
      <c r="D5" s="39" t="s">
        <v>23</v>
      </c>
      <c r="E5" s="39" t="s">
        <v>24</v>
      </c>
      <c r="F5" s="39" t="s">
        <v>24</v>
      </c>
      <c r="G5" s="39" t="s">
        <v>24</v>
      </c>
      <c r="H5" s="28" t="s">
        <v>18</v>
      </c>
      <c r="I5" s="41" t="s">
        <v>18</v>
      </c>
      <c r="J5" s="28" t="s">
        <v>18</v>
      </c>
      <c r="K5" s="29">
        <v>2</v>
      </c>
      <c r="L5" s="40">
        <v>1</v>
      </c>
      <c r="M5" s="29">
        <v>1</v>
      </c>
      <c r="N5" s="45"/>
      <c r="O5" s="46"/>
      <c r="P5" s="46" t="str">
        <f ca="1">IFERROR(__xludf.DUMMYFUNCTION("""COMPUTED_VALUE"""),"j")</f>
        <v>j</v>
      </c>
      <c r="Q5" s="46"/>
      <c r="R5" s="46"/>
      <c r="S5" s="46"/>
      <c r="T5" s="47"/>
      <c r="U5" s="39"/>
      <c r="V5" s="39" t="str">
        <f ca="1">IFERROR(__xludf.DUMMYFUNCTION("""COMPUTED_VALUE"""),"j")</f>
        <v>j</v>
      </c>
      <c r="W5" s="41" t="str">
        <f ca="1">IFERROR(__xludf.DUMMYFUNCTION("""COMPUTED_VALUE"""),"j")</f>
        <v>j</v>
      </c>
      <c r="X5" s="41"/>
      <c r="Y5" s="41" t="str">
        <f ca="1">IFERROR(__xludf.DUMMYFUNCTION("""COMPUTED_VALUE"""),"j")</f>
        <v>j</v>
      </c>
      <c r="Z5" s="41"/>
      <c r="AA5" s="42"/>
      <c r="AB5" s="43"/>
      <c r="AC5" s="39"/>
      <c r="AD5" s="39"/>
      <c r="AE5" s="46"/>
      <c r="AF5" s="39"/>
      <c r="AG5" s="39"/>
      <c r="AH5" s="39"/>
      <c r="AI5" s="39"/>
      <c r="AJ5" s="39"/>
      <c r="AK5" s="39"/>
      <c r="AL5" s="39"/>
      <c r="AM5" s="41"/>
      <c r="AN5" s="41"/>
      <c r="AO5" s="41"/>
      <c r="AP5" s="41"/>
      <c r="AQ5" s="41"/>
      <c r="AR5" s="45"/>
      <c r="AS5" s="39"/>
      <c r="AT5" s="39"/>
      <c r="AU5" s="39"/>
      <c r="AV5" s="39"/>
      <c r="AW5" s="39"/>
      <c r="AX5" s="39"/>
      <c r="AY5" s="39"/>
      <c r="AZ5" s="39"/>
      <c r="BA5" s="39"/>
      <c r="BB5" s="36"/>
      <c r="BC5" s="48"/>
      <c r="BD5" s="46"/>
      <c r="BE5" s="39"/>
      <c r="BF5" s="39"/>
      <c r="BG5" s="39"/>
      <c r="BH5" s="39"/>
      <c r="BI5" s="39"/>
      <c r="BJ5" s="39"/>
      <c r="BK5" s="34"/>
      <c r="BL5" s="38"/>
      <c r="BM5" s="45"/>
      <c r="BN5" s="39"/>
      <c r="BO5" s="39"/>
      <c r="BP5" s="39"/>
      <c r="BQ5" s="41"/>
      <c r="BR5" s="39"/>
      <c r="BS5" s="39"/>
      <c r="BT5" s="39"/>
      <c r="BU5" s="39"/>
      <c r="BV5" s="39"/>
      <c r="BW5" s="44"/>
      <c r="BX5" s="45"/>
      <c r="BY5" s="39"/>
      <c r="BZ5" s="39"/>
      <c r="CA5" s="39"/>
      <c r="CB5" s="39"/>
      <c r="CC5" s="41"/>
      <c r="CD5" s="39"/>
      <c r="CE5" s="44"/>
    </row>
    <row r="6" spans="1:83" ht="13.2" x14ac:dyDescent="0.25">
      <c r="A6" s="171"/>
      <c r="B6" s="27">
        <f>B3+1</f>
        <v>45305</v>
      </c>
      <c r="C6" s="8" t="s">
        <v>25</v>
      </c>
      <c r="D6" s="28" t="s">
        <v>15</v>
      </c>
      <c r="E6" s="28" t="s">
        <v>16</v>
      </c>
      <c r="F6" s="28" t="s">
        <v>16</v>
      </c>
      <c r="G6" s="28" t="s">
        <v>16</v>
      </c>
      <c r="H6" s="28" t="s">
        <v>17</v>
      </c>
      <c r="I6" s="28" t="s">
        <v>16</v>
      </c>
      <c r="J6" s="28" t="s">
        <v>18</v>
      </c>
      <c r="K6" s="29">
        <v>2</v>
      </c>
      <c r="L6" s="40">
        <v>1</v>
      </c>
      <c r="M6" s="29">
        <v>1</v>
      </c>
      <c r="N6" s="31"/>
      <c r="O6" s="32"/>
      <c r="P6" s="32"/>
      <c r="Q6" s="32" t="str">
        <f ca="1">IFERROR(__xludf.DUMMYFUNCTION("""COMPUTED_VALUE"""),"J")</f>
        <v>J</v>
      </c>
      <c r="R6" s="32" t="str">
        <f ca="1">IFERROR(__xludf.DUMMYFUNCTION("""COMPUTED_VALUE"""),"j")</f>
        <v>j</v>
      </c>
      <c r="S6" s="32"/>
      <c r="T6" s="123" t="s">
        <v>132</v>
      </c>
      <c r="U6" s="39" t="str">
        <f ca="1">IFERROR(__xludf.DUMMYFUNCTION("""COMPUTED_VALUE"""),"j")</f>
        <v>j</v>
      </c>
      <c r="V6" s="41" t="str">
        <f ca="1">IFERROR(__xludf.DUMMYFUNCTION("""COMPUTED_VALUE"""),"j")</f>
        <v>j</v>
      </c>
      <c r="W6" s="41" t="str">
        <f ca="1">IFERROR(__xludf.DUMMYFUNCTION("""COMPUTED_VALUE"""),"j")</f>
        <v>j</v>
      </c>
      <c r="X6" s="41"/>
      <c r="Y6" s="41"/>
      <c r="Z6" s="41"/>
      <c r="AA6" s="42"/>
      <c r="AB6" s="43"/>
      <c r="AC6" s="39"/>
      <c r="AD6" s="39"/>
      <c r="AE6" s="32"/>
      <c r="AF6" s="39"/>
      <c r="AG6" s="39"/>
      <c r="AH6" s="39"/>
      <c r="AI6" s="39"/>
      <c r="AJ6" s="39"/>
      <c r="AK6" s="39"/>
      <c r="AL6" s="39"/>
      <c r="AM6" s="41"/>
      <c r="AN6" s="41"/>
      <c r="AO6" s="41"/>
      <c r="AP6" s="41"/>
      <c r="AQ6" s="41"/>
      <c r="AR6" s="31"/>
      <c r="AS6" s="39"/>
      <c r="AT6" s="39"/>
      <c r="AU6" s="39"/>
      <c r="AV6" s="39"/>
      <c r="AW6" s="39"/>
      <c r="AX6" s="39"/>
      <c r="AY6" s="39"/>
      <c r="AZ6" s="39"/>
      <c r="BA6" s="39"/>
      <c r="BB6" s="36"/>
      <c r="BC6" s="37"/>
      <c r="BD6" s="32"/>
      <c r="BE6" s="39"/>
      <c r="BF6" s="39"/>
      <c r="BG6" s="39"/>
      <c r="BH6" s="39"/>
      <c r="BI6" s="39"/>
      <c r="BJ6" s="39"/>
      <c r="BK6" s="34"/>
      <c r="BL6" s="38"/>
      <c r="BM6" s="31"/>
      <c r="BN6" s="39"/>
      <c r="BO6" s="39"/>
      <c r="BP6" s="39"/>
      <c r="BQ6" s="41"/>
      <c r="BR6" s="39"/>
      <c r="BS6" s="39"/>
      <c r="BT6" s="39"/>
      <c r="BU6" s="39"/>
      <c r="BV6" s="39"/>
      <c r="BW6" s="44"/>
      <c r="BX6" s="31"/>
      <c r="BY6" s="39"/>
      <c r="BZ6" s="39"/>
      <c r="CA6" s="39"/>
      <c r="CB6" s="39"/>
      <c r="CC6" s="41"/>
      <c r="CD6" s="39"/>
      <c r="CE6" s="44"/>
    </row>
    <row r="7" spans="1:83" ht="13.2" x14ac:dyDescent="0.25">
      <c r="A7" s="171"/>
      <c r="B7" s="39"/>
      <c r="C7" s="39"/>
      <c r="D7" s="39" t="s">
        <v>19</v>
      </c>
      <c r="E7" s="39" t="s">
        <v>20</v>
      </c>
      <c r="F7" s="39" t="s">
        <v>20</v>
      </c>
      <c r="G7" s="39" t="s">
        <v>20</v>
      </c>
      <c r="H7" s="39" t="s">
        <v>21</v>
      </c>
      <c r="I7" s="39" t="s">
        <v>22</v>
      </c>
      <c r="J7" s="28" t="s">
        <v>18</v>
      </c>
      <c r="K7" s="29">
        <v>2</v>
      </c>
      <c r="L7" s="40">
        <v>1</v>
      </c>
      <c r="M7" s="29">
        <v>1</v>
      </c>
      <c r="N7" s="31"/>
      <c r="O7" s="32"/>
      <c r="P7" s="32"/>
      <c r="Q7" s="32" t="str">
        <f ca="1">IFERROR(__xludf.DUMMYFUNCTION("""COMPUTED_VALUE"""),"J")</f>
        <v>J</v>
      </c>
      <c r="R7" s="32" t="str">
        <f ca="1">IFERROR(__xludf.DUMMYFUNCTION("""COMPUTED_VALUE"""),"j")</f>
        <v>j</v>
      </c>
      <c r="S7" s="32"/>
      <c r="T7" s="123" t="s">
        <v>132</v>
      </c>
      <c r="U7" s="39"/>
      <c r="V7" s="41"/>
      <c r="W7" s="41"/>
      <c r="X7" s="41"/>
      <c r="Y7" s="41"/>
      <c r="Z7" s="41"/>
      <c r="AA7" s="42"/>
      <c r="AB7" s="43"/>
      <c r="AC7" s="39"/>
      <c r="AD7" s="39"/>
      <c r="AE7" s="32"/>
      <c r="AF7" s="39"/>
      <c r="AG7" s="39"/>
      <c r="AH7" s="39"/>
      <c r="AI7" s="39"/>
      <c r="AJ7" s="39"/>
      <c r="AK7" s="39"/>
      <c r="AL7" s="39"/>
      <c r="AM7" s="41"/>
      <c r="AN7" s="41"/>
      <c r="AO7" s="41"/>
      <c r="AP7" s="41"/>
      <c r="AQ7" s="41"/>
      <c r="AR7" s="31"/>
      <c r="AS7" s="39"/>
      <c r="AT7" s="39"/>
      <c r="AU7" s="39"/>
      <c r="AV7" s="39"/>
      <c r="AW7" s="39"/>
      <c r="AX7" s="39"/>
      <c r="AY7" s="39"/>
      <c r="AZ7" s="39"/>
      <c r="BA7" s="39"/>
      <c r="BB7" s="36"/>
      <c r="BC7" s="37"/>
      <c r="BD7" s="32"/>
      <c r="BE7" s="39"/>
      <c r="BF7" s="39"/>
      <c r="BG7" s="39"/>
      <c r="BH7" s="39"/>
      <c r="BI7" s="39"/>
      <c r="BJ7" s="39"/>
      <c r="BK7" s="34"/>
      <c r="BL7" s="38"/>
      <c r="BM7" s="31"/>
      <c r="BN7" s="39"/>
      <c r="BO7" s="39"/>
      <c r="BP7" s="39"/>
      <c r="BQ7" s="41"/>
      <c r="BR7" s="39"/>
      <c r="BS7" s="39"/>
      <c r="BT7" s="39"/>
      <c r="BU7" s="39"/>
      <c r="BV7" s="39"/>
      <c r="BW7" s="44"/>
      <c r="BX7" s="31"/>
      <c r="BY7" s="39"/>
      <c r="BZ7" s="39"/>
      <c r="CA7" s="39"/>
      <c r="CB7" s="39"/>
      <c r="CC7" s="41"/>
      <c r="CD7" s="39"/>
      <c r="CE7" s="44"/>
    </row>
    <row r="8" spans="1:83" ht="13.2" x14ac:dyDescent="0.25">
      <c r="A8" s="171"/>
      <c r="B8" s="39"/>
      <c r="C8" s="39"/>
      <c r="D8" s="39" t="s">
        <v>23</v>
      </c>
      <c r="E8" s="39" t="s">
        <v>24</v>
      </c>
      <c r="F8" s="39" t="s">
        <v>24</v>
      </c>
      <c r="G8" s="39" t="s">
        <v>24</v>
      </c>
      <c r="H8" s="28" t="s">
        <v>18</v>
      </c>
      <c r="I8" s="41" t="s">
        <v>18</v>
      </c>
      <c r="J8" s="28" t="s">
        <v>18</v>
      </c>
      <c r="K8" s="29">
        <v>2</v>
      </c>
      <c r="L8" s="40">
        <v>1</v>
      </c>
      <c r="M8" s="29">
        <v>1</v>
      </c>
      <c r="N8" s="45" t="str">
        <f ca="1">IFERROR(__xludf.DUMMYFUNCTION("""COMPUTED_VALUE"""),"J")</f>
        <v>J</v>
      </c>
      <c r="O8" s="46"/>
      <c r="P8" s="46" t="str">
        <f ca="1">IFERROR(__xludf.DUMMYFUNCTION("""COMPUTED_VALUE"""),"j")</f>
        <v>j</v>
      </c>
      <c r="Q8" s="46"/>
      <c r="R8" s="46" t="str">
        <f ca="1">IFERROR(__xludf.DUMMYFUNCTION("""COMPUTED_VALUE"""),"j")</f>
        <v>j</v>
      </c>
      <c r="S8" s="46"/>
      <c r="T8" s="47"/>
      <c r="U8" s="39" t="str">
        <f ca="1">IFERROR(__xludf.DUMMYFUNCTION("""COMPUTED_VALUE"""),"j")</f>
        <v>j</v>
      </c>
      <c r="V8" s="41"/>
      <c r="W8" s="41"/>
      <c r="X8" s="41"/>
      <c r="Y8" s="41" t="str">
        <f ca="1">IFERROR(__xludf.DUMMYFUNCTION("""COMPUTED_VALUE"""),"j")</f>
        <v>j</v>
      </c>
      <c r="Z8" s="41"/>
      <c r="AA8" s="42"/>
      <c r="AB8" s="43"/>
      <c r="AC8" s="39"/>
      <c r="AD8" s="39"/>
      <c r="AE8" s="46"/>
      <c r="AF8" s="39"/>
      <c r="AG8" s="39"/>
      <c r="AH8" s="39"/>
      <c r="AI8" s="39"/>
      <c r="AJ8" s="39"/>
      <c r="AK8" s="39"/>
      <c r="AL8" s="39"/>
      <c r="AM8" s="41"/>
      <c r="AN8" s="41"/>
      <c r="AO8" s="41"/>
      <c r="AP8" s="41"/>
      <c r="AQ8" s="41"/>
      <c r="AR8" s="45"/>
      <c r="AS8" s="39"/>
      <c r="AT8" s="39"/>
      <c r="AU8" s="39"/>
      <c r="AV8" s="39"/>
      <c r="AW8" s="39"/>
      <c r="AX8" s="39"/>
      <c r="AY8" s="39"/>
      <c r="AZ8" s="39"/>
      <c r="BA8" s="39"/>
      <c r="BB8" s="36"/>
      <c r="BC8" s="48"/>
      <c r="BD8" s="46"/>
      <c r="BE8" s="39"/>
      <c r="BF8" s="39"/>
      <c r="BG8" s="39"/>
      <c r="BH8" s="39"/>
      <c r="BI8" s="39"/>
      <c r="BJ8" s="39"/>
      <c r="BK8" s="34"/>
      <c r="BL8" s="38"/>
      <c r="BM8" s="45"/>
      <c r="BN8" s="39"/>
      <c r="BO8" s="39"/>
      <c r="BP8" s="39"/>
      <c r="BQ8" s="41"/>
      <c r="BR8" s="39"/>
      <c r="BS8" s="39"/>
      <c r="BT8" s="39"/>
      <c r="BU8" s="39"/>
      <c r="BV8" s="39"/>
      <c r="BW8" s="44"/>
      <c r="BX8" s="45"/>
      <c r="BY8" s="39"/>
      <c r="BZ8" s="39"/>
      <c r="CA8" s="39"/>
      <c r="CB8" s="39"/>
      <c r="CC8" s="41"/>
      <c r="CD8" s="39"/>
      <c r="CE8" s="44"/>
    </row>
    <row r="9" spans="1:83" ht="13.2" x14ac:dyDescent="0.25">
      <c r="A9" s="171"/>
      <c r="B9" s="27">
        <f>B6+1</f>
        <v>45306</v>
      </c>
      <c r="C9" s="8" t="s">
        <v>26</v>
      </c>
      <c r="D9" s="28" t="s">
        <v>15</v>
      </c>
      <c r="E9" s="28" t="s">
        <v>16</v>
      </c>
      <c r="F9" s="28" t="s">
        <v>16</v>
      </c>
      <c r="G9" s="28" t="s">
        <v>16</v>
      </c>
      <c r="H9" s="28" t="s">
        <v>17</v>
      </c>
      <c r="I9" s="28" t="s">
        <v>16</v>
      </c>
      <c r="J9" s="28" t="s">
        <v>18</v>
      </c>
      <c r="K9" s="29">
        <v>2</v>
      </c>
      <c r="L9" s="40">
        <v>1</v>
      </c>
      <c r="M9" s="29">
        <v>2</v>
      </c>
      <c r="N9" s="31"/>
      <c r="O9" s="32"/>
      <c r="P9" s="32"/>
      <c r="Q9" s="32"/>
      <c r="R9" s="32" t="str">
        <f ca="1">IFERROR(__xludf.DUMMYFUNCTION("""COMPUTED_VALUE"""),"j")</f>
        <v>j</v>
      </c>
      <c r="S9" s="32"/>
      <c r="T9" s="32"/>
      <c r="U9" s="39"/>
      <c r="V9" s="41"/>
      <c r="W9" s="41"/>
      <c r="X9" s="41"/>
      <c r="Y9" s="41" t="str">
        <f ca="1">IFERROR(__xludf.DUMMYFUNCTION("""COMPUTED_VALUE"""),"j")</f>
        <v>j</v>
      </c>
      <c r="Z9" s="41"/>
      <c r="AA9" s="42"/>
      <c r="AB9" s="43"/>
      <c r="AC9" s="39"/>
      <c r="AD9" s="39"/>
      <c r="AE9" s="32"/>
      <c r="AF9" s="39"/>
      <c r="AG9" s="39"/>
      <c r="AH9" s="39"/>
      <c r="AI9" s="39"/>
      <c r="AJ9" s="39"/>
      <c r="AK9" s="39"/>
      <c r="AL9" s="39"/>
      <c r="AM9" s="41"/>
      <c r="AN9" s="41"/>
      <c r="AO9" s="41"/>
      <c r="AP9" s="41"/>
      <c r="AQ9" s="41"/>
      <c r="AR9" s="31"/>
      <c r="AS9" s="39"/>
      <c r="AT9" s="39"/>
      <c r="AU9" s="39"/>
      <c r="AV9" s="39"/>
      <c r="AW9" s="39"/>
      <c r="AX9" s="39"/>
      <c r="AY9" s="39"/>
      <c r="AZ9" s="39"/>
      <c r="BA9" s="39"/>
      <c r="BB9" s="36"/>
      <c r="BC9" s="37"/>
      <c r="BD9" s="32"/>
      <c r="BE9" s="39"/>
      <c r="BF9" s="39"/>
      <c r="BG9" s="39"/>
      <c r="BH9" s="39"/>
      <c r="BI9" s="39"/>
      <c r="BJ9" s="39"/>
      <c r="BK9" s="34"/>
      <c r="BL9" s="38"/>
      <c r="BM9" s="31"/>
      <c r="BN9" s="39"/>
      <c r="BO9" s="39"/>
      <c r="BP9" s="39"/>
      <c r="BQ9" s="41"/>
      <c r="BR9" s="39"/>
      <c r="BS9" s="39"/>
      <c r="BT9" s="39"/>
      <c r="BU9" s="39"/>
      <c r="BV9" s="39"/>
      <c r="BW9" s="44"/>
      <c r="BX9" s="31"/>
      <c r="BY9" s="39"/>
      <c r="BZ9" s="39"/>
      <c r="CA9" s="39"/>
      <c r="CB9" s="39"/>
      <c r="CC9" s="41"/>
      <c r="CD9" s="39"/>
      <c r="CE9" s="44"/>
    </row>
    <row r="10" spans="1:83" ht="13.2" x14ac:dyDescent="0.25">
      <c r="A10" s="171"/>
      <c r="B10" s="39"/>
      <c r="C10" s="39"/>
      <c r="D10" s="39" t="s">
        <v>19</v>
      </c>
      <c r="E10" s="39" t="s">
        <v>20</v>
      </c>
      <c r="F10" s="39" t="s">
        <v>20</v>
      </c>
      <c r="G10" s="39" t="s">
        <v>20</v>
      </c>
      <c r="H10" s="39" t="s">
        <v>21</v>
      </c>
      <c r="I10" s="39" t="s">
        <v>22</v>
      </c>
      <c r="J10" s="28" t="s">
        <v>18</v>
      </c>
      <c r="K10" s="29">
        <v>2</v>
      </c>
      <c r="L10" s="40">
        <v>1</v>
      </c>
      <c r="M10" s="29">
        <v>2</v>
      </c>
      <c r="N10" s="31" t="str">
        <f ca="1">IFERROR(__xludf.DUMMYFUNCTION("""COMPUTED_VALUE"""),"J")</f>
        <v>J</v>
      </c>
      <c r="O10" s="32"/>
      <c r="P10" s="32"/>
      <c r="Q10" s="32"/>
      <c r="R10" s="32" t="str">
        <f ca="1">IFERROR(__xludf.DUMMYFUNCTION("""COMPUTED_VALUE"""),"j")</f>
        <v>j</v>
      </c>
      <c r="S10" s="32"/>
      <c r="T10" s="32"/>
      <c r="U10" s="39" t="str">
        <f ca="1">IFERROR(__xludf.DUMMYFUNCTION("""COMPUTED_VALUE"""),"j")</f>
        <v>j</v>
      </c>
      <c r="V10" s="41"/>
      <c r="W10" s="41"/>
      <c r="X10" s="41"/>
      <c r="Y10" s="41" t="str">
        <f ca="1">IFERROR(__xludf.DUMMYFUNCTION("""COMPUTED_VALUE"""),"j")</f>
        <v>j</v>
      </c>
      <c r="Z10" s="41"/>
      <c r="AA10" s="42"/>
      <c r="AB10" s="43"/>
      <c r="AC10" s="39"/>
      <c r="AD10" s="39"/>
      <c r="AE10" s="32"/>
      <c r="AF10" s="39"/>
      <c r="AG10" s="39"/>
      <c r="AH10" s="39"/>
      <c r="AI10" s="39"/>
      <c r="AJ10" s="39"/>
      <c r="AK10" s="39"/>
      <c r="AL10" s="39"/>
      <c r="AM10" s="41"/>
      <c r="AN10" s="41"/>
      <c r="AO10" s="41"/>
      <c r="AP10" s="41"/>
      <c r="AQ10" s="41"/>
      <c r="AR10" s="31"/>
      <c r="AS10" s="39"/>
      <c r="AT10" s="39"/>
      <c r="AU10" s="39"/>
      <c r="AV10" s="39"/>
      <c r="AW10" s="39"/>
      <c r="AX10" s="39"/>
      <c r="AY10" s="39"/>
      <c r="AZ10" s="39"/>
      <c r="BA10" s="39"/>
      <c r="BB10" s="36"/>
      <c r="BC10" s="37"/>
      <c r="BD10" s="32"/>
      <c r="BE10" s="39"/>
      <c r="BF10" s="39"/>
      <c r="BG10" s="39"/>
      <c r="BH10" s="39"/>
      <c r="BI10" s="39"/>
      <c r="BJ10" s="39"/>
      <c r="BK10" s="34"/>
      <c r="BL10" s="38"/>
      <c r="BM10" s="31"/>
      <c r="BN10" s="39"/>
      <c r="BO10" s="39"/>
      <c r="BP10" s="39"/>
      <c r="BQ10" s="41"/>
      <c r="BR10" s="39"/>
      <c r="BS10" s="39"/>
      <c r="BT10" s="39"/>
      <c r="BU10" s="39"/>
      <c r="BV10" s="39"/>
      <c r="BW10" s="44"/>
      <c r="BX10" s="31"/>
      <c r="BY10" s="39"/>
      <c r="BZ10" s="39"/>
      <c r="CA10" s="39"/>
      <c r="CB10" s="39"/>
      <c r="CC10" s="41"/>
      <c r="CD10" s="39"/>
      <c r="CE10" s="44"/>
    </row>
    <row r="11" spans="1:83" ht="13.2" x14ac:dyDescent="0.25">
      <c r="A11" s="171"/>
      <c r="B11" s="39"/>
      <c r="C11" s="39"/>
      <c r="D11" s="39" t="s">
        <v>23</v>
      </c>
      <c r="E11" s="39" t="s">
        <v>24</v>
      </c>
      <c r="F11" s="39" t="s">
        <v>24</v>
      </c>
      <c r="G11" s="39" t="s">
        <v>24</v>
      </c>
      <c r="H11" s="28" t="s">
        <v>18</v>
      </c>
      <c r="I11" s="41" t="s">
        <v>18</v>
      </c>
      <c r="J11" s="28" t="s">
        <v>18</v>
      </c>
      <c r="K11" s="29">
        <v>2</v>
      </c>
      <c r="L11" s="40">
        <v>1</v>
      </c>
      <c r="M11" s="29">
        <v>1</v>
      </c>
      <c r="N11" s="45" t="str">
        <f ca="1">IFERROR(__xludf.DUMMYFUNCTION("""COMPUTED_VALUE"""),"J")</f>
        <v>J</v>
      </c>
      <c r="O11" s="46"/>
      <c r="P11" s="46" t="str">
        <f ca="1">IFERROR(__xludf.DUMMYFUNCTION("""COMPUTED_VALUE"""),"j")</f>
        <v>j</v>
      </c>
      <c r="Q11" s="46" t="str">
        <f ca="1">IFERROR(__xludf.DUMMYFUNCTION("""COMPUTED_VALUE"""),"J")</f>
        <v>J</v>
      </c>
      <c r="R11" s="46" t="str">
        <f ca="1">IFERROR(__xludf.DUMMYFUNCTION("""COMPUTED_VALUE"""),"j")</f>
        <v>j</v>
      </c>
      <c r="S11" s="46"/>
      <c r="T11" s="47"/>
      <c r="U11" s="39" t="str">
        <f ca="1">IFERROR(__xludf.DUMMYFUNCTION("""COMPUTED_VALUE"""),"j")</f>
        <v>j</v>
      </c>
      <c r="V11" s="41"/>
      <c r="W11" s="41"/>
      <c r="X11" s="41"/>
      <c r="Y11" s="41" t="str">
        <f ca="1">IFERROR(__xludf.DUMMYFUNCTION("""COMPUTED_VALUE"""),"j")</f>
        <v>j</v>
      </c>
      <c r="Z11" s="41"/>
      <c r="AA11" s="42"/>
      <c r="AB11" s="43"/>
      <c r="AC11" s="39"/>
      <c r="AD11" s="39"/>
      <c r="AE11" s="46"/>
      <c r="AF11" s="39"/>
      <c r="AG11" s="39"/>
      <c r="AH11" s="39"/>
      <c r="AI11" s="39"/>
      <c r="AJ11" s="39"/>
      <c r="AK11" s="39"/>
      <c r="AL11" s="39"/>
      <c r="AM11" s="41"/>
      <c r="AN11" s="41"/>
      <c r="AO11" s="41"/>
      <c r="AP11" s="41"/>
      <c r="AQ11" s="41"/>
      <c r="AR11" s="45"/>
      <c r="AS11" s="39"/>
      <c r="AT11" s="39"/>
      <c r="AU11" s="39"/>
      <c r="AV11" s="39"/>
      <c r="AW11" s="39"/>
      <c r="AX11" s="39"/>
      <c r="AY11" s="39"/>
      <c r="AZ11" s="39"/>
      <c r="BA11" s="39"/>
      <c r="BB11" s="36"/>
      <c r="BC11" s="48"/>
      <c r="BD11" s="46"/>
      <c r="BE11" s="39"/>
      <c r="BF11" s="39"/>
      <c r="BG11" s="39"/>
      <c r="BH11" s="39"/>
      <c r="BI11" s="39"/>
      <c r="BJ11" s="39"/>
      <c r="BK11" s="34"/>
      <c r="BL11" s="38"/>
      <c r="BM11" s="45"/>
      <c r="BN11" s="39"/>
      <c r="BO11" s="39"/>
      <c r="BP11" s="39"/>
      <c r="BQ11" s="41"/>
      <c r="BR11" s="39"/>
      <c r="BS11" s="39"/>
      <c r="BT11" s="39"/>
      <c r="BU11" s="39"/>
      <c r="BV11" s="39"/>
      <c r="BW11" s="44"/>
      <c r="BX11" s="45"/>
      <c r="BY11" s="39"/>
      <c r="BZ11" s="39"/>
      <c r="CA11" s="39"/>
      <c r="CB11" s="39"/>
      <c r="CC11" s="41"/>
      <c r="CD11" s="39"/>
      <c r="CE11" s="44"/>
    </row>
    <row r="12" spans="1:83" ht="13.2" x14ac:dyDescent="0.25">
      <c r="A12" s="171"/>
      <c r="B12" s="27">
        <f>B9+1</f>
        <v>45307</v>
      </c>
      <c r="C12" s="8" t="s">
        <v>27</v>
      </c>
      <c r="D12" s="28" t="s">
        <v>15</v>
      </c>
      <c r="E12" s="28" t="s">
        <v>16</v>
      </c>
      <c r="F12" s="28" t="s">
        <v>16</v>
      </c>
      <c r="G12" s="28" t="s">
        <v>16</v>
      </c>
      <c r="H12" s="28" t="s">
        <v>17</v>
      </c>
      <c r="I12" s="28" t="s">
        <v>16</v>
      </c>
      <c r="J12" s="28" t="s">
        <v>18</v>
      </c>
      <c r="K12" s="29">
        <v>2</v>
      </c>
      <c r="L12" s="40">
        <v>1</v>
      </c>
      <c r="M12" s="29">
        <v>2</v>
      </c>
      <c r="N12" s="31"/>
      <c r="O12" s="32"/>
      <c r="P12" s="32"/>
      <c r="Q12" s="32"/>
      <c r="R12" s="32" t="str">
        <f ca="1">IFERROR(__xludf.DUMMYFUNCTION("""COMPUTED_VALUE"""),"j")</f>
        <v>j</v>
      </c>
      <c r="S12" s="32"/>
      <c r="T12" s="32"/>
      <c r="U12" s="39"/>
      <c r="V12" s="41"/>
      <c r="W12" s="41"/>
      <c r="X12" s="41"/>
      <c r="Y12" s="41" t="str">
        <f ca="1">IFERROR(__xludf.DUMMYFUNCTION("""COMPUTED_VALUE"""),"j")</f>
        <v>j</v>
      </c>
      <c r="Z12" s="41"/>
      <c r="AA12" s="42"/>
      <c r="AB12" s="43"/>
      <c r="AC12" s="39"/>
      <c r="AD12" s="39"/>
      <c r="AE12" s="32"/>
      <c r="AF12" s="39"/>
      <c r="AG12" s="39"/>
      <c r="AH12" s="39"/>
      <c r="AI12" s="39"/>
      <c r="AJ12" s="39"/>
      <c r="AK12" s="39"/>
      <c r="AL12" s="39"/>
      <c r="AM12" s="41"/>
      <c r="AN12" s="41"/>
      <c r="AO12" s="41"/>
      <c r="AP12" s="41"/>
      <c r="AQ12" s="41"/>
      <c r="AR12" s="31"/>
      <c r="AS12" s="39"/>
      <c r="AT12" s="39"/>
      <c r="AU12" s="39"/>
      <c r="AV12" s="39"/>
      <c r="AW12" s="39"/>
      <c r="AX12" s="39"/>
      <c r="AY12" s="39"/>
      <c r="AZ12" s="39"/>
      <c r="BA12" s="39"/>
      <c r="BB12" s="36"/>
      <c r="BC12" s="37"/>
      <c r="BD12" s="32"/>
      <c r="BE12" s="39"/>
      <c r="BF12" s="39"/>
      <c r="BG12" s="39"/>
      <c r="BH12" s="39"/>
      <c r="BI12" s="39"/>
      <c r="BJ12" s="39"/>
      <c r="BK12" s="34"/>
      <c r="BL12" s="38"/>
      <c r="BM12" s="31"/>
      <c r="BN12" s="39"/>
      <c r="BO12" s="39"/>
      <c r="BP12" s="39"/>
      <c r="BQ12" s="41"/>
      <c r="BR12" s="39"/>
      <c r="BS12" s="39"/>
      <c r="BT12" s="39"/>
      <c r="BU12" s="39"/>
      <c r="BV12" s="39"/>
      <c r="BW12" s="44"/>
      <c r="BX12" s="31"/>
      <c r="BY12" s="39"/>
      <c r="BZ12" s="39"/>
      <c r="CA12" s="39"/>
      <c r="CB12" s="39"/>
      <c r="CC12" s="41"/>
      <c r="CD12" s="39"/>
      <c r="CE12" s="44"/>
    </row>
    <row r="13" spans="1:83" ht="13.2" x14ac:dyDescent="0.25">
      <c r="A13" s="171"/>
      <c r="B13" s="39"/>
      <c r="C13" s="39"/>
      <c r="D13" s="39" t="s">
        <v>19</v>
      </c>
      <c r="E13" s="39" t="s">
        <v>20</v>
      </c>
      <c r="F13" s="39" t="s">
        <v>20</v>
      </c>
      <c r="G13" s="39" t="s">
        <v>20</v>
      </c>
      <c r="H13" s="39" t="s">
        <v>21</v>
      </c>
      <c r="I13" s="39" t="s">
        <v>22</v>
      </c>
      <c r="J13" s="28" t="s">
        <v>18</v>
      </c>
      <c r="K13" s="29">
        <v>2</v>
      </c>
      <c r="L13" s="40">
        <v>1</v>
      </c>
      <c r="M13" s="29">
        <v>2</v>
      </c>
      <c r="N13" s="31"/>
      <c r="O13" s="32"/>
      <c r="P13" s="32"/>
      <c r="Q13" s="32"/>
      <c r="R13" s="32" t="str">
        <f ca="1">IFERROR(__xludf.DUMMYFUNCTION("""COMPUTED_VALUE"""),"j")</f>
        <v>j</v>
      </c>
      <c r="S13" s="32"/>
      <c r="T13" s="32"/>
      <c r="U13" s="39"/>
      <c r="V13" s="41"/>
      <c r="W13" s="41"/>
      <c r="X13" s="41"/>
      <c r="Y13" s="41" t="str">
        <f ca="1">IFERROR(__xludf.DUMMYFUNCTION("""COMPUTED_VALUE"""),"j")</f>
        <v>j</v>
      </c>
      <c r="Z13" s="41"/>
      <c r="AA13" s="42"/>
      <c r="AB13" s="43"/>
      <c r="AC13" s="39"/>
      <c r="AD13" s="39"/>
      <c r="AE13" s="32"/>
      <c r="AF13" s="39"/>
      <c r="AG13" s="39"/>
      <c r="AH13" s="39"/>
      <c r="AI13" s="39"/>
      <c r="AJ13" s="39"/>
      <c r="AK13" s="39"/>
      <c r="AL13" s="39"/>
      <c r="AM13" s="41"/>
      <c r="AN13" s="41"/>
      <c r="AO13" s="41"/>
      <c r="AP13" s="41"/>
      <c r="AQ13" s="41"/>
      <c r="AR13" s="31"/>
      <c r="AS13" s="39"/>
      <c r="AT13" s="39"/>
      <c r="AU13" s="39"/>
      <c r="AV13" s="39"/>
      <c r="AW13" s="39"/>
      <c r="AX13" s="39"/>
      <c r="AY13" s="39"/>
      <c r="AZ13" s="39"/>
      <c r="BA13" s="39"/>
      <c r="BB13" s="36"/>
      <c r="BC13" s="37"/>
      <c r="BD13" s="32"/>
      <c r="BE13" s="39"/>
      <c r="BF13" s="39"/>
      <c r="BG13" s="39"/>
      <c r="BH13" s="39"/>
      <c r="BI13" s="39"/>
      <c r="BJ13" s="39"/>
      <c r="BK13" s="34"/>
      <c r="BL13" s="38"/>
      <c r="BM13" s="31"/>
      <c r="BN13" s="39"/>
      <c r="BO13" s="39"/>
      <c r="BP13" s="39"/>
      <c r="BQ13" s="41"/>
      <c r="BR13" s="39"/>
      <c r="BS13" s="39"/>
      <c r="BT13" s="39"/>
      <c r="BU13" s="39"/>
      <c r="BV13" s="39"/>
      <c r="BW13" s="44"/>
      <c r="BX13" s="31"/>
      <c r="BY13" s="39"/>
      <c r="BZ13" s="39"/>
      <c r="CA13" s="39"/>
      <c r="CB13" s="39"/>
      <c r="CC13" s="41"/>
      <c r="CD13" s="39"/>
      <c r="CE13" s="44"/>
    </row>
    <row r="14" spans="1:83" ht="13.2" x14ac:dyDescent="0.25">
      <c r="A14" s="171"/>
      <c r="B14" s="39"/>
      <c r="C14" s="39"/>
      <c r="D14" s="39" t="s">
        <v>23</v>
      </c>
      <c r="E14" s="39" t="s">
        <v>24</v>
      </c>
      <c r="F14" s="39" t="s">
        <v>24</v>
      </c>
      <c r="G14" s="39" t="s">
        <v>24</v>
      </c>
      <c r="H14" s="28" t="s">
        <v>18</v>
      </c>
      <c r="I14" s="41" t="s">
        <v>18</v>
      </c>
      <c r="J14" s="28" t="s">
        <v>18</v>
      </c>
      <c r="K14" s="29">
        <v>2</v>
      </c>
      <c r="L14" s="40">
        <v>1</v>
      </c>
      <c r="M14" s="29">
        <v>1</v>
      </c>
      <c r="N14" s="45"/>
      <c r="O14" s="46"/>
      <c r="P14" s="46" t="str">
        <f ca="1">IFERROR(__xludf.DUMMYFUNCTION("""COMPUTED_VALUE"""),"j")</f>
        <v>j</v>
      </c>
      <c r="Q14" s="46" t="str">
        <f ca="1">IFERROR(__xludf.DUMMYFUNCTION("""COMPUTED_VALUE"""),"J")</f>
        <v>J</v>
      </c>
      <c r="R14" s="46"/>
      <c r="S14" s="46"/>
      <c r="T14" s="47"/>
      <c r="U14" s="39" t="str">
        <f ca="1">IFERROR(__xludf.DUMMYFUNCTION("""COMPUTED_VALUE"""),"j")</f>
        <v>j</v>
      </c>
      <c r="V14" s="41"/>
      <c r="W14" s="41"/>
      <c r="X14" s="41"/>
      <c r="Y14" s="41" t="str">
        <f ca="1">IFERROR(__xludf.DUMMYFUNCTION("""COMPUTED_VALUE"""),"j")</f>
        <v>j</v>
      </c>
      <c r="Z14" s="41"/>
      <c r="AA14" s="42"/>
      <c r="AB14" s="43"/>
      <c r="AC14" s="39"/>
      <c r="AD14" s="39"/>
      <c r="AE14" s="46"/>
      <c r="AF14" s="39"/>
      <c r="AG14" s="39"/>
      <c r="AH14" s="39"/>
      <c r="AI14" s="39"/>
      <c r="AJ14" s="39"/>
      <c r="AK14" s="39"/>
      <c r="AL14" s="39"/>
      <c r="AM14" s="41"/>
      <c r="AN14" s="41"/>
      <c r="AO14" s="41"/>
      <c r="AP14" s="41"/>
      <c r="AQ14" s="41"/>
      <c r="AR14" s="45"/>
      <c r="AS14" s="39"/>
      <c r="AT14" s="39"/>
      <c r="AU14" s="39"/>
      <c r="AV14" s="39"/>
      <c r="AW14" s="39"/>
      <c r="AX14" s="39"/>
      <c r="AY14" s="39"/>
      <c r="AZ14" s="39"/>
      <c r="BA14" s="39"/>
      <c r="BB14" s="36"/>
      <c r="BC14" s="48"/>
      <c r="BD14" s="46"/>
      <c r="BE14" s="39"/>
      <c r="BF14" s="39"/>
      <c r="BG14" s="39"/>
      <c r="BH14" s="39"/>
      <c r="BI14" s="39"/>
      <c r="BJ14" s="39"/>
      <c r="BK14" s="34"/>
      <c r="BL14" s="38"/>
      <c r="BM14" s="45"/>
      <c r="BN14" s="39"/>
      <c r="BO14" s="39"/>
      <c r="BP14" s="39"/>
      <c r="BQ14" s="41"/>
      <c r="BR14" s="39"/>
      <c r="BS14" s="39"/>
      <c r="BT14" s="39"/>
      <c r="BU14" s="39"/>
      <c r="BV14" s="39"/>
      <c r="BW14" s="44"/>
      <c r="BX14" s="45"/>
      <c r="BY14" s="39"/>
      <c r="BZ14" s="39"/>
      <c r="CA14" s="39"/>
      <c r="CB14" s="39"/>
      <c r="CC14" s="41"/>
      <c r="CD14" s="39"/>
      <c r="CE14" s="44"/>
    </row>
    <row r="15" spans="1:83" ht="13.2" x14ac:dyDescent="0.25">
      <c r="A15" s="171"/>
      <c r="B15" s="27">
        <f>B12+1</f>
        <v>45308</v>
      </c>
      <c r="C15" s="8" t="s">
        <v>28</v>
      </c>
      <c r="D15" s="28" t="s">
        <v>15</v>
      </c>
      <c r="E15" s="28" t="s">
        <v>16</v>
      </c>
      <c r="F15" s="28" t="s">
        <v>16</v>
      </c>
      <c r="G15" s="28" t="s">
        <v>16</v>
      </c>
      <c r="H15" s="28" t="s">
        <v>17</v>
      </c>
      <c r="I15" s="28" t="s">
        <v>16</v>
      </c>
      <c r="J15" s="28" t="s">
        <v>18</v>
      </c>
      <c r="K15" s="29">
        <v>2</v>
      </c>
      <c r="L15" s="40">
        <v>1</v>
      </c>
      <c r="M15" s="29">
        <v>2</v>
      </c>
      <c r="N15" s="31"/>
      <c r="O15" s="32"/>
      <c r="P15" s="32" t="str">
        <f ca="1">IFERROR(__xludf.DUMMYFUNCTION("""COMPUTED_VALUE"""),"j")</f>
        <v>j</v>
      </c>
      <c r="Q15" s="32"/>
      <c r="R15" s="32" t="str">
        <f ca="1">IFERROR(__xludf.DUMMYFUNCTION("""COMPUTED_VALUE"""),"j")</f>
        <v>j</v>
      </c>
      <c r="S15" s="32"/>
      <c r="T15" s="32"/>
      <c r="U15" s="39"/>
      <c r="V15" s="41"/>
      <c r="W15" s="41"/>
      <c r="X15" s="41"/>
      <c r="Y15" s="41" t="str">
        <f ca="1">IFERROR(__xludf.DUMMYFUNCTION("""COMPUTED_VALUE"""),"j")</f>
        <v>j</v>
      </c>
      <c r="Z15" s="41"/>
      <c r="AA15" s="42"/>
      <c r="AB15" s="43"/>
      <c r="AC15" s="39"/>
      <c r="AD15" s="39"/>
      <c r="AE15" s="32"/>
      <c r="AF15" s="39"/>
      <c r="AG15" s="39"/>
      <c r="AH15" s="39"/>
      <c r="AI15" s="39"/>
      <c r="AJ15" s="39"/>
      <c r="AK15" s="39"/>
      <c r="AL15" s="39"/>
      <c r="AM15" s="41"/>
      <c r="AN15" s="41"/>
      <c r="AO15" s="41"/>
      <c r="AP15" s="41"/>
      <c r="AQ15" s="41"/>
      <c r="AR15" s="31"/>
      <c r="AS15" s="39"/>
      <c r="AT15" s="39"/>
      <c r="AU15" s="39"/>
      <c r="AV15" s="39"/>
      <c r="AW15" s="39"/>
      <c r="AX15" s="39"/>
      <c r="AY15" s="39"/>
      <c r="AZ15" s="39"/>
      <c r="BA15" s="39"/>
      <c r="BB15" s="36"/>
      <c r="BC15" s="37"/>
      <c r="BD15" s="32"/>
      <c r="BE15" s="39"/>
      <c r="BF15" s="39"/>
      <c r="BG15" s="39"/>
      <c r="BH15" s="39"/>
      <c r="BI15" s="39"/>
      <c r="BJ15" s="39"/>
      <c r="BK15" s="34"/>
      <c r="BL15" s="38"/>
      <c r="BM15" s="31"/>
      <c r="BN15" s="39"/>
      <c r="BO15" s="39"/>
      <c r="BP15" s="39"/>
      <c r="BQ15" s="41"/>
      <c r="BR15" s="39"/>
      <c r="BS15" s="39"/>
      <c r="BT15" s="39"/>
      <c r="BU15" s="39"/>
      <c r="BV15" s="39"/>
      <c r="BW15" s="44"/>
      <c r="BX15" s="31"/>
      <c r="BY15" s="39"/>
      <c r="BZ15" s="39"/>
      <c r="CA15" s="39"/>
      <c r="CB15" s="39"/>
      <c r="CC15" s="41"/>
      <c r="CD15" s="39"/>
      <c r="CE15" s="44"/>
    </row>
    <row r="16" spans="1:83" ht="13.2" x14ac:dyDescent="0.25">
      <c r="A16" s="171"/>
      <c r="B16" s="39"/>
      <c r="C16" s="39"/>
      <c r="D16" s="39" t="s">
        <v>19</v>
      </c>
      <c r="E16" s="39" t="s">
        <v>20</v>
      </c>
      <c r="F16" s="39" t="s">
        <v>20</v>
      </c>
      <c r="G16" s="39" t="s">
        <v>20</v>
      </c>
      <c r="H16" s="39" t="s">
        <v>21</v>
      </c>
      <c r="I16" s="39" t="s">
        <v>22</v>
      </c>
      <c r="J16" s="28" t="s">
        <v>18</v>
      </c>
      <c r="K16" s="29">
        <v>2</v>
      </c>
      <c r="L16" s="40">
        <v>1</v>
      </c>
      <c r="M16" s="29">
        <v>2</v>
      </c>
      <c r="N16" s="31"/>
      <c r="O16" s="32"/>
      <c r="P16" s="32" t="str">
        <f ca="1">IFERROR(__xludf.DUMMYFUNCTION("""COMPUTED_VALUE"""),"j")</f>
        <v>j</v>
      </c>
      <c r="Q16" s="32"/>
      <c r="R16" s="32" t="str">
        <f ca="1">IFERROR(__xludf.DUMMYFUNCTION("""COMPUTED_VALUE"""),"j")</f>
        <v>j</v>
      </c>
      <c r="S16" s="32"/>
      <c r="T16" s="32"/>
      <c r="U16" s="39"/>
      <c r="V16" s="41"/>
      <c r="W16" s="41"/>
      <c r="X16" s="41"/>
      <c r="Y16" s="41" t="str">
        <f ca="1">IFERROR(__xludf.DUMMYFUNCTION("""COMPUTED_VALUE"""),"j")</f>
        <v>j</v>
      </c>
      <c r="Z16" s="41"/>
      <c r="AA16" s="42"/>
      <c r="AB16" s="43"/>
      <c r="AC16" s="39"/>
      <c r="AD16" s="39"/>
      <c r="AE16" s="32"/>
      <c r="AF16" s="39"/>
      <c r="AG16" s="39"/>
      <c r="AH16" s="39"/>
      <c r="AI16" s="39"/>
      <c r="AJ16" s="39"/>
      <c r="AK16" s="39"/>
      <c r="AL16" s="39"/>
      <c r="AM16" s="41"/>
      <c r="AN16" s="41"/>
      <c r="AO16" s="41"/>
      <c r="AP16" s="41"/>
      <c r="AQ16" s="41"/>
      <c r="AR16" s="31"/>
      <c r="AS16" s="39"/>
      <c r="AT16" s="39"/>
      <c r="AU16" s="39"/>
      <c r="AV16" s="39"/>
      <c r="AW16" s="39"/>
      <c r="AX16" s="39"/>
      <c r="AY16" s="39"/>
      <c r="AZ16" s="39"/>
      <c r="BA16" s="39"/>
      <c r="BB16" s="36"/>
      <c r="BC16" s="37"/>
      <c r="BD16" s="32"/>
      <c r="BE16" s="39"/>
      <c r="BF16" s="39"/>
      <c r="BG16" s="39"/>
      <c r="BH16" s="39"/>
      <c r="BI16" s="39"/>
      <c r="BJ16" s="39"/>
      <c r="BK16" s="34"/>
      <c r="BL16" s="38"/>
      <c r="BM16" s="31"/>
      <c r="BN16" s="39"/>
      <c r="BO16" s="39"/>
      <c r="BP16" s="39"/>
      <c r="BQ16" s="41"/>
      <c r="BR16" s="39"/>
      <c r="BS16" s="39"/>
      <c r="BT16" s="39"/>
      <c r="BU16" s="39"/>
      <c r="BV16" s="39"/>
      <c r="BW16" s="44"/>
      <c r="BX16" s="31"/>
      <c r="BY16" s="39"/>
      <c r="BZ16" s="39"/>
      <c r="CA16" s="39"/>
      <c r="CB16" s="39"/>
      <c r="CC16" s="41"/>
      <c r="CD16" s="39"/>
      <c r="CE16" s="44"/>
    </row>
    <row r="17" spans="1:83" ht="13.2" x14ac:dyDescent="0.25">
      <c r="A17" s="171"/>
      <c r="B17" s="39"/>
      <c r="C17" s="39"/>
      <c r="D17" s="39" t="s">
        <v>23</v>
      </c>
      <c r="E17" s="39" t="s">
        <v>24</v>
      </c>
      <c r="F17" s="39" t="s">
        <v>24</v>
      </c>
      <c r="G17" s="39" t="s">
        <v>24</v>
      </c>
      <c r="H17" s="28" t="s">
        <v>18</v>
      </c>
      <c r="I17" s="41" t="s">
        <v>18</v>
      </c>
      <c r="J17" s="28" t="s">
        <v>18</v>
      </c>
      <c r="K17" s="29">
        <v>2</v>
      </c>
      <c r="L17" s="40">
        <v>1</v>
      </c>
      <c r="M17" s="29">
        <v>1</v>
      </c>
      <c r="N17" s="45"/>
      <c r="O17" s="46"/>
      <c r="P17" s="46" t="str">
        <f ca="1">IFERROR(__xludf.DUMMYFUNCTION("""COMPUTED_VALUE"""),"j")</f>
        <v>j</v>
      </c>
      <c r="Q17" s="46"/>
      <c r="R17" s="46"/>
      <c r="S17" s="46"/>
      <c r="T17" s="47"/>
      <c r="U17" s="39"/>
      <c r="V17" s="41"/>
      <c r="W17" s="41"/>
      <c r="X17" s="41"/>
      <c r="Y17" s="41" t="str">
        <f ca="1">IFERROR(__xludf.DUMMYFUNCTION("""COMPUTED_VALUE"""),"j")</f>
        <v>j</v>
      </c>
      <c r="Z17" s="41"/>
      <c r="AA17" s="42"/>
      <c r="AB17" s="43"/>
      <c r="AC17" s="39"/>
      <c r="AD17" s="39"/>
      <c r="AE17" s="46"/>
      <c r="AF17" s="39"/>
      <c r="AG17" s="39"/>
      <c r="AH17" s="39"/>
      <c r="AI17" s="39"/>
      <c r="AJ17" s="39"/>
      <c r="AK17" s="39"/>
      <c r="AL17" s="39"/>
      <c r="AM17" s="41"/>
      <c r="AN17" s="41"/>
      <c r="AO17" s="41"/>
      <c r="AP17" s="41"/>
      <c r="AQ17" s="41"/>
      <c r="AR17" s="45"/>
      <c r="AS17" s="39"/>
      <c r="AT17" s="39"/>
      <c r="AU17" s="39"/>
      <c r="AV17" s="39"/>
      <c r="AW17" s="39"/>
      <c r="AX17" s="39"/>
      <c r="AY17" s="39"/>
      <c r="AZ17" s="39"/>
      <c r="BA17" s="39"/>
      <c r="BB17" s="36"/>
      <c r="BC17" s="48"/>
      <c r="BD17" s="46"/>
      <c r="BE17" s="39"/>
      <c r="BF17" s="39"/>
      <c r="BG17" s="39"/>
      <c r="BH17" s="39"/>
      <c r="BI17" s="39"/>
      <c r="BJ17" s="39"/>
      <c r="BK17" s="34"/>
      <c r="BL17" s="38"/>
      <c r="BM17" s="45"/>
      <c r="BN17" s="39"/>
      <c r="BO17" s="39"/>
      <c r="BP17" s="39"/>
      <c r="BQ17" s="41"/>
      <c r="BR17" s="39"/>
      <c r="BS17" s="39"/>
      <c r="BT17" s="39"/>
      <c r="BU17" s="39"/>
      <c r="BV17" s="39"/>
      <c r="BW17" s="44"/>
      <c r="BX17" s="45"/>
      <c r="BY17" s="39"/>
      <c r="BZ17" s="39"/>
      <c r="CA17" s="39"/>
      <c r="CB17" s="39"/>
      <c r="CC17" s="41"/>
      <c r="CD17" s="39"/>
      <c r="CE17" s="44"/>
    </row>
    <row r="18" spans="1:83" ht="13.2" x14ac:dyDescent="0.25">
      <c r="A18" s="171"/>
      <c r="B18" s="27">
        <f>B15+1</f>
        <v>45309</v>
      </c>
      <c r="C18" s="8" t="s">
        <v>29</v>
      </c>
      <c r="D18" s="8" t="s">
        <v>15</v>
      </c>
      <c r="E18" s="8" t="s">
        <v>30</v>
      </c>
      <c r="F18" s="8" t="s">
        <v>30</v>
      </c>
      <c r="G18" s="8" t="s">
        <v>30</v>
      </c>
      <c r="H18" s="8" t="s">
        <v>18</v>
      </c>
      <c r="I18" s="28" t="s">
        <v>18</v>
      </c>
      <c r="J18" s="28" t="s">
        <v>18</v>
      </c>
      <c r="K18" s="29">
        <v>2</v>
      </c>
      <c r="L18" s="40">
        <v>1</v>
      </c>
      <c r="M18" s="29">
        <v>1</v>
      </c>
      <c r="N18" s="31"/>
      <c r="O18" s="32"/>
      <c r="P18" s="32" t="str">
        <f ca="1">IFERROR(__xludf.DUMMYFUNCTION("""COMPUTED_VALUE"""),"j")</f>
        <v>j</v>
      </c>
      <c r="Q18" s="32"/>
      <c r="R18" s="32" t="str">
        <f ca="1">IFERROR(__xludf.DUMMYFUNCTION("""COMPUTED_VALUE"""),"j")</f>
        <v>j</v>
      </c>
      <c r="S18" s="32"/>
      <c r="T18" s="32"/>
      <c r="U18" s="39" t="str">
        <f ca="1">IFERROR(__xludf.DUMMYFUNCTION("""COMPUTED_VALUE"""),"j")</f>
        <v>j</v>
      </c>
      <c r="V18" s="41"/>
      <c r="W18" s="41"/>
      <c r="X18" s="41"/>
      <c r="Y18" s="41"/>
      <c r="Z18" s="41"/>
      <c r="AA18" s="42"/>
      <c r="AB18" s="43"/>
      <c r="AC18" s="39"/>
      <c r="AD18" s="39"/>
      <c r="AE18" s="32"/>
      <c r="AF18" s="39"/>
      <c r="AG18" s="39"/>
      <c r="AH18" s="39"/>
      <c r="AI18" s="39"/>
      <c r="AJ18" s="39"/>
      <c r="AK18" s="39"/>
      <c r="AL18" s="39"/>
      <c r="AM18" s="41"/>
      <c r="AN18" s="41"/>
      <c r="AO18" s="41"/>
      <c r="AP18" s="41"/>
      <c r="AQ18" s="41"/>
      <c r="AR18" s="31"/>
      <c r="AS18" s="39"/>
      <c r="AT18" s="39"/>
      <c r="AU18" s="39"/>
      <c r="AV18" s="39"/>
      <c r="AW18" s="39"/>
      <c r="AX18" s="39"/>
      <c r="AY18" s="39"/>
      <c r="AZ18" s="39"/>
      <c r="BA18" s="39"/>
      <c r="BB18" s="36"/>
      <c r="BC18" s="49"/>
      <c r="BD18" s="50"/>
      <c r="BE18" s="51"/>
      <c r="BF18" s="51"/>
      <c r="BG18" s="51"/>
      <c r="BH18" s="51"/>
      <c r="BI18" s="51"/>
      <c r="BJ18" s="51"/>
      <c r="BK18" s="52"/>
      <c r="BL18" s="53"/>
      <c r="BM18" s="31"/>
      <c r="BN18" s="39"/>
      <c r="BO18" s="39"/>
      <c r="BP18" s="39"/>
      <c r="BQ18" s="41"/>
      <c r="BR18" s="39"/>
      <c r="BS18" s="39"/>
      <c r="BT18" s="39"/>
      <c r="BU18" s="39"/>
      <c r="BV18" s="39"/>
      <c r="BW18" s="44"/>
      <c r="BX18" s="31"/>
      <c r="BY18" s="39"/>
      <c r="BZ18" s="39"/>
      <c r="CA18" s="39"/>
      <c r="CB18" s="39"/>
      <c r="CC18" s="41"/>
      <c r="CD18" s="39"/>
      <c r="CE18" s="44"/>
    </row>
    <row r="19" spans="1:83" ht="13.2" x14ac:dyDescent="0.25">
      <c r="A19" s="171"/>
      <c r="B19" s="39"/>
      <c r="C19" s="39"/>
      <c r="D19" s="39" t="s">
        <v>23</v>
      </c>
      <c r="E19" s="39" t="s">
        <v>31</v>
      </c>
      <c r="F19" s="39" t="s">
        <v>31</v>
      </c>
      <c r="G19" s="39" t="s">
        <v>31</v>
      </c>
      <c r="H19" s="39" t="s">
        <v>18</v>
      </c>
      <c r="I19" s="39" t="s">
        <v>18</v>
      </c>
      <c r="J19" s="28" t="s">
        <v>18</v>
      </c>
      <c r="K19" s="29">
        <v>2</v>
      </c>
      <c r="L19" s="40">
        <v>1</v>
      </c>
      <c r="M19" s="29">
        <v>1</v>
      </c>
      <c r="N19" s="45" t="str">
        <f ca="1">IFERROR(__xludf.DUMMYFUNCTION("""COMPUTED_VALUE"""),"J")</f>
        <v>J</v>
      </c>
      <c r="O19" s="46"/>
      <c r="P19" s="46" t="str">
        <f ca="1">IFERROR(__xludf.DUMMYFUNCTION("""COMPUTED_VALUE"""),"j")</f>
        <v>j</v>
      </c>
      <c r="Q19" s="46" t="str">
        <f ca="1">IFERROR(__xludf.DUMMYFUNCTION("""COMPUTED_VALUE"""),"J")</f>
        <v>J</v>
      </c>
      <c r="R19" s="46" t="str">
        <f ca="1">IFERROR(__xludf.DUMMYFUNCTION("""COMPUTED_VALUE"""),"j")</f>
        <v>j</v>
      </c>
      <c r="S19" s="46"/>
      <c r="T19" s="47"/>
      <c r="U19" s="39" t="str">
        <f ca="1">IFERROR(__xludf.DUMMYFUNCTION("""COMPUTED_VALUE"""),"j")</f>
        <v>j</v>
      </c>
      <c r="V19" s="41"/>
      <c r="W19" s="41"/>
      <c r="X19" s="41"/>
      <c r="Y19" s="41" t="str">
        <f ca="1">IFERROR(__xludf.DUMMYFUNCTION("""COMPUTED_VALUE"""),"j")</f>
        <v>j</v>
      </c>
      <c r="Z19" s="41"/>
      <c r="AA19" s="42"/>
      <c r="AB19" s="43"/>
      <c r="AC19" s="39"/>
      <c r="AD19" s="39"/>
      <c r="AE19" s="46"/>
      <c r="AF19" s="39"/>
      <c r="AG19" s="39"/>
      <c r="AH19" s="39"/>
      <c r="AI19" s="39"/>
      <c r="AJ19" s="39"/>
      <c r="AK19" s="39"/>
      <c r="AL19" s="39"/>
      <c r="AM19" s="41"/>
      <c r="AN19" s="41"/>
      <c r="AO19" s="41"/>
      <c r="AP19" s="41"/>
      <c r="AQ19" s="41"/>
      <c r="AR19" s="45"/>
      <c r="AS19" s="39"/>
      <c r="AT19" s="39"/>
      <c r="AU19" s="39"/>
      <c r="AV19" s="39"/>
      <c r="AW19" s="39"/>
      <c r="AX19" s="39"/>
      <c r="AY19" s="39"/>
      <c r="AZ19" s="39"/>
      <c r="BA19" s="39"/>
      <c r="BB19" s="36"/>
      <c r="BC19" s="54"/>
      <c r="BD19" s="55"/>
      <c r="BE19" s="51"/>
      <c r="BF19" s="51"/>
      <c r="BG19" s="51"/>
      <c r="BH19" s="51"/>
      <c r="BI19" s="51"/>
      <c r="BJ19" s="51"/>
      <c r="BK19" s="52"/>
      <c r="BL19" s="53"/>
      <c r="BM19" s="45"/>
      <c r="BN19" s="39"/>
      <c r="BO19" s="39"/>
      <c r="BP19" s="39"/>
      <c r="BQ19" s="41"/>
      <c r="BR19" s="39"/>
      <c r="BS19" s="39"/>
      <c r="BT19" s="39"/>
      <c r="BU19" s="39"/>
      <c r="BV19" s="39"/>
      <c r="BW19" s="44"/>
      <c r="BX19" s="45"/>
      <c r="BY19" s="39"/>
      <c r="BZ19" s="39"/>
      <c r="CA19" s="39"/>
      <c r="CB19" s="39"/>
      <c r="CC19" s="41"/>
      <c r="CD19" s="39"/>
      <c r="CE19" s="44"/>
    </row>
    <row r="20" spans="1:83" ht="13.2" x14ac:dyDescent="0.25">
      <c r="A20" s="171"/>
      <c r="B20" s="27">
        <f>B18+1</f>
        <v>45310</v>
      </c>
      <c r="C20" s="8" t="s">
        <v>32</v>
      </c>
      <c r="D20" s="8" t="s">
        <v>15</v>
      </c>
      <c r="E20" s="8" t="s">
        <v>30</v>
      </c>
      <c r="F20" s="8" t="s">
        <v>30</v>
      </c>
      <c r="G20" s="8" t="s">
        <v>30</v>
      </c>
      <c r="H20" s="8" t="s">
        <v>18</v>
      </c>
      <c r="I20" s="41" t="s">
        <v>18</v>
      </c>
      <c r="J20" s="28" t="s">
        <v>18</v>
      </c>
      <c r="K20" s="29">
        <v>2</v>
      </c>
      <c r="L20" s="40">
        <v>1</v>
      </c>
      <c r="M20" s="29">
        <v>1</v>
      </c>
      <c r="N20" s="31" t="str">
        <f ca="1">IFERROR(__xludf.DUMMYFUNCTION("""COMPUTED_VALUE"""),"J")</f>
        <v>J</v>
      </c>
      <c r="O20" s="32"/>
      <c r="P20" s="32" t="str">
        <f ca="1">IFERROR(__xludf.DUMMYFUNCTION("""COMPUTED_VALUE"""),"j")</f>
        <v>j</v>
      </c>
      <c r="Q20" s="32"/>
      <c r="R20" s="32" t="str">
        <f ca="1">IFERROR(__xludf.DUMMYFUNCTION("""COMPUTED_VALUE"""),"j")</f>
        <v>j</v>
      </c>
      <c r="S20" s="32"/>
      <c r="T20" s="123" t="s">
        <v>132</v>
      </c>
      <c r="U20" s="39" t="str">
        <f ca="1">IFERROR(__xludf.DUMMYFUNCTION("""COMPUTED_VALUE"""),"j")</f>
        <v>j</v>
      </c>
      <c r="V20" s="41"/>
      <c r="W20" s="41"/>
      <c r="X20" s="41"/>
      <c r="Y20" s="41" t="str">
        <f ca="1">IFERROR(__xludf.DUMMYFUNCTION("""COMPUTED_VALUE"""),"j")</f>
        <v>j</v>
      </c>
      <c r="Z20" s="41"/>
      <c r="AA20" s="42"/>
      <c r="AB20" s="43"/>
      <c r="AC20" s="39"/>
      <c r="AD20" s="39"/>
      <c r="AE20" s="32"/>
      <c r="AF20" s="39"/>
      <c r="AG20" s="39"/>
      <c r="AH20" s="39"/>
      <c r="AI20" s="39"/>
      <c r="AJ20" s="39"/>
      <c r="AL20" s="39"/>
      <c r="AM20" s="41"/>
      <c r="AN20" s="41"/>
      <c r="AO20" s="41"/>
      <c r="AP20" s="41"/>
      <c r="AQ20" s="41"/>
      <c r="AR20" s="31"/>
      <c r="AS20" s="39"/>
      <c r="AT20" s="39"/>
      <c r="AU20" s="39"/>
      <c r="AV20" s="39"/>
      <c r="AW20" s="39"/>
      <c r="AX20" s="39"/>
      <c r="AY20" s="39"/>
      <c r="AZ20" s="39"/>
      <c r="BA20" s="39"/>
      <c r="BB20" s="36"/>
      <c r="BC20" s="49"/>
      <c r="BD20" s="50"/>
      <c r="BE20" s="51"/>
      <c r="BF20" s="51"/>
      <c r="BG20" s="51"/>
      <c r="BH20" s="51"/>
      <c r="BI20" s="51"/>
      <c r="BJ20" s="51"/>
      <c r="BK20" s="52"/>
      <c r="BL20" s="53"/>
      <c r="BM20" s="31"/>
      <c r="BN20" s="39"/>
      <c r="BO20" s="39"/>
      <c r="BP20" s="39"/>
      <c r="BQ20" s="41"/>
      <c r="BR20" s="39"/>
      <c r="BS20" s="39"/>
      <c r="BT20" s="39"/>
      <c r="BU20" s="39"/>
      <c r="BV20" s="39"/>
      <c r="BW20" s="44"/>
      <c r="BX20" s="31"/>
      <c r="BY20" s="39"/>
      <c r="BZ20" s="39"/>
      <c r="CA20" s="39"/>
      <c r="CB20" s="39"/>
      <c r="CC20" s="41"/>
      <c r="CD20" s="39"/>
      <c r="CE20" s="44"/>
    </row>
    <row r="21" spans="1:83" ht="13.2" x14ac:dyDescent="0.25">
      <c r="A21" s="172"/>
      <c r="B21" s="39"/>
      <c r="C21" s="39"/>
      <c r="D21" s="39" t="s">
        <v>23</v>
      </c>
      <c r="E21" s="39" t="s">
        <v>31</v>
      </c>
      <c r="F21" s="39" t="s">
        <v>31</v>
      </c>
      <c r="G21" s="39" t="s">
        <v>31</v>
      </c>
      <c r="H21" s="39" t="s">
        <v>18</v>
      </c>
      <c r="I21" s="28" t="s">
        <v>18</v>
      </c>
      <c r="J21" s="28" t="s">
        <v>18</v>
      </c>
      <c r="K21" s="29">
        <v>2</v>
      </c>
      <c r="L21" s="40">
        <v>1</v>
      </c>
      <c r="M21" s="29">
        <v>1</v>
      </c>
      <c r="N21" s="31" t="str">
        <f ca="1">IFERROR(__xludf.DUMMYFUNCTION("""COMPUTED_VALUE"""),"J")</f>
        <v>J</v>
      </c>
      <c r="O21" s="32"/>
      <c r="P21" s="32" t="str">
        <f ca="1">IFERROR(__xludf.DUMMYFUNCTION("""COMPUTED_VALUE"""),"j")</f>
        <v>j</v>
      </c>
      <c r="Q21" s="32" t="str">
        <f ca="1">IFERROR(__xludf.DUMMYFUNCTION("""COMPUTED_VALUE"""),"J")</f>
        <v>J</v>
      </c>
      <c r="R21" s="32" t="str">
        <f ca="1">IFERROR(__xludf.DUMMYFUNCTION("""COMPUTED_VALUE"""),"j")</f>
        <v>j</v>
      </c>
      <c r="S21" s="32"/>
      <c r="T21" s="123" t="s">
        <v>132</v>
      </c>
      <c r="U21" s="39" t="str">
        <f ca="1">IFERROR(__xludf.DUMMYFUNCTION("""COMPUTED_VALUE"""),"j")</f>
        <v>j</v>
      </c>
      <c r="V21" s="41"/>
      <c r="W21" s="41"/>
      <c r="X21" s="41"/>
      <c r="Y21" s="41" t="str">
        <f ca="1">IFERROR(__xludf.DUMMYFUNCTION("""COMPUTED_VALUE"""),"j")</f>
        <v>j</v>
      </c>
      <c r="Z21" s="41"/>
      <c r="AA21" s="42"/>
      <c r="AB21" s="43"/>
      <c r="AC21" s="39"/>
      <c r="AD21" s="39"/>
      <c r="AE21" s="32"/>
      <c r="AF21" s="39"/>
      <c r="AG21" s="39"/>
      <c r="AH21" s="39"/>
      <c r="AI21" s="39"/>
      <c r="AJ21" s="39"/>
      <c r="AK21" s="39"/>
      <c r="AL21" s="39"/>
      <c r="AM21" s="41"/>
      <c r="AN21" s="41"/>
      <c r="AO21" s="41"/>
      <c r="AP21" s="41"/>
      <c r="AQ21" s="41"/>
      <c r="AR21" s="31"/>
      <c r="AS21" s="39"/>
      <c r="AT21" s="39"/>
      <c r="AU21" s="39"/>
      <c r="AV21" s="39"/>
      <c r="AW21" s="39"/>
      <c r="AX21" s="39"/>
      <c r="AY21" s="39"/>
      <c r="AZ21" s="39"/>
      <c r="BA21" s="39"/>
      <c r="BB21" s="36"/>
      <c r="BC21" s="49"/>
      <c r="BD21" s="50"/>
      <c r="BE21" s="51"/>
      <c r="BF21" s="51"/>
      <c r="BG21" s="51"/>
      <c r="BH21" s="51"/>
      <c r="BI21" s="51"/>
      <c r="BJ21" s="51"/>
      <c r="BK21" s="52"/>
      <c r="BL21" s="53"/>
      <c r="BM21" s="31"/>
      <c r="BN21" s="39"/>
      <c r="BO21" s="39"/>
      <c r="BP21" s="39"/>
      <c r="BQ21" s="41"/>
      <c r="BR21" s="39"/>
      <c r="BS21" s="39"/>
      <c r="BT21" s="39"/>
      <c r="BU21" s="39"/>
      <c r="BV21" s="39"/>
      <c r="BW21" s="44"/>
      <c r="BX21" s="31"/>
      <c r="BY21" s="39"/>
      <c r="BZ21" s="39"/>
      <c r="CA21" s="39"/>
      <c r="CB21" s="39"/>
      <c r="CC21" s="41"/>
      <c r="CD21" s="39"/>
      <c r="CE21" s="44"/>
    </row>
    <row r="22" spans="1:83" ht="13.2" x14ac:dyDescent="0.25">
      <c r="A22" s="170">
        <f>A3+1</f>
        <v>4</v>
      </c>
      <c r="B22" s="27">
        <f>B20+1</f>
        <v>45311</v>
      </c>
      <c r="C22" s="8" t="s">
        <v>14</v>
      </c>
      <c r="D22" s="28" t="s">
        <v>15</v>
      </c>
      <c r="E22" s="28" t="s">
        <v>16</v>
      </c>
      <c r="F22" s="56" t="s">
        <v>16</v>
      </c>
      <c r="G22" s="28" t="s">
        <v>16</v>
      </c>
      <c r="H22" s="28" t="s">
        <v>17</v>
      </c>
      <c r="I22" s="28" t="s">
        <v>16</v>
      </c>
      <c r="J22" s="28" t="s">
        <v>18</v>
      </c>
      <c r="K22" s="29">
        <v>2</v>
      </c>
      <c r="L22" s="40">
        <v>1</v>
      </c>
      <c r="M22" s="29">
        <v>2</v>
      </c>
      <c r="N22" s="43"/>
      <c r="O22" s="57"/>
      <c r="P22" s="57"/>
      <c r="Q22" s="57"/>
      <c r="R22" s="57" t="str">
        <f ca="1">IFERROR(__xludf.DUMMYFUNCTION("""COMPUTED_VALUE"""),"j")</f>
        <v>j</v>
      </c>
      <c r="S22" s="57"/>
      <c r="T22" s="57"/>
      <c r="U22" s="39"/>
      <c r="V22" s="41" t="str">
        <f ca="1">IFERROR(__xludf.DUMMYFUNCTION("""COMPUTED_VALUE"""),"j")</f>
        <v>j</v>
      </c>
      <c r="W22" s="41"/>
      <c r="X22" s="41"/>
      <c r="Y22" s="41"/>
      <c r="Z22" s="41"/>
      <c r="AA22" s="42"/>
      <c r="AB22" s="43"/>
      <c r="AC22" s="39"/>
      <c r="AD22" s="39"/>
      <c r="AE22" s="57"/>
      <c r="AF22" s="39"/>
      <c r="AG22" s="39"/>
      <c r="AH22" s="39"/>
      <c r="AI22" s="39"/>
      <c r="AJ22" s="39"/>
      <c r="AK22" s="39"/>
      <c r="AL22" s="39"/>
      <c r="AM22" s="41"/>
      <c r="AN22" s="41"/>
      <c r="AO22" s="41"/>
      <c r="AP22" s="41"/>
      <c r="AQ22" s="41"/>
      <c r="AR22" s="43"/>
      <c r="AS22" s="39"/>
      <c r="AT22" s="39"/>
      <c r="AU22" s="39"/>
      <c r="AV22" s="39"/>
      <c r="AW22" s="39"/>
      <c r="AX22" s="39"/>
      <c r="AY22" s="39"/>
      <c r="AZ22" s="39"/>
      <c r="BA22" s="39"/>
      <c r="BB22" s="44"/>
      <c r="BC22" s="58"/>
      <c r="BD22" s="59"/>
      <c r="BE22" s="51"/>
      <c r="BF22" s="51"/>
      <c r="BG22" s="51"/>
      <c r="BH22" s="51"/>
      <c r="BI22" s="51"/>
      <c r="BJ22" s="51"/>
      <c r="BK22" s="52"/>
      <c r="BL22" s="53"/>
      <c r="BM22" s="43"/>
      <c r="BN22" s="39"/>
      <c r="BO22" s="39"/>
      <c r="BP22" s="39"/>
      <c r="BQ22" s="41"/>
      <c r="BR22" s="39"/>
      <c r="BS22" s="39"/>
      <c r="BT22" s="39"/>
      <c r="BU22" s="39"/>
      <c r="BV22" s="39"/>
      <c r="BW22" s="44"/>
      <c r="BX22" s="43"/>
      <c r="BY22" s="39"/>
      <c r="BZ22" s="39"/>
      <c r="CA22" s="39"/>
      <c r="CB22" s="39"/>
      <c r="CC22" s="41"/>
      <c r="CD22" s="39"/>
      <c r="CE22" s="44"/>
    </row>
    <row r="23" spans="1:83" ht="13.2" x14ac:dyDescent="0.25">
      <c r="A23" s="171"/>
      <c r="B23" s="39"/>
      <c r="C23" s="39"/>
      <c r="D23" s="39" t="s">
        <v>19</v>
      </c>
      <c r="E23" s="39" t="s">
        <v>20</v>
      </c>
      <c r="F23" s="56" t="s">
        <v>20</v>
      </c>
      <c r="G23" s="39" t="s">
        <v>20</v>
      </c>
      <c r="H23" s="39" t="s">
        <v>21</v>
      </c>
      <c r="I23" s="39" t="s">
        <v>22</v>
      </c>
      <c r="J23" s="28" t="s">
        <v>18</v>
      </c>
      <c r="K23" s="29">
        <v>2</v>
      </c>
      <c r="L23" s="40">
        <v>1</v>
      </c>
      <c r="M23" s="29">
        <v>2</v>
      </c>
      <c r="N23" s="31"/>
      <c r="O23" s="32"/>
      <c r="P23" s="32"/>
      <c r="Q23" s="32"/>
      <c r="R23" s="32"/>
      <c r="S23" s="32"/>
      <c r="T23" s="32"/>
      <c r="U23" s="39"/>
      <c r="V23" s="41" t="str">
        <f ca="1">IFERROR(__xludf.DUMMYFUNCTION("""COMPUTED_VALUE"""),"j")</f>
        <v>j</v>
      </c>
      <c r="W23" s="41"/>
      <c r="X23" s="41"/>
      <c r="Y23" s="41"/>
      <c r="Z23" s="41"/>
      <c r="AA23" s="42"/>
      <c r="AB23" s="43"/>
      <c r="AC23" s="39"/>
      <c r="AD23" s="39"/>
      <c r="AE23" s="32"/>
      <c r="AF23" s="39"/>
      <c r="AG23" s="39"/>
      <c r="AH23" s="39"/>
      <c r="AI23" s="39"/>
      <c r="AJ23" s="39"/>
      <c r="AK23" s="39"/>
      <c r="AL23" s="39"/>
      <c r="AM23" s="41"/>
      <c r="AN23" s="41"/>
      <c r="AO23" s="41"/>
      <c r="AP23" s="41"/>
      <c r="AQ23" s="41"/>
      <c r="AR23" s="31"/>
      <c r="AS23" s="39"/>
      <c r="AT23" s="39"/>
      <c r="AU23" s="39"/>
      <c r="AV23" s="39"/>
      <c r="AW23" s="39"/>
      <c r="AX23" s="39"/>
      <c r="AY23" s="39"/>
      <c r="AZ23" s="39"/>
      <c r="BA23" s="39"/>
      <c r="BB23" s="36"/>
      <c r="BC23" s="49"/>
      <c r="BD23" s="50"/>
      <c r="BE23" s="51"/>
      <c r="BF23" s="51"/>
      <c r="BG23" s="51"/>
      <c r="BH23" s="51"/>
      <c r="BI23" s="51"/>
      <c r="BJ23" s="51"/>
      <c r="BK23" s="52"/>
      <c r="BL23" s="53"/>
      <c r="BM23" s="31"/>
      <c r="BN23" s="39"/>
      <c r="BO23" s="39"/>
      <c r="BP23" s="39"/>
      <c r="BQ23" s="41"/>
      <c r="BR23" s="39"/>
      <c r="BS23" s="39"/>
      <c r="BT23" s="39"/>
      <c r="BU23" s="39"/>
      <c r="BV23" s="39"/>
      <c r="BW23" s="44"/>
      <c r="BX23" s="31"/>
      <c r="BY23" s="39"/>
      <c r="BZ23" s="39"/>
      <c r="CA23" s="39"/>
      <c r="CB23" s="39"/>
      <c r="CC23" s="41"/>
      <c r="CD23" s="39"/>
      <c r="CE23" s="44"/>
    </row>
    <row r="24" spans="1:83" ht="13.2" x14ac:dyDescent="0.25">
      <c r="A24" s="171"/>
      <c r="B24" s="39"/>
      <c r="C24" s="39"/>
      <c r="D24" s="39" t="s">
        <v>23</v>
      </c>
      <c r="E24" s="39" t="s">
        <v>24</v>
      </c>
      <c r="F24" s="39" t="s">
        <v>24</v>
      </c>
      <c r="G24" s="39" t="s">
        <v>24</v>
      </c>
      <c r="H24" s="28" t="s">
        <v>18</v>
      </c>
      <c r="I24" s="41" t="s">
        <v>18</v>
      </c>
      <c r="J24" s="28" t="s">
        <v>18</v>
      </c>
      <c r="K24" s="29">
        <v>2</v>
      </c>
      <c r="L24" s="40">
        <v>1</v>
      </c>
      <c r="M24" s="29">
        <v>1</v>
      </c>
      <c r="N24" s="45"/>
      <c r="O24" s="46"/>
      <c r="P24" s="46" t="str">
        <f ca="1">IFERROR(__xludf.DUMMYFUNCTION("""COMPUTED_VALUE"""),"j")</f>
        <v>j</v>
      </c>
      <c r="Q24" s="46"/>
      <c r="R24" s="46"/>
      <c r="S24" s="46"/>
      <c r="T24" s="47"/>
      <c r="U24" s="39"/>
      <c r="V24" s="41" t="str">
        <f ca="1">IFERROR(__xludf.DUMMYFUNCTION("""COMPUTED_VALUE"""),"j")</f>
        <v>j</v>
      </c>
      <c r="W24" s="41"/>
      <c r="X24" s="41"/>
      <c r="Y24" s="41" t="str">
        <f ca="1">IFERROR(__xludf.DUMMYFUNCTION("""COMPUTED_VALUE"""),"j")</f>
        <v>j</v>
      </c>
      <c r="Z24" s="41"/>
      <c r="AA24" s="42"/>
      <c r="AB24" s="43"/>
      <c r="AC24" s="39"/>
      <c r="AD24" s="39"/>
      <c r="AE24" s="46"/>
      <c r="AF24" s="39"/>
      <c r="AG24" s="39"/>
      <c r="AH24" s="39"/>
      <c r="AI24" s="39"/>
      <c r="AJ24" s="39"/>
      <c r="AK24" s="39"/>
      <c r="AL24" s="39"/>
      <c r="AM24" s="41"/>
      <c r="AN24" s="41"/>
      <c r="AO24" s="41"/>
      <c r="AP24" s="41"/>
      <c r="AQ24" s="41"/>
      <c r="AR24" s="45"/>
      <c r="AS24" s="39"/>
      <c r="AT24" s="39"/>
      <c r="AU24" s="39"/>
      <c r="AV24" s="39"/>
      <c r="AW24" s="39"/>
      <c r="AX24" s="39"/>
      <c r="AY24" s="39"/>
      <c r="AZ24" s="39"/>
      <c r="BA24" s="39"/>
      <c r="BB24" s="36"/>
      <c r="BC24" s="54"/>
      <c r="BD24" s="55"/>
      <c r="BE24" s="51"/>
      <c r="BF24" s="51"/>
      <c r="BG24" s="51"/>
      <c r="BH24" s="51"/>
      <c r="BI24" s="51"/>
      <c r="BJ24" s="51"/>
      <c r="BK24" s="52"/>
      <c r="BL24" s="53"/>
      <c r="BM24" s="45"/>
      <c r="BN24" s="39"/>
      <c r="BO24" s="39"/>
      <c r="BP24" s="39"/>
      <c r="BQ24" s="41"/>
      <c r="BR24" s="39"/>
      <c r="BS24" s="39"/>
      <c r="BT24" s="39"/>
      <c r="BU24" s="39"/>
      <c r="BV24" s="39"/>
      <c r="BW24" s="44"/>
      <c r="BX24" s="45"/>
      <c r="BY24" s="39"/>
      <c r="BZ24" s="39"/>
      <c r="CA24" s="39"/>
      <c r="CB24" s="39"/>
      <c r="CC24" s="41"/>
      <c r="CD24" s="39"/>
      <c r="CE24" s="44"/>
    </row>
    <row r="25" spans="1:83" ht="13.2" x14ac:dyDescent="0.25">
      <c r="A25" s="171"/>
      <c r="B25" s="27">
        <f>B22+1</f>
        <v>45312</v>
      </c>
      <c r="C25" s="8" t="s">
        <v>25</v>
      </c>
      <c r="D25" s="28" t="s">
        <v>15</v>
      </c>
      <c r="E25" s="28" t="s">
        <v>16</v>
      </c>
      <c r="F25" s="56" t="s">
        <v>16</v>
      </c>
      <c r="G25" s="28" t="s">
        <v>16</v>
      </c>
      <c r="H25" s="28" t="s">
        <v>17</v>
      </c>
      <c r="I25" s="28" t="s">
        <v>16</v>
      </c>
      <c r="J25" s="28" t="s">
        <v>18</v>
      </c>
      <c r="K25" s="29">
        <v>2</v>
      </c>
      <c r="L25" s="40">
        <v>1</v>
      </c>
      <c r="M25" s="29">
        <v>2</v>
      </c>
      <c r="N25" s="31" t="str">
        <f ca="1">IFERROR(__xludf.DUMMYFUNCTION("""COMPUTED_VALUE"""),"J")</f>
        <v>J</v>
      </c>
      <c r="O25" s="32"/>
      <c r="P25" s="32"/>
      <c r="Q25" s="32"/>
      <c r="R25" s="32" t="str">
        <f ca="1">IFERROR(__xludf.DUMMYFUNCTION("""COMPUTED_VALUE"""),"j")</f>
        <v>j</v>
      </c>
      <c r="S25" s="32"/>
      <c r="T25" s="123" t="s">
        <v>132</v>
      </c>
      <c r="U25" s="39"/>
      <c r="V25" s="41" t="str">
        <f ca="1">IFERROR(__xludf.DUMMYFUNCTION("""COMPUTED_VALUE"""),"j")</f>
        <v>j</v>
      </c>
      <c r="W25" s="41"/>
      <c r="X25" s="41"/>
      <c r="Y25" s="41"/>
      <c r="Z25" s="41"/>
      <c r="AA25" s="42"/>
      <c r="AB25" s="43"/>
      <c r="AC25" s="39"/>
      <c r="AD25" s="39"/>
      <c r="AE25" s="32"/>
      <c r="AF25" s="39"/>
      <c r="AG25" s="39"/>
      <c r="AH25" s="39"/>
      <c r="AI25" s="39"/>
      <c r="AJ25" s="39"/>
      <c r="AK25" s="39"/>
      <c r="AL25" s="39"/>
      <c r="AM25" s="41"/>
      <c r="AN25" s="41"/>
      <c r="AO25" s="41"/>
      <c r="AP25" s="41"/>
      <c r="AQ25" s="41"/>
      <c r="AR25" s="31"/>
      <c r="AS25" s="39"/>
      <c r="AT25" s="39"/>
      <c r="AU25" s="39"/>
      <c r="AV25" s="39"/>
      <c r="AW25" s="39"/>
      <c r="AX25" s="39"/>
      <c r="AY25" s="39"/>
      <c r="AZ25" s="39"/>
      <c r="BA25" s="39"/>
      <c r="BB25" s="36"/>
      <c r="BC25" s="49"/>
      <c r="BD25" s="50"/>
      <c r="BE25" s="51"/>
      <c r="BF25" s="51"/>
      <c r="BG25" s="51"/>
      <c r="BH25" s="51"/>
      <c r="BI25" s="51"/>
      <c r="BJ25" s="51"/>
      <c r="BK25" s="52"/>
      <c r="BL25" s="53"/>
      <c r="BM25" s="31"/>
      <c r="BN25" s="39"/>
      <c r="BO25" s="39"/>
      <c r="BP25" s="39"/>
      <c r="BQ25" s="41"/>
      <c r="BR25" s="39"/>
      <c r="BS25" s="39"/>
      <c r="BT25" s="39"/>
      <c r="BU25" s="39"/>
      <c r="BV25" s="39"/>
      <c r="BW25" s="44"/>
      <c r="BX25" s="31"/>
      <c r="BY25" s="39"/>
      <c r="BZ25" s="39"/>
      <c r="CA25" s="39"/>
      <c r="CB25" s="39"/>
      <c r="CC25" s="41"/>
      <c r="CD25" s="39"/>
      <c r="CE25" s="44"/>
    </row>
    <row r="26" spans="1:83" ht="13.2" x14ac:dyDescent="0.25">
      <c r="A26" s="171"/>
      <c r="B26" s="39"/>
      <c r="C26" s="39"/>
      <c r="D26" s="39" t="s">
        <v>19</v>
      </c>
      <c r="E26" s="39" t="s">
        <v>20</v>
      </c>
      <c r="F26" s="56" t="s">
        <v>20</v>
      </c>
      <c r="G26" s="39" t="s">
        <v>20</v>
      </c>
      <c r="H26" s="39" t="s">
        <v>21</v>
      </c>
      <c r="I26" s="39" t="s">
        <v>22</v>
      </c>
      <c r="J26" s="28" t="s">
        <v>18</v>
      </c>
      <c r="K26" s="29">
        <v>2</v>
      </c>
      <c r="L26" s="40">
        <v>1</v>
      </c>
      <c r="M26" s="29">
        <v>2</v>
      </c>
      <c r="N26" s="31" t="str">
        <f ca="1">IFERROR(__xludf.DUMMYFUNCTION("""COMPUTED_VALUE"""),"J")</f>
        <v>J</v>
      </c>
      <c r="O26" s="32"/>
      <c r="P26" s="32"/>
      <c r="Q26" s="32"/>
      <c r="R26" s="32" t="str">
        <f ca="1">IFERROR(__xludf.DUMMYFUNCTION("""COMPUTED_VALUE"""),"j")</f>
        <v>j</v>
      </c>
      <c r="S26" s="32"/>
      <c r="T26" s="123" t="s">
        <v>132</v>
      </c>
      <c r="U26" s="39" t="str">
        <f ca="1">IFERROR(__xludf.DUMMYFUNCTION("""COMPUTED_VALUE"""),"j")</f>
        <v>j</v>
      </c>
      <c r="V26" s="41"/>
      <c r="W26" s="41"/>
      <c r="X26" s="41"/>
      <c r="Y26" s="41"/>
      <c r="Z26" s="41"/>
      <c r="AA26" s="42"/>
      <c r="AB26" s="43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41"/>
      <c r="AN26" s="41"/>
      <c r="AO26" s="41"/>
      <c r="AP26" s="41"/>
      <c r="AQ26" s="41"/>
      <c r="AR26" s="31"/>
      <c r="AS26" s="39"/>
      <c r="AT26" s="39"/>
      <c r="AU26" s="39"/>
      <c r="AV26" s="39"/>
      <c r="AW26" s="39"/>
      <c r="AX26" s="39"/>
      <c r="AY26" s="39"/>
      <c r="AZ26" s="39"/>
      <c r="BA26" s="39"/>
      <c r="BB26" s="36"/>
      <c r="BC26" s="49"/>
      <c r="BD26" s="50"/>
      <c r="BE26" s="51"/>
      <c r="BF26" s="51"/>
      <c r="BG26" s="51"/>
      <c r="BH26" s="51"/>
      <c r="BI26" s="51"/>
      <c r="BJ26" s="51"/>
      <c r="BK26" s="52"/>
      <c r="BL26" s="53"/>
      <c r="BM26" s="31"/>
      <c r="BN26" s="39"/>
      <c r="BO26" s="39"/>
      <c r="BP26" s="39"/>
      <c r="BQ26" s="41"/>
      <c r="BR26" s="39"/>
      <c r="BS26" s="39"/>
      <c r="BT26" s="39"/>
      <c r="BU26" s="39"/>
      <c r="BV26" s="39"/>
      <c r="BW26" s="44"/>
      <c r="BX26" s="31"/>
      <c r="BY26" s="39"/>
      <c r="BZ26" s="39"/>
      <c r="CA26" s="39"/>
      <c r="CB26" s="39"/>
      <c r="CC26" s="41"/>
      <c r="CD26" s="39"/>
      <c r="CE26" s="44"/>
    </row>
    <row r="27" spans="1:83" ht="13.2" x14ac:dyDescent="0.25">
      <c r="A27" s="171"/>
      <c r="B27" s="39"/>
      <c r="C27" s="39"/>
      <c r="D27" s="39" t="s">
        <v>23</v>
      </c>
      <c r="E27" s="39" t="s">
        <v>24</v>
      </c>
      <c r="F27" s="39" t="s">
        <v>24</v>
      </c>
      <c r="G27" s="39" t="s">
        <v>24</v>
      </c>
      <c r="H27" s="28" t="s">
        <v>18</v>
      </c>
      <c r="I27" s="41" t="s">
        <v>18</v>
      </c>
      <c r="J27" s="28" t="s">
        <v>18</v>
      </c>
      <c r="K27" s="29">
        <v>2</v>
      </c>
      <c r="L27" s="40">
        <v>1</v>
      </c>
      <c r="M27" s="29">
        <v>1</v>
      </c>
      <c r="N27" s="45" t="str">
        <f ca="1">IFERROR(__xludf.DUMMYFUNCTION("""COMPUTED_VALUE"""),"J")</f>
        <v>J</v>
      </c>
      <c r="O27" s="46"/>
      <c r="P27" s="46" t="str">
        <f ca="1">IFERROR(__xludf.DUMMYFUNCTION("""COMPUTED_VALUE"""),"j")</f>
        <v>j</v>
      </c>
      <c r="Q27" s="46"/>
      <c r="R27" s="46" t="str">
        <f ca="1">IFERROR(__xludf.DUMMYFUNCTION("""COMPUTED_VALUE"""),"j")</f>
        <v>j</v>
      </c>
      <c r="S27" s="46"/>
      <c r="T27" s="47"/>
      <c r="U27" s="39" t="str">
        <f ca="1">IFERROR(__xludf.DUMMYFUNCTION("""COMPUTED_VALUE"""),"j")</f>
        <v>j</v>
      </c>
      <c r="V27" s="41"/>
      <c r="W27" s="41"/>
      <c r="X27" s="41"/>
      <c r="Y27" s="41" t="str">
        <f ca="1">IFERROR(__xludf.DUMMYFUNCTION("""COMPUTED_VALUE"""),"j")</f>
        <v>j</v>
      </c>
      <c r="Z27" s="41"/>
      <c r="AA27" s="42"/>
      <c r="AB27" s="43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41"/>
      <c r="AN27" s="41"/>
      <c r="AO27" s="41"/>
      <c r="AP27" s="41"/>
      <c r="AQ27" s="41"/>
      <c r="AR27" s="45"/>
      <c r="AS27" s="39"/>
      <c r="AT27" s="39"/>
      <c r="AU27" s="39"/>
      <c r="AV27" s="39"/>
      <c r="AW27" s="39"/>
      <c r="AX27" s="39"/>
      <c r="AY27" s="39"/>
      <c r="AZ27" s="39"/>
      <c r="BA27" s="39"/>
      <c r="BB27" s="36"/>
      <c r="BC27" s="54"/>
      <c r="BD27" s="55"/>
      <c r="BE27" s="51"/>
      <c r="BF27" s="51"/>
      <c r="BG27" s="51"/>
      <c r="BH27" s="51"/>
      <c r="BI27" s="51"/>
      <c r="BJ27" s="51"/>
      <c r="BK27" s="52"/>
      <c r="BL27" s="53"/>
      <c r="BM27" s="45"/>
      <c r="BN27" s="39"/>
      <c r="BO27" s="39"/>
      <c r="BP27" s="39"/>
      <c r="BQ27" s="41"/>
      <c r="BR27" s="39"/>
      <c r="BS27" s="39"/>
      <c r="BT27" s="39"/>
      <c r="BU27" s="39"/>
      <c r="BV27" s="39"/>
      <c r="BW27" s="44"/>
      <c r="BX27" s="45"/>
      <c r="BY27" s="39"/>
      <c r="BZ27" s="39"/>
      <c r="CA27" s="39"/>
      <c r="CB27" s="39"/>
      <c r="CC27" s="41"/>
      <c r="CD27" s="39"/>
      <c r="CE27" s="44"/>
    </row>
    <row r="28" spans="1:83" ht="13.2" x14ac:dyDescent="0.25">
      <c r="A28" s="171"/>
      <c r="B28" s="27">
        <f>B25+1</f>
        <v>45313</v>
      </c>
      <c r="C28" s="8" t="s">
        <v>26</v>
      </c>
      <c r="D28" s="28" t="s">
        <v>15</v>
      </c>
      <c r="E28" s="28" t="s">
        <v>16</v>
      </c>
      <c r="F28" s="56" t="s">
        <v>16</v>
      </c>
      <c r="G28" s="28" t="s">
        <v>16</v>
      </c>
      <c r="H28" s="28" t="s">
        <v>17</v>
      </c>
      <c r="I28" s="28" t="s">
        <v>16</v>
      </c>
      <c r="J28" s="28" t="s">
        <v>18</v>
      </c>
      <c r="K28" s="29">
        <v>2</v>
      </c>
      <c r="L28" s="40">
        <v>1</v>
      </c>
      <c r="M28" s="29">
        <v>2</v>
      </c>
      <c r="N28" s="31" t="str">
        <f ca="1">IFERROR(__xludf.DUMMYFUNCTION("""COMPUTED_VALUE"""),"J")</f>
        <v>J</v>
      </c>
      <c r="O28" s="32"/>
      <c r="P28" s="32"/>
      <c r="Q28" s="32"/>
      <c r="R28" s="32" t="str">
        <f ca="1">IFERROR(__xludf.DUMMYFUNCTION("""COMPUTED_VALUE"""),"j")</f>
        <v>j</v>
      </c>
      <c r="S28" s="32"/>
      <c r="T28" s="32"/>
      <c r="U28" s="39"/>
      <c r="V28" s="41" t="str">
        <f ca="1">IFERROR(__xludf.DUMMYFUNCTION("""COMPUTED_VALUE"""),"j")</f>
        <v>j</v>
      </c>
      <c r="W28" s="41"/>
      <c r="X28" s="41"/>
      <c r="Y28" s="41"/>
      <c r="Z28" s="41"/>
      <c r="AA28" s="42"/>
      <c r="AB28" s="43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41"/>
      <c r="AN28" s="41"/>
      <c r="AO28" s="41"/>
      <c r="AP28" s="41"/>
      <c r="AQ28" s="41"/>
      <c r="AR28" s="31"/>
      <c r="AS28" s="39"/>
      <c r="AT28" s="39"/>
      <c r="AU28" s="39"/>
      <c r="AV28" s="39"/>
      <c r="AW28" s="39"/>
      <c r="AX28" s="39"/>
      <c r="AY28" s="39"/>
      <c r="AZ28" s="39"/>
      <c r="BA28" s="39"/>
      <c r="BB28" s="36"/>
      <c r="BC28" s="49"/>
      <c r="BD28" s="50"/>
      <c r="BE28" s="51"/>
      <c r="BF28" s="51"/>
      <c r="BG28" s="51"/>
      <c r="BH28" s="51"/>
      <c r="BI28" s="51"/>
      <c r="BJ28" s="51"/>
      <c r="BK28" s="52"/>
      <c r="BL28" s="53"/>
      <c r="BM28" s="31"/>
      <c r="BN28" s="39"/>
      <c r="BO28" s="39"/>
      <c r="BP28" s="39"/>
      <c r="BQ28" s="41"/>
      <c r="BR28" s="39"/>
      <c r="BS28" s="39"/>
      <c r="BT28" s="39"/>
      <c r="BU28" s="39"/>
      <c r="BV28" s="39"/>
      <c r="BW28" s="44"/>
      <c r="BX28" s="31"/>
      <c r="BY28" s="39"/>
      <c r="BZ28" s="39"/>
      <c r="CA28" s="39"/>
      <c r="CB28" s="39"/>
      <c r="CC28" s="41"/>
      <c r="CD28" s="39"/>
      <c r="CE28" s="44"/>
    </row>
    <row r="29" spans="1:83" ht="13.2" x14ac:dyDescent="0.25">
      <c r="A29" s="171"/>
      <c r="B29" s="39"/>
      <c r="C29" s="39"/>
      <c r="D29" s="39" t="s">
        <v>19</v>
      </c>
      <c r="E29" s="39" t="s">
        <v>20</v>
      </c>
      <c r="F29" s="56" t="s">
        <v>20</v>
      </c>
      <c r="G29" s="39" t="s">
        <v>20</v>
      </c>
      <c r="H29" s="39" t="s">
        <v>21</v>
      </c>
      <c r="I29" s="39" t="s">
        <v>22</v>
      </c>
      <c r="J29" s="28" t="s">
        <v>18</v>
      </c>
      <c r="K29" s="29">
        <v>2</v>
      </c>
      <c r="L29" s="40">
        <v>1</v>
      </c>
      <c r="M29" s="29">
        <v>2</v>
      </c>
      <c r="N29" s="31" t="str">
        <f ca="1">IFERROR(__xludf.DUMMYFUNCTION("""COMPUTED_VALUE"""),"J")</f>
        <v>J</v>
      </c>
      <c r="O29" s="32"/>
      <c r="P29" s="32"/>
      <c r="Q29" s="32" t="str">
        <f ca="1">IFERROR(__xludf.DUMMYFUNCTION("""COMPUTED_VALUE"""),"J")</f>
        <v>J</v>
      </c>
      <c r="R29" s="32" t="str">
        <f ca="1">IFERROR(__xludf.DUMMYFUNCTION("""COMPUTED_VALUE"""),"j")</f>
        <v>j</v>
      </c>
      <c r="S29" s="32"/>
      <c r="T29" s="32"/>
      <c r="U29" s="39" t="str">
        <f ca="1">IFERROR(__xludf.DUMMYFUNCTION("""COMPUTED_VALUE"""),"j")</f>
        <v>j</v>
      </c>
      <c r="V29" s="41" t="str">
        <f ca="1">IFERROR(__xludf.DUMMYFUNCTION("""COMPUTED_VALUE"""),"j")</f>
        <v>j</v>
      </c>
      <c r="W29" s="41"/>
      <c r="X29" s="41"/>
      <c r="Y29" s="41" t="str">
        <f ca="1">IFERROR(__xludf.DUMMYFUNCTION("""COMPUTED_VALUE"""),"j")</f>
        <v>j</v>
      </c>
      <c r="Z29" s="41"/>
      <c r="AA29" s="42"/>
      <c r="AB29" s="43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41"/>
      <c r="AN29" s="41"/>
      <c r="AO29" s="41"/>
      <c r="AP29" s="41"/>
      <c r="AQ29" s="41"/>
      <c r="AR29" s="31"/>
      <c r="AS29" s="39"/>
      <c r="AT29" s="39"/>
      <c r="AU29" s="39"/>
      <c r="AV29" s="39"/>
      <c r="AW29" s="39"/>
      <c r="AX29" s="39"/>
      <c r="AY29" s="39"/>
      <c r="AZ29" s="39"/>
      <c r="BA29" s="39"/>
      <c r="BB29" s="36"/>
      <c r="BC29" s="49"/>
      <c r="BD29" s="50"/>
      <c r="BE29" s="51"/>
      <c r="BF29" s="51"/>
      <c r="BG29" s="51"/>
      <c r="BH29" s="51"/>
      <c r="BI29" s="51"/>
      <c r="BJ29" s="51"/>
      <c r="BK29" s="52"/>
      <c r="BL29" s="53"/>
      <c r="BM29" s="31"/>
      <c r="BN29" s="39"/>
      <c r="BO29" s="39"/>
      <c r="BP29" s="39"/>
      <c r="BQ29" s="41"/>
      <c r="BR29" s="39"/>
      <c r="BS29" s="39"/>
      <c r="BT29" s="39"/>
      <c r="BU29" s="39"/>
      <c r="BV29" s="39"/>
      <c r="BW29" s="44"/>
      <c r="BX29" s="31"/>
      <c r="BY29" s="39"/>
      <c r="BZ29" s="39"/>
      <c r="CA29" s="39"/>
      <c r="CB29" s="39"/>
      <c r="CC29" s="41"/>
      <c r="CD29" s="39"/>
      <c r="CE29" s="44"/>
    </row>
    <row r="30" spans="1:83" ht="13.2" x14ac:dyDescent="0.25">
      <c r="A30" s="171"/>
      <c r="B30" s="39"/>
      <c r="C30" s="39"/>
      <c r="D30" s="39" t="s">
        <v>23</v>
      </c>
      <c r="E30" s="39" t="s">
        <v>24</v>
      </c>
      <c r="F30" s="39" t="s">
        <v>24</v>
      </c>
      <c r="G30" s="39" t="s">
        <v>24</v>
      </c>
      <c r="H30" s="28" t="s">
        <v>18</v>
      </c>
      <c r="I30" s="41" t="s">
        <v>18</v>
      </c>
      <c r="J30" s="28" t="s">
        <v>18</v>
      </c>
      <c r="K30" s="29">
        <v>2</v>
      </c>
      <c r="L30" s="40">
        <v>1</v>
      </c>
      <c r="M30" s="29">
        <v>1</v>
      </c>
      <c r="N30" s="45" t="str">
        <f ca="1">IFERROR(__xludf.DUMMYFUNCTION("""COMPUTED_VALUE"""),"J")</f>
        <v>J</v>
      </c>
      <c r="O30" s="46"/>
      <c r="P30" s="46" t="str">
        <f ca="1">IFERROR(__xludf.DUMMYFUNCTION("""COMPUTED_VALUE"""),"j")</f>
        <v>j</v>
      </c>
      <c r="Q30" s="46" t="str">
        <f ca="1">IFERROR(__xludf.DUMMYFUNCTION("""COMPUTED_VALUE"""),"J")</f>
        <v>J</v>
      </c>
      <c r="R30" s="46" t="str">
        <f ca="1">IFERROR(__xludf.DUMMYFUNCTION("""COMPUTED_VALUE"""),"j")</f>
        <v>j</v>
      </c>
      <c r="S30" s="46"/>
      <c r="T30" s="47"/>
      <c r="U30" s="39" t="str">
        <f ca="1">IFERROR(__xludf.DUMMYFUNCTION("""COMPUTED_VALUE"""),"j")</f>
        <v>j</v>
      </c>
      <c r="V30" s="41" t="str">
        <f ca="1">IFERROR(__xludf.DUMMYFUNCTION("""COMPUTED_VALUE"""),"j")</f>
        <v>j</v>
      </c>
      <c r="W30" s="41"/>
      <c r="X30" s="41"/>
      <c r="Y30" s="41" t="str">
        <f ca="1">IFERROR(__xludf.DUMMYFUNCTION("""COMPUTED_VALUE"""),"j")</f>
        <v>j</v>
      </c>
      <c r="Z30" s="41"/>
      <c r="AA30" s="42"/>
      <c r="AB30" s="43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41"/>
      <c r="AN30" s="41"/>
      <c r="AO30" s="41"/>
      <c r="AP30" s="41"/>
      <c r="AQ30" s="41"/>
      <c r="AR30" s="45"/>
      <c r="AS30" s="39"/>
      <c r="AT30" s="39"/>
      <c r="AU30" s="39"/>
      <c r="AV30" s="39"/>
      <c r="AW30" s="39"/>
      <c r="AX30" s="39"/>
      <c r="AY30" s="39"/>
      <c r="AZ30" s="39"/>
      <c r="BA30" s="39"/>
      <c r="BB30" s="36"/>
      <c r="BC30" s="54"/>
      <c r="BD30" s="55"/>
      <c r="BE30" s="51"/>
      <c r="BF30" s="51"/>
      <c r="BG30" s="51"/>
      <c r="BH30" s="51"/>
      <c r="BI30" s="51"/>
      <c r="BJ30" s="51"/>
      <c r="BK30" s="52"/>
      <c r="BL30" s="53"/>
      <c r="BM30" s="45"/>
      <c r="BN30" s="39"/>
      <c r="BO30" s="39"/>
      <c r="BP30" s="39"/>
      <c r="BQ30" s="41"/>
      <c r="BR30" s="39"/>
      <c r="BS30" s="39"/>
      <c r="BT30" s="39"/>
      <c r="BU30" s="39"/>
      <c r="BV30" s="39"/>
      <c r="BW30" s="44"/>
      <c r="BX30" s="45"/>
      <c r="BY30" s="39"/>
      <c r="BZ30" s="39"/>
      <c r="CA30" s="39"/>
      <c r="CB30" s="39"/>
      <c r="CC30" s="41"/>
      <c r="CD30" s="39"/>
      <c r="CE30" s="44"/>
    </row>
    <row r="31" spans="1:83" ht="13.2" x14ac:dyDescent="0.25">
      <c r="A31" s="171"/>
      <c r="B31" s="27">
        <f>B28+1</f>
        <v>45314</v>
      </c>
      <c r="C31" s="8" t="s">
        <v>27</v>
      </c>
      <c r="D31" s="28" t="s">
        <v>15</v>
      </c>
      <c r="E31" s="28" t="s">
        <v>16</v>
      </c>
      <c r="F31" s="56" t="s">
        <v>16</v>
      </c>
      <c r="G31" s="28" t="s">
        <v>16</v>
      </c>
      <c r="H31" s="28" t="s">
        <v>17</v>
      </c>
      <c r="I31" s="28" t="s">
        <v>16</v>
      </c>
      <c r="J31" s="28" t="s">
        <v>18</v>
      </c>
      <c r="K31" s="29">
        <v>2</v>
      </c>
      <c r="L31" s="40">
        <v>1</v>
      </c>
      <c r="M31" s="29">
        <v>2</v>
      </c>
      <c r="N31" s="31" t="str">
        <f ca="1">IFERROR(__xludf.DUMMYFUNCTION("""COMPUTED_VALUE"""),"J")</f>
        <v>J</v>
      </c>
      <c r="O31" s="32"/>
      <c r="P31" s="32"/>
      <c r="Q31" s="32"/>
      <c r="R31" s="32" t="str">
        <f ca="1">IFERROR(__xludf.DUMMYFUNCTION("""COMPUTED_VALUE"""),"j")</f>
        <v>j</v>
      </c>
      <c r="S31" s="32"/>
      <c r="T31" s="123" t="s">
        <v>132</v>
      </c>
      <c r="U31" s="39"/>
      <c r="V31" s="41" t="str">
        <f ca="1">IFERROR(__xludf.DUMMYFUNCTION("""COMPUTED_VALUE"""),"j")</f>
        <v>j</v>
      </c>
      <c r="W31" s="41"/>
      <c r="X31" s="41"/>
      <c r="Y31" s="41" t="str">
        <f ca="1">IFERROR(__xludf.DUMMYFUNCTION("""COMPUTED_VALUE"""),"j")</f>
        <v>j</v>
      </c>
      <c r="Z31" s="41"/>
      <c r="AA31" s="42"/>
      <c r="AB31" s="43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41"/>
      <c r="AN31" s="41"/>
      <c r="AO31" s="41"/>
      <c r="AP31" s="41"/>
      <c r="AQ31" s="41"/>
      <c r="AR31" s="31"/>
      <c r="AS31" s="39"/>
      <c r="AT31" s="39"/>
      <c r="AU31" s="39"/>
      <c r="AV31" s="39"/>
      <c r="AW31" s="39"/>
      <c r="AX31" s="39"/>
      <c r="AY31" s="39"/>
      <c r="AZ31" s="39"/>
      <c r="BA31" s="39"/>
      <c r="BB31" s="36"/>
      <c r="BC31" s="49"/>
      <c r="BD31" s="50"/>
      <c r="BE31" s="51"/>
      <c r="BF31" s="51"/>
      <c r="BG31" s="51"/>
      <c r="BH31" s="51"/>
      <c r="BI31" s="51"/>
      <c r="BJ31" s="51"/>
      <c r="BK31" s="52"/>
      <c r="BL31" s="53"/>
      <c r="BM31" s="31"/>
      <c r="BN31" s="39"/>
      <c r="BO31" s="39"/>
      <c r="BP31" s="39"/>
      <c r="BQ31" s="41"/>
      <c r="BR31" s="39"/>
      <c r="BS31" s="39"/>
      <c r="BT31" s="39"/>
      <c r="BU31" s="39"/>
      <c r="BV31" s="39"/>
      <c r="BW31" s="44"/>
      <c r="BX31" s="31"/>
      <c r="BY31" s="39"/>
      <c r="BZ31" s="39"/>
      <c r="CA31" s="39"/>
      <c r="CB31" s="39"/>
      <c r="CC31" s="41"/>
      <c r="CD31" s="39"/>
      <c r="CE31" s="44"/>
    </row>
    <row r="32" spans="1:83" ht="13.2" x14ac:dyDescent="0.25">
      <c r="A32" s="171"/>
      <c r="B32" s="39"/>
      <c r="C32" s="39"/>
      <c r="D32" s="39" t="s">
        <v>19</v>
      </c>
      <c r="E32" s="39" t="s">
        <v>20</v>
      </c>
      <c r="F32" s="56" t="s">
        <v>20</v>
      </c>
      <c r="G32" s="39" t="s">
        <v>20</v>
      </c>
      <c r="H32" s="39" t="s">
        <v>21</v>
      </c>
      <c r="I32" s="39" t="s">
        <v>22</v>
      </c>
      <c r="J32" s="28" t="s">
        <v>18</v>
      </c>
      <c r="K32" s="29">
        <v>2</v>
      </c>
      <c r="L32" s="40">
        <v>1</v>
      </c>
      <c r="M32" s="29">
        <v>2</v>
      </c>
      <c r="N32" s="31" t="str">
        <f ca="1">IFERROR(__xludf.DUMMYFUNCTION("""COMPUTED_VALUE"""),"J")</f>
        <v>J</v>
      </c>
      <c r="O32" s="32"/>
      <c r="P32" s="32"/>
      <c r="Q32" s="32" t="str">
        <f ca="1">IFERROR(__xludf.DUMMYFUNCTION("""COMPUTED_VALUE"""),"J")</f>
        <v>J</v>
      </c>
      <c r="R32" s="32" t="str">
        <f ca="1">IFERROR(__xludf.DUMMYFUNCTION("""COMPUTED_VALUE"""),"j")</f>
        <v>j</v>
      </c>
      <c r="S32" s="32"/>
      <c r="T32" s="123" t="s">
        <v>132</v>
      </c>
      <c r="U32" s="39"/>
      <c r="V32" s="41" t="str">
        <f ca="1">IFERROR(__xludf.DUMMYFUNCTION("""COMPUTED_VALUE"""),"j")</f>
        <v>j</v>
      </c>
      <c r="W32" s="41"/>
      <c r="X32" s="41"/>
      <c r="Y32" s="41" t="str">
        <f ca="1">IFERROR(__xludf.DUMMYFUNCTION("""COMPUTED_VALUE"""),"j")</f>
        <v>j</v>
      </c>
      <c r="Z32" s="41"/>
      <c r="AA32" s="42"/>
      <c r="AB32" s="43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41"/>
      <c r="AN32" s="41"/>
      <c r="AO32" s="41"/>
      <c r="AP32" s="41"/>
      <c r="AQ32" s="41"/>
      <c r="AR32" s="31"/>
      <c r="AS32" s="39"/>
      <c r="AT32" s="39"/>
      <c r="AU32" s="39"/>
      <c r="AV32" s="39"/>
      <c r="AW32" s="39"/>
      <c r="AX32" s="39"/>
      <c r="AY32" s="39"/>
      <c r="AZ32" s="39"/>
      <c r="BA32" s="39"/>
      <c r="BB32" s="36"/>
      <c r="BC32" s="49"/>
      <c r="BD32" s="50"/>
      <c r="BE32" s="51"/>
      <c r="BF32" s="51"/>
      <c r="BG32" s="51"/>
      <c r="BH32" s="51"/>
      <c r="BI32" s="51"/>
      <c r="BJ32" s="51"/>
      <c r="BK32" s="52"/>
      <c r="BL32" s="53"/>
      <c r="BM32" s="31"/>
      <c r="BN32" s="39"/>
      <c r="BO32" s="39"/>
      <c r="BP32" s="39"/>
      <c r="BQ32" s="41"/>
      <c r="BR32" s="39"/>
      <c r="BS32" s="39"/>
      <c r="BT32" s="39"/>
      <c r="BU32" s="39"/>
      <c r="BV32" s="39"/>
      <c r="BW32" s="44"/>
      <c r="BX32" s="31"/>
      <c r="BY32" s="39"/>
      <c r="BZ32" s="39"/>
      <c r="CA32" s="39"/>
      <c r="CB32" s="39"/>
      <c r="CC32" s="41"/>
      <c r="CD32" s="39"/>
      <c r="CE32" s="44"/>
    </row>
    <row r="33" spans="1:83" ht="13.2" x14ac:dyDescent="0.25">
      <c r="A33" s="171"/>
      <c r="B33" s="39"/>
      <c r="C33" s="39"/>
      <c r="D33" s="39" t="s">
        <v>23</v>
      </c>
      <c r="E33" s="39" t="s">
        <v>24</v>
      </c>
      <c r="F33" s="39" t="s">
        <v>24</v>
      </c>
      <c r="G33" s="39" t="s">
        <v>24</v>
      </c>
      <c r="H33" s="28" t="s">
        <v>18</v>
      </c>
      <c r="I33" s="41" t="s">
        <v>18</v>
      </c>
      <c r="J33" s="28" t="s">
        <v>18</v>
      </c>
      <c r="K33" s="29">
        <v>2</v>
      </c>
      <c r="L33" s="40">
        <v>1</v>
      </c>
      <c r="M33" s="29">
        <v>1</v>
      </c>
      <c r="N33" s="45" t="str">
        <f ca="1">IFERROR(__xludf.DUMMYFUNCTION("""COMPUTED_VALUE"""),"J")</f>
        <v>J</v>
      </c>
      <c r="O33" s="46"/>
      <c r="P33" s="46" t="str">
        <f ca="1">IFERROR(__xludf.DUMMYFUNCTION("""COMPUTED_VALUE"""),"j")</f>
        <v>j</v>
      </c>
      <c r="Q33" s="46" t="str">
        <f ca="1">IFERROR(__xludf.DUMMYFUNCTION("""COMPUTED_VALUE"""),"J")</f>
        <v>J</v>
      </c>
      <c r="R33" s="46"/>
      <c r="S33" s="46"/>
      <c r="T33" s="47"/>
      <c r="U33" s="39"/>
      <c r="V33" s="41" t="str">
        <f ca="1">IFERROR(__xludf.DUMMYFUNCTION("""COMPUTED_VALUE"""),"j")</f>
        <v>j</v>
      </c>
      <c r="W33" s="41"/>
      <c r="X33" s="41"/>
      <c r="Y33" s="41"/>
      <c r="Z33" s="41"/>
      <c r="AA33" s="42"/>
      <c r="AB33" s="43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41"/>
      <c r="AN33" s="41"/>
      <c r="AO33" s="41"/>
      <c r="AP33" s="41"/>
      <c r="AQ33" s="41"/>
      <c r="AR33" s="45"/>
      <c r="AS33" s="39"/>
      <c r="AT33" s="39"/>
      <c r="AU33" s="39"/>
      <c r="AV33" s="39"/>
      <c r="AW33" s="39"/>
      <c r="AX33" s="39"/>
      <c r="AY33" s="39"/>
      <c r="AZ33" s="39"/>
      <c r="BA33" s="39"/>
      <c r="BB33" s="36"/>
      <c r="BC33" s="54"/>
      <c r="BD33" s="55"/>
      <c r="BE33" s="51"/>
      <c r="BF33" s="51"/>
      <c r="BG33" s="51"/>
      <c r="BH33" s="51"/>
      <c r="BI33" s="51"/>
      <c r="BJ33" s="51"/>
      <c r="BK33" s="52"/>
      <c r="BL33" s="53"/>
      <c r="BM33" s="45"/>
      <c r="BN33" s="39"/>
      <c r="BO33" s="39"/>
      <c r="BP33" s="39"/>
      <c r="BQ33" s="41"/>
      <c r="BR33" s="39"/>
      <c r="BS33" s="39"/>
      <c r="BT33" s="39"/>
      <c r="BU33" s="39"/>
      <c r="BV33" s="39"/>
      <c r="BW33" s="44"/>
      <c r="BX33" s="45"/>
      <c r="BY33" s="39"/>
      <c r="BZ33" s="39"/>
      <c r="CA33" s="39"/>
      <c r="CB33" s="39"/>
      <c r="CC33" s="41"/>
      <c r="CD33" s="39"/>
      <c r="CE33" s="44"/>
    </row>
    <row r="34" spans="1:83" ht="13.2" x14ac:dyDescent="0.25">
      <c r="A34" s="171"/>
      <c r="B34" s="27">
        <f>B31+1</f>
        <v>45315</v>
      </c>
      <c r="C34" s="8" t="s">
        <v>28</v>
      </c>
      <c r="D34" s="28" t="s">
        <v>15</v>
      </c>
      <c r="E34" s="28" t="s">
        <v>16</v>
      </c>
      <c r="F34" s="56" t="s">
        <v>16</v>
      </c>
      <c r="G34" s="28" t="s">
        <v>16</v>
      </c>
      <c r="H34" s="28" t="s">
        <v>17</v>
      </c>
      <c r="I34" s="28" t="s">
        <v>16</v>
      </c>
      <c r="J34" s="28" t="s">
        <v>18</v>
      </c>
      <c r="K34" s="29">
        <v>2</v>
      </c>
      <c r="L34" s="40">
        <v>1</v>
      </c>
      <c r="M34" s="29">
        <v>2</v>
      </c>
      <c r="N34" s="31" t="str">
        <f ca="1">IFERROR(__xludf.DUMMYFUNCTION("""COMPUTED_VALUE"""),"J")</f>
        <v>J</v>
      </c>
      <c r="O34" s="32"/>
      <c r="P34" s="32" t="str">
        <f ca="1">IFERROR(__xludf.DUMMYFUNCTION("""COMPUTED_VALUE"""),"j")</f>
        <v>j</v>
      </c>
      <c r="Q34" s="32"/>
      <c r="R34" s="32" t="str">
        <f ca="1">IFERROR(__xludf.DUMMYFUNCTION("""COMPUTED_VALUE"""),"j")</f>
        <v>j</v>
      </c>
      <c r="S34" s="32"/>
      <c r="T34" s="123" t="s">
        <v>132</v>
      </c>
      <c r="U34" s="39" t="str">
        <f ca="1">IFERROR(__xludf.DUMMYFUNCTION("""COMPUTED_VALUE"""),"j")</f>
        <v>j</v>
      </c>
      <c r="V34" s="41" t="str">
        <f ca="1">IFERROR(__xludf.DUMMYFUNCTION("""COMPUTED_VALUE"""),"j")</f>
        <v>j</v>
      </c>
      <c r="W34" s="41"/>
      <c r="X34" s="41"/>
      <c r="Y34" s="41"/>
      <c r="Z34" s="41"/>
      <c r="AA34" s="42"/>
      <c r="AB34" s="43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41"/>
      <c r="AN34" s="41"/>
      <c r="AO34" s="41"/>
      <c r="AP34" s="41"/>
      <c r="AQ34" s="41"/>
      <c r="AR34" s="31"/>
      <c r="AS34" s="39"/>
      <c r="AT34" s="39"/>
      <c r="AU34" s="39"/>
      <c r="AV34" s="39"/>
      <c r="AW34" s="39"/>
      <c r="AX34" s="39"/>
      <c r="AY34" s="39"/>
      <c r="AZ34" s="39"/>
      <c r="BA34" s="39"/>
      <c r="BB34" s="36"/>
      <c r="BC34" s="49"/>
      <c r="BD34" s="50"/>
      <c r="BE34" s="51"/>
      <c r="BF34" s="51"/>
      <c r="BG34" s="51"/>
      <c r="BH34" s="51"/>
      <c r="BI34" s="51"/>
      <c r="BJ34" s="51"/>
      <c r="BK34" s="52"/>
      <c r="BL34" s="53"/>
      <c r="BM34" s="31"/>
      <c r="BN34" s="39"/>
      <c r="BO34" s="39"/>
      <c r="BP34" s="39"/>
      <c r="BQ34" s="41"/>
      <c r="BR34" s="39"/>
      <c r="BS34" s="39"/>
      <c r="BT34" s="39"/>
      <c r="BU34" s="39"/>
      <c r="BV34" s="39"/>
      <c r="BW34" s="44"/>
      <c r="BX34" s="31"/>
      <c r="BY34" s="39"/>
      <c r="BZ34" s="39"/>
      <c r="CA34" s="39"/>
      <c r="CB34" s="39"/>
      <c r="CC34" s="41"/>
      <c r="CD34" s="39"/>
      <c r="CE34" s="44"/>
    </row>
    <row r="35" spans="1:83" ht="13.2" x14ac:dyDescent="0.25">
      <c r="A35" s="171"/>
      <c r="B35" s="39"/>
      <c r="C35" s="39"/>
      <c r="D35" s="39" t="s">
        <v>19</v>
      </c>
      <c r="E35" s="39" t="s">
        <v>20</v>
      </c>
      <c r="F35" s="56" t="s">
        <v>20</v>
      </c>
      <c r="G35" s="39" t="s">
        <v>20</v>
      </c>
      <c r="H35" s="39" t="s">
        <v>21</v>
      </c>
      <c r="I35" s="39" t="s">
        <v>22</v>
      </c>
      <c r="J35" s="28" t="s">
        <v>18</v>
      </c>
      <c r="K35" s="29">
        <v>2</v>
      </c>
      <c r="L35" s="40">
        <v>1</v>
      </c>
      <c r="M35" s="29">
        <v>2</v>
      </c>
      <c r="N35" s="31"/>
      <c r="O35" s="32"/>
      <c r="P35" s="32" t="str">
        <f ca="1">IFERROR(__xludf.DUMMYFUNCTION("""COMPUTED_VALUE"""),"j")</f>
        <v>j</v>
      </c>
      <c r="Q35" s="32"/>
      <c r="R35" s="32" t="str">
        <f ca="1">IFERROR(__xludf.DUMMYFUNCTION("""COMPUTED_VALUE"""),"j")</f>
        <v>j</v>
      </c>
      <c r="S35" s="32"/>
      <c r="T35" s="123" t="s">
        <v>132</v>
      </c>
      <c r="U35" s="39" t="str">
        <f ca="1">IFERROR(__xludf.DUMMYFUNCTION("""COMPUTED_VALUE"""),"j")</f>
        <v>j</v>
      </c>
      <c r="V35" s="41" t="str">
        <f ca="1">IFERROR(__xludf.DUMMYFUNCTION("""COMPUTED_VALUE"""),"j")</f>
        <v>j</v>
      </c>
      <c r="W35" s="41"/>
      <c r="X35" s="41"/>
      <c r="Y35" s="41"/>
      <c r="Z35" s="41"/>
      <c r="AA35" s="42"/>
      <c r="AB35" s="43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41"/>
      <c r="AN35" s="41"/>
      <c r="AO35" s="41"/>
      <c r="AP35" s="41"/>
      <c r="AQ35" s="41"/>
      <c r="AR35" s="31"/>
      <c r="AS35" s="39"/>
      <c r="AT35" s="39"/>
      <c r="AU35" s="39"/>
      <c r="AV35" s="39"/>
      <c r="AW35" s="39"/>
      <c r="AX35" s="39"/>
      <c r="AY35" s="39"/>
      <c r="AZ35" s="39"/>
      <c r="BA35" s="39"/>
      <c r="BB35" s="36"/>
      <c r="BC35" s="49"/>
      <c r="BD35" s="50"/>
      <c r="BE35" s="51"/>
      <c r="BF35" s="51"/>
      <c r="BG35" s="51"/>
      <c r="BH35" s="51"/>
      <c r="BI35" s="51"/>
      <c r="BJ35" s="51"/>
      <c r="BK35" s="52"/>
      <c r="BL35" s="53"/>
      <c r="BM35" s="31"/>
      <c r="BN35" s="39"/>
      <c r="BO35" s="39"/>
      <c r="BP35" s="39"/>
      <c r="BQ35" s="41"/>
      <c r="BR35" s="39"/>
      <c r="BS35" s="39"/>
      <c r="BT35" s="39"/>
      <c r="BU35" s="39"/>
      <c r="BV35" s="39"/>
      <c r="BW35" s="44"/>
      <c r="BX35" s="31"/>
      <c r="BY35" s="39"/>
      <c r="BZ35" s="39"/>
      <c r="CA35" s="39"/>
      <c r="CB35" s="39"/>
      <c r="CC35" s="41"/>
      <c r="CD35" s="39"/>
      <c r="CE35" s="44"/>
    </row>
    <row r="36" spans="1:83" ht="13.2" x14ac:dyDescent="0.25">
      <c r="A36" s="171"/>
      <c r="B36" s="39"/>
      <c r="C36" s="39"/>
      <c r="D36" s="39" t="s">
        <v>23</v>
      </c>
      <c r="E36" s="39" t="s">
        <v>24</v>
      </c>
      <c r="F36" s="39" t="s">
        <v>24</v>
      </c>
      <c r="G36" s="39" t="s">
        <v>24</v>
      </c>
      <c r="H36" s="28" t="s">
        <v>18</v>
      </c>
      <c r="I36" s="41" t="s">
        <v>18</v>
      </c>
      <c r="J36" s="28" t="s">
        <v>18</v>
      </c>
      <c r="K36" s="29">
        <v>2</v>
      </c>
      <c r="L36" s="40">
        <v>1</v>
      </c>
      <c r="M36" s="29">
        <v>1</v>
      </c>
      <c r="N36" s="45"/>
      <c r="O36" s="46"/>
      <c r="P36" s="46" t="str">
        <f ca="1">IFERROR(__xludf.DUMMYFUNCTION("""COMPUTED_VALUE"""),"j")</f>
        <v>j</v>
      </c>
      <c r="Q36" s="46" t="str">
        <f ca="1">IFERROR(__xludf.DUMMYFUNCTION("""COMPUTED_VALUE"""),"J")</f>
        <v>J</v>
      </c>
      <c r="R36" s="46" t="str">
        <f ca="1">IFERROR(__xludf.DUMMYFUNCTION("""COMPUTED_VALUE"""),"j")</f>
        <v>j</v>
      </c>
      <c r="S36" s="46"/>
      <c r="T36" s="47"/>
      <c r="U36" s="39" t="str">
        <f ca="1">IFERROR(__xludf.DUMMYFUNCTION("""COMPUTED_VALUE"""),"j")</f>
        <v>j</v>
      </c>
      <c r="V36" s="41" t="str">
        <f ca="1">IFERROR(__xludf.DUMMYFUNCTION("""COMPUTED_VALUE"""),"j")</f>
        <v>j</v>
      </c>
      <c r="W36" s="41"/>
      <c r="X36" s="41"/>
      <c r="Y36" s="41"/>
      <c r="Z36" s="41"/>
      <c r="AA36" s="42"/>
      <c r="AB36" s="43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41"/>
      <c r="AN36" s="41"/>
      <c r="AO36" s="41"/>
      <c r="AP36" s="41"/>
      <c r="AQ36" s="41"/>
      <c r="AR36" s="45"/>
      <c r="AS36" s="39"/>
      <c r="AT36" s="39"/>
      <c r="AU36" s="39"/>
      <c r="AV36" s="39"/>
      <c r="AW36" s="39"/>
      <c r="AX36" s="39"/>
      <c r="AY36" s="39"/>
      <c r="AZ36" s="39"/>
      <c r="BA36" s="39"/>
      <c r="BB36" s="36"/>
      <c r="BC36" s="54"/>
      <c r="BD36" s="55"/>
      <c r="BE36" s="51"/>
      <c r="BF36" s="51"/>
      <c r="BG36" s="51"/>
      <c r="BH36" s="51"/>
      <c r="BI36" s="51"/>
      <c r="BJ36" s="51"/>
      <c r="BK36" s="52"/>
      <c r="BL36" s="53"/>
      <c r="BM36" s="45"/>
      <c r="BN36" s="39"/>
      <c r="BO36" s="39"/>
      <c r="BP36" s="39"/>
      <c r="BQ36" s="41"/>
      <c r="BR36" s="39"/>
      <c r="BS36" s="39"/>
      <c r="BT36" s="39"/>
      <c r="BU36" s="39"/>
      <c r="BV36" s="39"/>
      <c r="BW36" s="44"/>
      <c r="BX36" s="45"/>
      <c r="BY36" s="39"/>
      <c r="BZ36" s="39"/>
      <c r="CA36" s="39"/>
      <c r="CB36" s="39"/>
      <c r="CC36" s="41"/>
      <c r="CD36" s="39"/>
      <c r="CE36" s="44"/>
    </row>
    <row r="37" spans="1:83" ht="13.2" x14ac:dyDescent="0.25">
      <c r="A37" s="171"/>
      <c r="B37" s="27">
        <f>B34+1</f>
        <v>45316</v>
      </c>
      <c r="C37" s="8" t="s">
        <v>29</v>
      </c>
      <c r="D37" s="8" t="s">
        <v>15</v>
      </c>
      <c r="E37" s="8" t="s">
        <v>30</v>
      </c>
      <c r="F37" s="56" t="s">
        <v>16</v>
      </c>
      <c r="G37" s="8" t="s">
        <v>30</v>
      </c>
      <c r="H37" s="28" t="s">
        <v>18</v>
      </c>
      <c r="I37" s="60" t="s">
        <v>18</v>
      </c>
      <c r="J37" s="28" t="s">
        <v>18</v>
      </c>
      <c r="K37" s="29">
        <v>2</v>
      </c>
      <c r="L37" s="40">
        <v>1</v>
      </c>
      <c r="M37" s="29">
        <v>1</v>
      </c>
      <c r="N37" s="31"/>
      <c r="O37" s="32"/>
      <c r="P37" s="32" t="str">
        <f ca="1">IFERROR(__xludf.DUMMYFUNCTION("""COMPUTED_VALUE"""),"j")</f>
        <v>j</v>
      </c>
      <c r="Q37" s="32" t="str">
        <f ca="1">IFERROR(__xludf.DUMMYFUNCTION("""COMPUTED_VALUE"""),"J")</f>
        <v>J</v>
      </c>
      <c r="R37" s="32" t="str">
        <f ca="1">IFERROR(__xludf.DUMMYFUNCTION("""COMPUTED_VALUE"""),"j")</f>
        <v>j</v>
      </c>
      <c r="S37" s="32"/>
      <c r="T37" s="123" t="s">
        <v>132</v>
      </c>
      <c r="U37" s="39" t="str">
        <f ca="1">IFERROR(__xludf.DUMMYFUNCTION("""COMPUTED_VALUE"""),"j")</f>
        <v>j</v>
      </c>
      <c r="V37" s="41" t="str">
        <f ca="1">IFERROR(__xludf.DUMMYFUNCTION("""COMPUTED_VALUE"""),"j")</f>
        <v>j</v>
      </c>
      <c r="W37" s="41"/>
      <c r="X37" s="41"/>
      <c r="Y37" s="41"/>
      <c r="Z37" s="41"/>
      <c r="AA37" s="42"/>
      <c r="AB37" s="43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41"/>
      <c r="AN37" s="41"/>
      <c r="AO37" s="41"/>
      <c r="AP37" s="41"/>
      <c r="AQ37" s="41"/>
      <c r="AR37" s="31"/>
      <c r="AS37" s="39"/>
      <c r="AT37" s="39"/>
      <c r="AU37" s="39"/>
      <c r="AV37" s="39"/>
      <c r="AW37" s="39"/>
      <c r="AX37" s="39"/>
      <c r="AY37" s="39"/>
      <c r="AZ37" s="39"/>
      <c r="BA37" s="39"/>
      <c r="BB37" s="36"/>
      <c r="BC37" s="49"/>
      <c r="BD37" s="50"/>
      <c r="BE37" s="51"/>
      <c r="BF37" s="51"/>
      <c r="BG37" s="51"/>
      <c r="BH37" s="51"/>
      <c r="BI37" s="51"/>
      <c r="BJ37" s="51"/>
      <c r="BK37" s="52"/>
      <c r="BL37" s="53"/>
      <c r="BM37" s="31"/>
      <c r="BN37" s="39"/>
      <c r="BO37" s="39"/>
      <c r="BP37" s="39"/>
      <c r="BQ37" s="41"/>
      <c r="BR37" s="39"/>
      <c r="BS37" s="39"/>
      <c r="BT37" s="39"/>
      <c r="BU37" s="39"/>
      <c r="BV37" s="39"/>
      <c r="BW37" s="44"/>
      <c r="BX37" s="31"/>
      <c r="BY37" s="39"/>
      <c r="BZ37" s="39"/>
      <c r="CA37" s="39"/>
      <c r="CB37" s="39"/>
      <c r="CC37" s="41"/>
      <c r="CD37" s="39"/>
      <c r="CE37" s="44"/>
    </row>
    <row r="38" spans="1:83" ht="13.2" x14ac:dyDescent="0.25">
      <c r="A38" s="171"/>
      <c r="B38" s="39"/>
      <c r="C38" s="39"/>
      <c r="D38" s="39" t="s">
        <v>23</v>
      </c>
      <c r="E38" s="39" t="s">
        <v>31</v>
      </c>
      <c r="F38" s="56" t="s">
        <v>20</v>
      </c>
      <c r="G38" s="39" t="s">
        <v>31</v>
      </c>
      <c r="H38" s="39" t="s">
        <v>18</v>
      </c>
      <c r="I38" s="41" t="s">
        <v>18</v>
      </c>
      <c r="J38" s="28" t="s">
        <v>18</v>
      </c>
      <c r="K38" s="29">
        <v>2</v>
      </c>
      <c r="L38" s="40">
        <v>1</v>
      </c>
      <c r="M38" s="29">
        <v>1</v>
      </c>
      <c r="N38" s="45" t="str">
        <f ca="1">IFERROR(__xludf.DUMMYFUNCTION("""COMPUTED_VALUE"""),"J")</f>
        <v>J</v>
      </c>
      <c r="O38" s="46"/>
      <c r="P38" s="46" t="str">
        <f ca="1">IFERROR(__xludf.DUMMYFUNCTION("""COMPUTED_VALUE"""),"j")</f>
        <v>j</v>
      </c>
      <c r="Q38" s="46" t="str">
        <f ca="1">IFERROR(__xludf.DUMMYFUNCTION("""COMPUTED_VALUE"""),"J")</f>
        <v>J</v>
      </c>
      <c r="R38" s="46" t="str">
        <f ca="1">IFERROR(__xludf.DUMMYFUNCTION("""COMPUTED_VALUE"""),"j")</f>
        <v>j</v>
      </c>
      <c r="S38" s="46"/>
      <c r="T38" s="163" t="s">
        <v>132</v>
      </c>
      <c r="U38" s="39" t="str">
        <f ca="1">IFERROR(__xludf.DUMMYFUNCTION("""COMPUTED_VALUE"""),"j")</f>
        <v>j</v>
      </c>
      <c r="V38" s="41" t="str">
        <f ca="1">IFERROR(__xludf.DUMMYFUNCTION("""COMPUTED_VALUE"""),"j")</f>
        <v>j</v>
      </c>
      <c r="W38" s="41"/>
      <c r="X38" s="41"/>
      <c r="Y38" s="41" t="str">
        <f ca="1">IFERROR(__xludf.DUMMYFUNCTION("""COMPUTED_VALUE"""),"j")</f>
        <v>j</v>
      </c>
      <c r="Z38" s="41"/>
      <c r="AA38" s="42"/>
      <c r="AB38" s="43"/>
      <c r="AC38" s="39"/>
      <c r="AD38" s="39"/>
      <c r="AE38" s="46"/>
      <c r="AF38" s="39"/>
      <c r="AG38" s="39"/>
      <c r="AH38" s="39"/>
      <c r="AI38" s="39"/>
      <c r="AJ38" s="39"/>
      <c r="AK38" s="39"/>
      <c r="AL38" s="39"/>
      <c r="AM38" s="41"/>
      <c r="AN38" s="41"/>
      <c r="AO38" s="41"/>
      <c r="AP38" s="41"/>
      <c r="AQ38" s="41"/>
      <c r="AR38" s="45"/>
      <c r="AS38" s="39"/>
      <c r="AT38" s="39"/>
      <c r="AU38" s="39"/>
      <c r="AV38" s="39"/>
      <c r="AW38" s="39"/>
      <c r="AX38" s="39"/>
      <c r="AY38" s="39"/>
      <c r="AZ38" s="39"/>
      <c r="BA38" s="39"/>
      <c r="BB38" s="36"/>
      <c r="BC38" s="54"/>
      <c r="BD38" s="55"/>
      <c r="BE38" s="51"/>
      <c r="BF38" s="51"/>
      <c r="BG38" s="51"/>
      <c r="BH38" s="51"/>
      <c r="BI38" s="51"/>
      <c r="BJ38" s="51"/>
      <c r="BK38" s="52"/>
      <c r="BL38" s="53"/>
      <c r="BM38" s="45"/>
      <c r="BN38" s="39"/>
      <c r="BO38" s="39"/>
      <c r="BP38" s="39"/>
      <c r="BQ38" s="41"/>
      <c r="BR38" s="39"/>
      <c r="BS38" s="39"/>
      <c r="BT38" s="39"/>
      <c r="BU38" s="39"/>
      <c r="BV38" s="39"/>
      <c r="BW38" s="44"/>
      <c r="BX38" s="45"/>
      <c r="BY38" s="39"/>
      <c r="BZ38" s="39"/>
      <c r="CA38" s="39"/>
      <c r="CB38" s="39"/>
      <c r="CC38" s="41"/>
      <c r="CD38" s="39"/>
      <c r="CE38" s="44"/>
    </row>
    <row r="39" spans="1:83" ht="13.2" x14ac:dyDescent="0.25">
      <c r="A39" s="171"/>
      <c r="B39" s="27">
        <f>B37+1</f>
        <v>45317</v>
      </c>
      <c r="C39" s="8" t="s">
        <v>32</v>
      </c>
      <c r="D39" s="8" t="s">
        <v>15</v>
      </c>
      <c r="E39" s="8" t="s">
        <v>30</v>
      </c>
      <c r="F39" s="56" t="s">
        <v>16</v>
      </c>
      <c r="G39" s="8" t="s">
        <v>30</v>
      </c>
      <c r="H39" s="28" t="s">
        <v>18</v>
      </c>
      <c r="I39" s="60" t="s">
        <v>18</v>
      </c>
      <c r="J39" s="28" t="s">
        <v>18</v>
      </c>
      <c r="K39" s="29">
        <v>2</v>
      </c>
      <c r="L39" s="40">
        <v>1</v>
      </c>
      <c r="M39" s="29">
        <v>1</v>
      </c>
      <c r="N39" s="31" t="str">
        <f ca="1">IFERROR(__xludf.DUMMYFUNCTION("""COMPUTED_VALUE"""),"J")</f>
        <v>J</v>
      </c>
      <c r="O39" s="32"/>
      <c r="P39" s="32" t="str">
        <f ca="1">IFERROR(__xludf.DUMMYFUNCTION("""COMPUTED_VALUE"""),"j")</f>
        <v>j</v>
      </c>
      <c r="Q39" s="32"/>
      <c r="R39" s="32" t="str">
        <f ca="1">IFERROR(__xludf.DUMMYFUNCTION("""COMPUTED_VALUE"""),"j")</f>
        <v>j</v>
      </c>
      <c r="S39" s="32"/>
      <c r="T39" s="123" t="s">
        <v>132</v>
      </c>
      <c r="U39" s="39" t="str">
        <f ca="1">IFERROR(__xludf.DUMMYFUNCTION("""COMPUTED_VALUE"""),"j")</f>
        <v>j</v>
      </c>
      <c r="V39" s="41" t="str">
        <f ca="1">IFERROR(__xludf.DUMMYFUNCTION("""COMPUTED_VALUE"""),"j")</f>
        <v>j</v>
      </c>
      <c r="W39" s="41"/>
      <c r="X39" s="41"/>
      <c r="Y39" s="41" t="str">
        <f ca="1">IFERROR(__xludf.DUMMYFUNCTION("""COMPUTED_VALUE"""),"j")</f>
        <v>j</v>
      </c>
      <c r="Z39" s="41"/>
      <c r="AA39" s="42"/>
      <c r="AB39" s="43"/>
      <c r="AC39" s="39"/>
      <c r="AD39" s="39"/>
      <c r="AE39" s="32"/>
      <c r="AF39" s="39"/>
      <c r="AG39" s="39"/>
      <c r="AH39" s="39"/>
      <c r="AI39" s="39"/>
      <c r="AJ39" s="39"/>
      <c r="AK39" s="39"/>
      <c r="AL39" s="39"/>
      <c r="AM39" s="41"/>
      <c r="AN39" s="41"/>
      <c r="AO39" s="41"/>
      <c r="AP39" s="41"/>
      <c r="AQ39" s="41"/>
      <c r="AR39" s="31"/>
      <c r="AS39" s="39"/>
      <c r="AT39" s="39"/>
      <c r="AU39" s="39"/>
      <c r="AV39" s="39"/>
      <c r="AW39" s="39"/>
      <c r="AX39" s="39"/>
      <c r="AY39" s="39"/>
      <c r="AZ39" s="39"/>
      <c r="BA39" s="39"/>
      <c r="BB39" s="36"/>
      <c r="BC39" s="49"/>
      <c r="BD39" s="50"/>
      <c r="BE39" s="51"/>
      <c r="BF39" s="51"/>
      <c r="BG39" s="51"/>
      <c r="BH39" s="51"/>
      <c r="BI39" s="51"/>
      <c r="BJ39" s="51"/>
      <c r="BK39" s="52"/>
      <c r="BL39" s="53"/>
      <c r="BM39" s="31"/>
      <c r="BN39" s="39"/>
      <c r="BO39" s="39"/>
      <c r="BP39" s="39"/>
      <c r="BQ39" s="41"/>
      <c r="BR39" s="39"/>
      <c r="BS39" s="39"/>
      <c r="BT39" s="39"/>
      <c r="BU39" s="39"/>
      <c r="BV39" s="39"/>
      <c r="BW39" s="44"/>
      <c r="BX39" s="31"/>
      <c r="BY39" s="39"/>
      <c r="BZ39" s="39"/>
      <c r="CA39" s="39"/>
      <c r="CB39" s="39"/>
      <c r="CC39" s="41"/>
      <c r="CD39" s="39"/>
      <c r="CE39" s="44"/>
    </row>
    <row r="40" spans="1:83" ht="13.2" x14ac:dyDescent="0.25">
      <c r="A40" s="172"/>
      <c r="B40" s="39"/>
      <c r="C40" s="39"/>
      <c r="D40" s="39" t="s">
        <v>23</v>
      </c>
      <c r="E40" s="39" t="s">
        <v>31</v>
      </c>
      <c r="F40" s="56" t="s">
        <v>20</v>
      </c>
      <c r="G40" s="39" t="s">
        <v>31</v>
      </c>
      <c r="H40" s="39" t="s">
        <v>18</v>
      </c>
      <c r="I40" s="41" t="s">
        <v>18</v>
      </c>
      <c r="J40" s="28" t="s">
        <v>18</v>
      </c>
      <c r="K40" s="29">
        <v>2</v>
      </c>
      <c r="L40" s="40">
        <v>1</v>
      </c>
      <c r="M40" s="29">
        <v>1</v>
      </c>
      <c r="N40" s="31"/>
      <c r="O40" s="32"/>
      <c r="P40" s="32" t="str">
        <f ca="1">IFERROR(__xludf.DUMMYFUNCTION("""COMPUTED_VALUE"""),"j")</f>
        <v>j</v>
      </c>
      <c r="Q40" s="32"/>
      <c r="R40" s="32" t="str">
        <f ca="1">IFERROR(__xludf.DUMMYFUNCTION("""COMPUTED_VALUE"""),"j")</f>
        <v>j</v>
      </c>
      <c r="S40" s="32"/>
      <c r="T40" s="123" t="s">
        <v>132</v>
      </c>
      <c r="U40" s="39" t="str">
        <f ca="1">IFERROR(__xludf.DUMMYFUNCTION("""COMPUTED_VALUE"""),"j")</f>
        <v>j</v>
      </c>
      <c r="V40" s="41" t="str">
        <f ca="1">IFERROR(__xludf.DUMMYFUNCTION("""COMPUTED_VALUE"""),"j")</f>
        <v>j</v>
      </c>
      <c r="W40" s="41"/>
      <c r="X40" s="41"/>
      <c r="Y40" s="41" t="str">
        <f ca="1">IFERROR(__xludf.DUMMYFUNCTION("""COMPUTED_VALUE"""),"j")</f>
        <v>j</v>
      </c>
      <c r="Z40" s="41"/>
      <c r="AA40" s="42"/>
      <c r="AB40" s="43"/>
      <c r="AC40" s="39"/>
      <c r="AD40" s="39"/>
      <c r="AE40" s="32"/>
      <c r="AF40" s="39"/>
      <c r="AG40" s="39"/>
      <c r="AH40" s="39"/>
      <c r="AI40" s="39"/>
      <c r="AJ40" s="39"/>
      <c r="AK40" s="39"/>
      <c r="AL40" s="39"/>
      <c r="AM40" s="41"/>
      <c r="AN40" s="41"/>
      <c r="AO40" s="41"/>
      <c r="AP40" s="41"/>
      <c r="AQ40" s="41"/>
      <c r="AR40" s="31"/>
      <c r="AS40" s="39"/>
      <c r="AT40" s="39"/>
      <c r="AU40" s="39"/>
      <c r="AV40" s="39"/>
      <c r="AW40" s="39"/>
      <c r="AX40" s="39"/>
      <c r="AY40" s="39"/>
      <c r="AZ40" s="39"/>
      <c r="BA40" s="39"/>
      <c r="BB40" s="36"/>
      <c r="BC40" s="49"/>
      <c r="BD40" s="50"/>
      <c r="BE40" s="51"/>
      <c r="BF40" s="51"/>
      <c r="BG40" s="51"/>
      <c r="BH40" s="51"/>
      <c r="BI40" s="51"/>
      <c r="BJ40" s="51"/>
      <c r="BK40" s="52"/>
      <c r="BL40" s="53"/>
      <c r="BM40" s="31"/>
      <c r="BN40" s="39"/>
      <c r="BO40" s="39"/>
      <c r="BP40" s="39"/>
      <c r="BQ40" s="41"/>
      <c r="BR40" s="39"/>
      <c r="BS40" s="39"/>
      <c r="BT40" s="39"/>
      <c r="BU40" s="39"/>
      <c r="BV40" s="39"/>
      <c r="BW40" s="44"/>
      <c r="BX40" s="31"/>
      <c r="BY40" s="39"/>
      <c r="BZ40" s="39"/>
      <c r="CA40" s="39"/>
      <c r="CB40" s="39"/>
      <c r="CC40" s="41"/>
      <c r="CD40" s="39"/>
      <c r="CE40" s="44"/>
    </row>
    <row r="41" spans="1:83" ht="13.2" x14ac:dyDescent="0.25">
      <c r="A41" s="170">
        <f>A22+1</f>
        <v>5</v>
      </c>
      <c r="B41" s="27">
        <f>B39+1</f>
        <v>45318</v>
      </c>
      <c r="C41" s="8" t="s">
        <v>14</v>
      </c>
      <c r="D41" s="28" t="s">
        <v>15</v>
      </c>
      <c r="E41" s="28" t="s">
        <v>16</v>
      </c>
      <c r="F41" s="56" t="s">
        <v>16</v>
      </c>
      <c r="G41" s="28" t="s">
        <v>16</v>
      </c>
      <c r="H41" s="28" t="s">
        <v>17</v>
      </c>
      <c r="I41" s="28" t="s">
        <v>16</v>
      </c>
      <c r="J41" s="28" t="s">
        <v>18</v>
      </c>
      <c r="K41" s="29">
        <v>2</v>
      </c>
      <c r="L41" s="40">
        <v>1</v>
      </c>
      <c r="M41" s="29">
        <v>2</v>
      </c>
      <c r="N41" s="43"/>
      <c r="O41" s="57"/>
      <c r="P41" s="57"/>
      <c r="Q41" s="57"/>
      <c r="R41" s="57"/>
      <c r="S41" s="57"/>
      <c r="T41" s="57"/>
      <c r="U41" s="39"/>
      <c r="V41" s="41" t="str">
        <f ca="1">IFERROR(__xludf.DUMMYFUNCTION("""COMPUTED_VALUE"""),"j")</f>
        <v>j</v>
      </c>
      <c r="W41" s="41"/>
      <c r="X41" s="41"/>
      <c r="Y41" s="41"/>
      <c r="Z41" s="41"/>
      <c r="AA41" s="42"/>
      <c r="AB41" s="43"/>
      <c r="AC41" s="39"/>
      <c r="AD41" s="39"/>
      <c r="AE41" s="57"/>
      <c r="AF41" s="39"/>
      <c r="AG41" s="39"/>
      <c r="AH41" s="39"/>
      <c r="AI41" s="39"/>
      <c r="AJ41" s="39"/>
      <c r="AK41" s="39"/>
      <c r="AL41" s="39"/>
      <c r="AM41" s="41"/>
      <c r="AN41" s="41"/>
      <c r="AO41" s="41"/>
      <c r="AP41" s="41"/>
      <c r="AQ41" s="41"/>
      <c r="AR41" s="43"/>
      <c r="AS41" s="39"/>
      <c r="AT41" s="39"/>
      <c r="AU41" s="39"/>
      <c r="AV41" s="39"/>
      <c r="AW41" s="39"/>
      <c r="AX41" s="39"/>
      <c r="AY41" s="39"/>
      <c r="AZ41" s="39"/>
      <c r="BA41" s="39"/>
      <c r="BB41" s="44"/>
      <c r="BC41" s="58"/>
      <c r="BD41" s="59"/>
      <c r="BE41" s="51"/>
      <c r="BF41" s="51"/>
      <c r="BG41" s="51"/>
      <c r="BH41" s="51"/>
      <c r="BI41" s="51"/>
      <c r="BJ41" s="51"/>
      <c r="BK41" s="52"/>
      <c r="BL41" s="53"/>
      <c r="BM41" s="43"/>
      <c r="BN41" s="39"/>
      <c r="BO41" s="39"/>
      <c r="BP41" s="39"/>
      <c r="BQ41" s="41"/>
      <c r="BR41" s="39"/>
      <c r="BS41" s="39"/>
      <c r="BT41" s="39"/>
      <c r="BU41" s="39"/>
      <c r="BV41" s="39"/>
      <c r="BW41" s="44"/>
      <c r="BX41" s="43"/>
      <c r="BY41" s="39"/>
      <c r="BZ41" s="39"/>
      <c r="CA41" s="39"/>
      <c r="CB41" s="39"/>
      <c r="CC41" s="41"/>
      <c r="CD41" s="39"/>
      <c r="CE41" s="44"/>
    </row>
    <row r="42" spans="1:83" ht="13.2" x14ac:dyDescent="0.25">
      <c r="A42" s="171"/>
      <c r="B42" s="39"/>
      <c r="C42" s="39"/>
      <c r="D42" s="39" t="s">
        <v>19</v>
      </c>
      <c r="E42" s="39" t="s">
        <v>20</v>
      </c>
      <c r="F42" s="56" t="s">
        <v>20</v>
      </c>
      <c r="G42" s="39" t="s">
        <v>20</v>
      </c>
      <c r="H42" s="39" t="s">
        <v>21</v>
      </c>
      <c r="I42" s="39" t="s">
        <v>22</v>
      </c>
      <c r="J42" s="28" t="s">
        <v>18</v>
      </c>
      <c r="K42" s="29">
        <v>2</v>
      </c>
      <c r="L42" s="40">
        <v>1</v>
      </c>
      <c r="M42" s="29">
        <v>2</v>
      </c>
      <c r="N42" s="31"/>
      <c r="O42" s="32"/>
      <c r="P42" s="32"/>
      <c r="Q42" s="32"/>
      <c r="R42" s="32"/>
      <c r="S42" s="32"/>
      <c r="T42" s="32"/>
      <c r="U42" s="39"/>
      <c r="V42" s="41" t="str">
        <f ca="1">IFERROR(__xludf.DUMMYFUNCTION("""COMPUTED_VALUE"""),"j")</f>
        <v>j</v>
      </c>
      <c r="W42" s="41"/>
      <c r="X42" s="41"/>
      <c r="Y42" s="41"/>
      <c r="Z42" s="41"/>
      <c r="AA42" s="42"/>
      <c r="AB42" s="43"/>
      <c r="AC42" s="39"/>
      <c r="AD42" s="39"/>
      <c r="AE42" s="32"/>
      <c r="AF42" s="39"/>
      <c r="AG42" s="39"/>
      <c r="AH42" s="39"/>
      <c r="AI42" s="39"/>
      <c r="AJ42" s="39"/>
      <c r="AK42" s="39"/>
      <c r="AL42" s="39"/>
      <c r="AM42" s="41"/>
      <c r="AN42" s="41"/>
      <c r="AO42" s="41"/>
      <c r="AP42" s="41"/>
      <c r="AQ42" s="41"/>
      <c r="AR42" s="31"/>
      <c r="AS42" s="39"/>
      <c r="AT42" s="39"/>
      <c r="AU42" s="39"/>
      <c r="AV42" s="39"/>
      <c r="AW42" s="39"/>
      <c r="AX42" s="39"/>
      <c r="AY42" s="39"/>
      <c r="AZ42" s="39"/>
      <c r="BA42" s="39"/>
      <c r="BB42" s="36"/>
      <c r="BC42" s="49"/>
      <c r="BD42" s="50"/>
      <c r="BE42" s="51"/>
      <c r="BF42" s="51"/>
      <c r="BG42" s="51"/>
      <c r="BH42" s="51"/>
      <c r="BI42" s="51"/>
      <c r="BJ42" s="51"/>
      <c r="BK42" s="52"/>
      <c r="BL42" s="53"/>
      <c r="BM42" s="31"/>
      <c r="BN42" s="39"/>
      <c r="BO42" s="39"/>
      <c r="BP42" s="39"/>
      <c r="BQ42" s="41"/>
      <c r="BR42" s="39"/>
      <c r="BS42" s="39"/>
      <c r="BT42" s="39"/>
      <c r="BU42" s="39"/>
      <c r="BV42" s="39"/>
      <c r="BW42" s="44"/>
      <c r="BX42" s="31"/>
      <c r="BY42" s="39"/>
      <c r="BZ42" s="39"/>
      <c r="CA42" s="39"/>
      <c r="CB42" s="39"/>
      <c r="CC42" s="41"/>
      <c r="CD42" s="39"/>
      <c r="CE42" s="44"/>
    </row>
    <row r="43" spans="1:83" ht="13.2" x14ac:dyDescent="0.25">
      <c r="A43" s="171"/>
      <c r="B43" s="39"/>
      <c r="C43" s="39"/>
      <c r="D43" s="39" t="s">
        <v>23</v>
      </c>
      <c r="E43" s="39" t="s">
        <v>24</v>
      </c>
      <c r="F43" s="39" t="s">
        <v>24</v>
      </c>
      <c r="G43" s="39" t="s">
        <v>24</v>
      </c>
      <c r="H43" s="61" t="s">
        <v>18</v>
      </c>
      <c r="I43" s="41" t="s">
        <v>18</v>
      </c>
      <c r="J43" s="28" t="s">
        <v>18</v>
      </c>
      <c r="K43" s="29">
        <v>2</v>
      </c>
      <c r="L43" s="40">
        <v>1</v>
      </c>
      <c r="M43" s="29">
        <v>1</v>
      </c>
      <c r="N43" s="45"/>
      <c r="O43" s="46"/>
      <c r="P43" s="46" t="str">
        <f ca="1">IFERROR(__xludf.DUMMYFUNCTION("""COMPUTED_VALUE"""),"j")</f>
        <v>j</v>
      </c>
      <c r="Q43" s="46"/>
      <c r="R43" s="46"/>
      <c r="S43" s="46"/>
      <c r="T43" s="47"/>
      <c r="U43" s="39"/>
      <c r="V43" s="41" t="str">
        <f ca="1">IFERROR(__xludf.DUMMYFUNCTION("""COMPUTED_VALUE"""),"j")</f>
        <v>j</v>
      </c>
      <c r="W43" s="41"/>
      <c r="X43" s="41"/>
      <c r="Y43" s="41" t="str">
        <f ca="1">IFERROR(__xludf.DUMMYFUNCTION("""COMPUTED_VALUE"""),"j")</f>
        <v>j</v>
      </c>
      <c r="Z43" s="41"/>
      <c r="AA43" s="42"/>
      <c r="AB43" s="43"/>
      <c r="AC43" s="39"/>
      <c r="AD43" s="39"/>
      <c r="AE43" s="46"/>
      <c r="AF43" s="39"/>
      <c r="AG43" s="39"/>
      <c r="AH43" s="39"/>
      <c r="AI43" s="39"/>
      <c r="AJ43" s="39"/>
      <c r="AK43" s="39"/>
      <c r="AL43" s="39"/>
      <c r="AM43" s="41"/>
      <c r="AN43" s="41"/>
      <c r="AO43" s="41"/>
      <c r="AP43" s="41"/>
      <c r="AQ43" s="41"/>
      <c r="AR43" s="45"/>
      <c r="AS43" s="39"/>
      <c r="AT43" s="39"/>
      <c r="AU43" s="39"/>
      <c r="AV43" s="39"/>
      <c r="AW43" s="39"/>
      <c r="AX43" s="39"/>
      <c r="AY43" s="39"/>
      <c r="AZ43" s="39"/>
      <c r="BA43" s="39"/>
      <c r="BB43" s="36"/>
      <c r="BC43" s="54"/>
      <c r="BD43" s="55"/>
      <c r="BE43" s="51"/>
      <c r="BF43" s="51"/>
      <c r="BG43" s="51"/>
      <c r="BH43" s="51"/>
      <c r="BI43" s="51"/>
      <c r="BJ43" s="51"/>
      <c r="BK43" s="52"/>
      <c r="BL43" s="53"/>
      <c r="BM43" s="45"/>
      <c r="BN43" s="39"/>
      <c r="BO43" s="39"/>
      <c r="BP43" s="39"/>
      <c r="BQ43" s="41"/>
      <c r="BR43" s="39"/>
      <c r="BS43" s="39"/>
      <c r="BT43" s="39"/>
      <c r="BU43" s="39"/>
      <c r="BV43" s="39"/>
      <c r="BW43" s="44"/>
      <c r="BX43" s="45"/>
      <c r="BY43" s="39"/>
      <c r="BZ43" s="39"/>
      <c r="CA43" s="39"/>
      <c r="CB43" s="39"/>
      <c r="CC43" s="41"/>
      <c r="CD43" s="39"/>
      <c r="CE43" s="44"/>
    </row>
    <row r="44" spans="1:83" ht="13.2" x14ac:dyDescent="0.25">
      <c r="A44" s="171"/>
      <c r="B44" s="27">
        <f>B41+1</f>
        <v>45319</v>
      </c>
      <c r="C44" s="8" t="s">
        <v>25</v>
      </c>
      <c r="D44" s="28" t="s">
        <v>15</v>
      </c>
      <c r="E44" s="28" t="s">
        <v>16</v>
      </c>
      <c r="F44" s="56" t="s">
        <v>16</v>
      </c>
      <c r="G44" s="28" t="s">
        <v>16</v>
      </c>
      <c r="H44" s="28" t="s">
        <v>17</v>
      </c>
      <c r="I44" s="28" t="s">
        <v>16</v>
      </c>
      <c r="J44" s="28" t="s">
        <v>18</v>
      </c>
      <c r="K44" s="29">
        <v>2</v>
      </c>
      <c r="L44" s="40">
        <v>1</v>
      </c>
      <c r="M44" s="29">
        <v>2</v>
      </c>
      <c r="N44" s="31"/>
      <c r="O44" s="32"/>
      <c r="P44" s="32"/>
      <c r="Q44" s="32"/>
      <c r="R44" s="32"/>
      <c r="S44" s="32"/>
      <c r="T44" s="123" t="s">
        <v>132</v>
      </c>
      <c r="U44" s="39"/>
      <c r="V44" s="41" t="str">
        <f ca="1">IFERROR(__xludf.DUMMYFUNCTION("""COMPUTED_VALUE"""),"j")</f>
        <v>j</v>
      </c>
      <c r="W44" s="41" t="str">
        <f ca="1">IFERROR(__xludf.DUMMYFUNCTION("""COMPUTED_VALUE"""),"j")</f>
        <v>j</v>
      </c>
      <c r="X44" s="41"/>
      <c r="Y44" s="41"/>
      <c r="Z44" s="41"/>
      <c r="AA44" s="42"/>
      <c r="AB44" s="43"/>
      <c r="AC44" s="39"/>
      <c r="AD44" s="39"/>
      <c r="AE44" s="32"/>
      <c r="AF44" s="39"/>
      <c r="AG44" s="39"/>
      <c r="AH44" s="39"/>
      <c r="AI44" s="39"/>
      <c r="AJ44" s="39"/>
      <c r="AK44" s="39"/>
      <c r="AL44" s="39"/>
      <c r="AM44" s="41"/>
      <c r="AN44" s="41"/>
      <c r="AO44" s="41"/>
      <c r="AP44" s="41"/>
      <c r="AQ44" s="41"/>
      <c r="AR44" s="31"/>
      <c r="AS44" s="39"/>
      <c r="AT44" s="39"/>
      <c r="AU44" s="39"/>
      <c r="AV44" s="39"/>
      <c r="AW44" s="39"/>
      <c r="AX44" s="39"/>
      <c r="AY44" s="39"/>
      <c r="AZ44" s="39"/>
      <c r="BA44" s="39"/>
      <c r="BB44" s="36"/>
      <c r="BC44" s="49"/>
      <c r="BD44" s="50"/>
      <c r="BE44" s="51"/>
      <c r="BF44" s="51"/>
      <c r="BG44" s="51"/>
      <c r="BH44" s="51"/>
      <c r="BI44" s="51"/>
      <c r="BJ44" s="51"/>
      <c r="BK44" s="52"/>
      <c r="BL44" s="53"/>
      <c r="BM44" s="31"/>
      <c r="BN44" s="39"/>
      <c r="BO44" s="39"/>
      <c r="BP44" s="39"/>
      <c r="BQ44" s="41"/>
      <c r="BR44" s="39"/>
      <c r="BS44" s="39"/>
      <c r="BT44" s="39"/>
      <c r="BU44" s="39"/>
      <c r="BV44" s="39"/>
      <c r="BW44" s="44"/>
      <c r="BX44" s="31"/>
      <c r="BY44" s="39"/>
      <c r="BZ44" s="39"/>
      <c r="CA44" s="39"/>
      <c r="CB44" s="39"/>
      <c r="CC44" s="41"/>
      <c r="CD44" s="39"/>
      <c r="CE44" s="44"/>
    </row>
    <row r="45" spans="1:83" ht="13.2" x14ac:dyDescent="0.25">
      <c r="A45" s="171"/>
      <c r="B45" s="39"/>
      <c r="C45" s="39"/>
      <c r="D45" s="39" t="s">
        <v>19</v>
      </c>
      <c r="E45" s="39" t="s">
        <v>20</v>
      </c>
      <c r="F45" s="56" t="s">
        <v>20</v>
      </c>
      <c r="G45" s="39" t="s">
        <v>20</v>
      </c>
      <c r="H45" s="39" t="s">
        <v>21</v>
      </c>
      <c r="I45" s="39" t="s">
        <v>22</v>
      </c>
      <c r="J45" s="28" t="s">
        <v>18</v>
      </c>
      <c r="K45" s="29">
        <v>2</v>
      </c>
      <c r="L45" s="40">
        <v>1</v>
      </c>
      <c r="M45" s="29">
        <v>2</v>
      </c>
      <c r="N45" s="31"/>
      <c r="O45" s="32"/>
      <c r="P45" s="32"/>
      <c r="Q45" s="32"/>
      <c r="R45" s="32" t="str">
        <f ca="1">IFERROR(__xludf.DUMMYFUNCTION("""COMPUTED_VALUE"""),"j")</f>
        <v>j</v>
      </c>
      <c r="S45" s="32"/>
      <c r="T45" s="123" t="s">
        <v>132</v>
      </c>
      <c r="U45" s="39"/>
      <c r="V45" s="41"/>
      <c r="W45" s="41" t="str">
        <f ca="1">IFERROR(__xludf.DUMMYFUNCTION("""COMPUTED_VALUE"""),"j")</f>
        <v>j</v>
      </c>
      <c r="X45" s="41"/>
      <c r="Y45" s="41"/>
      <c r="Z45" s="41"/>
      <c r="AA45" s="42"/>
      <c r="AB45" s="43"/>
      <c r="AC45" s="39"/>
      <c r="AD45" s="39"/>
      <c r="AE45" s="32"/>
      <c r="AF45" s="39"/>
      <c r="AG45" s="39"/>
      <c r="AH45" s="39"/>
      <c r="AI45" s="39"/>
      <c r="AJ45" s="39"/>
      <c r="AK45" s="39"/>
      <c r="AL45" s="39"/>
      <c r="AM45" s="41"/>
      <c r="AN45" s="41"/>
      <c r="AO45" s="41"/>
      <c r="AP45" s="41"/>
      <c r="AQ45" s="41"/>
      <c r="AR45" s="31"/>
      <c r="AS45" s="39"/>
      <c r="AT45" s="39"/>
      <c r="AU45" s="39"/>
      <c r="AV45" s="39"/>
      <c r="AW45" s="39"/>
      <c r="AX45" s="39"/>
      <c r="AY45" s="39"/>
      <c r="AZ45" s="39"/>
      <c r="BA45" s="39"/>
      <c r="BB45" s="36"/>
      <c r="BC45" s="49"/>
      <c r="BD45" s="50"/>
      <c r="BE45" s="51"/>
      <c r="BF45" s="51"/>
      <c r="BG45" s="51"/>
      <c r="BH45" s="51"/>
      <c r="BI45" s="51"/>
      <c r="BJ45" s="51"/>
      <c r="BK45" s="52"/>
      <c r="BL45" s="53"/>
      <c r="BM45" s="31"/>
      <c r="BN45" s="39"/>
      <c r="BO45" s="39"/>
      <c r="BP45" s="39"/>
      <c r="BQ45" s="41"/>
      <c r="BR45" s="39"/>
      <c r="BS45" s="39"/>
      <c r="BT45" s="39"/>
      <c r="BU45" s="39"/>
      <c r="BV45" s="39"/>
      <c r="BW45" s="44"/>
      <c r="BX45" s="31"/>
      <c r="BY45" s="39"/>
      <c r="BZ45" s="39"/>
      <c r="CA45" s="39"/>
      <c r="CB45" s="39"/>
      <c r="CC45" s="41"/>
      <c r="CD45" s="39"/>
      <c r="CE45" s="44"/>
    </row>
    <row r="46" spans="1:83" ht="13.2" x14ac:dyDescent="0.25">
      <c r="A46" s="171"/>
      <c r="B46" s="39"/>
      <c r="C46" s="39"/>
      <c r="D46" s="39" t="s">
        <v>23</v>
      </c>
      <c r="E46" s="39" t="s">
        <v>24</v>
      </c>
      <c r="F46" s="39" t="s">
        <v>24</v>
      </c>
      <c r="G46" s="39" t="s">
        <v>24</v>
      </c>
      <c r="H46" s="61" t="s">
        <v>18</v>
      </c>
      <c r="I46" s="41" t="s">
        <v>18</v>
      </c>
      <c r="J46" s="28" t="s">
        <v>18</v>
      </c>
      <c r="K46" s="29">
        <v>2</v>
      </c>
      <c r="L46" s="40">
        <v>1</v>
      </c>
      <c r="M46" s="29">
        <v>1</v>
      </c>
      <c r="N46" s="45" t="str">
        <f ca="1">IFERROR(__xludf.DUMMYFUNCTION("""COMPUTED_VALUE"""),"J")</f>
        <v>J</v>
      </c>
      <c r="O46" s="46"/>
      <c r="P46" s="46" t="str">
        <f ca="1">IFERROR(__xludf.DUMMYFUNCTION("""COMPUTED_VALUE"""),"j")</f>
        <v>j</v>
      </c>
      <c r="Q46" s="46"/>
      <c r="R46" s="46" t="str">
        <f ca="1">IFERROR(__xludf.DUMMYFUNCTION("""COMPUTED_VALUE"""),"j")</f>
        <v>j</v>
      </c>
      <c r="S46" s="46"/>
      <c r="T46" s="47"/>
      <c r="U46" s="39"/>
      <c r="V46" s="41"/>
      <c r="W46" s="41" t="str">
        <f ca="1">IFERROR(__xludf.DUMMYFUNCTION("""COMPUTED_VALUE"""),"j")</f>
        <v>j</v>
      </c>
      <c r="X46" s="41"/>
      <c r="Y46" s="41" t="str">
        <f ca="1">IFERROR(__xludf.DUMMYFUNCTION("""COMPUTED_VALUE"""),"j")</f>
        <v>j</v>
      </c>
      <c r="Z46" s="41"/>
      <c r="AA46" s="42"/>
      <c r="AB46" s="43"/>
      <c r="AC46" s="39"/>
      <c r="AD46" s="39"/>
      <c r="AE46" s="46"/>
      <c r="AF46" s="39"/>
      <c r="AG46" s="39"/>
      <c r="AH46" s="39"/>
      <c r="AI46" s="39"/>
      <c r="AJ46" s="39"/>
      <c r="AK46" s="39"/>
      <c r="AL46" s="39"/>
      <c r="AM46" s="41"/>
      <c r="AN46" s="41"/>
      <c r="AO46" s="41"/>
      <c r="AP46" s="41"/>
      <c r="AQ46" s="41"/>
      <c r="AR46" s="45"/>
      <c r="AS46" s="39"/>
      <c r="AT46" s="39"/>
      <c r="AU46" s="39"/>
      <c r="AV46" s="39"/>
      <c r="AW46" s="39"/>
      <c r="AX46" s="39"/>
      <c r="AY46" s="39"/>
      <c r="AZ46" s="39"/>
      <c r="BA46" s="39"/>
      <c r="BB46" s="36"/>
      <c r="BC46" s="54"/>
      <c r="BD46" s="55"/>
      <c r="BE46" s="51"/>
      <c r="BF46" s="51"/>
      <c r="BG46" s="51"/>
      <c r="BH46" s="51"/>
      <c r="BI46" s="51"/>
      <c r="BJ46" s="51"/>
      <c r="BK46" s="52"/>
      <c r="BL46" s="53"/>
      <c r="BM46" s="45"/>
      <c r="BN46" s="39"/>
      <c r="BO46" s="39"/>
      <c r="BP46" s="39"/>
      <c r="BQ46" s="41"/>
      <c r="BR46" s="39"/>
      <c r="BS46" s="39"/>
      <c r="BT46" s="39"/>
      <c r="BU46" s="39"/>
      <c r="BV46" s="39"/>
      <c r="BW46" s="44"/>
      <c r="BX46" s="45"/>
      <c r="BY46" s="39"/>
      <c r="BZ46" s="39"/>
      <c r="CA46" s="39"/>
      <c r="CB46" s="39"/>
      <c r="CC46" s="41"/>
      <c r="CD46" s="39"/>
      <c r="CE46" s="44"/>
    </row>
    <row r="47" spans="1:83" ht="13.2" x14ac:dyDescent="0.25">
      <c r="A47" s="171"/>
      <c r="B47" s="27">
        <f>B44+1</f>
        <v>45320</v>
      </c>
      <c r="C47" s="8" t="s">
        <v>26</v>
      </c>
      <c r="D47" s="28" t="s">
        <v>15</v>
      </c>
      <c r="E47" s="28" t="s">
        <v>16</v>
      </c>
      <c r="F47" s="56" t="s">
        <v>16</v>
      </c>
      <c r="G47" s="28" t="s">
        <v>16</v>
      </c>
      <c r="H47" s="28" t="s">
        <v>17</v>
      </c>
      <c r="I47" s="28" t="s">
        <v>16</v>
      </c>
      <c r="J47" s="28" t="s">
        <v>18</v>
      </c>
      <c r="K47" s="29">
        <v>2</v>
      </c>
      <c r="L47" s="40">
        <v>1</v>
      </c>
      <c r="M47" s="29">
        <v>2</v>
      </c>
      <c r="N47" s="31" t="str">
        <f ca="1">IFERROR(__xludf.DUMMYFUNCTION("""COMPUTED_VALUE"""),"J")</f>
        <v>J</v>
      </c>
      <c r="O47" s="32"/>
      <c r="P47" s="32"/>
      <c r="Q47" s="32"/>
      <c r="R47" s="32" t="str">
        <f ca="1">IFERROR(__xludf.DUMMYFUNCTION("""COMPUTED_VALUE"""),"j")</f>
        <v>j</v>
      </c>
      <c r="S47" s="32"/>
      <c r="T47" s="32"/>
      <c r="U47" s="39"/>
      <c r="V47" s="41" t="str">
        <f ca="1">IFERROR(__xludf.DUMMYFUNCTION("""COMPUTED_VALUE"""),"j")</f>
        <v>j</v>
      </c>
      <c r="W47" s="41" t="str">
        <f ca="1">IFERROR(__xludf.DUMMYFUNCTION("""COMPUTED_VALUE"""),"j")</f>
        <v>j</v>
      </c>
      <c r="X47" s="41"/>
      <c r="Y47" s="41" t="str">
        <f ca="1">IFERROR(__xludf.DUMMYFUNCTION("""COMPUTED_VALUE"""),"j")</f>
        <v>j</v>
      </c>
      <c r="Z47" s="41"/>
      <c r="AA47" s="42" t="str">
        <f ca="1">IFERROR(__xludf.DUMMYFUNCTION("""COMPUTED_VALUE"""),"j")</f>
        <v>j</v>
      </c>
      <c r="AB47" s="43"/>
      <c r="AC47" s="39"/>
      <c r="AD47" s="39"/>
      <c r="AE47" s="32"/>
      <c r="AF47" s="39"/>
      <c r="AG47" s="39"/>
      <c r="AH47" s="39"/>
      <c r="AI47" s="39"/>
      <c r="AJ47" s="39"/>
      <c r="AK47" s="39"/>
      <c r="AL47" s="39"/>
      <c r="AM47" s="41"/>
      <c r="AN47" s="41"/>
      <c r="AO47" s="41"/>
      <c r="AP47" s="41"/>
      <c r="AQ47" s="41"/>
      <c r="AR47" s="31"/>
      <c r="AS47" s="39"/>
      <c r="AT47" s="39"/>
      <c r="AU47" s="39"/>
      <c r="AV47" s="39"/>
      <c r="AW47" s="39"/>
      <c r="AX47" s="39"/>
      <c r="AY47" s="39"/>
      <c r="AZ47" s="39"/>
      <c r="BA47" s="39"/>
      <c r="BB47" s="36"/>
      <c r="BC47" s="49"/>
      <c r="BD47" s="50"/>
      <c r="BE47" s="51"/>
      <c r="BF47" s="51"/>
      <c r="BG47" s="51"/>
      <c r="BH47" s="51"/>
      <c r="BI47" s="51"/>
      <c r="BJ47" s="51"/>
      <c r="BK47" s="52"/>
      <c r="BL47" s="53"/>
      <c r="BM47" s="31"/>
      <c r="BN47" s="39"/>
      <c r="BO47" s="39"/>
      <c r="BP47" s="39"/>
      <c r="BQ47" s="41"/>
      <c r="BR47" s="39"/>
      <c r="BS47" s="39"/>
      <c r="BT47" s="39"/>
      <c r="BU47" s="39"/>
      <c r="BV47" s="39"/>
      <c r="BW47" s="44"/>
      <c r="BX47" s="31"/>
      <c r="BY47" s="39"/>
      <c r="BZ47" s="39"/>
      <c r="CA47" s="39"/>
      <c r="CB47" s="39"/>
      <c r="CC47" s="41"/>
      <c r="CD47" s="39"/>
      <c r="CE47" s="44"/>
    </row>
    <row r="48" spans="1:83" ht="13.2" x14ac:dyDescent="0.25">
      <c r="A48" s="171"/>
      <c r="B48" s="39"/>
      <c r="C48" s="39"/>
      <c r="D48" s="39" t="s">
        <v>19</v>
      </c>
      <c r="E48" s="39" t="s">
        <v>20</v>
      </c>
      <c r="F48" s="56" t="s">
        <v>20</v>
      </c>
      <c r="G48" s="39" t="s">
        <v>20</v>
      </c>
      <c r="H48" s="39" t="s">
        <v>21</v>
      </c>
      <c r="I48" s="39" t="s">
        <v>22</v>
      </c>
      <c r="J48" s="28" t="s">
        <v>18</v>
      </c>
      <c r="K48" s="29">
        <v>2</v>
      </c>
      <c r="L48" s="40">
        <v>1</v>
      </c>
      <c r="M48" s="29">
        <v>2</v>
      </c>
      <c r="N48" s="31" t="str">
        <f ca="1">IFERROR(__xludf.DUMMYFUNCTION("""COMPUTED_VALUE"""),"J")</f>
        <v>J</v>
      </c>
      <c r="O48" s="32"/>
      <c r="P48" s="32"/>
      <c r="Q48" s="32"/>
      <c r="R48" s="32"/>
      <c r="S48" s="32"/>
      <c r="T48" s="32"/>
      <c r="U48" s="39"/>
      <c r="V48" s="41" t="str">
        <f ca="1">IFERROR(__xludf.DUMMYFUNCTION("""COMPUTED_VALUE"""),"j")</f>
        <v>j</v>
      </c>
      <c r="W48" s="41" t="str">
        <f ca="1">IFERROR(__xludf.DUMMYFUNCTION("""COMPUTED_VALUE"""),"j")</f>
        <v>j</v>
      </c>
      <c r="X48" s="41"/>
      <c r="Y48" s="41" t="str">
        <f ca="1">IFERROR(__xludf.DUMMYFUNCTION("""COMPUTED_VALUE"""),"j")</f>
        <v>j</v>
      </c>
      <c r="Z48" s="41"/>
      <c r="AA48" s="42" t="str">
        <f ca="1">IFERROR(__xludf.DUMMYFUNCTION("""COMPUTED_VALUE"""),"j")</f>
        <v>j</v>
      </c>
      <c r="AB48" s="43"/>
      <c r="AC48" s="39"/>
      <c r="AD48" s="39"/>
      <c r="AE48" s="32"/>
      <c r="AF48" s="39"/>
      <c r="AG48" s="39"/>
      <c r="AH48" s="39"/>
      <c r="AI48" s="39"/>
      <c r="AJ48" s="39"/>
      <c r="AK48" s="39"/>
      <c r="AL48" s="39"/>
      <c r="AM48" s="41"/>
      <c r="AN48" s="41"/>
      <c r="AO48" s="41"/>
      <c r="AP48" s="41"/>
      <c r="AQ48" s="41"/>
      <c r="AR48" s="31"/>
      <c r="AS48" s="39"/>
      <c r="AT48" s="39"/>
      <c r="AU48" s="39"/>
      <c r="AV48" s="39"/>
      <c r="AW48" s="39"/>
      <c r="AX48" s="39"/>
      <c r="AY48" s="39"/>
      <c r="AZ48" s="39"/>
      <c r="BA48" s="39"/>
      <c r="BB48" s="36"/>
      <c r="BC48" s="49"/>
      <c r="BD48" s="50"/>
      <c r="BE48" s="51"/>
      <c r="BF48" s="51"/>
      <c r="BG48" s="51"/>
      <c r="BH48" s="51"/>
      <c r="BI48" s="51"/>
      <c r="BJ48" s="51"/>
      <c r="BK48" s="52"/>
      <c r="BL48" s="53"/>
      <c r="BM48" s="31"/>
      <c r="BN48" s="39"/>
      <c r="BO48" s="39"/>
      <c r="BP48" s="39"/>
      <c r="BQ48" s="41"/>
      <c r="BR48" s="39"/>
      <c r="BS48" s="39"/>
      <c r="BT48" s="39"/>
      <c r="BU48" s="39"/>
      <c r="BV48" s="39"/>
      <c r="BW48" s="44"/>
      <c r="BX48" s="31"/>
      <c r="BY48" s="39"/>
      <c r="BZ48" s="39"/>
      <c r="CA48" s="39"/>
      <c r="CB48" s="39"/>
      <c r="CC48" s="41"/>
      <c r="CD48" s="39"/>
      <c r="CE48" s="44"/>
    </row>
    <row r="49" spans="1:83" ht="13.2" x14ac:dyDescent="0.25">
      <c r="A49" s="171"/>
      <c r="B49" s="39"/>
      <c r="C49" s="39"/>
      <c r="D49" s="39" t="s">
        <v>23</v>
      </c>
      <c r="E49" s="39" t="s">
        <v>24</v>
      </c>
      <c r="F49" s="39" t="s">
        <v>24</v>
      </c>
      <c r="G49" s="39" t="s">
        <v>24</v>
      </c>
      <c r="H49" s="61" t="s">
        <v>18</v>
      </c>
      <c r="I49" s="41" t="s">
        <v>18</v>
      </c>
      <c r="J49" s="28" t="s">
        <v>18</v>
      </c>
      <c r="K49" s="29">
        <v>2</v>
      </c>
      <c r="L49" s="40">
        <v>1</v>
      </c>
      <c r="M49" s="29">
        <v>1</v>
      </c>
      <c r="N49" s="45"/>
      <c r="O49" s="46"/>
      <c r="P49" s="46" t="str">
        <f ca="1">IFERROR(__xludf.DUMMYFUNCTION("""COMPUTED_VALUE"""),"j")</f>
        <v>j</v>
      </c>
      <c r="Q49" s="46"/>
      <c r="R49" s="46"/>
      <c r="S49" s="46"/>
      <c r="T49" s="48"/>
      <c r="U49" s="41" t="str">
        <f ca="1">IFERROR(__xludf.DUMMYFUNCTION("""COMPUTED_VALUE"""),"j")</f>
        <v>j</v>
      </c>
      <c r="V49" s="41"/>
      <c r="W49" s="41" t="str">
        <f ca="1">IFERROR(__xludf.DUMMYFUNCTION("""COMPUTED_VALUE"""),"j")</f>
        <v>j</v>
      </c>
      <c r="X49" s="41"/>
      <c r="Y49" s="41" t="str">
        <f ca="1">IFERROR(__xludf.DUMMYFUNCTION("""COMPUTED_VALUE"""),"j")</f>
        <v>j</v>
      </c>
      <c r="Z49" s="41"/>
      <c r="AA49" s="42" t="str">
        <f ca="1">IFERROR(__xludf.DUMMYFUNCTION("""COMPUTED_VALUE"""),"j")</f>
        <v>j</v>
      </c>
      <c r="AB49" s="43"/>
      <c r="AC49" s="39"/>
      <c r="AD49" s="39"/>
      <c r="AE49" s="46"/>
      <c r="AF49" s="39"/>
      <c r="AG49" s="39"/>
      <c r="AH49" s="39"/>
      <c r="AI49" s="39"/>
      <c r="AJ49" s="39"/>
      <c r="AK49" s="39"/>
      <c r="AL49" s="39"/>
      <c r="AM49" s="41"/>
      <c r="AN49" s="41"/>
      <c r="AO49" s="41"/>
      <c r="AP49" s="41"/>
      <c r="AQ49" s="41"/>
      <c r="AR49" s="45"/>
      <c r="AS49" s="39"/>
      <c r="AT49" s="39"/>
      <c r="AU49" s="39"/>
      <c r="AV49" s="39"/>
      <c r="AW49" s="39"/>
      <c r="AX49" s="39"/>
      <c r="AY49" s="39"/>
      <c r="AZ49" s="39"/>
      <c r="BA49" s="39"/>
      <c r="BB49" s="36"/>
      <c r="BC49" s="54"/>
      <c r="BD49" s="55"/>
      <c r="BE49" s="51"/>
      <c r="BF49" s="51"/>
      <c r="BG49" s="51"/>
      <c r="BH49" s="51"/>
      <c r="BI49" s="51"/>
      <c r="BJ49" s="51"/>
      <c r="BK49" s="52"/>
      <c r="BL49" s="53"/>
      <c r="BM49" s="45"/>
      <c r="BN49" s="39"/>
      <c r="BO49" s="39"/>
      <c r="BP49" s="39"/>
      <c r="BQ49" s="41"/>
      <c r="BR49" s="39"/>
      <c r="BS49" s="39"/>
      <c r="BT49" s="39"/>
      <c r="BU49" s="39"/>
      <c r="BV49" s="39"/>
      <c r="BW49" s="44"/>
      <c r="BX49" s="45"/>
      <c r="BY49" s="39"/>
      <c r="BZ49" s="39"/>
      <c r="CA49" s="39"/>
      <c r="CB49" s="39"/>
      <c r="CC49" s="41"/>
      <c r="CD49" s="39"/>
      <c r="CE49" s="44"/>
    </row>
    <row r="50" spans="1:83" ht="13.2" x14ac:dyDescent="0.25">
      <c r="A50" s="171"/>
      <c r="B50" s="27">
        <f>B47+1</f>
        <v>45321</v>
      </c>
      <c r="C50" s="8" t="s">
        <v>27</v>
      </c>
      <c r="D50" s="28" t="s">
        <v>15</v>
      </c>
      <c r="E50" s="28" t="s">
        <v>16</v>
      </c>
      <c r="F50" s="56" t="s">
        <v>16</v>
      </c>
      <c r="G50" s="28" t="s">
        <v>16</v>
      </c>
      <c r="H50" s="28" t="s">
        <v>17</v>
      </c>
      <c r="I50" s="28" t="s">
        <v>16</v>
      </c>
      <c r="J50" s="28" t="s">
        <v>18</v>
      </c>
      <c r="K50" s="29">
        <v>2</v>
      </c>
      <c r="L50" s="40">
        <v>1</v>
      </c>
      <c r="M50" s="29">
        <v>2</v>
      </c>
      <c r="N50" s="31"/>
      <c r="O50" s="32"/>
      <c r="P50" s="32"/>
      <c r="Q50" s="32"/>
      <c r="R50" s="32" t="str">
        <f ca="1">IFERROR(__xludf.DUMMYFUNCTION("""COMPUTED_VALUE"""),"j")</f>
        <v>j</v>
      </c>
      <c r="S50" s="32"/>
      <c r="T50" s="123" t="s">
        <v>132</v>
      </c>
      <c r="U50" s="39"/>
      <c r="V50" s="41" t="str">
        <f ca="1">IFERROR(__xludf.DUMMYFUNCTION("""COMPUTED_VALUE"""),"j")</f>
        <v>j</v>
      </c>
      <c r="W50" s="41" t="str">
        <f ca="1">IFERROR(__xludf.DUMMYFUNCTION("""COMPUTED_VALUE"""),"j")</f>
        <v>j</v>
      </c>
      <c r="X50" s="41"/>
      <c r="Y50" s="41"/>
      <c r="Z50" s="41"/>
      <c r="AA50" s="42" t="str">
        <f ca="1">IFERROR(__xludf.DUMMYFUNCTION("""COMPUTED_VALUE"""),"j")</f>
        <v>j</v>
      </c>
      <c r="AB50" s="43"/>
      <c r="AC50" s="39"/>
      <c r="AD50" s="39"/>
      <c r="AE50" s="32"/>
      <c r="AF50" s="39"/>
      <c r="AG50" s="39"/>
      <c r="AH50" s="39"/>
      <c r="AI50" s="39"/>
      <c r="AJ50" s="39"/>
      <c r="AK50" s="39"/>
      <c r="AL50" s="39"/>
      <c r="AM50" s="41"/>
      <c r="AN50" s="41"/>
      <c r="AO50" s="41"/>
      <c r="AP50" s="41"/>
      <c r="AQ50" s="41"/>
      <c r="AR50" s="31"/>
      <c r="AS50" s="39"/>
      <c r="AT50" s="39"/>
      <c r="AU50" s="39"/>
      <c r="AV50" s="39"/>
      <c r="AW50" s="39"/>
      <c r="AX50" s="39"/>
      <c r="AY50" s="39"/>
      <c r="AZ50" s="39"/>
      <c r="BA50" s="39"/>
      <c r="BB50" s="36"/>
      <c r="BC50" s="49"/>
      <c r="BD50" s="50"/>
      <c r="BE50" s="51"/>
      <c r="BF50" s="51"/>
      <c r="BG50" s="51"/>
      <c r="BH50" s="51"/>
      <c r="BI50" s="51"/>
      <c r="BJ50" s="51"/>
      <c r="BK50" s="52"/>
      <c r="BL50" s="53"/>
      <c r="BM50" s="31"/>
      <c r="BN50" s="39"/>
      <c r="BO50" s="39"/>
      <c r="BP50" s="39"/>
      <c r="BQ50" s="41"/>
      <c r="BR50" s="39"/>
      <c r="BS50" s="39"/>
      <c r="BT50" s="39"/>
      <c r="BU50" s="39"/>
      <c r="BV50" s="39"/>
      <c r="BW50" s="44"/>
      <c r="BX50" s="31"/>
      <c r="BY50" s="39"/>
      <c r="BZ50" s="39"/>
      <c r="CA50" s="39"/>
      <c r="CB50" s="39"/>
      <c r="CC50" s="41"/>
      <c r="CD50" s="39"/>
      <c r="CE50" s="44"/>
    </row>
    <row r="51" spans="1:83" ht="13.2" x14ac:dyDescent="0.25">
      <c r="A51" s="171"/>
      <c r="B51" s="39"/>
      <c r="C51" s="39"/>
      <c r="D51" s="39" t="s">
        <v>19</v>
      </c>
      <c r="E51" s="39" t="s">
        <v>20</v>
      </c>
      <c r="F51" s="56" t="s">
        <v>20</v>
      </c>
      <c r="G51" s="39" t="s">
        <v>20</v>
      </c>
      <c r="H51" s="39" t="s">
        <v>21</v>
      </c>
      <c r="I51" s="39" t="s">
        <v>22</v>
      </c>
      <c r="J51" s="28" t="s">
        <v>18</v>
      </c>
      <c r="K51" s="29">
        <v>2</v>
      </c>
      <c r="L51" s="40">
        <v>1</v>
      </c>
      <c r="M51" s="29">
        <v>2</v>
      </c>
      <c r="N51" s="31" t="str">
        <f ca="1">IFERROR(__xludf.DUMMYFUNCTION("""COMPUTED_VALUE"""),"J")</f>
        <v>J</v>
      </c>
      <c r="O51" s="32"/>
      <c r="P51" s="32"/>
      <c r="Q51" s="32"/>
      <c r="R51" s="32" t="str">
        <f ca="1">IFERROR(__xludf.DUMMYFUNCTION("""COMPUTED_VALUE"""),"j")</f>
        <v>j</v>
      </c>
      <c r="S51" s="32"/>
      <c r="T51" s="123" t="s">
        <v>132</v>
      </c>
      <c r="U51" s="39" t="str">
        <f ca="1">IFERROR(__xludf.DUMMYFUNCTION("""COMPUTED_VALUE"""),"j")</f>
        <v>j</v>
      </c>
      <c r="V51" s="41" t="str">
        <f ca="1">IFERROR(__xludf.DUMMYFUNCTION("""COMPUTED_VALUE"""),"j")</f>
        <v>j</v>
      </c>
      <c r="W51" s="41" t="str">
        <f ca="1">IFERROR(__xludf.DUMMYFUNCTION("""COMPUTED_VALUE"""),"j")</f>
        <v>j</v>
      </c>
      <c r="X51" s="41"/>
      <c r="Y51" s="41" t="str">
        <f ca="1">IFERROR(__xludf.DUMMYFUNCTION("""COMPUTED_VALUE"""),"j")</f>
        <v>j</v>
      </c>
      <c r="Z51" s="41"/>
      <c r="AA51" s="42" t="str">
        <f ca="1">IFERROR(__xludf.DUMMYFUNCTION("""COMPUTED_VALUE"""),"j")</f>
        <v>j</v>
      </c>
      <c r="AB51" s="43"/>
      <c r="AC51" s="39"/>
      <c r="AD51" s="39"/>
      <c r="AE51" s="32"/>
      <c r="AF51" s="39"/>
      <c r="AG51" s="39"/>
      <c r="AH51" s="39"/>
      <c r="AI51" s="39"/>
      <c r="AJ51" s="39"/>
      <c r="AK51" s="39"/>
      <c r="AL51" s="39"/>
      <c r="AM51" s="41"/>
      <c r="AN51" s="41"/>
      <c r="AO51" s="41"/>
      <c r="AP51" s="41"/>
      <c r="AQ51" s="41"/>
      <c r="AR51" s="31"/>
      <c r="AS51" s="39"/>
      <c r="AT51" s="39"/>
      <c r="AU51" s="39"/>
      <c r="AV51" s="39"/>
      <c r="AW51" s="39"/>
      <c r="AX51" s="39"/>
      <c r="AY51" s="39"/>
      <c r="AZ51" s="39"/>
      <c r="BA51" s="39"/>
      <c r="BB51" s="36"/>
      <c r="BC51" s="49"/>
      <c r="BD51" s="50"/>
      <c r="BE51" s="51"/>
      <c r="BF51" s="51"/>
      <c r="BG51" s="51"/>
      <c r="BH51" s="51"/>
      <c r="BI51" s="51"/>
      <c r="BJ51" s="51"/>
      <c r="BK51" s="52"/>
      <c r="BL51" s="53"/>
      <c r="BM51" s="31"/>
      <c r="BN51" s="39"/>
      <c r="BO51" s="39"/>
      <c r="BP51" s="39"/>
      <c r="BQ51" s="41"/>
      <c r="BR51" s="39"/>
      <c r="BS51" s="39"/>
      <c r="BT51" s="39"/>
      <c r="BU51" s="39"/>
      <c r="BV51" s="39"/>
      <c r="BW51" s="44"/>
      <c r="BX51" s="31"/>
      <c r="BY51" s="39"/>
      <c r="BZ51" s="39"/>
      <c r="CA51" s="39"/>
      <c r="CB51" s="39"/>
      <c r="CC51" s="41"/>
      <c r="CD51" s="39"/>
      <c r="CE51" s="44"/>
    </row>
    <row r="52" spans="1:83" ht="13.2" x14ac:dyDescent="0.25">
      <c r="A52" s="171"/>
      <c r="B52" s="39"/>
      <c r="C52" s="39"/>
      <c r="D52" s="39" t="s">
        <v>23</v>
      </c>
      <c r="E52" s="39" t="s">
        <v>24</v>
      </c>
      <c r="F52" s="39" t="s">
        <v>24</v>
      </c>
      <c r="G52" s="39" t="s">
        <v>24</v>
      </c>
      <c r="H52" s="61" t="s">
        <v>18</v>
      </c>
      <c r="I52" s="41" t="s">
        <v>18</v>
      </c>
      <c r="J52" s="28" t="s">
        <v>18</v>
      </c>
      <c r="K52" s="29">
        <v>2</v>
      </c>
      <c r="L52" s="40">
        <v>1</v>
      </c>
      <c r="M52" s="29">
        <v>1</v>
      </c>
      <c r="N52" s="45"/>
      <c r="O52" s="46"/>
      <c r="P52" s="46" t="str">
        <f ca="1">IFERROR(__xludf.DUMMYFUNCTION("""COMPUTED_VALUE"""),"j")</f>
        <v>j</v>
      </c>
      <c r="Q52" s="46"/>
      <c r="R52" s="46"/>
      <c r="S52" s="46"/>
      <c r="T52" s="47"/>
      <c r="U52" s="39"/>
      <c r="V52" s="41"/>
      <c r="W52" s="41" t="str">
        <f ca="1">IFERROR(__xludf.DUMMYFUNCTION("""COMPUTED_VALUE"""),"j")</f>
        <v>j</v>
      </c>
      <c r="X52" s="41"/>
      <c r="Y52" s="41" t="str">
        <f ca="1">IFERROR(__xludf.DUMMYFUNCTION("""COMPUTED_VALUE"""),"j")</f>
        <v>j</v>
      </c>
      <c r="Z52" s="41"/>
      <c r="AA52" s="42" t="str">
        <f ca="1">IFERROR(__xludf.DUMMYFUNCTION("""COMPUTED_VALUE"""),"j")</f>
        <v>j</v>
      </c>
      <c r="AB52" s="43"/>
      <c r="AC52" s="39"/>
      <c r="AD52" s="39"/>
      <c r="AE52" s="46"/>
      <c r="AF52" s="39"/>
      <c r="AG52" s="39"/>
      <c r="AH52" s="39"/>
      <c r="AI52" s="39"/>
      <c r="AJ52" s="39"/>
      <c r="AK52" s="39"/>
      <c r="AL52" s="39"/>
      <c r="AM52" s="41"/>
      <c r="AN52" s="41"/>
      <c r="AO52" s="41"/>
      <c r="AP52" s="41"/>
      <c r="AQ52" s="41"/>
      <c r="AR52" s="45"/>
      <c r="AS52" s="39"/>
      <c r="AT52" s="39"/>
      <c r="AU52" s="39"/>
      <c r="AV52" s="39"/>
      <c r="AW52" s="39"/>
      <c r="AX52" s="39"/>
      <c r="AY52" s="39"/>
      <c r="AZ52" s="39"/>
      <c r="BA52" s="39"/>
      <c r="BB52" s="36"/>
      <c r="BC52" s="54"/>
      <c r="BD52" s="55"/>
      <c r="BE52" s="51"/>
      <c r="BF52" s="51"/>
      <c r="BG52" s="51"/>
      <c r="BH52" s="51"/>
      <c r="BI52" s="51"/>
      <c r="BJ52" s="51"/>
      <c r="BK52" s="52"/>
      <c r="BL52" s="53"/>
      <c r="BM52" s="45"/>
      <c r="BN52" s="39"/>
      <c r="BO52" s="39"/>
      <c r="BP52" s="39"/>
      <c r="BQ52" s="41"/>
      <c r="BR52" s="39"/>
      <c r="BS52" s="39"/>
      <c r="BT52" s="39"/>
      <c r="BU52" s="39"/>
      <c r="BV52" s="39"/>
      <c r="BW52" s="44"/>
      <c r="BX52" s="45"/>
      <c r="BY52" s="39"/>
      <c r="BZ52" s="39"/>
      <c r="CA52" s="39"/>
      <c r="CB52" s="39"/>
      <c r="CC52" s="41"/>
      <c r="CD52" s="39"/>
      <c r="CE52" s="44"/>
    </row>
    <row r="53" spans="1:83" ht="13.2" x14ac:dyDescent="0.25">
      <c r="A53" s="171"/>
      <c r="B53" s="27">
        <f>B50+1</f>
        <v>45322</v>
      </c>
      <c r="C53" s="8" t="s">
        <v>28</v>
      </c>
      <c r="D53" s="28" t="s">
        <v>15</v>
      </c>
      <c r="E53" s="28" t="s">
        <v>16</v>
      </c>
      <c r="F53" s="56" t="s">
        <v>16</v>
      </c>
      <c r="G53" s="28" t="s">
        <v>16</v>
      </c>
      <c r="H53" s="28" t="s">
        <v>17</v>
      </c>
      <c r="I53" s="28" t="s">
        <v>16</v>
      </c>
      <c r="J53" s="28" t="s">
        <v>18</v>
      </c>
      <c r="K53" s="29">
        <v>2</v>
      </c>
      <c r="L53" s="40">
        <v>1</v>
      </c>
      <c r="M53" s="29">
        <v>2</v>
      </c>
      <c r="N53" s="31"/>
      <c r="O53" s="32"/>
      <c r="P53" s="32"/>
      <c r="Q53" s="32"/>
      <c r="R53" s="32" t="str">
        <f ca="1">IFERROR(__xludf.DUMMYFUNCTION("""COMPUTED_VALUE"""),"j")</f>
        <v>j</v>
      </c>
      <c r="S53" s="32"/>
      <c r="T53" s="32"/>
      <c r="U53" s="39"/>
      <c r="V53" s="41"/>
      <c r="W53" s="41" t="str">
        <f ca="1">IFERROR(__xludf.DUMMYFUNCTION("""COMPUTED_VALUE"""),"j")</f>
        <v>j</v>
      </c>
      <c r="X53" s="41"/>
      <c r="Y53" s="41"/>
      <c r="Z53" s="41"/>
      <c r="AA53" s="42" t="str">
        <f ca="1">IFERROR(__xludf.DUMMYFUNCTION("""COMPUTED_VALUE"""),"j")</f>
        <v>j</v>
      </c>
      <c r="AB53" s="43"/>
      <c r="AC53" s="39"/>
      <c r="AD53" s="39"/>
      <c r="AE53" s="32"/>
      <c r="AF53" s="39"/>
      <c r="AG53" s="39"/>
      <c r="AH53" s="39"/>
      <c r="AI53" s="39"/>
      <c r="AJ53" s="39"/>
      <c r="AK53" s="39"/>
      <c r="AL53" s="39"/>
      <c r="AM53" s="41"/>
      <c r="AN53" s="41"/>
      <c r="AO53" s="41"/>
      <c r="AP53" s="41"/>
      <c r="AQ53" s="41"/>
      <c r="AR53" s="31"/>
      <c r="AS53" s="39"/>
      <c r="AT53" s="39"/>
      <c r="AU53" s="39"/>
      <c r="AV53" s="39"/>
      <c r="AW53" s="39"/>
      <c r="AX53" s="39"/>
      <c r="AY53" s="39"/>
      <c r="AZ53" s="39"/>
      <c r="BA53" s="39"/>
      <c r="BB53" s="36"/>
      <c r="BC53" s="49"/>
      <c r="BD53" s="50"/>
      <c r="BE53" s="51"/>
      <c r="BF53" s="51"/>
      <c r="BG53" s="51"/>
      <c r="BH53" s="51"/>
      <c r="BI53" s="51"/>
      <c r="BJ53" s="51"/>
      <c r="BK53" s="52"/>
      <c r="BL53" s="53"/>
      <c r="BM53" s="31"/>
      <c r="BN53" s="39"/>
      <c r="BO53" s="39"/>
      <c r="BP53" s="39"/>
      <c r="BQ53" s="41"/>
      <c r="BR53" s="39"/>
      <c r="BS53" s="39"/>
      <c r="BT53" s="39"/>
      <c r="BU53" s="39"/>
      <c r="BV53" s="39"/>
      <c r="BW53" s="44"/>
      <c r="BX53" s="31"/>
      <c r="BY53" s="39"/>
      <c r="BZ53" s="39"/>
      <c r="CA53" s="39"/>
      <c r="CB53" s="39"/>
      <c r="CC53" s="41"/>
      <c r="CD53" s="39"/>
      <c r="CE53" s="44"/>
    </row>
    <row r="54" spans="1:83" ht="13.2" x14ac:dyDescent="0.25">
      <c r="A54" s="171"/>
      <c r="B54" s="39"/>
      <c r="C54" s="39"/>
      <c r="D54" s="39" t="s">
        <v>19</v>
      </c>
      <c r="E54" s="39" t="s">
        <v>20</v>
      </c>
      <c r="F54" s="56" t="s">
        <v>20</v>
      </c>
      <c r="G54" s="39" t="s">
        <v>20</v>
      </c>
      <c r="H54" s="39" t="s">
        <v>21</v>
      </c>
      <c r="I54" s="39" t="s">
        <v>22</v>
      </c>
      <c r="J54" s="28" t="s">
        <v>18</v>
      </c>
      <c r="K54" s="29">
        <v>2</v>
      </c>
      <c r="L54" s="40">
        <v>1</v>
      </c>
      <c r="M54" s="29">
        <v>2</v>
      </c>
      <c r="N54" s="31"/>
      <c r="O54" s="32"/>
      <c r="P54" s="32"/>
      <c r="Q54" s="32"/>
      <c r="R54" s="32" t="str">
        <f ca="1">IFERROR(__xludf.DUMMYFUNCTION("""COMPUTED_VALUE"""),"j")</f>
        <v>j</v>
      </c>
      <c r="S54" s="32"/>
      <c r="T54" s="32"/>
      <c r="U54" s="39"/>
      <c r="V54" s="41"/>
      <c r="W54" s="41" t="str">
        <f ca="1">IFERROR(__xludf.DUMMYFUNCTION("""COMPUTED_VALUE"""),"j")</f>
        <v>j</v>
      </c>
      <c r="X54" s="41"/>
      <c r="Y54" s="41"/>
      <c r="Z54" s="41"/>
      <c r="AA54" s="42" t="str">
        <f ca="1">IFERROR(__xludf.DUMMYFUNCTION("""COMPUTED_VALUE"""),"j")</f>
        <v>j</v>
      </c>
      <c r="AB54" s="43"/>
      <c r="AC54" s="39"/>
      <c r="AD54" s="39"/>
      <c r="AE54" s="32"/>
      <c r="AF54" s="39"/>
      <c r="AG54" s="39"/>
      <c r="AH54" s="39"/>
      <c r="AI54" s="39"/>
      <c r="AJ54" s="39"/>
      <c r="AK54" s="39"/>
      <c r="AL54" s="39"/>
      <c r="AM54" s="41"/>
      <c r="AN54" s="41"/>
      <c r="AO54" s="41"/>
      <c r="AP54" s="41"/>
      <c r="AQ54" s="41"/>
      <c r="AR54" s="31"/>
      <c r="AS54" s="39"/>
      <c r="AT54" s="39"/>
      <c r="AU54" s="39"/>
      <c r="AV54" s="39"/>
      <c r="AW54" s="39"/>
      <c r="AX54" s="39"/>
      <c r="AY54" s="39"/>
      <c r="AZ54" s="39"/>
      <c r="BA54" s="39"/>
      <c r="BB54" s="36"/>
      <c r="BC54" s="49"/>
      <c r="BD54" s="50"/>
      <c r="BE54" s="51"/>
      <c r="BF54" s="51"/>
      <c r="BG54" s="51"/>
      <c r="BH54" s="51"/>
      <c r="BI54" s="51"/>
      <c r="BJ54" s="51"/>
      <c r="BK54" s="52"/>
      <c r="BL54" s="53"/>
      <c r="BM54" s="31"/>
      <c r="BN54" s="39"/>
      <c r="BO54" s="39"/>
      <c r="BP54" s="39"/>
      <c r="BQ54" s="41"/>
      <c r="BR54" s="39"/>
      <c r="BS54" s="39"/>
      <c r="BT54" s="39"/>
      <c r="BU54" s="39"/>
      <c r="BV54" s="39"/>
      <c r="BW54" s="44"/>
      <c r="BX54" s="31"/>
      <c r="BY54" s="39"/>
      <c r="BZ54" s="39"/>
      <c r="CA54" s="39"/>
      <c r="CB54" s="39"/>
      <c r="CC54" s="41"/>
      <c r="CD54" s="39"/>
      <c r="CE54" s="44"/>
    </row>
    <row r="55" spans="1:83" ht="13.2" x14ac:dyDescent="0.25">
      <c r="A55" s="171"/>
      <c r="B55" s="39"/>
      <c r="C55" s="39"/>
      <c r="D55" s="39" t="s">
        <v>23</v>
      </c>
      <c r="E55" s="39" t="s">
        <v>24</v>
      </c>
      <c r="F55" s="39" t="s">
        <v>24</v>
      </c>
      <c r="G55" s="39" t="s">
        <v>24</v>
      </c>
      <c r="H55" s="61" t="s">
        <v>18</v>
      </c>
      <c r="I55" s="41" t="s">
        <v>18</v>
      </c>
      <c r="J55" s="28" t="s">
        <v>18</v>
      </c>
      <c r="K55" s="29">
        <v>2</v>
      </c>
      <c r="L55" s="40">
        <v>1</v>
      </c>
      <c r="M55" s="29">
        <v>1</v>
      </c>
      <c r="N55" s="45"/>
      <c r="O55" s="46"/>
      <c r="P55" s="46"/>
      <c r="Q55" s="46"/>
      <c r="R55" s="46" t="str">
        <f ca="1">IFERROR(__xludf.DUMMYFUNCTION("""COMPUTED_VALUE"""),"j")</f>
        <v>j</v>
      </c>
      <c r="S55" s="46"/>
      <c r="T55" s="47"/>
      <c r="U55" s="39"/>
      <c r="V55" s="41"/>
      <c r="W55" s="41" t="str">
        <f ca="1">IFERROR(__xludf.DUMMYFUNCTION("""COMPUTED_VALUE"""),"j")</f>
        <v>j</v>
      </c>
      <c r="X55" s="41"/>
      <c r="Y55" s="41"/>
      <c r="Z55" s="41"/>
      <c r="AA55" s="42" t="str">
        <f ca="1">IFERROR(__xludf.DUMMYFUNCTION("""COMPUTED_VALUE"""),"j")</f>
        <v>j</v>
      </c>
      <c r="AB55" s="43"/>
      <c r="AC55" s="39"/>
      <c r="AD55" s="39"/>
      <c r="AE55" s="46"/>
      <c r="AF55" s="39"/>
      <c r="AG55" s="39"/>
      <c r="AH55" s="39"/>
      <c r="AI55" s="39"/>
      <c r="AJ55" s="39"/>
      <c r="AK55" s="39"/>
      <c r="AL55" s="39"/>
      <c r="AM55" s="41"/>
      <c r="AN55" s="41"/>
      <c r="AO55" s="41"/>
      <c r="AP55" s="41"/>
      <c r="AQ55" s="41"/>
      <c r="AR55" s="45"/>
      <c r="AS55" s="39"/>
      <c r="AT55" s="39"/>
      <c r="AU55" s="39"/>
      <c r="AV55" s="39"/>
      <c r="AW55" s="39"/>
      <c r="AX55" s="39"/>
      <c r="AY55" s="39"/>
      <c r="AZ55" s="39"/>
      <c r="BA55" s="39"/>
      <c r="BB55" s="36"/>
      <c r="BC55" s="54"/>
      <c r="BD55" s="55"/>
      <c r="BE55" s="51"/>
      <c r="BF55" s="51"/>
      <c r="BG55" s="51"/>
      <c r="BH55" s="51"/>
      <c r="BI55" s="51"/>
      <c r="BJ55" s="51"/>
      <c r="BK55" s="52"/>
      <c r="BL55" s="53"/>
      <c r="BM55" s="45"/>
      <c r="BN55" s="39"/>
      <c r="BO55" s="39"/>
      <c r="BP55" s="39"/>
      <c r="BQ55" s="41"/>
      <c r="BR55" s="39"/>
      <c r="BS55" s="39"/>
      <c r="BT55" s="39"/>
      <c r="BU55" s="39"/>
      <c r="BV55" s="39"/>
      <c r="BW55" s="44"/>
      <c r="BX55" s="45"/>
      <c r="BY55" s="39"/>
      <c r="BZ55" s="39"/>
      <c r="CA55" s="39"/>
      <c r="CB55" s="39"/>
      <c r="CC55" s="41"/>
      <c r="CD55" s="39"/>
      <c r="CE55" s="44"/>
    </row>
    <row r="56" spans="1:83" ht="13.2" x14ac:dyDescent="0.25">
      <c r="A56" s="171"/>
      <c r="B56" s="27">
        <f>B53+1</f>
        <v>45323</v>
      </c>
      <c r="C56" s="8" t="s">
        <v>29</v>
      </c>
      <c r="D56" s="8" t="s">
        <v>15</v>
      </c>
      <c r="E56" s="8" t="s">
        <v>30</v>
      </c>
      <c r="F56" s="8" t="s">
        <v>30</v>
      </c>
      <c r="G56" s="8" t="s">
        <v>30</v>
      </c>
      <c r="H56" s="28" t="s">
        <v>18</v>
      </c>
      <c r="I56" s="60" t="s">
        <v>18</v>
      </c>
      <c r="J56" s="28" t="s">
        <v>18</v>
      </c>
      <c r="K56" s="29">
        <v>1</v>
      </c>
      <c r="L56" s="40">
        <v>1</v>
      </c>
      <c r="M56" s="29">
        <v>1</v>
      </c>
      <c r="N56" s="31"/>
      <c r="O56" s="32"/>
      <c r="P56" s="32"/>
      <c r="Q56" s="32"/>
      <c r="R56" s="32" t="str">
        <f ca="1">IFERROR(__xludf.DUMMYFUNCTION("""COMPUTED_VALUE"""),"j")</f>
        <v>j</v>
      </c>
      <c r="S56" s="32"/>
      <c r="T56" s="32"/>
      <c r="U56" s="39"/>
      <c r="V56" s="41"/>
      <c r="W56" s="41"/>
      <c r="X56" s="41"/>
      <c r="Y56" s="41"/>
      <c r="Z56" s="41"/>
      <c r="AA56" s="42" t="str">
        <f ca="1">IFERROR(__xludf.DUMMYFUNCTION("""COMPUTED_VALUE"""),"j")</f>
        <v>j</v>
      </c>
      <c r="AB56" s="43"/>
      <c r="AC56" s="39"/>
      <c r="AD56" s="39"/>
      <c r="AE56" s="32"/>
      <c r="AF56" s="39"/>
      <c r="AG56" s="39"/>
      <c r="AH56" s="39"/>
      <c r="AI56" s="39"/>
      <c r="AJ56" s="39"/>
      <c r="AK56" s="39"/>
      <c r="AL56" s="39"/>
      <c r="AM56" s="41"/>
      <c r="AN56" s="41"/>
      <c r="AO56" s="41"/>
      <c r="AP56" s="41"/>
      <c r="AQ56" s="41"/>
      <c r="AR56" s="31"/>
      <c r="AS56" s="39"/>
      <c r="AT56" s="39"/>
      <c r="AU56" s="39"/>
      <c r="AV56" s="39"/>
      <c r="AW56" s="39"/>
      <c r="AX56" s="39"/>
      <c r="AY56" s="39"/>
      <c r="AZ56" s="39"/>
      <c r="BA56" s="39"/>
      <c r="BB56" s="36"/>
      <c r="BC56" s="49"/>
      <c r="BD56" s="50"/>
      <c r="BE56" s="51"/>
      <c r="BF56" s="51"/>
      <c r="BG56" s="51"/>
      <c r="BH56" s="51"/>
      <c r="BI56" s="51"/>
      <c r="BJ56" s="51"/>
      <c r="BK56" s="52"/>
      <c r="BL56" s="53"/>
      <c r="BM56" s="31"/>
      <c r="BN56" s="39"/>
      <c r="BO56" s="39"/>
      <c r="BP56" s="39"/>
      <c r="BQ56" s="41"/>
      <c r="BR56" s="39"/>
      <c r="BS56" s="39"/>
      <c r="BT56" s="39"/>
      <c r="BU56" s="39"/>
      <c r="BV56" s="39"/>
      <c r="BW56" s="44"/>
      <c r="BX56" s="31"/>
      <c r="BY56" s="39"/>
      <c r="BZ56" s="39"/>
      <c r="CA56" s="39"/>
      <c r="CB56" s="39"/>
      <c r="CC56" s="41"/>
      <c r="CD56" s="39"/>
      <c r="CE56" s="44"/>
    </row>
    <row r="57" spans="1:83" ht="13.2" x14ac:dyDescent="0.25">
      <c r="A57" s="171"/>
      <c r="B57" s="39"/>
      <c r="C57" s="39"/>
      <c r="D57" s="39" t="s">
        <v>23</v>
      </c>
      <c r="E57" s="39" t="s">
        <v>31</v>
      </c>
      <c r="F57" s="39" t="s">
        <v>31</v>
      </c>
      <c r="G57" s="39" t="s">
        <v>31</v>
      </c>
      <c r="H57" s="39" t="s">
        <v>18</v>
      </c>
      <c r="I57" s="41" t="s">
        <v>18</v>
      </c>
      <c r="J57" s="28" t="s">
        <v>18</v>
      </c>
      <c r="K57" s="29">
        <v>1</v>
      </c>
      <c r="L57" s="40">
        <v>1</v>
      </c>
      <c r="M57" s="29">
        <v>1</v>
      </c>
      <c r="N57" s="45"/>
      <c r="O57" s="46"/>
      <c r="P57" s="46"/>
      <c r="Q57" s="46"/>
      <c r="R57" s="46" t="str">
        <f ca="1">IFERROR(__xludf.DUMMYFUNCTION("""COMPUTED_VALUE"""),"j")</f>
        <v>j</v>
      </c>
      <c r="S57" s="46"/>
      <c r="T57" s="47"/>
      <c r="U57" s="39"/>
      <c r="V57" s="41"/>
      <c r="W57" s="41"/>
      <c r="X57" s="41"/>
      <c r="Y57" s="41"/>
      <c r="Z57" s="41"/>
      <c r="AA57" s="42" t="str">
        <f ca="1">IFERROR(__xludf.DUMMYFUNCTION("""COMPUTED_VALUE"""),"j")</f>
        <v>j</v>
      </c>
      <c r="AB57" s="43"/>
      <c r="AC57" s="39"/>
      <c r="AD57" s="39"/>
      <c r="AE57" s="46"/>
      <c r="AF57" s="39"/>
      <c r="AG57" s="39"/>
      <c r="AH57" s="39"/>
      <c r="AI57" s="39"/>
      <c r="AJ57" s="39"/>
      <c r="AK57" s="39"/>
      <c r="AL57" s="39"/>
      <c r="AM57" s="41"/>
      <c r="AN57" s="41"/>
      <c r="AO57" s="41"/>
      <c r="AP57" s="41"/>
      <c r="AQ57" s="41"/>
      <c r="AR57" s="45"/>
      <c r="AS57" s="39"/>
      <c r="AT57" s="39"/>
      <c r="AU57" s="39"/>
      <c r="AV57" s="39"/>
      <c r="AW57" s="39"/>
      <c r="AX57" s="39"/>
      <c r="AY57" s="39"/>
      <c r="AZ57" s="39"/>
      <c r="BA57" s="39"/>
      <c r="BB57" s="36"/>
      <c r="BC57" s="54"/>
      <c r="BD57" s="55"/>
      <c r="BE57" s="51"/>
      <c r="BF57" s="51"/>
      <c r="BG57" s="51"/>
      <c r="BH57" s="51"/>
      <c r="BI57" s="51"/>
      <c r="BJ57" s="51"/>
      <c r="BK57" s="52"/>
      <c r="BL57" s="53"/>
      <c r="BM57" s="45"/>
      <c r="BN57" s="39"/>
      <c r="BO57" s="39"/>
      <c r="BP57" s="39"/>
      <c r="BQ57" s="41"/>
      <c r="BR57" s="39"/>
      <c r="BS57" s="39"/>
      <c r="BT57" s="39"/>
      <c r="BU57" s="39"/>
      <c r="BV57" s="39"/>
      <c r="BW57" s="44"/>
      <c r="BX57" s="45"/>
      <c r="BY57" s="39"/>
      <c r="BZ57" s="39"/>
      <c r="CA57" s="39"/>
      <c r="CB57" s="39"/>
      <c r="CC57" s="41"/>
      <c r="CD57" s="39"/>
      <c r="CE57" s="44"/>
    </row>
    <row r="58" spans="1:83" ht="13.2" x14ac:dyDescent="0.25">
      <c r="A58" s="171"/>
      <c r="B58" s="27">
        <f>B56+1</f>
        <v>45324</v>
      </c>
      <c r="C58" s="8" t="s">
        <v>32</v>
      </c>
      <c r="D58" s="8" t="s">
        <v>15</v>
      </c>
      <c r="E58" s="8" t="s">
        <v>30</v>
      </c>
      <c r="F58" s="8" t="s">
        <v>30</v>
      </c>
      <c r="G58" s="8" t="s">
        <v>30</v>
      </c>
      <c r="H58" s="8" t="s">
        <v>18</v>
      </c>
      <c r="I58" s="60" t="s">
        <v>18</v>
      </c>
      <c r="J58" s="28" t="s">
        <v>18</v>
      </c>
      <c r="K58" s="29">
        <v>1</v>
      </c>
      <c r="L58" s="40">
        <v>1</v>
      </c>
      <c r="M58" s="29">
        <v>1</v>
      </c>
      <c r="N58" s="31"/>
      <c r="O58" s="32"/>
      <c r="P58" s="32"/>
      <c r="Q58" s="32"/>
      <c r="R58" s="32" t="str">
        <f ca="1">IFERROR(__xludf.DUMMYFUNCTION("""COMPUTED_VALUE"""),"j")</f>
        <v>j</v>
      </c>
      <c r="S58" s="32"/>
      <c r="T58" s="32"/>
      <c r="U58" s="39"/>
      <c r="V58" s="41"/>
      <c r="W58" s="41"/>
      <c r="X58" s="41"/>
      <c r="Y58" s="41"/>
      <c r="Z58" s="41"/>
      <c r="AA58" s="42" t="str">
        <f ca="1">IFERROR(__xludf.DUMMYFUNCTION("""COMPUTED_VALUE"""),"j")</f>
        <v>j</v>
      </c>
      <c r="AB58" s="43"/>
      <c r="AC58" s="39"/>
      <c r="AD58" s="39"/>
      <c r="AE58" s="32"/>
      <c r="AF58" s="39"/>
      <c r="AG58" s="39"/>
      <c r="AH58" s="39"/>
      <c r="AI58" s="39"/>
      <c r="AJ58" s="39"/>
      <c r="AK58" s="39"/>
      <c r="AL58" s="39"/>
      <c r="AM58" s="41"/>
      <c r="AN58" s="41"/>
      <c r="AO58" s="41"/>
      <c r="AP58" s="41"/>
      <c r="AQ58" s="41"/>
      <c r="AR58" s="31"/>
      <c r="AS58" s="39"/>
      <c r="AT58" s="39"/>
      <c r="AU58" s="39"/>
      <c r="AV58" s="39"/>
      <c r="AW58" s="39"/>
      <c r="AX58" s="39"/>
      <c r="AY58" s="39"/>
      <c r="AZ58" s="39"/>
      <c r="BA58" s="39"/>
      <c r="BB58" s="36"/>
      <c r="BC58" s="49"/>
      <c r="BD58" s="50"/>
      <c r="BE58" s="51"/>
      <c r="BF58" s="51"/>
      <c r="BG58" s="51"/>
      <c r="BH58" s="51"/>
      <c r="BI58" s="51"/>
      <c r="BJ58" s="51"/>
      <c r="BK58" s="52"/>
      <c r="BL58" s="53"/>
      <c r="BM58" s="31"/>
      <c r="BN58" s="39"/>
      <c r="BO58" s="39"/>
      <c r="BP58" s="39"/>
      <c r="BQ58" s="41"/>
      <c r="BR58" s="39"/>
      <c r="BS58" s="39"/>
      <c r="BT58" s="39"/>
      <c r="BU58" s="39"/>
      <c r="BV58" s="39"/>
      <c r="BW58" s="44"/>
      <c r="BX58" s="31"/>
      <c r="BY58" s="39"/>
      <c r="BZ58" s="39"/>
      <c r="CA58" s="39"/>
      <c r="CB58" s="39"/>
      <c r="CC58" s="41"/>
      <c r="CD58" s="39"/>
      <c r="CE58" s="44"/>
    </row>
    <row r="59" spans="1:83" ht="13.2" x14ac:dyDescent="0.25">
      <c r="A59" s="172"/>
      <c r="B59" s="39"/>
      <c r="C59" s="39"/>
      <c r="D59" s="39" t="s">
        <v>23</v>
      </c>
      <c r="E59" s="39" t="s">
        <v>31</v>
      </c>
      <c r="F59" s="39" t="s">
        <v>31</v>
      </c>
      <c r="G59" s="39" t="s">
        <v>31</v>
      </c>
      <c r="H59" s="39" t="s">
        <v>18</v>
      </c>
      <c r="I59" s="41" t="s">
        <v>18</v>
      </c>
      <c r="J59" s="28" t="s">
        <v>18</v>
      </c>
      <c r="K59" s="29">
        <v>1</v>
      </c>
      <c r="L59" s="40">
        <v>1</v>
      </c>
      <c r="M59" s="29">
        <v>1</v>
      </c>
      <c r="N59" s="31"/>
      <c r="O59" s="32"/>
      <c r="P59" s="32"/>
      <c r="Q59" s="32"/>
      <c r="R59" s="32" t="str">
        <f ca="1">IFERROR(__xludf.DUMMYFUNCTION("""COMPUTED_VALUE"""),"j")</f>
        <v>j</v>
      </c>
      <c r="S59" s="32"/>
      <c r="T59" s="32"/>
      <c r="U59" s="39"/>
      <c r="V59" s="41"/>
      <c r="W59" s="41"/>
      <c r="X59" s="41"/>
      <c r="Y59" s="41"/>
      <c r="Z59" s="41"/>
      <c r="AA59" s="42" t="str">
        <f ca="1">IFERROR(__xludf.DUMMYFUNCTION("""COMPUTED_VALUE"""),"j")</f>
        <v>j</v>
      </c>
      <c r="AB59" s="43"/>
      <c r="AC59" s="39"/>
      <c r="AD59" s="39"/>
      <c r="AE59" s="32"/>
      <c r="AF59" s="39"/>
      <c r="AG59" s="39"/>
      <c r="AH59" s="39"/>
      <c r="AI59" s="39"/>
      <c r="AJ59" s="39"/>
      <c r="AK59" s="39"/>
      <c r="AL59" s="39"/>
      <c r="AM59" s="41"/>
      <c r="AN59" s="41"/>
      <c r="AO59" s="41"/>
      <c r="AP59" s="41"/>
      <c r="AQ59" s="41"/>
      <c r="AR59" s="31"/>
      <c r="AS59" s="39"/>
      <c r="AT59" s="39"/>
      <c r="AU59" s="39"/>
      <c r="AV59" s="39"/>
      <c r="AW59" s="39"/>
      <c r="AX59" s="39"/>
      <c r="AY59" s="39"/>
      <c r="AZ59" s="39"/>
      <c r="BA59" s="39"/>
      <c r="BB59" s="36"/>
      <c r="BC59" s="49"/>
      <c r="BD59" s="50"/>
      <c r="BE59" s="51"/>
      <c r="BF59" s="51"/>
      <c r="BG59" s="51"/>
      <c r="BH59" s="51"/>
      <c r="BI59" s="51"/>
      <c r="BJ59" s="51"/>
      <c r="BK59" s="52"/>
      <c r="BL59" s="53"/>
      <c r="BM59" s="31"/>
      <c r="BN59" s="39"/>
      <c r="BO59" s="39"/>
      <c r="BP59" s="39"/>
      <c r="BQ59" s="41"/>
      <c r="BR59" s="39"/>
      <c r="BS59" s="39"/>
      <c r="BT59" s="39"/>
      <c r="BU59" s="39"/>
      <c r="BV59" s="39"/>
      <c r="BW59" s="44"/>
      <c r="BX59" s="31"/>
      <c r="BY59" s="39"/>
      <c r="BZ59" s="39"/>
      <c r="CA59" s="39"/>
      <c r="CB59" s="39"/>
      <c r="CC59" s="41"/>
      <c r="CD59" s="39"/>
      <c r="CE59" s="44"/>
    </row>
    <row r="60" spans="1:83" ht="13.2" x14ac:dyDescent="0.25">
      <c r="A60" s="170">
        <f>A41+1</f>
        <v>6</v>
      </c>
      <c r="B60" s="27">
        <f>B58+1</f>
        <v>45325</v>
      </c>
      <c r="C60" s="8" t="s">
        <v>14</v>
      </c>
      <c r="D60" s="28" t="s">
        <v>15</v>
      </c>
      <c r="E60" s="28" t="s">
        <v>16</v>
      </c>
      <c r="F60" s="56" t="s">
        <v>16</v>
      </c>
      <c r="G60" s="28" t="s">
        <v>16</v>
      </c>
      <c r="H60" s="28" t="s">
        <v>17</v>
      </c>
      <c r="I60" s="28" t="s">
        <v>16</v>
      </c>
      <c r="J60" s="28" t="s">
        <v>18</v>
      </c>
      <c r="K60" s="29">
        <v>1</v>
      </c>
      <c r="L60" s="40">
        <v>1</v>
      </c>
      <c r="M60" s="29">
        <v>2</v>
      </c>
      <c r="N60" s="43"/>
      <c r="O60" s="57"/>
      <c r="P60" s="57"/>
      <c r="Q60" s="57"/>
      <c r="R60" s="57" t="str">
        <f ca="1">IFERROR(__xludf.DUMMYFUNCTION("""COMPUTED_VALUE"""),"j")</f>
        <v>j</v>
      </c>
      <c r="S60" s="57"/>
      <c r="T60" s="57"/>
      <c r="U60" s="39"/>
      <c r="V60" s="41"/>
      <c r="W60" s="41"/>
      <c r="X60" s="41"/>
      <c r="Y60" s="41"/>
      <c r="Z60" s="41"/>
      <c r="AA60" s="42"/>
      <c r="AB60" s="43"/>
      <c r="AC60" s="39"/>
      <c r="AD60" s="39"/>
      <c r="AE60" s="57"/>
      <c r="AF60" s="39"/>
      <c r="AG60" s="39"/>
      <c r="AH60" s="39"/>
      <c r="AI60" s="39"/>
      <c r="AJ60" s="39"/>
      <c r="AK60" s="39"/>
      <c r="AL60" s="39"/>
      <c r="AM60" s="41"/>
      <c r="AN60" s="41"/>
      <c r="AO60" s="41"/>
      <c r="AP60" s="41"/>
      <c r="AQ60" s="41"/>
      <c r="AR60" s="43"/>
      <c r="AS60" s="39"/>
      <c r="AT60" s="39"/>
      <c r="AU60" s="39"/>
      <c r="AV60" s="39"/>
      <c r="AW60" s="39"/>
      <c r="AX60" s="39"/>
      <c r="AY60" s="39"/>
      <c r="AZ60" s="39"/>
      <c r="BA60" s="39"/>
      <c r="BB60" s="44"/>
      <c r="BC60" s="62"/>
      <c r="BD60" s="57"/>
      <c r="BE60" s="39"/>
      <c r="BF60" s="39"/>
      <c r="BG60" s="39"/>
      <c r="BH60" s="39"/>
      <c r="BI60" s="39"/>
      <c r="BJ60" s="39"/>
      <c r="BK60" s="34"/>
      <c r="BL60" s="38"/>
      <c r="BM60" s="43"/>
      <c r="BN60" s="39"/>
      <c r="BO60" s="39"/>
      <c r="BP60" s="39"/>
      <c r="BQ60" s="41"/>
      <c r="BR60" s="39"/>
      <c r="BS60" s="39"/>
      <c r="BT60" s="39"/>
      <c r="BU60" s="39"/>
      <c r="BV60" s="39"/>
      <c r="BW60" s="44"/>
      <c r="BX60" s="43"/>
      <c r="BY60" s="39"/>
      <c r="BZ60" s="39"/>
      <c r="CA60" s="39"/>
      <c r="CB60" s="39"/>
      <c r="CC60" s="41"/>
      <c r="CD60" s="39"/>
      <c r="CE60" s="44"/>
    </row>
    <row r="61" spans="1:83" ht="13.2" x14ac:dyDescent="0.25">
      <c r="A61" s="171"/>
      <c r="B61" s="39"/>
      <c r="C61" s="39"/>
      <c r="D61" s="39" t="s">
        <v>19</v>
      </c>
      <c r="E61" s="39" t="s">
        <v>20</v>
      </c>
      <c r="F61" s="56" t="s">
        <v>20</v>
      </c>
      <c r="G61" s="39" t="s">
        <v>20</v>
      </c>
      <c r="H61" s="39" t="s">
        <v>21</v>
      </c>
      <c r="I61" s="39" t="s">
        <v>22</v>
      </c>
      <c r="J61" s="28" t="s">
        <v>18</v>
      </c>
      <c r="K61" s="29">
        <v>1</v>
      </c>
      <c r="L61" s="40">
        <v>1</v>
      </c>
      <c r="M61" s="29">
        <v>2</v>
      </c>
      <c r="N61" s="31"/>
      <c r="O61" s="32"/>
      <c r="P61" s="32"/>
      <c r="Q61" s="32"/>
      <c r="R61" s="32"/>
      <c r="S61" s="32"/>
      <c r="T61" s="32"/>
      <c r="U61" s="39"/>
      <c r="V61" s="41"/>
      <c r="W61" s="41"/>
      <c r="X61" s="41"/>
      <c r="Y61" s="41"/>
      <c r="Z61" s="41"/>
      <c r="AA61" s="42"/>
      <c r="AB61" s="43"/>
      <c r="AC61" s="39"/>
      <c r="AD61" s="39"/>
      <c r="AE61" s="32"/>
      <c r="AF61" s="39"/>
      <c r="AG61" s="39"/>
      <c r="AH61" s="39"/>
      <c r="AI61" s="39"/>
      <c r="AJ61" s="39"/>
      <c r="AK61" s="39"/>
      <c r="AL61" s="39"/>
      <c r="AM61" s="41"/>
      <c r="AN61" s="41"/>
      <c r="AO61" s="41"/>
      <c r="AP61" s="41"/>
      <c r="AQ61" s="41"/>
      <c r="AR61" s="31"/>
      <c r="AS61" s="39"/>
      <c r="AT61" s="39"/>
      <c r="AU61" s="39"/>
      <c r="AV61" s="39"/>
      <c r="AW61" s="39"/>
      <c r="AX61" s="39"/>
      <c r="AY61" s="39"/>
      <c r="AZ61" s="39"/>
      <c r="BA61" s="39"/>
      <c r="BB61" s="36"/>
      <c r="BC61" s="37"/>
      <c r="BD61" s="32"/>
      <c r="BE61" s="39"/>
      <c r="BF61" s="39"/>
      <c r="BG61" s="39"/>
      <c r="BH61" s="39"/>
      <c r="BI61" s="39"/>
      <c r="BJ61" s="39"/>
      <c r="BK61" s="34"/>
      <c r="BL61" s="38"/>
      <c r="BM61" s="31"/>
      <c r="BN61" s="39"/>
      <c r="BO61" s="39"/>
      <c r="BP61" s="39"/>
      <c r="BQ61" s="41"/>
      <c r="BR61" s="39"/>
      <c r="BS61" s="39"/>
      <c r="BT61" s="39"/>
      <c r="BU61" s="39"/>
      <c r="BV61" s="39"/>
      <c r="BW61" s="44"/>
      <c r="BX61" s="31"/>
      <c r="BY61" s="39"/>
      <c r="BZ61" s="39"/>
      <c r="CA61" s="39"/>
      <c r="CB61" s="39"/>
      <c r="CC61" s="41"/>
      <c r="CD61" s="39"/>
      <c r="CE61" s="44"/>
    </row>
    <row r="62" spans="1:83" ht="13.2" x14ac:dyDescent="0.25">
      <c r="A62" s="171"/>
      <c r="B62" s="39"/>
      <c r="C62" s="39"/>
      <c r="D62" s="39" t="s">
        <v>23</v>
      </c>
      <c r="E62" s="39" t="s">
        <v>24</v>
      </c>
      <c r="F62" s="39" t="s">
        <v>24</v>
      </c>
      <c r="G62" s="39" t="s">
        <v>24</v>
      </c>
      <c r="H62" s="28" t="s">
        <v>18</v>
      </c>
      <c r="I62" s="41" t="s">
        <v>18</v>
      </c>
      <c r="J62" s="28" t="s">
        <v>18</v>
      </c>
      <c r="K62" s="29">
        <v>1</v>
      </c>
      <c r="L62" s="40">
        <v>1</v>
      </c>
      <c r="M62" s="29">
        <v>1</v>
      </c>
      <c r="N62" s="45"/>
      <c r="O62" s="46"/>
      <c r="P62" s="46"/>
      <c r="Q62" s="46"/>
      <c r="R62" s="46"/>
      <c r="S62" s="46"/>
      <c r="T62" s="47"/>
      <c r="U62" s="39"/>
      <c r="V62" s="41"/>
      <c r="W62" s="41"/>
      <c r="X62" s="41"/>
      <c r="Y62" s="41"/>
      <c r="Z62" s="41"/>
      <c r="AA62" s="42"/>
      <c r="AB62" s="43"/>
      <c r="AC62" s="39"/>
      <c r="AD62" s="39"/>
      <c r="AE62" s="46"/>
      <c r="AF62" s="39"/>
      <c r="AG62" s="39"/>
      <c r="AH62" s="39"/>
      <c r="AI62" s="39"/>
      <c r="AJ62" s="39"/>
      <c r="AK62" s="39"/>
      <c r="AL62" s="39"/>
      <c r="AM62" s="41"/>
      <c r="AN62" s="41"/>
      <c r="AO62" s="41"/>
      <c r="AP62" s="41"/>
      <c r="AQ62" s="41"/>
      <c r="AR62" s="45"/>
      <c r="AS62" s="39"/>
      <c r="AT62" s="39"/>
      <c r="AU62" s="39"/>
      <c r="AV62" s="39"/>
      <c r="AW62" s="39"/>
      <c r="AX62" s="39"/>
      <c r="AY62" s="39"/>
      <c r="AZ62" s="39"/>
      <c r="BA62" s="39"/>
      <c r="BB62" s="63"/>
      <c r="BC62" s="48"/>
      <c r="BD62" s="46"/>
      <c r="BE62" s="39"/>
      <c r="BF62" s="39"/>
      <c r="BG62" s="39"/>
      <c r="BH62" s="39"/>
      <c r="BI62" s="39"/>
      <c r="BJ62" s="39"/>
      <c r="BK62" s="34"/>
      <c r="BL62" s="38"/>
      <c r="BM62" s="45"/>
      <c r="BN62" s="39"/>
      <c r="BO62" s="39"/>
      <c r="BP62" s="39"/>
      <c r="BQ62" s="41"/>
      <c r="BR62" s="39"/>
      <c r="BS62" s="39"/>
      <c r="BT62" s="39"/>
      <c r="BU62" s="39"/>
      <c r="BV62" s="39"/>
      <c r="BW62" s="44"/>
      <c r="BX62" s="45"/>
      <c r="BY62" s="39"/>
      <c r="BZ62" s="39"/>
      <c r="CA62" s="39"/>
      <c r="CB62" s="39"/>
      <c r="CC62" s="41"/>
      <c r="CD62" s="39"/>
      <c r="CE62" s="44"/>
    </row>
    <row r="63" spans="1:83" ht="13.2" x14ac:dyDescent="0.25">
      <c r="A63" s="171"/>
      <c r="B63" s="27">
        <f>B60+1</f>
        <v>45326</v>
      </c>
      <c r="C63" s="8" t="s">
        <v>25</v>
      </c>
      <c r="D63" s="28" t="s">
        <v>15</v>
      </c>
      <c r="E63" s="28" t="s">
        <v>16</v>
      </c>
      <c r="F63" s="56" t="s">
        <v>16</v>
      </c>
      <c r="G63" s="28" t="s">
        <v>16</v>
      </c>
      <c r="H63" s="64" t="s">
        <v>17</v>
      </c>
      <c r="I63" s="28" t="s">
        <v>16</v>
      </c>
      <c r="J63" s="28" t="s">
        <v>18</v>
      </c>
      <c r="K63" s="29">
        <v>1</v>
      </c>
      <c r="L63" s="40">
        <v>1</v>
      </c>
      <c r="M63" s="29">
        <v>2</v>
      </c>
      <c r="N63" s="31"/>
      <c r="O63" s="32"/>
      <c r="P63" s="32"/>
      <c r="Q63" s="32"/>
      <c r="R63" s="32" t="str">
        <f ca="1">IFERROR(__xludf.DUMMYFUNCTION("""COMPUTED_VALUE"""),"j")</f>
        <v>j</v>
      </c>
      <c r="S63" s="32"/>
      <c r="T63" s="32"/>
      <c r="U63" s="39"/>
      <c r="V63" s="41"/>
      <c r="W63" s="41"/>
      <c r="X63" s="41"/>
      <c r="Y63" s="41"/>
      <c r="Z63" s="41"/>
      <c r="AA63" s="42"/>
      <c r="AB63" s="43"/>
      <c r="AC63" s="39"/>
      <c r="AD63" s="39"/>
      <c r="AE63" s="32"/>
      <c r="AF63" s="39"/>
      <c r="AG63" s="39"/>
      <c r="AH63" s="39"/>
      <c r="AI63" s="39"/>
      <c r="AJ63" s="39"/>
      <c r="AK63" s="39"/>
      <c r="AL63" s="39"/>
      <c r="AM63" s="41"/>
      <c r="AN63" s="41"/>
      <c r="AO63" s="41"/>
      <c r="AP63" s="41"/>
      <c r="AQ63" s="41"/>
      <c r="AR63" s="31"/>
      <c r="AS63" s="39"/>
      <c r="AT63" s="39"/>
      <c r="AU63" s="39"/>
      <c r="AV63" s="39"/>
      <c r="AW63" s="39"/>
      <c r="AX63" s="39"/>
      <c r="AY63" s="39"/>
      <c r="AZ63" s="39"/>
      <c r="BA63" s="39"/>
      <c r="BB63" s="42"/>
      <c r="BC63" s="37"/>
      <c r="BD63" s="32"/>
      <c r="BE63" s="39"/>
      <c r="BF63" s="39"/>
      <c r="BG63" s="39"/>
      <c r="BH63" s="39"/>
      <c r="BI63" s="39"/>
      <c r="BJ63" s="39"/>
      <c r="BK63" s="34"/>
      <c r="BL63" s="38"/>
      <c r="BM63" s="31"/>
      <c r="BN63" s="39"/>
      <c r="BO63" s="39"/>
      <c r="BP63" s="39"/>
      <c r="BQ63" s="41"/>
      <c r="BR63" s="39"/>
      <c r="BS63" s="39"/>
      <c r="BT63" s="39"/>
      <c r="BU63" s="39"/>
      <c r="BV63" s="39"/>
      <c r="BW63" s="44"/>
      <c r="BX63" s="31"/>
      <c r="BY63" s="39"/>
      <c r="BZ63" s="39"/>
      <c r="CA63" s="39"/>
      <c r="CB63" s="39"/>
      <c r="CC63" s="41"/>
      <c r="CD63" s="39"/>
      <c r="CE63" s="44"/>
    </row>
    <row r="64" spans="1:83" ht="13.2" x14ac:dyDescent="0.25">
      <c r="A64" s="171"/>
      <c r="B64" s="39"/>
      <c r="C64" s="39"/>
      <c r="D64" s="39" t="s">
        <v>19</v>
      </c>
      <c r="E64" s="39" t="s">
        <v>20</v>
      </c>
      <c r="F64" s="56" t="s">
        <v>20</v>
      </c>
      <c r="G64" s="39" t="s">
        <v>20</v>
      </c>
      <c r="H64" s="56" t="s">
        <v>21</v>
      </c>
      <c r="I64" s="39" t="s">
        <v>22</v>
      </c>
      <c r="J64" s="28" t="s">
        <v>18</v>
      </c>
      <c r="K64" s="29">
        <v>1</v>
      </c>
      <c r="L64" s="40">
        <v>1</v>
      </c>
      <c r="M64" s="29">
        <v>2</v>
      </c>
      <c r="N64" s="31"/>
      <c r="O64" s="32"/>
      <c r="P64" s="32"/>
      <c r="Q64" s="32"/>
      <c r="R64" s="32" t="str">
        <f ca="1">IFERROR(__xludf.DUMMYFUNCTION("""COMPUTED_VALUE"""),"j")</f>
        <v>j</v>
      </c>
      <c r="S64" s="32"/>
      <c r="T64" s="32"/>
      <c r="U64" s="39"/>
      <c r="V64" s="41"/>
      <c r="W64" s="41"/>
      <c r="X64" s="41"/>
      <c r="Y64" s="41"/>
      <c r="Z64" s="41"/>
      <c r="AA64" s="42"/>
      <c r="AB64" s="43"/>
      <c r="AC64" s="39"/>
      <c r="AD64" s="39"/>
      <c r="AE64" s="32"/>
      <c r="AF64" s="39"/>
      <c r="AG64" s="39"/>
      <c r="AH64" s="39"/>
      <c r="AI64" s="39"/>
      <c r="AJ64" s="39"/>
      <c r="AK64" s="39"/>
      <c r="AL64" s="39"/>
      <c r="AM64" s="41"/>
      <c r="AN64" s="41"/>
      <c r="AO64" s="41"/>
      <c r="AP64" s="41"/>
      <c r="AQ64" s="41"/>
      <c r="AR64" s="31"/>
      <c r="AS64" s="39"/>
      <c r="AT64" s="39"/>
      <c r="AU64" s="39"/>
      <c r="AV64" s="39"/>
      <c r="AW64" s="39"/>
      <c r="AX64" s="39"/>
      <c r="AY64" s="39"/>
      <c r="AZ64" s="39"/>
      <c r="BA64" s="39"/>
      <c r="BB64" s="36"/>
      <c r="BC64" s="37"/>
      <c r="BD64" s="32"/>
      <c r="BE64" s="39"/>
      <c r="BF64" s="39"/>
      <c r="BG64" s="39"/>
      <c r="BH64" s="39"/>
      <c r="BI64" s="39"/>
      <c r="BJ64" s="39"/>
      <c r="BK64" s="34"/>
      <c r="BL64" s="38"/>
      <c r="BM64" s="31"/>
      <c r="BN64" s="39"/>
      <c r="BO64" s="39"/>
      <c r="BP64" s="39"/>
      <c r="BQ64" s="41"/>
      <c r="BR64" s="39"/>
      <c r="BS64" s="39"/>
      <c r="BT64" s="39"/>
      <c r="BU64" s="39"/>
      <c r="BV64" s="39"/>
      <c r="BW64" s="44"/>
      <c r="BX64" s="31"/>
      <c r="BY64" s="39"/>
      <c r="BZ64" s="39"/>
      <c r="CA64" s="39"/>
      <c r="CB64" s="39"/>
      <c r="CC64" s="41"/>
      <c r="CD64" s="39"/>
      <c r="CE64" s="44"/>
    </row>
    <row r="65" spans="1:83" ht="15" customHeight="1" x14ac:dyDescent="0.25">
      <c r="A65" s="171"/>
      <c r="B65" s="39"/>
      <c r="C65" s="39"/>
      <c r="D65" s="39" t="s">
        <v>23</v>
      </c>
      <c r="E65" s="39" t="s">
        <v>24</v>
      </c>
      <c r="F65" s="39" t="s">
        <v>24</v>
      </c>
      <c r="G65" s="39" t="s">
        <v>24</v>
      </c>
      <c r="H65" s="28" t="s">
        <v>18</v>
      </c>
      <c r="I65" s="41" t="s">
        <v>18</v>
      </c>
      <c r="J65" s="28" t="s">
        <v>18</v>
      </c>
      <c r="K65" s="29">
        <v>1</v>
      </c>
      <c r="L65" s="40">
        <v>1</v>
      </c>
      <c r="M65" s="29">
        <v>1</v>
      </c>
      <c r="N65" s="45"/>
      <c r="O65" s="46"/>
      <c r="P65" s="46"/>
      <c r="Q65" s="46"/>
      <c r="R65" s="46" t="str">
        <f ca="1">IFERROR(__xludf.DUMMYFUNCTION("""COMPUTED_VALUE"""),"j")</f>
        <v>j</v>
      </c>
      <c r="S65" s="46"/>
      <c r="T65" s="47"/>
      <c r="U65" s="39"/>
      <c r="V65" s="41"/>
      <c r="W65" s="41"/>
      <c r="X65" s="41"/>
      <c r="Y65" s="41"/>
      <c r="Z65" s="41"/>
      <c r="AA65" s="42"/>
      <c r="AB65" s="43"/>
      <c r="AC65" s="39"/>
      <c r="AD65" s="39"/>
      <c r="AE65" s="46"/>
      <c r="AF65" s="39"/>
      <c r="AG65" s="39"/>
      <c r="AH65" s="39"/>
      <c r="AI65" s="39"/>
      <c r="AJ65" s="39"/>
      <c r="AK65" s="39"/>
      <c r="AL65" s="39"/>
      <c r="AM65" s="41"/>
      <c r="AN65" s="41"/>
      <c r="AO65" s="41"/>
      <c r="AP65" s="41"/>
      <c r="AQ65" s="41"/>
      <c r="AR65" s="45"/>
      <c r="AS65" s="39"/>
      <c r="AT65" s="39"/>
      <c r="AU65" s="39"/>
      <c r="AV65" s="39"/>
      <c r="AW65" s="39"/>
      <c r="AX65" s="39"/>
      <c r="AY65" s="39"/>
      <c r="AZ65" s="39"/>
      <c r="BA65" s="39"/>
      <c r="BB65" s="36"/>
      <c r="BC65" s="48"/>
      <c r="BD65" s="46"/>
      <c r="BE65" s="39"/>
      <c r="BF65" s="39"/>
      <c r="BG65" s="39"/>
      <c r="BH65" s="39"/>
      <c r="BI65" s="39"/>
      <c r="BJ65" s="39"/>
      <c r="BK65" s="34"/>
      <c r="BL65" s="38"/>
      <c r="BM65" s="45"/>
      <c r="BN65" s="39"/>
      <c r="BO65" s="39"/>
      <c r="BP65" s="39"/>
      <c r="BQ65" s="41"/>
      <c r="BR65" s="39"/>
      <c r="BS65" s="39"/>
      <c r="BT65" s="39"/>
      <c r="BU65" s="39"/>
      <c r="BV65" s="39"/>
      <c r="BW65" s="44"/>
      <c r="BX65" s="45"/>
      <c r="BY65" s="39"/>
      <c r="BZ65" s="39"/>
      <c r="CA65" s="39"/>
      <c r="CB65" s="39"/>
      <c r="CC65" s="41"/>
      <c r="CD65" s="39"/>
      <c r="CE65" s="44"/>
    </row>
    <row r="66" spans="1:83" ht="13.2" x14ac:dyDescent="0.25">
      <c r="A66" s="171"/>
      <c r="B66" s="27">
        <f>B63+1</f>
        <v>45327</v>
      </c>
      <c r="C66" s="8" t="s">
        <v>26</v>
      </c>
      <c r="D66" s="28" t="s">
        <v>15</v>
      </c>
      <c r="E66" s="28" t="s">
        <v>16</v>
      </c>
      <c r="F66" s="56" t="s">
        <v>16</v>
      </c>
      <c r="G66" s="28" t="s">
        <v>16</v>
      </c>
      <c r="H66" s="64" t="s">
        <v>17</v>
      </c>
      <c r="I66" s="28" t="s">
        <v>16</v>
      </c>
      <c r="J66" s="28" t="s">
        <v>18</v>
      </c>
      <c r="K66" s="29">
        <v>1</v>
      </c>
      <c r="L66" s="40">
        <v>1</v>
      </c>
      <c r="M66" s="29">
        <v>2</v>
      </c>
      <c r="N66" s="31"/>
      <c r="O66" s="32"/>
      <c r="P66" s="32"/>
      <c r="Q66" s="32"/>
      <c r="R66" s="32" t="str">
        <f ca="1">IFERROR(__xludf.DUMMYFUNCTION("""COMPUTED_VALUE"""),"j")</f>
        <v>j</v>
      </c>
      <c r="S66" s="32"/>
      <c r="T66" s="32"/>
      <c r="U66" s="39"/>
      <c r="V66" s="41"/>
      <c r="W66" s="41"/>
      <c r="X66" s="41"/>
      <c r="Y66" s="41"/>
      <c r="Z66" s="41"/>
      <c r="AA66" s="42"/>
      <c r="AB66" s="43"/>
      <c r="AC66" s="39"/>
      <c r="AD66" s="39"/>
      <c r="AE66" s="32"/>
      <c r="AF66" s="39"/>
      <c r="AG66" s="39"/>
      <c r="AH66" s="39"/>
      <c r="AI66" s="39"/>
      <c r="AJ66" s="39"/>
      <c r="AK66" s="39"/>
      <c r="AL66" s="39"/>
      <c r="AM66" s="41"/>
      <c r="AN66" s="41"/>
      <c r="AO66" s="41"/>
      <c r="AP66" s="41"/>
      <c r="AQ66" s="41"/>
      <c r="AR66" s="31"/>
      <c r="AS66" s="39"/>
      <c r="AT66" s="39"/>
      <c r="AU66" s="39"/>
      <c r="AV66" s="39"/>
      <c r="AW66" s="39"/>
      <c r="AX66" s="39"/>
      <c r="AY66" s="39"/>
      <c r="AZ66" s="39"/>
      <c r="BA66" s="39"/>
      <c r="BB66" s="36"/>
      <c r="BC66" s="37"/>
      <c r="BD66" s="32"/>
      <c r="BE66" s="39"/>
      <c r="BF66" s="39"/>
      <c r="BG66" s="39"/>
      <c r="BH66" s="39"/>
      <c r="BI66" s="39"/>
      <c r="BJ66" s="39"/>
      <c r="BK66" s="34"/>
      <c r="BL66" s="38"/>
      <c r="BM66" s="31"/>
      <c r="BN66" s="39"/>
      <c r="BO66" s="39"/>
      <c r="BP66" s="39"/>
      <c r="BQ66" s="41"/>
      <c r="BR66" s="39"/>
      <c r="BS66" s="39"/>
      <c r="BT66" s="39"/>
      <c r="BU66" s="39"/>
      <c r="BV66" s="39"/>
      <c r="BW66" s="44"/>
      <c r="BX66" s="31"/>
      <c r="BY66" s="39"/>
      <c r="BZ66" s="39"/>
      <c r="CA66" s="39"/>
      <c r="CB66" s="39"/>
      <c r="CC66" s="41"/>
      <c r="CD66" s="39"/>
      <c r="CE66" s="44"/>
    </row>
    <row r="67" spans="1:83" ht="13.2" x14ac:dyDescent="0.25">
      <c r="A67" s="171"/>
      <c r="B67" s="39"/>
      <c r="C67" s="39"/>
      <c r="D67" s="39" t="s">
        <v>19</v>
      </c>
      <c r="E67" s="39" t="s">
        <v>20</v>
      </c>
      <c r="F67" s="56" t="s">
        <v>20</v>
      </c>
      <c r="G67" s="39" t="s">
        <v>20</v>
      </c>
      <c r="H67" s="56" t="s">
        <v>21</v>
      </c>
      <c r="I67" s="39" t="s">
        <v>22</v>
      </c>
      <c r="J67" s="28" t="s">
        <v>18</v>
      </c>
      <c r="K67" s="29">
        <v>1</v>
      </c>
      <c r="L67" s="40">
        <v>1</v>
      </c>
      <c r="M67" s="29">
        <v>2</v>
      </c>
      <c r="N67" s="31"/>
      <c r="O67" s="32"/>
      <c r="P67" s="32"/>
      <c r="Q67" s="32"/>
      <c r="R67" s="32" t="str">
        <f ca="1">IFERROR(__xludf.DUMMYFUNCTION("""COMPUTED_VALUE"""),"j")</f>
        <v>j</v>
      </c>
      <c r="S67" s="32"/>
      <c r="T67" s="32"/>
      <c r="U67" s="39"/>
      <c r="V67" s="41"/>
      <c r="W67" s="41"/>
      <c r="X67" s="41"/>
      <c r="Y67" s="41"/>
      <c r="Z67" s="41"/>
      <c r="AA67" s="42"/>
      <c r="AB67" s="43"/>
      <c r="AC67" s="39"/>
      <c r="AD67" s="39"/>
      <c r="AE67" s="32"/>
      <c r="AF67" s="39"/>
      <c r="AG67" s="39"/>
      <c r="AH67" s="39"/>
      <c r="AI67" s="39"/>
      <c r="AJ67" s="39"/>
      <c r="AK67" s="39"/>
      <c r="AL67" s="39"/>
      <c r="AM67" s="41"/>
      <c r="AN67" s="41"/>
      <c r="AO67" s="41"/>
      <c r="AP67" s="41"/>
      <c r="AQ67" s="41"/>
      <c r="AR67" s="31"/>
      <c r="AS67" s="39"/>
      <c r="AT67" s="39"/>
      <c r="AU67" s="39"/>
      <c r="AV67" s="39"/>
      <c r="AW67" s="39"/>
      <c r="AX67" s="39"/>
      <c r="AY67" s="39"/>
      <c r="AZ67" s="39"/>
      <c r="BA67" s="39"/>
      <c r="BB67" s="36"/>
      <c r="BC67" s="37"/>
      <c r="BD67" s="32"/>
      <c r="BE67" s="39"/>
      <c r="BF67" s="39"/>
      <c r="BG67" s="39"/>
      <c r="BH67" s="39"/>
      <c r="BI67" s="39"/>
      <c r="BJ67" s="39"/>
      <c r="BK67" s="34"/>
      <c r="BL67" s="38"/>
      <c r="BM67" s="31"/>
      <c r="BN67" s="39"/>
      <c r="BO67" s="39"/>
      <c r="BP67" s="39"/>
      <c r="BQ67" s="41"/>
      <c r="BR67" s="39"/>
      <c r="BS67" s="39"/>
      <c r="BT67" s="39"/>
      <c r="BU67" s="39"/>
      <c r="BV67" s="39"/>
      <c r="BW67" s="44"/>
      <c r="BX67" s="31"/>
      <c r="BY67" s="39"/>
      <c r="BZ67" s="39"/>
      <c r="CA67" s="39"/>
      <c r="CB67" s="39"/>
      <c r="CC67" s="41"/>
      <c r="CD67" s="39"/>
      <c r="CE67" s="44"/>
    </row>
    <row r="68" spans="1:83" ht="13.2" x14ac:dyDescent="0.25">
      <c r="A68" s="171"/>
      <c r="B68" s="39"/>
      <c r="C68" s="39"/>
      <c r="D68" s="39" t="s">
        <v>23</v>
      </c>
      <c r="E68" s="39" t="s">
        <v>24</v>
      </c>
      <c r="F68" s="39" t="s">
        <v>24</v>
      </c>
      <c r="G68" s="39" t="s">
        <v>24</v>
      </c>
      <c r="H68" s="28" t="s">
        <v>18</v>
      </c>
      <c r="I68" s="41" t="s">
        <v>18</v>
      </c>
      <c r="J68" s="28" t="s">
        <v>18</v>
      </c>
      <c r="K68" s="29">
        <v>1</v>
      </c>
      <c r="L68" s="40">
        <v>1</v>
      </c>
      <c r="M68" s="29">
        <v>1</v>
      </c>
      <c r="N68" s="45"/>
      <c r="O68" s="46"/>
      <c r="P68" s="46"/>
      <c r="Q68" s="46"/>
      <c r="R68" s="46" t="str">
        <f ca="1">IFERROR(__xludf.DUMMYFUNCTION("""COMPUTED_VALUE"""),"j")</f>
        <v>j</v>
      </c>
      <c r="S68" s="46"/>
      <c r="T68" s="47"/>
      <c r="U68" s="39"/>
      <c r="V68" s="41"/>
      <c r="W68" s="41"/>
      <c r="X68" s="41"/>
      <c r="Y68" s="41"/>
      <c r="Z68" s="41"/>
      <c r="AA68" s="42"/>
      <c r="AB68" s="43"/>
      <c r="AC68" s="39"/>
      <c r="AD68" s="39"/>
      <c r="AE68" s="46"/>
      <c r="AF68" s="39"/>
      <c r="AG68" s="39"/>
      <c r="AH68" s="39"/>
      <c r="AI68" s="39"/>
      <c r="AJ68" s="39"/>
      <c r="AK68" s="39"/>
      <c r="AL68" s="39"/>
      <c r="AM68" s="41"/>
      <c r="AN68" s="41"/>
      <c r="AO68" s="41"/>
      <c r="AP68" s="41"/>
      <c r="AQ68" s="41"/>
      <c r="AR68" s="45"/>
      <c r="AS68" s="39"/>
      <c r="AT68" s="39"/>
      <c r="AU68" s="39"/>
      <c r="AV68" s="39"/>
      <c r="AW68" s="39"/>
      <c r="AX68" s="39"/>
      <c r="AY68" s="39"/>
      <c r="AZ68" s="39"/>
      <c r="BA68" s="39"/>
      <c r="BB68" s="36"/>
      <c r="BC68" s="48"/>
      <c r="BD68" s="46"/>
      <c r="BE68" s="39"/>
      <c r="BF68" s="39"/>
      <c r="BG68" s="39"/>
      <c r="BH68" s="39"/>
      <c r="BI68" s="39"/>
      <c r="BJ68" s="39"/>
      <c r="BK68" s="34"/>
      <c r="BL68" s="38"/>
      <c r="BM68" s="45"/>
      <c r="BN68" s="39"/>
      <c r="BO68" s="39"/>
      <c r="BP68" s="39"/>
      <c r="BQ68" s="41"/>
      <c r="BR68" s="39"/>
      <c r="BS68" s="39"/>
      <c r="BT68" s="39"/>
      <c r="BU68" s="39"/>
      <c r="BV68" s="39"/>
      <c r="BW68" s="44"/>
      <c r="BX68" s="45"/>
      <c r="BY68" s="39"/>
      <c r="BZ68" s="39"/>
      <c r="CA68" s="39"/>
      <c r="CB68" s="39"/>
      <c r="CC68" s="41"/>
      <c r="CD68" s="39"/>
      <c r="CE68" s="44"/>
    </row>
    <row r="69" spans="1:83" ht="13.2" x14ac:dyDescent="0.25">
      <c r="A69" s="171"/>
      <c r="B69" s="27">
        <f>B66+1</f>
        <v>45328</v>
      </c>
      <c r="C69" s="8" t="s">
        <v>27</v>
      </c>
      <c r="D69" s="28" t="s">
        <v>15</v>
      </c>
      <c r="E69" s="28" t="s">
        <v>16</v>
      </c>
      <c r="F69" s="56" t="s">
        <v>16</v>
      </c>
      <c r="G69" s="28" t="s">
        <v>16</v>
      </c>
      <c r="H69" s="64" t="s">
        <v>17</v>
      </c>
      <c r="I69" s="28" t="s">
        <v>16</v>
      </c>
      <c r="J69" s="28" t="s">
        <v>18</v>
      </c>
      <c r="K69" s="29">
        <v>1</v>
      </c>
      <c r="L69" s="40">
        <v>1</v>
      </c>
      <c r="M69" s="29">
        <v>2</v>
      </c>
      <c r="N69" s="31"/>
      <c r="O69" s="32"/>
      <c r="P69" s="32"/>
      <c r="Q69" s="32"/>
      <c r="R69" s="32" t="str">
        <f ca="1">IFERROR(__xludf.DUMMYFUNCTION("""COMPUTED_VALUE"""),"j")</f>
        <v>j</v>
      </c>
      <c r="S69" s="32"/>
      <c r="T69" s="32"/>
      <c r="U69" s="39"/>
      <c r="V69" s="41"/>
      <c r="W69" s="41"/>
      <c r="X69" s="41"/>
      <c r="Y69" s="41"/>
      <c r="Z69" s="41"/>
      <c r="AA69" s="42"/>
      <c r="AB69" s="43"/>
      <c r="AC69" s="39"/>
      <c r="AD69" s="39"/>
      <c r="AE69" s="32"/>
      <c r="AF69" s="39"/>
      <c r="AG69" s="39"/>
      <c r="AH69" s="39"/>
      <c r="AI69" s="39"/>
      <c r="AJ69" s="39"/>
      <c r="AK69" s="39"/>
      <c r="AL69" s="39"/>
      <c r="AM69" s="41"/>
      <c r="AN69" s="41"/>
      <c r="AO69" s="41"/>
      <c r="AP69" s="41"/>
      <c r="AQ69" s="41"/>
      <c r="AR69" s="31"/>
      <c r="AS69" s="39"/>
      <c r="AT69" s="39"/>
      <c r="AU69" s="39"/>
      <c r="AV69" s="39"/>
      <c r="AW69" s="39"/>
      <c r="AX69" s="39"/>
      <c r="AY69" s="39"/>
      <c r="AZ69" s="39"/>
      <c r="BA69" s="39"/>
      <c r="BB69" s="36"/>
      <c r="BC69" s="37"/>
      <c r="BD69" s="32"/>
      <c r="BE69" s="39"/>
      <c r="BF69" s="39"/>
      <c r="BG69" s="39"/>
      <c r="BH69" s="39"/>
      <c r="BI69" s="39"/>
      <c r="BJ69" s="39"/>
      <c r="BK69" s="34"/>
      <c r="BL69" s="38"/>
      <c r="BM69" s="31"/>
      <c r="BN69" s="39"/>
      <c r="BO69" s="39"/>
      <c r="BP69" s="39"/>
      <c r="BQ69" s="41"/>
      <c r="BR69" s="39"/>
      <c r="BS69" s="39"/>
      <c r="BT69" s="39"/>
      <c r="BU69" s="39"/>
      <c r="BV69" s="39"/>
      <c r="BW69" s="44"/>
      <c r="BX69" s="31"/>
      <c r="BY69" s="39"/>
      <c r="BZ69" s="39"/>
      <c r="CA69" s="39"/>
      <c r="CB69" s="39"/>
      <c r="CC69" s="41"/>
      <c r="CD69" s="39"/>
      <c r="CE69" s="44"/>
    </row>
    <row r="70" spans="1:83" ht="13.2" x14ac:dyDescent="0.25">
      <c r="A70" s="171"/>
      <c r="B70" s="39"/>
      <c r="C70" s="39"/>
      <c r="D70" s="39" t="s">
        <v>19</v>
      </c>
      <c r="E70" s="39" t="s">
        <v>20</v>
      </c>
      <c r="F70" s="56" t="s">
        <v>20</v>
      </c>
      <c r="G70" s="39" t="s">
        <v>20</v>
      </c>
      <c r="H70" s="56" t="s">
        <v>21</v>
      </c>
      <c r="I70" s="39" t="s">
        <v>22</v>
      </c>
      <c r="J70" s="28" t="s">
        <v>18</v>
      </c>
      <c r="K70" s="29">
        <v>1</v>
      </c>
      <c r="L70" s="40">
        <v>1</v>
      </c>
      <c r="M70" s="29">
        <v>2</v>
      </c>
      <c r="N70" s="31"/>
      <c r="O70" s="32"/>
      <c r="P70" s="32"/>
      <c r="Q70" s="32"/>
      <c r="R70" s="32" t="str">
        <f ca="1">IFERROR(__xludf.DUMMYFUNCTION("""COMPUTED_VALUE"""),"j")</f>
        <v>j</v>
      </c>
      <c r="S70" s="32"/>
      <c r="T70" s="32"/>
      <c r="U70" s="39"/>
      <c r="V70" s="41"/>
      <c r="W70" s="41"/>
      <c r="X70" s="41"/>
      <c r="Y70" s="41"/>
      <c r="Z70" s="41"/>
      <c r="AA70" s="42"/>
      <c r="AB70" s="43"/>
      <c r="AC70" s="39"/>
      <c r="AD70" s="39"/>
      <c r="AE70" s="32"/>
      <c r="AF70" s="39"/>
      <c r="AG70" s="39"/>
      <c r="AH70" s="39"/>
      <c r="AI70" s="39"/>
      <c r="AJ70" s="39"/>
      <c r="AK70" s="39"/>
      <c r="AL70" s="39"/>
      <c r="AM70" s="41"/>
      <c r="AN70" s="41"/>
      <c r="AO70" s="41"/>
      <c r="AP70" s="41"/>
      <c r="AQ70" s="41"/>
      <c r="AR70" s="31"/>
      <c r="AS70" s="39"/>
      <c r="AT70" s="39"/>
      <c r="AU70" s="39"/>
      <c r="AV70" s="39"/>
      <c r="AW70" s="39"/>
      <c r="AX70" s="39"/>
      <c r="AY70" s="39"/>
      <c r="AZ70" s="39"/>
      <c r="BA70" s="39"/>
      <c r="BB70" s="36"/>
      <c r="BC70" s="37"/>
      <c r="BD70" s="32"/>
      <c r="BE70" s="39"/>
      <c r="BF70" s="39"/>
      <c r="BG70" s="39"/>
      <c r="BH70" s="39"/>
      <c r="BI70" s="39"/>
      <c r="BJ70" s="39"/>
      <c r="BK70" s="34"/>
      <c r="BL70" s="38"/>
      <c r="BM70" s="31"/>
      <c r="BN70" s="39"/>
      <c r="BO70" s="39"/>
      <c r="BP70" s="39"/>
      <c r="BQ70" s="41"/>
      <c r="BR70" s="39"/>
      <c r="BS70" s="39"/>
      <c r="BT70" s="39"/>
      <c r="BU70" s="39"/>
      <c r="BV70" s="39"/>
      <c r="BW70" s="44"/>
      <c r="BX70" s="31"/>
      <c r="BY70" s="39"/>
      <c r="BZ70" s="39"/>
      <c r="CA70" s="39"/>
      <c r="CB70" s="39"/>
      <c r="CC70" s="41"/>
      <c r="CD70" s="39"/>
      <c r="CE70" s="44"/>
    </row>
    <row r="71" spans="1:83" ht="13.2" x14ac:dyDescent="0.25">
      <c r="A71" s="171"/>
      <c r="B71" s="39"/>
      <c r="C71" s="39"/>
      <c r="D71" s="39" t="s">
        <v>23</v>
      </c>
      <c r="E71" s="39" t="s">
        <v>24</v>
      </c>
      <c r="F71" s="39" t="s">
        <v>24</v>
      </c>
      <c r="G71" s="39" t="s">
        <v>24</v>
      </c>
      <c r="H71" s="39" t="s">
        <v>18</v>
      </c>
      <c r="I71" s="41" t="s">
        <v>18</v>
      </c>
      <c r="J71" s="28" t="s">
        <v>18</v>
      </c>
      <c r="K71" s="29">
        <v>1</v>
      </c>
      <c r="L71" s="40">
        <v>1</v>
      </c>
      <c r="M71" s="29">
        <v>1</v>
      </c>
      <c r="N71" s="45"/>
      <c r="O71" s="46"/>
      <c r="P71" s="46"/>
      <c r="Q71" s="46"/>
      <c r="R71" s="46" t="str">
        <f ca="1">IFERROR(__xludf.DUMMYFUNCTION("""COMPUTED_VALUE"""),"j")</f>
        <v>j</v>
      </c>
      <c r="S71" s="46"/>
      <c r="T71" s="47"/>
      <c r="U71" s="39"/>
      <c r="V71" s="41"/>
      <c r="W71" s="41"/>
      <c r="X71" s="41"/>
      <c r="Y71" s="41"/>
      <c r="Z71" s="41"/>
      <c r="AA71" s="42"/>
      <c r="AB71" s="43"/>
      <c r="AC71" s="39"/>
      <c r="AD71" s="39"/>
      <c r="AE71" s="46"/>
      <c r="AF71" s="39"/>
      <c r="AG71" s="39"/>
      <c r="AH71" s="39"/>
      <c r="AI71" s="39"/>
      <c r="AJ71" s="39"/>
      <c r="AK71" s="39"/>
      <c r="AL71" s="39"/>
      <c r="AM71" s="41"/>
      <c r="AN71" s="41"/>
      <c r="AO71" s="41"/>
      <c r="AP71" s="41"/>
      <c r="AQ71" s="41"/>
      <c r="AR71" s="45"/>
      <c r="AS71" s="39"/>
      <c r="AT71" s="39"/>
      <c r="AU71" s="39"/>
      <c r="AV71" s="39"/>
      <c r="AW71" s="39"/>
      <c r="AX71" s="39"/>
      <c r="AY71" s="39"/>
      <c r="AZ71" s="39"/>
      <c r="BA71" s="39"/>
      <c r="BB71" s="36"/>
      <c r="BC71" s="48"/>
      <c r="BD71" s="46"/>
      <c r="BE71" s="39"/>
      <c r="BF71" s="39"/>
      <c r="BG71" s="39"/>
      <c r="BH71" s="39"/>
      <c r="BI71" s="39"/>
      <c r="BJ71" s="39"/>
      <c r="BK71" s="34"/>
      <c r="BL71" s="38"/>
      <c r="BM71" s="45"/>
      <c r="BN71" s="39"/>
      <c r="BO71" s="39"/>
      <c r="BP71" s="39"/>
      <c r="BQ71" s="41"/>
      <c r="BR71" s="39"/>
      <c r="BS71" s="39"/>
      <c r="BT71" s="39"/>
      <c r="BU71" s="39"/>
      <c r="BV71" s="39"/>
      <c r="BW71" s="44"/>
      <c r="BX71" s="45"/>
      <c r="BY71" s="39"/>
      <c r="BZ71" s="39"/>
      <c r="CA71" s="39"/>
      <c r="CB71" s="39"/>
      <c r="CC71" s="41"/>
      <c r="CD71" s="39"/>
      <c r="CE71" s="44"/>
    </row>
    <row r="72" spans="1:83" ht="13.2" x14ac:dyDescent="0.25">
      <c r="A72" s="171"/>
      <c r="B72" s="27">
        <f>B69+1</f>
        <v>45329</v>
      </c>
      <c r="C72" s="8" t="s">
        <v>28</v>
      </c>
      <c r="D72" s="28" t="s">
        <v>15</v>
      </c>
      <c r="E72" s="28" t="s">
        <v>16</v>
      </c>
      <c r="F72" s="56" t="s">
        <v>16</v>
      </c>
      <c r="G72" s="28" t="s">
        <v>16</v>
      </c>
      <c r="H72" s="64" t="s">
        <v>17</v>
      </c>
      <c r="I72" s="28" t="s">
        <v>16</v>
      </c>
      <c r="J72" s="28" t="s">
        <v>18</v>
      </c>
      <c r="K72" s="29">
        <v>1</v>
      </c>
      <c r="L72" s="40">
        <v>1</v>
      </c>
      <c r="M72" s="29">
        <v>2</v>
      </c>
      <c r="N72" s="31"/>
      <c r="O72" s="32"/>
      <c r="P72" s="32"/>
      <c r="Q72" s="32"/>
      <c r="R72" s="32" t="str">
        <f ca="1">IFERROR(__xludf.DUMMYFUNCTION("""COMPUTED_VALUE"""),"j")</f>
        <v>j</v>
      </c>
      <c r="S72" s="32"/>
      <c r="T72" s="32"/>
      <c r="U72" s="39"/>
      <c r="V72" s="41"/>
      <c r="W72" s="41" t="str">
        <f ca="1">IFERROR(__xludf.DUMMYFUNCTION("""COMPUTED_VALUE"""),"j")</f>
        <v>j</v>
      </c>
      <c r="X72" s="41"/>
      <c r="Y72" s="41"/>
      <c r="Z72" s="41"/>
      <c r="AA72" s="42"/>
      <c r="AB72" s="43"/>
      <c r="AC72" s="39"/>
      <c r="AD72" s="39"/>
      <c r="AE72" s="32"/>
      <c r="AF72" s="39"/>
      <c r="AG72" s="39"/>
      <c r="AH72" s="39"/>
      <c r="AI72" s="39"/>
      <c r="AJ72" s="39"/>
      <c r="AK72" s="39"/>
      <c r="AL72" s="39"/>
      <c r="AM72" s="41"/>
      <c r="AN72" s="41"/>
      <c r="AO72" s="41"/>
      <c r="AP72" s="41"/>
      <c r="AQ72" s="41"/>
      <c r="AR72" s="31"/>
      <c r="AS72" s="39"/>
      <c r="AT72" s="39"/>
      <c r="AU72" s="39"/>
      <c r="AV72" s="39"/>
      <c r="AW72" s="39"/>
      <c r="AX72" s="39"/>
      <c r="AY72" s="39"/>
      <c r="AZ72" s="39"/>
      <c r="BA72" s="39"/>
      <c r="BB72" s="36"/>
      <c r="BC72" s="37"/>
      <c r="BD72" s="32"/>
      <c r="BE72" s="39"/>
      <c r="BF72" s="39"/>
      <c r="BG72" s="39"/>
      <c r="BH72" s="39"/>
      <c r="BI72" s="39"/>
      <c r="BJ72" s="39"/>
      <c r="BK72" s="34"/>
      <c r="BL72" s="38"/>
      <c r="BM72" s="31"/>
      <c r="BN72" s="39"/>
      <c r="BO72" s="39"/>
      <c r="BP72" s="39"/>
      <c r="BQ72" s="41"/>
      <c r="BR72" s="39"/>
      <c r="BS72" s="39"/>
      <c r="BT72" s="39"/>
      <c r="BU72" s="39"/>
      <c r="BV72" s="39"/>
      <c r="BW72" s="44"/>
      <c r="BX72" s="31"/>
      <c r="BY72" s="39"/>
      <c r="BZ72" s="39"/>
      <c r="CA72" s="39"/>
      <c r="CB72" s="39"/>
      <c r="CC72" s="41"/>
      <c r="CD72" s="39"/>
      <c r="CE72" s="44"/>
    </row>
    <row r="73" spans="1:83" ht="13.2" x14ac:dyDescent="0.25">
      <c r="A73" s="171"/>
      <c r="B73" s="39"/>
      <c r="C73" s="39"/>
      <c r="D73" s="39" t="s">
        <v>19</v>
      </c>
      <c r="E73" s="39" t="s">
        <v>20</v>
      </c>
      <c r="F73" s="56" t="s">
        <v>20</v>
      </c>
      <c r="G73" s="39" t="s">
        <v>20</v>
      </c>
      <c r="H73" s="56" t="s">
        <v>21</v>
      </c>
      <c r="I73" s="39" t="s">
        <v>22</v>
      </c>
      <c r="J73" s="28" t="s">
        <v>18</v>
      </c>
      <c r="K73" s="29">
        <v>1</v>
      </c>
      <c r="L73" s="40">
        <v>1</v>
      </c>
      <c r="M73" s="29">
        <v>2</v>
      </c>
      <c r="N73" s="31"/>
      <c r="O73" s="32"/>
      <c r="P73" s="32"/>
      <c r="Q73" s="32"/>
      <c r="R73" s="32" t="str">
        <f ca="1">IFERROR(__xludf.DUMMYFUNCTION("""COMPUTED_VALUE"""),"j")</f>
        <v>j</v>
      </c>
      <c r="S73" s="32"/>
      <c r="T73" s="32"/>
      <c r="U73" s="39"/>
      <c r="V73" s="41"/>
      <c r="W73" s="41" t="str">
        <f ca="1">IFERROR(__xludf.DUMMYFUNCTION("""COMPUTED_VALUE"""),"j")</f>
        <v>j</v>
      </c>
      <c r="X73" s="41"/>
      <c r="Y73" s="41"/>
      <c r="Z73" s="41"/>
      <c r="AA73" s="42"/>
      <c r="AB73" s="43"/>
      <c r="AC73" s="39"/>
      <c r="AD73" s="39"/>
      <c r="AE73" s="32"/>
      <c r="AF73" s="39"/>
      <c r="AG73" s="39"/>
      <c r="AH73" s="39"/>
      <c r="AI73" s="39"/>
      <c r="AJ73" s="39"/>
      <c r="AK73" s="39"/>
      <c r="AL73" s="39"/>
      <c r="AM73" s="41"/>
      <c r="AN73" s="41"/>
      <c r="AO73" s="41"/>
      <c r="AP73" s="41"/>
      <c r="AQ73" s="41"/>
      <c r="AR73" s="31"/>
      <c r="AS73" s="39"/>
      <c r="AT73" s="39"/>
      <c r="AU73" s="39"/>
      <c r="AV73" s="39"/>
      <c r="AW73" s="39"/>
      <c r="AX73" s="39"/>
      <c r="AY73" s="39"/>
      <c r="AZ73" s="39"/>
      <c r="BA73" s="39"/>
      <c r="BB73" s="36"/>
      <c r="BC73" s="37"/>
      <c r="BD73" s="32"/>
      <c r="BE73" s="39"/>
      <c r="BF73" s="39"/>
      <c r="BG73" s="39"/>
      <c r="BH73" s="39"/>
      <c r="BI73" s="39"/>
      <c r="BJ73" s="39"/>
      <c r="BK73" s="34"/>
      <c r="BL73" s="38"/>
      <c r="BM73" s="31"/>
      <c r="BN73" s="39"/>
      <c r="BO73" s="39"/>
      <c r="BP73" s="39"/>
      <c r="BQ73" s="41"/>
      <c r="BR73" s="39"/>
      <c r="BS73" s="39"/>
      <c r="BT73" s="39"/>
      <c r="BU73" s="39"/>
      <c r="BV73" s="39"/>
      <c r="BW73" s="44"/>
      <c r="BX73" s="31"/>
      <c r="BY73" s="39"/>
      <c r="BZ73" s="39"/>
      <c r="CA73" s="39"/>
      <c r="CB73" s="39"/>
      <c r="CC73" s="41"/>
      <c r="CD73" s="39"/>
      <c r="CE73" s="44"/>
    </row>
    <row r="74" spans="1:83" ht="13.2" x14ac:dyDescent="0.25">
      <c r="A74" s="171"/>
      <c r="B74" s="39"/>
      <c r="C74" s="39"/>
      <c r="D74" s="39" t="s">
        <v>23</v>
      </c>
      <c r="E74" s="39" t="s">
        <v>24</v>
      </c>
      <c r="F74" s="39" t="s">
        <v>24</v>
      </c>
      <c r="G74" s="39" t="s">
        <v>24</v>
      </c>
      <c r="H74" s="28" t="s">
        <v>18</v>
      </c>
      <c r="I74" s="41" t="s">
        <v>18</v>
      </c>
      <c r="J74" s="28" t="s">
        <v>18</v>
      </c>
      <c r="K74" s="29">
        <v>1</v>
      </c>
      <c r="L74" s="40">
        <v>1</v>
      </c>
      <c r="M74" s="29">
        <v>1</v>
      </c>
      <c r="N74" s="45"/>
      <c r="O74" s="46"/>
      <c r="P74" s="46"/>
      <c r="Q74" s="46"/>
      <c r="R74" s="46" t="str">
        <f ca="1">IFERROR(__xludf.DUMMYFUNCTION("""COMPUTED_VALUE"""),"j")</f>
        <v>j</v>
      </c>
      <c r="S74" s="46"/>
      <c r="T74" s="47"/>
      <c r="U74" s="39"/>
      <c r="V74" s="41"/>
      <c r="W74" s="41" t="str">
        <f ca="1">IFERROR(__xludf.DUMMYFUNCTION("""COMPUTED_VALUE"""),"j")</f>
        <v>j</v>
      </c>
      <c r="X74" s="41"/>
      <c r="Y74" s="41"/>
      <c r="Z74" s="41"/>
      <c r="AA74" s="42"/>
      <c r="AB74" s="43"/>
      <c r="AC74" s="39"/>
      <c r="AD74" s="39"/>
      <c r="AE74" s="46"/>
      <c r="AF74" s="39"/>
      <c r="AG74" s="39"/>
      <c r="AH74" s="39"/>
      <c r="AI74" s="39"/>
      <c r="AJ74" s="39"/>
      <c r="AK74" s="39"/>
      <c r="AL74" s="39"/>
      <c r="AM74" s="41"/>
      <c r="AN74" s="41"/>
      <c r="AO74" s="41"/>
      <c r="AP74" s="41"/>
      <c r="AQ74" s="41"/>
      <c r="AR74" s="45"/>
      <c r="AS74" s="39"/>
      <c r="AT74" s="39"/>
      <c r="AU74" s="39"/>
      <c r="AV74" s="39"/>
      <c r="AW74" s="39"/>
      <c r="AX74" s="39"/>
      <c r="AY74" s="39"/>
      <c r="AZ74" s="39"/>
      <c r="BA74" s="39"/>
      <c r="BB74" s="36"/>
      <c r="BC74" s="48"/>
      <c r="BD74" s="46"/>
      <c r="BE74" s="39"/>
      <c r="BF74" s="39"/>
      <c r="BG74" s="39"/>
      <c r="BH74" s="39"/>
      <c r="BI74" s="39"/>
      <c r="BJ74" s="39"/>
      <c r="BK74" s="34"/>
      <c r="BL74" s="38"/>
      <c r="BM74" s="45"/>
      <c r="BN74" s="39"/>
      <c r="BO74" s="39"/>
      <c r="BP74" s="39"/>
      <c r="BQ74" s="41"/>
      <c r="BR74" s="39"/>
      <c r="BS74" s="39"/>
      <c r="BT74" s="39"/>
      <c r="BU74" s="39"/>
      <c r="BV74" s="39"/>
      <c r="BW74" s="44"/>
      <c r="BX74" s="45"/>
      <c r="BY74" s="39"/>
      <c r="BZ74" s="39"/>
      <c r="CA74" s="39"/>
      <c r="CB74" s="39"/>
      <c r="CC74" s="41"/>
      <c r="CD74" s="39"/>
      <c r="CE74" s="44"/>
    </row>
    <row r="75" spans="1:83" ht="13.2" x14ac:dyDescent="0.25">
      <c r="A75" s="171"/>
      <c r="B75" s="27">
        <f>B72+1</f>
        <v>45330</v>
      </c>
      <c r="C75" s="8" t="s">
        <v>29</v>
      </c>
      <c r="D75" s="8" t="s">
        <v>15</v>
      </c>
      <c r="E75" s="8" t="s">
        <v>30</v>
      </c>
      <c r="F75" s="8" t="s">
        <v>30</v>
      </c>
      <c r="G75" s="8" t="s">
        <v>30</v>
      </c>
      <c r="H75" s="39" t="s">
        <v>18</v>
      </c>
      <c r="I75" s="60" t="s">
        <v>18</v>
      </c>
      <c r="J75" s="28" t="s">
        <v>18</v>
      </c>
      <c r="K75" s="29">
        <v>1</v>
      </c>
      <c r="L75" s="40">
        <v>1</v>
      </c>
      <c r="M75" s="29">
        <v>1</v>
      </c>
      <c r="N75" s="31"/>
      <c r="O75" s="32"/>
      <c r="P75" s="32"/>
      <c r="Q75" s="32"/>
      <c r="R75" s="32" t="str">
        <f ca="1">IFERROR(__xludf.DUMMYFUNCTION("""COMPUTED_VALUE"""),"j")</f>
        <v>j</v>
      </c>
      <c r="S75" s="32"/>
      <c r="T75" s="32"/>
      <c r="U75" s="39"/>
      <c r="V75" s="41"/>
      <c r="W75" s="41" t="str">
        <f ca="1">IFERROR(__xludf.DUMMYFUNCTION("""COMPUTED_VALUE"""),"j")</f>
        <v>j</v>
      </c>
      <c r="X75" s="41"/>
      <c r="Y75" s="41"/>
      <c r="Z75" s="41"/>
      <c r="AA75" s="42"/>
      <c r="AB75" s="43"/>
      <c r="AC75" s="39"/>
      <c r="AD75" s="39"/>
      <c r="AE75" s="32"/>
      <c r="AF75" s="39"/>
      <c r="AG75" s="39"/>
      <c r="AH75" s="39"/>
      <c r="AI75" s="39"/>
      <c r="AJ75" s="39"/>
      <c r="AK75" s="39"/>
      <c r="AL75" s="39"/>
      <c r="AM75" s="41"/>
      <c r="AN75" s="41"/>
      <c r="AO75" s="41"/>
      <c r="AP75" s="41"/>
      <c r="AQ75" s="41"/>
      <c r="AR75" s="31"/>
      <c r="AS75" s="39"/>
      <c r="AT75" s="39"/>
      <c r="AU75" s="39"/>
      <c r="AV75" s="39"/>
      <c r="AW75" s="39"/>
      <c r="AX75" s="39"/>
      <c r="AY75" s="39"/>
      <c r="AZ75" s="39"/>
      <c r="BA75" s="39"/>
      <c r="BB75" s="36"/>
      <c r="BC75" s="37"/>
      <c r="BD75" s="32"/>
      <c r="BE75" s="39"/>
      <c r="BF75" s="39"/>
      <c r="BG75" s="39"/>
      <c r="BH75" s="39"/>
      <c r="BI75" s="39"/>
      <c r="BJ75" s="39"/>
      <c r="BK75" s="34"/>
      <c r="BL75" s="38"/>
      <c r="BM75" s="31"/>
      <c r="BN75" s="39"/>
      <c r="BO75" s="39"/>
      <c r="BP75" s="39"/>
      <c r="BQ75" s="41"/>
      <c r="BR75" s="39"/>
      <c r="BS75" s="39"/>
      <c r="BT75" s="39"/>
      <c r="BU75" s="39"/>
      <c r="BV75" s="39"/>
      <c r="BW75" s="44"/>
      <c r="BX75" s="31"/>
      <c r="BY75" s="39"/>
      <c r="BZ75" s="39"/>
      <c r="CA75" s="39"/>
      <c r="CB75" s="39"/>
      <c r="CC75" s="41"/>
      <c r="CD75" s="39"/>
      <c r="CE75" s="44"/>
    </row>
    <row r="76" spans="1:83" ht="13.2" x14ac:dyDescent="0.25">
      <c r="A76" s="171"/>
      <c r="B76" s="39"/>
      <c r="C76" s="39"/>
      <c r="D76" s="39" t="s">
        <v>23</v>
      </c>
      <c r="E76" s="39" t="s">
        <v>31</v>
      </c>
      <c r="F76" s="39" t="s">
        <v>31</v>
      </c>
      <c r="G76" s="39" t="s">
        <v>31</v>
      </c>
      <c r="H76" s="28" t="s">
        <v>18</v>
      </c>
      <c r="I76" s="41" t="s">
        <v>18</v>
      </c>
      <c r="J76" s="28" t="s">
        <v>18</v>
      </c>
      <c r="K76" s="29">
        <v>1</v>
      </c>
      <c r="L76" s="40">
        <v>1</v>
      </c>
      <c r="M76" s="29">
        <v>1</v>
      </c>
      <c r="N76" s="45"/>
      <c r="O76" s="46"/>
      <c r="P76" s="46"/>
      <c r="Q76" s="46"/>
      <c r="R76" s="46"/>
      <c r="S76" s="46"/>
      <c r="T76" s="47"/>
      <c r="U76" s="39"/>
      <c r="V76" s="41"/>
      <c r="W76" s="41" t="str">
        <f ca="1">IFERROR(__xludf.DUMMYFUNCTION("""COMPUTED_VALUE"""),"j")</f>
        <v>j</v>
      </c>
      <c r="X76" s="41"/>
      <c r="Y76" s="41"/>
      <c r="Z76" s="41"/>
      <c r="AA76" s="42"/>
      <c r="AB76" s="43"/>
      <c r="AC76" s="39"/>
      <c r="AD76" s="39"/>
      <c r="AE76" s="46"/>
      <c r="AF76" s="39"/>
      <c r="AG76" s="39"/>
      <c r="AH76" s="39"/>
      <c r="AI76" s="39"/>
      <c r="AJ76" s="39"/>
      <c r="AK76" s="39"/>
      <c r="AL76" s="39"/>
      <c r="AM76" s="41"/>
      <c r="AN76" s="41"/>
      <c r="AO76" s="41"/>
      <c r="AP76" s="41"/>
      <c r="AQ76" s="41"/>
      <c r="AR76" s="45"/>
      <c r="AS76" s="39"/>
      <c r="AT76" s="39"/>
      <c r="AU76" s="39"/>
      <c r="AV76" s="39"/>
      <c r="AW76" s="39"/>
      <c r="AX76" s="39"/>
      <c r="AY76" s="39"/>
      <c r="AZ76" s="39"/>
      <c r="BA76" s="39"/>
      <c r="BB76" s="36"/>
      <c r="BC76" s="48"/>
      <c r="BD76" s="46"/>
      <c r="BE76" s="39"/>
      <c r="BF76" s="39"/>
      <c r="BG76" s="39"/>
      <c r="BH76" s="39"/>
      <c r="BI76" s="39"/>
      <c r="BJ76" s="39"/>
      <c r="BK76" s="34"/>
      <c r="BL76" s="38"/>
      <c r="BM76" s="45"/>
      <c r="BN76" s="39"/>
      <c r="BO76" s="39"/>
      <c r="BP76" s="39"/>
      <c r="BQ76" s="41"/>
      <c r="BR76" s="39"/>
      <c r="BS76" s="39"/>
      <c r="BT76" s="39"/>
      <c r="BU76" s="39"/>
      <c r="BV76" s="39"/>
      <c r="BW76" s="44"/>
      <c r="BX76" s="45"/>
      <c r="BY76" s="39"/>
      <c r="BZ76" s="39"/>
      <c r="CA76" s="39"/>
      <c r="CB76" s="39"/>
      <c r="CC76" s="41"/>
      <c r="CD76" s="39"/>
      <c r="CE76" s="44"/>
    </row>
    <row r="77" spans="1:83" ht="13.2" x14ac:dyDescent="0.25">
      <c r="A77" s="171"/>
      <c r="B77" s="27">
        <f>B75+1</f>
        <v>45331</v>
      </c>
      <c r="C77" s="8" t="s">
        <v>32</v>
      </c>
      <c r="D77" s="8" t="s">
        <v>15</v>
      </c>
      <c r="E77" s="8" t="s">
        <v>30</v>
      </c>
      <c r="F77" s="8" t="s">
        <v>30</v>
      </c>
      <c r="G77" s="8" t="s">
        <v>30</v>
      </c>
      <c r="H77" s="8" t="s">
        <v>18</v>
      </c>
      <c r="I77" s="60" t="s">
        <v>18</v>
      </c>
      <c r="J77" s="28" t="s">
        <v>18</v>
      </c>
      <c r="K77" s="29">
        <v>1</v>
      </c>
      <c r="L77" s="40">
        <v>1</v>
      </c>
      <c r="M77" s="29">
        <v>1</v>
      </c>
      <c r="N77" s="31"/>
      <c r="O77" s="32"/>
      <c r="P77" s="32"/>
      <c r="Q77" s="32"/>
      <c r="R77" s="32" t="str">
        <f ca="1">IFERROR(__xludf.DUMMYFUNCTION("""COMPUTED_VALUE"""),"j")</f>
        <v>j</v>
      </c>
      <c r="S77" s="32"/>
      <c r="T77" s="32"/>
      <c r="U77" s="39"/>
      <c r="V77" s="41"/>
      <c r="W77" s="41" t="str">
        <f ca="1">IFERROR(__xludf.DUMMYFUNCTION("""COMPUTED_VALUE"""),"j")</f>
        <v>j</v>
      </c>
      <c r="X77" s="41"/>
      <c r="Y77" s="41"/>
      <c r="Z77" s="41"/>
      <c r="AA77" s="42"/>
      <c r="AB77" s="43"/>
      <c r="AC77" s="39"/>
      <c r="AD77" s="39"/>
      <c r="AE77" s="32"/>
      <c r="AF77" s="39"/>
      <c r="AG77" s="39"/>
      <c r="AH77" s="39"/>
      <c r="AI77" s="39"/>
      <c r="AJ77" s="39"/>
      <c r="AK77" s="39"/>
      <c r="AL77" s="39"/>
      <c r="AM77" s="41"/>
      <c r="AN77" s="41"/>
      <c r="AO77" s="41"/>
      <c r="AP77" s="41"/>
      <c r="AQ77" s="41"/>
      <c r="AR77" s="31"/>
      <c r="AS77" s="39"/>
      <c r="AT77" s="39"/>
      <c r="AU77" s="39"/>
      <c r="AV77" s="39"/>
      <c r="AW77" s="39"/>
      <c r="AX77" s="39"/>
      <c r="AY77" s="39"/>
      <c r="AZ77" s="39"/>
      <c r="BA77" s="39"/>
      <c r="BB77" s="36"/>
      <c r="BC77" s="37"/>
      <c r="BD77" s="32"/>
      <c r="BE77" s="39"/>
      <c r="BF77" s="39"/>
      <c r="BG77" s="39"/>
      <c r="BH77" s="39"/>
      <c r="BI77" s="39"/>
      <c r="BJ77" s="39"/>
      <c r="BK77" s="34"/>
      <c r="BL77" s="38"/>
      <c r="BM77" s="31"/>
      <c r="BN77" s="39"/>
      <c r="BO77" s="39"/>
      <c r="BP77" s="39"/>
      <c r="BQ77" s="41"/>
      <c r="BR77" s="39"/>
      <c r="BS77" s="39"/>
      <c r="BT77" s="39"/>
      <c r="BU77" s="39"/>
      <c r="BV77" s="39"/>
      <c r="BW77" s="44"/>
      <c r="BX77" s="31"/>
      <c r="BY77" s="39"/>
      <c r="BZ77" s="39"/>
      <c r="CA77" s="39"/>
      <c r="CB77" s="39"/>
      <c r="CC77" s="41"/>
      <c r="CD77" s="39"/>
      <c r="CE77" s="44"/>
    </row>
    <row r="78" spans="1:83" ht="13.2" x14ac:dyDescent="0.25">
      <c r="A78" s="172"/>
      <c r="B78" s="65"/>
      <c r="C78" s="65"/>
      <c r="D78" s="39" t="s">
        <v>23</v>
      </c>
      <c r="E78" s="39" t="s">
        <v>31</v>
      </c>
      <c r="F78" s="39" t="s">
        <v>31</v>
      </c>
      <c r="G78" s="39" t="s">
        <v>31</v>
      </c>
      <c r="H78" s="39" t="s">
        <v>18</v>
      </c>
      <c r="I78" s="41" t="s">
        <v>18</v>
      </c>
      <c r="J78" s="39" t="s">
        <v>18</v>
      </c>
      <c r="K78" s="29">
        <v>1</v>
      </c>
      <c r="L78" s="40">
        <v>1</v>
      </c>
      <c r="M78" s="29">
        <v>1</v>
      </c>
      <c r="N78" s="66"/>
      <c r="O78" s="67"/>
      <c r="P78" s="67"/>
      <c r="Q78" s="67"/>
      <c r="R78" s="67" t="str">
        <f ca="1">IFERROR(__xludf.DUMMYFUNCTION("""COMPUTED_VALUE"""),"j")</f>
        <v>j</v>
      </c>
      <c r="S78" s="67"/>
      <c r="T78" s="67"/>
      <c r="U78" s="65"/>
      <c r="V78" s="68"/>
      <c r="W78" s="68" t="str">
        <f ca="1">IFERROR(__xludf.DUMMYFUNCTION("""COMPUTED_VALUE"""),"j")</f>
        <v>j</v>
      </c>
      <c r="X78" s="68"/>
      <c r="Y78" s="68"/>
      <c r="Z78" s="68"/>
      <c r="AA78" s="69"/>
      <c r="AB78" s="70"/>
      <c r="AC78" s="65"/>
      <c r="AD78" s="65"/>
      <c r="AE78" s="67"/>
      <c r="AF78" s="65"/>
      <c r="AG78" s="65"/>
      <c r="AH78" s="65"/>
      <c r="AI78" s="65"/>
      <c r="AJ78" s="65"/>
      <c r="AK78" s="65"/>
      <c r="AL78" s="65"/>
      <c r="AM78" s="68"/>
      <c r="AN78" s="68"/>
      <c r="AO78" s="68"/>
      <c r="AP78" s="68"/>
      <c r="AQ78" s="68"/>
      <c r="AR78" s="66"/>
      <c r="AS78" s="65"/>
      <c r="AT78" s="65"/>
      <c r="AU78" s="65"/>
      <c r="AV78" s="65"/>
      <c r="AW78" s="65"/>
      <c r="AX78" s="65"/>
      <c r="AY78" s="65"/>
      <c r="AZ78" s="65"/>
      <c r="BA78" s="65"/>
      <c r="BB78" s="71"/>
      <c r="BC78" s="72"/>
      <c r="BD78" s="67"/>
      <c r="BE78" s="65"/>
      <c r="BF78" s="65"/>
      <c r="BG78" s="65"/>
      <c r="BH78" s="65"/>
      <c r="BI78" s="65"/>
      <c r="BJ78" s="65"/>
      <c r="BK78" s="73"/>
      <c r="BL78" s="74"/>
      <c r="BM78" s="66"/>
      <c r="BN78" s="65"/>
      <c r="BO78" s="65"/>
      <c r="BP78" s="65"/>
      <c r="BQ78" s="68"/>
      <c r="BR78" s="65"/>
      <c r="BS78" s="65"/>
      <c r="BT78" s="65"/>
      <c r="BU78" s="65"/>
      <c r="BV78" s="65"/>
      <c r="BW78" s="75"/>
      <c r="BX78" s="66"/>
      <c r="BY78" s="65"/>
      <c r="BZ78" s="65"/>
      <c r="CA78" s="65"/>
      <c r="CB78" s="65"/>
      <c r="CC78" s="68"/>
      <c r="CD78" s="65"/>
      <c r="CE78" s="75"/>
    </row>
    <row r="79" spans="1:83" ht="13.2" x14ac:dyDescent="0.25">
      <c r="A79" s="48" t="s">
        <v>34</v>
      </c>
      <c r="C79" s="76">
        <f>Datum!D1</f>
        <v>3</v>
      </c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 t="str">
        <f ca="1">IFERROR(__xludf.DUMMYFUNCTION("""COMPUTED_VALUE"""),"Graag dubble shifts met voorkeur middag + avond")</f>
        <v>Graag dubble shifts met voorkeur middag + avond</v>
      </c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7"/>
      <c r="BC79" s="48"/>
      <c r="BD79" s="48"/>
      <c r="BE79" s="48"/>
      <c r="BF79" s="48"/>
      <c r="BG79" s="48"/>
      <c r="BH79" s="48"/>
      <c r="BI79" s="48"/>
      <c r="BJ79" s="48"/>
      <c r="BK79" s="48"/>
      <c r="BL79" s="77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</row>
    <row r="80" spans="1:83" ht="13.2" x14ac:dyDescent="0.25">
      <c r="A80" s="48"/>
      <c r="C80" s="48">
        <f>A3+1</f>
        <v>4</v>
      </c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 t="str">
        <f ca="1">IFERROR(__xludf.DUMMYFUNCTION("""COMPUTED_VALUE"""),"Geen tentamens dus kan veel werken ")</f>
        <v xml:space="preserve">Geen tentamens dus kan veel werken </v>
      </c>
      <c r="W80" s="48"/>
      <c r="X80" s="48"/>
      <c r="Y80" s="48" t="str">
        <f ca="1">IFERROR(__xludf.DUMMYFUNCTION("""COMPUTED_VALUE"""),"Graag dubble shifts met voorkeur middag + avond")</f>
        <v>Graag dubble shifts met voorkeur middag + avond</v>
      </c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7"/>
      <c r="BC80" s="48"/>
      <c r="BD80" s="48"/>
      <c r="BE80" s="48"/>
      <c r="BF80" s="48"/>
      <c r="BG80" s="48"/>
      <c r="BH80" s="48"/>
      <c r="BI80" s="48"/>
      <c r="BJ80" s="48"/>
      <c r="BK80" s="48"/>
      <c r="BL80" s="77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</row>
    <row r="81" spans="1:83" ht="13.2" x14ac:dyDescent="0.25">
      <c r="A81" s="48"/>
      <c r="C81" s="48">
        <f>A22+1</f>
        <v>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 t="str">
        <f ca="1">IFERROR(__xludf.DUMMYFUNCTION("""COMPUTED_VALUE"""),"Geen tentamens dus kan veel werken ")</f>
        <v xml:space="preserve">Geen tentamens dus kan veel werken </v>
      </c>
      <c r="W81" s="48"/>
      <c r="X81" s="48"/>
      <c r="Y81" s="48" t="str">
        <f ca="1">IFERROR(__xludf.DUMMYFUNCTION("""COMPUTED_VALUE"""),"Graag dubble shifts met voorkeur middag + avond")</f>
        <v>Graag dubble shifts met voorkeur middag + avond</v>
      </c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7"/>
      <c r="BC81" s="48"/>
      <c r="BD81" s="48"/>
      <c r="BE81" s="48"/>
      <c r="BF81" s="48"/>
      <c r="BG81" s="48"/>
      <c r="BH81" s="48"/>
      <c r="BI81" s="48"/>
      <c r="BJ81" s="48"/>
      <c r="BK81" s="48"/>
      <c r="BL81" s="77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</row>
    <row r="82" spans="1:83" ht="13.2" x14ac:dyDescent="0.25">
      <c r="A82" s="48"/>
      <c r="C82" s="48">
        <f>A41+1</f>
        <v>6</v>
      </c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 t="str">
        <f ca="1">IFERROR(__xludf.DUMMYFUNCTION("""COMPUTED_VALUE"""),"Wintersport dus niet beschikbaar")</f>
        <v>Wintersport dus niet beschikbaar</v>
      </c>
      <c r="W82" s="48"/>
      <c r="X82" s="48"/>
      <c r="Y82" s="48" t="str">
        <f ca="1">IFERROR(__xludf.DUMMYFUNCTION("""COMPUTED_VALUE"""),"Niet beschrikbaar op vakantie")</f>
        <v>Niet beschrikbaar op vakantie</v>
      </c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7"/>
      <c r="BC82" s="48"/>
      <c r="BD82" s="48"/>
      <c r="BE82" s="48"/>
      <c r="BF82" s="48"/>
      <c r="BG82" s="48"/>
      <c r="BH82" s="48"/>
      <c r="BI82" s="48"/>
      <c r="BJ82" s="48"/>
      <c r="BK82" s="48"/>
      <c r="BL82" s="7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</row>
    <row r="83" spans="1:83" ht="13.2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79" t="s">
        <v>35</v>
      </c>
      <c r="N83" s="80">
        <f t="shared" ref="N83:AA83" ca="1" si="0">COUNTIF(N3:N78, "j") + COUNTIF(N3:N78, "jl")</f>
        <v>22</v>
      </c>
      <c r="O83" s="80">
        <f t="shared" si="0"/>
        <v>0</v>
      </c>
      <c r="P83" s="80">
        <f t="shared" ca="1" si="0"/>
        <v>26</v>
      </c>
      <c r="Q83" s="80">
        <f t="shared" ca="1" si="0"/>
        <v>13</v>
      </c>
      <c r="R83" s="80">
        <f t="shared" ca="1" si="0"/>
        <v>60</v>
      </c>
      <c r="S83" s="80">
        <f t="shared" si="0"/>
        <v>0</v>
      </c>
      <c r="T83" s="80">
        <f t="shared" si="0"/>
        <v>18</v>
      </c>
      <c r="U83" s="80">
        <f t="shared" ca="1" si="0"/>
        <v>22</v>
      </c>
      <c r="V83" s="80">
        <f t="shared" ca="1" si="0"/>
        <v>28</v>
      </c>
      <c r="W83" s="80">
        <f t="shared" ca="1" si="0"/>
        <v>23</v>
      </c>
      <c r="X83" s="80">
        <f t="shared" si="0"/>
        <v>0</v>
      </c>
      <c r="Y83" s="80">
        <f t="shared" ca="1" si="0"/>
        <v>30</v>
      </c>
      <c r="Z83" s="80">
        <f t="shared" si="0"/>
        <v>0</v>
      </c>
      <c r="AA83" s="80">
        <f t="shared" ca="1" si="0"/>
        <v>13</v>
      </c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1"/>
      <c r="BC83" s="80"/>
      <c r="BD83" s="80"/>
      <c r="BE83" s="80"/>
      <c r="BF83" s="80"/>
      <c r="BG83" s="80"/>
      <c r="BH83" s="80"/>
      <c r="BI83" s="80"/>
      <c r="BJ83" s="80"/>
      <c r="BK83" s="82"/>
      <c r="BL83" s="83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4"/>
    </row>
    <row r="84" spans="1:83" ht="13.2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77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</row>
    <row r="85" spans="1:83" ht="13.2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77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</row>
    <row r="86" spans="1:83" ht="13.2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77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</row>
    <row r="87" spans="1:83" ht="13.2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77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</row>
    <row r="88" spans="1:83" ht="13.2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77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</row>
    <row r="89" spans="1:83" ht="13.2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77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</row>
    <row r="90" spans="1:83" ht="13.2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77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</row>
    <row r="91" spans="1:83" ht="13.2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77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</row>
    <row r="92" spans="1:83" ht="13.2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77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</row>
    <row r="93" spans="1:83" ht="13.2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77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</row>
    <row r="94" spans="1:83" ht="13.2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77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</row>
    <row r="95" spans="1:83" ht="13.2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77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</row>
    <row r="96" spans="1:83" ht="13.2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77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</row>
    <row r="97" spans="1:83" ht="13.2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77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</row>
    <row r="98" spans="1:83" ht="13.2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77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</row>
    <row r="99" spans="1:83" ht="13.2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77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</row>
    <row r="100" spans="1:83" ht="13.2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77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</row>
    <row r="101" spans="1:83" ht="13.2" x14ac:dyDescent="0.2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77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</row>
    <row r="102" spans="1:83" ht="13.2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77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</row>
    <row r="103" spans="1:83" ht="13.2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77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</row>
    <row r="104" spans="1:83" ht="13.2" x14ac:dyDescent="0.25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77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</row>
    <row r="105" spans="1:83" ht="13.2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77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</row>
    <row r="106" spans="1:83" ht="13.2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77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</row>
    <row r="107" spans="1:83" ht="13.2" x14ac:dyDescent="0.25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77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</row>
    <row r="108" spans="1:83" ht="13.2" x14ac:dyDescent="0.25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77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</row>
    <row r="109" spans="1:83" ht="13.2" x14ac:dyDescent="0.25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77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</row>
    <row r="110" spans="1:83" ht="13.2" x14ac:dyDescent="0.25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77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</row>
    <row r="111" spans="1:83" ht="13.2" x14ac:dyDescent="0.25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77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</row>
    <row r="112" spans="1:83" ht="13.2" x14ac:dyDescent="0.25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77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</row>
    <row r="113" spans="1:83" ht="13.2" x14ac:dyDescent="0.25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77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</row>
    <row r="114" spans="1:83" ht="13.2" x14ac:dyDescent="0.25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77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</row>
    <row r="115" spans="1:83" ht="13.2" x14ac:dyDescent="0.2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77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</row>
    <row r="116" spans="1:83" ht="13.2" x14ac:dyDescent="0.2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77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</row>
    <row r="117" spans="1:83" ht="13.2" x14ac:dyDescent="0.2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77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</row>
    <row r="118" spans="1:83" ht="13.2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77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</row>
    <row r="119" spans="1:83" ht="13.2" x14ac:dyDescent="0.2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77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</row>
    <row r="120" spans="1:83" ht="13.2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77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</row>
    <row r="121" spans="1:83" ht="13.2" x14ac:dyDescent="0.2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77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</row>
    <row r="122" spans="1:83" ht="13.2" x14ac:dyDescent="0.25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77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</row>
    <row r="123" spans="1:83" ht="13.2" x14ac:dyDescent="0.2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77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</row>
    <row r="124" spans="1:83" ht="13.2" x14ac:dyDescent="0.2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77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</row>
    <row r="125" spans="1:83" ht="13.2" x14ac:dyDescent="0.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77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</row>
    <row r="126" spans="1:83" ht="13.2" x14ac:dyDescent="0.2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77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</row>
    <row r="127" spans="1:83" ht="13.2" x14ac:dyDescent="0.2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77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</row>
    <row r="128" spans="1:83" ht="13.2" x14ac:dyDescent="0.2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77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</row>
    <row r="129" spans="1:83" ht="13.2" x14ac:dyDescent="0.2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77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</row>
    <row r="130" spans="1:83" ht="13.2" x14ac:dyDescent="0.2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77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</row>
    <row r="131" spans="1:83" ht="13.2" x14ac:dyDescent="0.2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77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</row>
    <row r="132" spans="1:83" ht="13.2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77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</row>
    <row r="133" spans="1:83" ht="13.2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77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</row>
    <row r="134" spans="1:83" ht="13.2" x14ac:dyDescent="0.2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77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</row>
    <row r="135" spans="1:83" ht="13.2" x14ac:dyDescent="0.2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77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</row>
    <row r="136" spans="1:83" ht="13.2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77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</row>
    <row r="137" spans="1:83" ht="13.2" x14ac:dyDescent="0.2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77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</row>
    <row r="138" spans="1:83" ht="13.2" x14ac:dyDescent="0.2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77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</row>
    <row r="139" spans="1:83" ht="13.2" x14ac:dyDescent="0.25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77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</row>
    <row r="140" spans="1:83" ht="13.2" x14ac:dyDescent="0.25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77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</row>
    <row r="141" spans="1:83" ht="13.2" x14ac:dyDescent="0.25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77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</row>
    <row r="142" spans="1:83" ht="13.2" x14ac:dyDescent="0.25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77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</row>
    <row r="143" spans="1:83" ht="13.2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77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</row>
    <row r="144" spans="1:83" ht="13.2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77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</row>
    <row r="145" spans="1:83" ht="13.2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77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</row>
    <row r="146" spans="1:83" ht="13.2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77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</row>
    <row r="147" spans="1:83" ht="13.2" x14ac:dyDescent="0.2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77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</row>
    <row r="148" spans="1:83" ht="13.2" x14ac:dyDescent="0.25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77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</row>
    <row r="149" spans="1:83" ht="13.2" x14ac:dyDescent="0.25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77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</row>
    <row r="150" spans="1:83" ht="13.2" x14ac:dyDescent="0.25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77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</row>
    <row r="151" spans="1:83" ht="13.2" x14ac:dyDescent="0.25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77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</row>
    <row r="152" spans="1:83" ht="13.2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77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</row>
    <row r="153" spans="1:83" ht="13.2" x14ac:dyDescent="0.25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77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</row>
    <row r="154" spans="1:83" ht="13.2" x14ac:dyDescent="0.25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77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</row>
    <row r="155" spans="1:83" ht="13.2" x14ac:dyDescent="0.2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77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</row>
    <row r="156" spans="1:83" ht="13.2" x14ac:dyDescent="0.25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77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</row>
    <row r="157" spans="1:83" ht="13.2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77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</row>
    <row r="158" spans="1:83" ht="13.2" x14ac:dyDescent="0.25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77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</row>
    <row r="159" spans="1:83" ht="13.2" x14ac:dyDescent="0.25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77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</row>
    <row r="160" spans="1:83" ht="13.2" x14ac:dyDescent="0.25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77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</row>
    <row r="161" spans="1:83" ht="13.2" x14ac:dyDescent="0.25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77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</row>
    <row r="162" spans="1:83" ht="13.2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77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</row>
    <row r="163" spans="1:83" ht="13.2" x14ac:dyDescent="0.2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77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</row>
    <row r="164" spans="1:83" ht="13.2" x14ac:dyDescent="0.2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77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</row>
    <row r="165" spans="1:83" ht="13.2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77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</row>
    <row r="166" spans="1:83" ht="13.2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77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</row>
    <row r="167" spans="1:83" ht="13.2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77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</row>
    <row r="168" spans="1:83" ht="13.2" x14ac:dyDescent="0.25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77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</row>
    <row r="169" spans="1:83" ht="13.2" x14ac:dyDescent="0.25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77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</row>
    <row r="170" spans="1:83" ht="13.2" x14ac:dyDescent="0.25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77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</row>
    <row r="171" spans="1:83" ht="13.2" x14ac:dyDescent="0.25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77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</row>
    <row r="172" spans="1:83" ht="13.2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77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</row>
    <row r="173" spans="1:83" ht="13.2" x14ac:dyDescent="0.25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77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</row>
    <row r="174" spans="1:83" ht="13.2" x14ac:dyDescent="0.25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77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</row>
    <row r="175" spans="1:83" ht="13.2" x14ac:dyDescent="0.2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77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</row>
    <row r="176" spans="1:83" ht="13.2" x14ac:dyDescent="0.25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77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</row>
    <row r="177" spans="1:83" ht="13.2" x14ac:dyDescent="0.25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77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</row>
    <row r="178" spans="1:83" ht="13.2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77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</row>
    <row r="179" spans="1:83" ht="13.2" x14ac:dyDescent="0.25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77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</row>
    <row r="180" spans="1:83" ht="13.2" x14ac:dyDescent="0.25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77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</row>
    <row r="181" spans="1:83" ht="13.2" x14ac:dyDescent="0.2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77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</row>
    <row r="182" spans="1:83" ht="13.2" x14ac:dyDescent="0.2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77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</row>
    <row r="183" spans="1:83" ht="13.2" x14ac:dyDescent="0.25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77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</row>
    <row r="184" spans="1:83" ht="13.2" x14ac:dyDescent="0.25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77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</row>
    <row r="185" spans="1:83" ht="13.2" x14ac:dyDescent="0.2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77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</row>
    <row r="186" spans="1:83" ht="13.2" x14ac:dyDescent="0.25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77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</row>
    <row r="187" spans="1:83" ht="13.2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77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</row>
    <row r="188" spans="1:83" ht="13.2" x14ac:dyDescent="0.25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77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</row>
    <row r="189" spans="1:83" ht="13.2" x14ac:dyDescent="0.25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77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</row>
    <row r="190" spans="1:83" ht="13.2" x14ac:dyDescent="0.25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77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</row>
    <row r="191" spans="1:83" ht="13.2" x14ac:dyDescent="0.25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77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</row>
    <row r="192" spans="1:83" ht="13.2" x14ac:dyDescent="0.25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77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</row>
    <row r="193" spans="1:83" ht="13.2" x14ac:dyDescent="0.25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77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</row>
    <row r="194" spans="1:83" ht="13.2" x14ac:dyDescent="0.2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77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</row>
    <row r="195" spans="1:83" ht="13.2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77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</row>
    <row r="196" spans="1:83" ht="13.2" x14ac:dyDescent="0.25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77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</row>
    <row r="197" spans="1:83" ht="13.2" x14ac:dyDescent="0.25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77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</row>
    <row r="198" spans="1:83" ht="13.2" x14ac:dyDescent="0.25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77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</row>
    <row r="199" spans="1:83" ht="13.2" x14ac:dyDescent="0.25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77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</row>
    <row r="200" spans="1:83" ht="13.2" x14ac:dyDescent="0.25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77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</row>
    <row r="201" spans="1:83" ht="13.2" x14ac:dyDescent="0.25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77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</row>
    <row r="202" spans="1:83" ht="13.2" x14ac:dyDescent="0.25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77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</row>
    <row r="203" spans="1:83" ht="13.2" x14ac:dyDescent="0.25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77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</row>
    <row r="204" spans="1:83" ht="13.2" x14ac:dyDescent="0.25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77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</row>
    <row r="205" spans="1:83" ht="13.2" x14ac:dyDescent="0.2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77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</row>
    <row r="206" spans="1:83" ht="13.2" x14ac:dyDescent="0.25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77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</row>
    <row r="207" spans="1:83" ht="13.2" x14ac:dyDescent="0.25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77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</row>
    <row r="208" spans="1:83" ht="13.2" x14ac:dyDescent="0.25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77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</row>
    <row r="209" spans="1:83" ht="13.2" x14ac:dyDescent="0.25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77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</row>
    <row r="210" spans="1:83" ht="13.2" x14ac:dyDescent="0.25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77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</row>
    <row r="211" spans="1:83" ht="13.2" x14ac:dyDescent="0.25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77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</row>
    <row r="212" spans="1:83" ht="13.2" x14ac:dyDescent="0.25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77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</row>
    <row r="213" spans="1:83" ht="13.2" x14ac:dyDescent="0.25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77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</row>
    <row r="214" spans="1:83" ht="13.2" x14ac:dyDescent="0.25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77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</row>
    <row r="215" spans="1:83" ht="13.2" x14ac:dyDescent="0.2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77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</row>
    <row r="216" spans="1:83" ht="13.2" x14ac:dyDescent="0.25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77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</row>
    <row r="217" spans="1:83" ht="13.2" x14ac:dyDescent="0.25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77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</row>
    <row r="218" spans="1:83" ht="13.2" x14ac:dyDescent="0.25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77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</row>
    <row r="219" spans="1:83" ht="13.2" x14ac:dyDescent="0.25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77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</row>
    <row r="220" spans="1:83" ht="13.2" x14ac:dyDescent="0.25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77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</row>
    <row r="221" spans="1:83" ht="13.2" x14ac:dyDescent="0.25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77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</row>
    <row r="222" spans="1:83" ht="13.2" x14ac:dyDescent="0.2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77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</row>
    <row r="223" spans="1:83" ht="13.2" x14ac:dyDescent="0.2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77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</row>
    <row r="224" spans="1:83" ht="13.2" x14ac:dyDescent="0.2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77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</row>
    <row r="225" spans="1:83" ht="13.2" x14ac:dyDescent="0.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77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</row>
    <row r="226" spans="1:83" ht="13.2" x14ac:dyDescent="0.2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77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</row>
    <row r="227" spans="1:83" ht="13.2" x14ac:dyDescent="0.2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77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</row>
    <row r="228" spans="1:83" ht="13.2" x14ac:dyDescent="0.2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77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</row>
    <row r="229" spans="1:83" ht="13.2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77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</row>
    <row r="230" spans="1:83" ht="13.2" x14ac:dyDescent="0.2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77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</row>
    <row r="231" spans="1:83" ht="13.2" x14ac:dyDescent="0.2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77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</row>
    <row r="232" spans="1:83" ht="13.2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77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</row>
    <row r="233" spans="1:83" ht="13.2" x14ac:dyDescent="0.2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77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</row>
    <row r="234" spans="1:83" ht="13.2" x14ac:dyDescent="0.2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77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</row>
    <row r="235" spans="1:83" ht="13.2" x14ac:dyDescent="0.2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77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</row>
    <row r="236" spans="1:83" ht="13.2" x14ac:dyDescent="0.2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77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</row>
    <row r="237" spans="1:83" ht="13.2" x14ac:dyDescent="0.2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77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</row>
    <row r="238" spans="1:83" ht="13.2" x14ac:dyDescent="0.2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77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</row>
    <row r="239" spans="1:83" ht="13.2" x14ac:dyDescent="0.2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77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</row>
    <row r="240" spans="1:83" ht="13.2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77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</row>
    <row r="241" spans="1:83" ht="13.2" x14ac:dyDescent="0.2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77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</row>
    <row r="242" spans="1:83" ht="13.2" x14ac:dyDescent="0.2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77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</row>
    <row r="243" spans="1:83" ht="13.2" x14ac:dyDescent="0.2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77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</row>
    <row r="244" spans="1:83" ht="13.2" x14ac:dyDescent="0.2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77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</row>
    <row r="245" spans="1:83" ht="13.2" x14ac:dyDescent="0.2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77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</row>
    <row r="246" spans="1:83" ht="13.2" x14ac:dyDescent="0.2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77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</row>
    <row r="247" spans="1:83" ht="13.2" x14ac:dyDescent="0.2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77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</row>
    <row r="248" spans="1:83" ht="13.2" x14ac:dyDescent="0.2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77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</row>
    <row r="249" spans="1:83" ht="13.2" x14ac:dyDescent="0.2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77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</row>
    <row r="250" spans="1:83" ht="13.2" x14ac:dyDescent="0.2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77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</row>
    <row r="251" spans="1:83" ht="13.2" x14ac:dyDescent="0.2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77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</row>
    <row r="252" spans="1:83" ht="13.2" x14ac:dyDescent="0.2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77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</row>
    <row r="253" spans="1:83" ht="13.2" x14ac:dyDescent="0.2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77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</row>
    <row r="254" spans="1:83" ht="13.2" x14ac:dyDescent="0.2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77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</row>
    <row r="255" spans="1:83" ht="13.2" x14ac:dyDescent="0.2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77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</row>
    <row r="256" spans="1:83" ht="13.2" x14ac:dyDescent="0.2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77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</row>
    <row r="257" spans="1:83" ht="13.2" x14ac:dyDescent="0.2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77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48"/>
      <c r="CE257" s="48"/>
    </row>
    <row r="258" spans="1:83" ht="13.2" x14ac:dyDescent="0.2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77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8"/>
      <c r="CD258" s="48"/>
      <c r="CE258" s="48"/>
    </row>
    <row r="259" spans="1:83" ht="13.2" x14ac:dyDescent="0.2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77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48"/>
      <c r="CE259" s="48"/>
    </row>
    <row r="260" spans="1:83" ht="13.2" x14ac:dyDescent="0.2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77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</row>
    <row r="261" spans="1:83" ht="13.2" x14ac:dyDescent="0.2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77"/>
      <c r="BM261" s="48"/>
      <c r="BN261" s="48"/>
      <c r="BO261" s="48"/>
      <c r="BP261" s="48"/>
      <c r="BQ261" s="48"/>
      <c r="BR261" s="48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</row>
    <row r="262" spans="1:83" ht="13.2" x14ac:dyDescent="0.2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77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</row>
    <row r="263" spans="1:83" ht="13.2" x14ac:dyDescent="0.2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77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</row>
    <row r="264" spans="1:83" ht="13.2" x14ac:dyDescent="0.2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77"/>
      <c r="BM264" s="48"/>
      <c r="BN264" s="48"/>
      <c r="BO264" s="48"/>
      <c r="BP264" s="48"/>
      <c r="BQ264" s="48"/>
      <c r="BR264" s="48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</row>
    <row r="265" spans="1:83" ht="13.2" x14ac:dyDescent="0.2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77"/>
      <c r="BM265" s="48"/>
      <c r="BN265" s="48"/>
      <c r="BO265" s="48"/>
      <c r="BP265" s="48"/>
      <c r="BQ265" s="48"/>
      <c r="BR265" s="48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</row>
    <row r="266" spans="1:83" ht="13.2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77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</row>
    <row r="267" spans="1:83" ht="13.2" x14ac:dyDescent="0.2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77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</row>
    <row r="268" spans="1:83" ht="13.2" x14ac:dyDescent="0.2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77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</row>
    <row r="269" spans="1:83" ht="13.2" x14ac:dyDescent="0.2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77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</row>
    <row r="270" spans="1:83" ht="13.2" x14ac:dyDescent="0.2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77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48"/>
      <c r="CE270" s="48"/>
    </row>
    <row r="271" spans="1:83" ht="13.2" x14ac:dyDescent="0.2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77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</row>
    <row r="272" spans="1:83" ht="13.2" x14ac:dyDescent="0.2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77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48"/>
      <c r="CE272" s="48"/>
    </row>
    <row r="273" spans="1:83" ht="13.2" x14ac:dyDescent="0.2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77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  <c r="CE273" s="48"/>
    </row>
    <row r="274" spans="1:83" ht="13.2" x14ac:dyDescent="0.2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77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8"/>
      <c r="CD274" s="48"/>
      <c r="CE274" s="48"/>
    </row>
    <row r="275" spans="1:83" ht="13.2" x14ac:dyDescent="0.2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77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8"/>
      <c r="CD275" s="48"/>
      <c r="CE275" s="48"/>
    </row>
    <row r="276" spans="1:83" ht="13.2" x14ac:dyDescent="0.2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77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8"/>
      <c r="CD276" s="48"/>
      <c r="CE276" s="48"/>
    </row>
    <row r="277" spans="1:83" ht="13.2" x14ac:dyDescent="0.2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77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48"/>
      <c r="CE277" s="48"/>
    </row>
    <row r="278" spans="1:83" ht="13.2" x14ac:dyDescent="0.2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77"/>
      <c r="BM278" s="48"/>
      <c r="BN278" s="48"/>
      <c r="BO278" s="48"/>
      <c r="BP278" s="48"/>
      <c r="BQ278" s="48"/>
      <c r="BR278" s="48"/>
      <c r="BS278" s="48"/>
      <c r="BT278" s="48"/>
      <c r="BU278" s="48"/>
      <c r="BV278" s="48"/>
      <c r="BW278" s="48"/>
      <c r="BX278" s="48"/>
      <c r="BY278" s="48"/>
      <c r="BZ278" s="48"/>
      <c r="CA278" s="48"/>
      <c r="CB278" s="48"/>
      <c r="CC278" s="48"/>
      <c r="CD278" s="48"/>
      <c r="CE278" s="48"/>
    </row>
    <row r="279" spans="1:83" ht="13.2" x14ac:dyDescent="0.2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77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</row>
    <row r="280" spans="1:83" ht="13.2" x14ac:dyDescent="0.2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77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  <c r="CE280" s="48"/>
    </row>
    <row r="281" spans="1:83" ht="13.2" x14ac:dyDescent="0.2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77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</row>
    <row r="282" spans="1:83" ht="13.2" x14ac:dyDescent="0.2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77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</row>
    <row r="283" spans="1:83" ht="13.2" x14ac:dyDescent="0.2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77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</row>
    <row r="284" spans="1:83" ht="13.2" x14ac:dyDescent="0.2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77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</row>
    <row r="285" spans="1:83" ht="13.2" x14ac:dyDescent="0.2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77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</row>
    <row r="286" spans="1:83" ht="13.2" x14ac:dyDescent="0.2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77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</row>
    <row r="287" spans="1:83" ht="13.2" x14ac:dyDescent="0.2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77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</row>
    <row r="288" spans="1:83" ht="13.2" x14ac:dyDescent="0.2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77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</row>
    <row r="289" spans="1:83" ht="13.2" x14ac:dyDescent="0.2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77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</row>
    <row r="290" spans="1:83" ht="13.2" x14ac:dyDescent="0.2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77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</row>
    <row r="291" spans="1:83" ht="13.2" x14ac:dyDescent="0.2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77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</row>
    <row r="292" spans="1:83" ht="13.2" x14ac:dyDescent="0.2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77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</row>
    <row r="293" spans="1:83" ht="13.2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77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</row>
    <row r="294" spans="1:83" ht="13.2" x14ac:dyDescent="0.2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77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</row>
    <row r="295" spans="1:83" ht="13.2" x14ac:dyDescent="0.2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77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</row>
    <row r="296" spans="1:83" ht="13.2" x14ac:dyDescent="0.2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77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</row>
    <row r="297" spans="1:83" ht="13.2" x14ac:dyDescent="0.2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77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8"/>
      <c r="CD297" s="48"/>
      <c r="CE297" s="48"/>
    </row>
    <row r="298" spans="1:83" ht="13.2" x14ac:dyDescent="0.2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77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</row>
    <row r="299" spans="1:83" ht="13.2" x14ac:dyDescent="0.2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77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  <c r="CE299" s="48"/>
    </row>
    <row r="300" spans="1:83" ht="13.2" x14ac:dyDescent="0.2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77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  <c r="CE300" s="48"/>
    </row>
    <row r="301" spans="1:83" ht="13.2" x14ac:dyDescent="0.2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77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</row>
    <row r="302" spans="1:83" ht="13.2" x14ac:dyDescent="0.2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77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48"/>
      <c r="CE302" s="48"/>
    </row>
    <row r="303" spans="1:83" ht="13.2" x14ac:dyDescent="0.2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77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48"/>
      <c r="CE303" s="48"/>
    </row>
    <row r="304" spans="1:83" ht="13.2" x14ac:dyDescent="0.2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77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</row>
    <row r="305" spans="1:83" ht="13.2" x14ac:dyDescent="0.2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77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</row>
    <row r="306" spans="1:83" ht="13.2" x14ac:dyDescent="0.2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77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</row>
    <row r="307" spans="1:83" ht="13.2" x14ac:dyDescent="0.2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77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48"/>
      <c r="CE307" s="48"/>
    </row>
    <row r="308" spans="1:83" ht="13.2" x14ac:dyDescent="0.2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77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48"/>
      <c r="CE308" s="48"/>
    </row>
    <row r="309" spans="1:83" ht="13.2" x14ac:dyDescent="0.2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77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</row>
    <row r="310" spans="1:83" ht="13.2" x14ac:dyDescent="0.2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77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8"/>
      <c r="CD310" s="48"/>
      <c r="CE310" s="48"/>
    </row>
    <row r="311" spans="1:83" ht="13.2" x14ac:dyDescent="0.2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77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48"/>
      <c r="CE311" s="48"/>
    </row>
    <row r="312" spans="1:83" ht="13.2" x14ac:dyDescent="0.2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77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</row>
    <row r="313" spans="1:83" ht="13.2" x14ac:dyDescent="0.2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77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</row>
    <row r="314" spans="1:83" ht="13.2" x14ac:dyDescent="0.2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77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  <c r="CE314" s="48"/>
    </row>
    <row r="315" spans="1:83" ht="13.2" x14ac:dyDescent="0.2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77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48"/>
      <c r="CE315" s="48"/>
    </row>
    <row r="316" spans="1:83" ht="13.2" x14ac:dyDescent="0.2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77"/>
      <c r="BM316" s="48"/>
      <c r="BN316" s="48"/>
      <c r="BO316" s="48"/>
      <c r="BP316" s="48"/>
      <c r="BQ316" s="48"/>
      <c r="BR316" s="48"/>
      <c r="BS316" s="48"/>
      <c r="BT316" s="48"/>
      <c r="BU316" s="48"/>
      <c r="BV316" s="48"/>
      <c r="BW316" s="48"/>
      <c r="BX316" s="48"/>
      <c r="BY316" s="48"/>
      <c r="BZ316" s="48"/>
      <c r="CA316" s="48"/>
      <c r="CB316" s="48"/>
      <c r="CC316" s="48"/>
      <c r="CD316" s="48"/>
      <c r="CE316" s="48"/>
    </row>
    <row r="317" spans="1:83" ht="13.2" x14ac:dyDescent="0.2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77"/>
      <c r="BM317" s="48"/>
      <c r="BN317" s="48"/>
      <c r="BO317" s="48"/>
      <c r="BP317" s="48"/>
      <c r="BQ317" s="48"/>
      <c r="BR317" s="48"/>
      <c r="BS317" s="48"/>
      <c r="BT317" s="48"/>
      <c r="BU317" s="48"/>
      <c r="BV317" s="48"/>
      <c r="BW317" s="48"/>
      <c r="BX317" s="48"/>
      <c r="BY317" s="48"/>
      <c r="BZ317" s="48"/>
      <c r="CA317" s="48"/>
      <c r="CB317" s="48"/>
      <c r="CC317" s="48"/>
      <c r="CD317" s="48"/>
      <c r="CE317" s="48"/>
    </row>
    <row r="318" spans="1:83" ht="13.2" x14ac:dyDescent="0.2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77"/>
      <c r="BM318" s="48"/>
      <c r="BN318" s="48"/>
      <c r="BO318" s="48"/>
      <c r="BP318" s="48"/>
      <c r="BQ318" s="48"/>
      <c r="BR318" s="48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</row>
    <row r="319" spans="1:83" ht="13.2" x14ac:dyDescent="0.2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77"/>
      <c r="BM319" s="48"/>
      <c r="BN319" s="48"/>
      <c r="BO319" s="48"/>
      <c r="BP319" s="48"/>
      <c r="BQ319" s="48"/>
      <c r="BR319" s="48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</row>
    <row r="320" spans="1:83" ht="13.2" x14ac:dyDescent="0.2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77"/>
      <c r="BM320" s="48"/>
      <c r="BN320" s="48"/>
      <c r="BO320" s="48"/>
      <c r="BP320" s="48"/>
      <c r="BQ320" s="48"/>
      <c r="BR320" s="48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8"/>
      <c r="CD320" s="48"/>
      <c r="CE320" s="48"/>
    </row>
    <row r="321" spans="1:83" ht="13.2" x14ac:dyDescent="0.2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77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48"/>
      <c r="CE321" s="48"/>
    </row>
    <row r="322" spans="1:83" ht="13.2" x14ac:dyDescent="0.2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77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</row>
    <row r="323" spans="1:83" ht="13.2" x14ac:dyDescent="0.2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77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</row>
    <row r="324" spans="1:83" ht="13.2" x14ac:dyDescent="0.2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77"/>
      <c r="BM324" s="48"/>
      <c r="BN324" s="48"/>
      <c r="BO324" s="48"/>
      <c r="BP324" s="48"/>
      <c r="BQ324" s="48"/>
      <c r="BR324" s="48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</row>
    <row r="325" spans="1:83" ht="13.2" x14ac:dyDescent="0.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77"/>
      <c r="BM325" s="48"/>
      <c r="BN325" s="48"/>
      <c r="BO325" s="48"/>
      <c r="BP325" s="48"/>
      <c r="BQ325" s="48"/>
      <c r="BR325" s="48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8"/>
      <c r="CD325" s="48"/>
      <c r="CE325" s="48"/>
    </row>
    <row r="326" spans="1:83" ht="13.2" x14ac:dyDescent="0.2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77"/>
      <c r="BM326" s="48"/>
      <c r="BN326" s="48"/>
      <c r="BO326" s="48"/>
      <c r="BP326" s="48"/>
      <c r="BQ326" s="48"/>
      <c r="BR326" s="48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8"/>
      <c r="CD326" s="48"/>
      <c r="CE326" s="48"/>
    </row>
    <row r="327" spans="1:83" ht="13.2" x14ac:dyDescent="0.2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77"/>
      <c r="BM327" s="48"/>
      <c r="BN327" s="48"/>
      <c r="BO327" s="48"/>
      <c r="BP327" s="48"/>
      <c r="BQ327" s="48"/>
      <c r="BR327" s="48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</row>
    <row r="328" spans="1:83" ht="13.2" x14ac:dyDescent="0.25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77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</row>
    <row r="329" spans="1:83" ht="13.2" x14ac:dyDescent="0.25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77"/>
      <c r="BM329" s="48"/>
      <c r="BN329" s="48"/>
      <c r="BO329" s="48"/>
      <c r="BP329" s="48"/>
      <c r="BQ329" s="48"/>
      <c r="BR329" s="48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</row>
    <row r="330" spans="1:83" ht="13.2" x14ac:dyDescent="0.25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77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</row>
    <row r="331" spans="1:83" ht="13.2" x14ac:dyDescent="0.25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77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</row>
    <row r="332" spans="1:83" ht="13.2" x14ac:dyDescent="0.25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77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</row>
    <row r="333" spans="1:83" ht="13.2" x14ac:dyDescent="0.25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77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  <c r="CE333" s="48"/>
    </row>
    <row r="334" spans="1:83" ht="13.2" x14ac:dyDescent="0.25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77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  <c r="CE334" s="48"/>
    </row>
    <row r="335" spans="1:83" ht="13.2" x14ac:dyDescent="0.2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77"/>
      <c r="BM335" s="48"/>
      <c r="BN335" s="48"/>
      <c r="BO335" s="48"/>
      <c r="BP335" s="48"/>
      <c r="BQ335" s="48"/>
      <c r="BR335" s="48"/>
      <c r="BS335" s="48"/>
      <c r="BT335" s="48"/>
      <c r="BU335" s="48"/>
      <c r="BV335" s="48"/>
      <c r="BW335" s="48"/>
      <c r="BX335" s="48"/>
      <c r="BY335" s="48"/>
      <c r="BZ335" s="48"/>
      <c r="CA335" s="48"/>
      <c r="CB335" s="48"/>
      <c r="CC335" s="48"/>
      <c r="CD335" s="48"/>
      <c r="CE335" s="48"/>
    </row>
    <row r="336" spans="1:83" ht="13.2" x14ac:dyDescent="0.25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77"/>
      <c r="BM336" s="48"/>
      <c r="BN336" s="48"/>
      <c r="BO336" s="48"/>
      <c r="BP336" s="48"/>
      <c r="BQ336" s="48"/>
      <c r="BR336" s="48"/>
      <c r="BS336" s="48"/>
      <c r="BT336" s="48"/>
      <c r="BU336" s="48"/>
      <c r="BV336" s="48"/>
      <c r="BW336" s="48"/>
      <c r="BX336" s="48"/>
      <c r="BY336" s="48"/>
      <c r="BZ336" s="48"/>
      <c r="CA336" s="48"/>
      <c r="CB336" s="48"/>
      <c r="CC336" s="48"/>
      <c r="CD336" s="48"/>
      <c r="CE336" s="48"/>
    </row>
    <row r="337" spans="1:83" ht="13.2" x14ac:dyDescent="0.25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77"/>
      <c r="BM337" s="48"/>
      <c r="BN337" s="48"/>
      <c r="BO337" s="48"/>
      <c r="BP337" s="48"/>
      <c r="BQ337" s="48"/>
      <c r="BR337" s="48"/>
      <c r="BS337" s="48"/>
      <c r="BT337" s="48"/>
      <c r="BU337" s="48"/>
      <c r="BV337" s="48"/>
      <c r="BW337" s="48"/>
      <c r="BX337" s="48"/>
      <c r="BY337" s="48"/>
      <c r="BZ337" s="48"/>
      <c r="CA337" s="48"/>
      <c r="CB337" s="48"/>
      <c r="CC337" s="48"/>
      <c r="CD337" s="48"/>
      <c r="CE337" s="48"/>
    </row>
    <row r="338" spans="1:83" ht="13.2" x14ac:dyDescent="0.25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77"/>
      <c r="BM338" s="48"/>
      <c r="BN338" s="48"/>
      <c r="BO338" s="48"/>
      <c r="BP338" s="48"/>
      <c r="BQ338" s="48"/>
      <c r="BR338" s="48"/>
      <c r="BS338" s="48"/>
      <c r="BT338" s="48"/>
      <c r="BU338" s="48"/>
      <c r="BV338" s="48"/>
      <c r="BW338" s="48"/>
      <c r="BX338" s="48"/>
      <c r="BY338" s="48"/>
      <c r="BZ338" s="48"/>
      <c r="CA338" s="48"/>
      <c r="CB338" s="48"/>
      <c r="CC338" s="48"/>
      <c r="CD338" s="48"/>
      <c r="CE338" s="48"/>
    </row>
    <row r="339" spans="1:83" ht="13.2" x14ac:dyDescent="0.25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77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  <c r="CE339" s="48"/>
    </row>
    <row r="340" spans="1:83" ht="13.2" x14ac:dyDescent="0.25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77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</row>
    <row r="341" spans="1:83" ht="13.2" x14ac:dyDescent="0.25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77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</row>
    <row r="342" spans="1:83" ht="13.2" x14ac:dyDescent="0.25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77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</row>
    <row r="343" spans="1:83" ht="13.2" x14ac:dyDescent="0.25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77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</row>
    <row r="344" spans="1:83" ht="13.2" x14ac:dyDescent="0.25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77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</row>
    <row r="345" spans="1:83" ht="13.2" x14ac:dyDescent="0.2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77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</row>
    <row r="346" spans="1:83" ht="13.2" x14ac:dyDescent="0.2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77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</row>
    <row r="347" spans="1:83" ht="13.2" x14ac:dyDescent="0.25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77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  <c r="CE347" s="48"/>
    </row>
    <row r="348" spans="1:83" ht="13.2" x14ac:dyDescent="0.25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77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  <c r="CE348" s="48"/>
    </row>
    <row r="349" spans="1:83" ht="13.2" x14ac:dyDescent="0.25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77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8"/>
      <c r="CD349" s="48"/>
      <c r="CE349" s="48"/>
    </row>
    <row r="350" spans="1:83" ht="13.2" x14ac:dyDescent="0.25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77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  <c r="CE350" s="48"/>
    </row>
    <row r="351" spans="1:83" ht="13.2" x14ac:dyDescent="0.25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77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</row>
    <row r="352" spans="1:83" ht="13.2" x14ac:dyDescent="0.2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77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8"/>
      <c r="CD352" s="48"/>
      <c r="CE352" s="48"/>
    </row>
    <row r="353" spans="1:83" ht="13.2" x14ac:dyDescent="0.25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77"/>
      <c r="BM353" s="48"/>
      <c r="BN353" s="48"/>
      <c r="BO353" s="48"/>
      <c r="BP353" s="48"/>
      <c r="BQ353" s="48"/>
      <c r="BR353" s="48"/>
      <c r="BS353" s="48"/>
      <c r="BT353" s="48"/>
      <c r="BU353" s="48"/>
      <c r="BV353" s="48"/>
      <c r="BW353" s="48"/>
      <c r="BX353" s="48"/>
      <c r="BY353" s="48"/>
      <c r="BZ353" s="48"/>
      <c r="CA353" s="48"/>
      <c r="CB353" s="48"/>
      <c r="CC353" s="48"/>
      <c r="CD353" s="48"/>
      <c r="CE353" s="48"/>
    </row>
    <row r="354" spans="1:83" ht="13.2" x14ac:dyDescent="0.25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77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8"/>
      <c r="CD354" s="48"/>
      <c r="CE354" s="48"/>
    </row>
    <row r="355" spans="1:83" ht="13.2" x14ac:dyDescent="0.2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77"/>
      <c r="BM355" s="48"/>
      <c r="BN355" s="48"/>
      <c r="BO355" s="48"/>
      <c r="BP355" s="48"/>
      <c r="BQ355" s="48"/>
      <c r="BR355" s="48"/>
      <c r="BS355" s="48"/>
      <c r="BT355" s="48"/>
      <c r="BU355" s="48"/>
      <c r="BV355" s="48"/>
      <c r="BW355" s="48"/>
      <c r="BX355" s="48"/>
      <c r="BY355" s="48"/>
      <c r="BZ355" s="48"/>
      <c r="CA355" s="48"/>
      <c r="CB355" s="48"/>
      <c r="CC355" s="48"/>
      <c r="CD355" s="48"/>
      <c r="CE355" s="48"/>
    </row>
    <row r="356" spans="1:83" ht="13.2" x14ac:dyDescent="0.25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77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</row>
    <row r="357" spans="1:83" ht="13.2" x14ac:dyDescent="0.25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77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</row>
    <row r="358" spans="1:83" ht="13.2" x14ac:dyDescent="0.25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77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</row>
    <row r="359" spans="1:83" ht="13.2" x14ac:dyDescent="0.25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77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48"/>
      <c r="CE359" s="48"/>
    </row>
    <row r="360" spans="1:83" ht="13.2" x14ac:dyDescent="0.25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77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  <c r="CE360" s="48"/>
    </row>
    <row r="361" spans="1:83" ht="13.2" x14ac:dyDescent="0.25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77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8"/>
      <c r="CD361" s="48"/>
      <c r="CE361" s="48"/>
    </row>
    <row r="362" spans="1:83" ht="13.2" x14ac:dyDescent="0.25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77"/>
      <c r="BM362" s="48"/>
      <c r="BN362" s="48"/>
      <c r="BO362" s="48"/>
      <c r="BP362" s="48"/>
      <c r="BQ362" s="48"/>
      <c r="BR362" s="48"/>
      <c r="BS362" s="48"/>
      <c r="BT362" s="48"/>
      <c r="BU362" s="48"/>
      <c r="BV362" s="48"/>
      <c r="BW362" s="48"/>
      <c r="BX362" s="48"/>
      <c r="BY362" s="48"/>
      <c r="BZ362" s="48"/>
      <c r="CA362" s="48"/>
      <c r="CB362" s="48"/>
      <c r="CC362" s="48"/>
      <c r="CD362" s="48"/>
      <c r="CE362" s="48"/>
    </row>
    <row r="363" spans="1:83" ht="13.2" x14ac:dyDescent="0.25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77"/>
      <c r="BM363" s="48"/>
      <c r="BN363" s="48"/>
      <c r="BO363" s="48"/>
      <c r="BP363" s="48"/>
      <c r="BQ363" s="48"/>
      <c r="BR363" s="48"/>
      <c r="BS363" s="48"/>
      <c r="BT363" s="48"/>
      <c r="BU363" s="48"/>
      <c r="BV363" s="48"/>
      <c r="BW363" s="48"/>
      <c r="BX363" s="48"/>
      <c r="BY363" s="48"/>
      <c r="BZ363" s="48"/>
      <c r="CA363" s="48"/>
      <c r="CB363" s="48"/>
      <c r="CC363" s="48"/>
      <c r="CD363" s="48"/>
      <c r="CE363" s="48"/>
    </row>
    <row r="364" spans="1:83" ht="13.2" x14ac:dyDescent="0.25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77"/>
      <c r="BM364" s="48"/>
      <c r="BN364" s="48"/>
      <c r="BO364" s="48"/>
      <c r="BP364" s="48"/>
      <c r="BQ364" s="48"/>
      <c r="BR364" s="48"/>
      <c r="BS364" s="48"/>
      <c r="BT364" s="48"/>
      <c r="BU364" s="48"/>
      <c r="BV364" s="48"/>
      <c r="BW364" s="48"/>
      <c r="BX364" s="48"/>
      <c r="BY364" s="48"/>
      <c r="BZ364" s="48"/>
      <c r="CA364" s="48"/>
      <c r="CB364" s="48"/>
      <c r="CC364" s="48"/>
      <c r="CD364" s="48"/>
      <c r="CE364" s="48"/>
    </row>
    <row r="365" spans="1:83" ht="13.2" x14ac:dyDescent="0.2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77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8"/>
      <c r="CD365" s="48"/>
      <c r="CE365" s="48"/>
    </row>
    <row r="366" spans="1:83" ht="13.2" x14ac:dyDescent="0.25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77"/>
      <c r="BM366" s="48"/>
      <c r="BN366" s="48"/>
      <c r="BO366" s="48"/>
      <c r="BP366" s="48"/>
      <c r="BQ366" s="48"/>
      <c r="BR366" s="48"/>
      <c r="BS366" s="48"/>
      <c r="BT366" s="48"/>
      <c r="BU366" s="48"/>
      <c r="BV366" s="48"/>
      <c r="BW366" s="48"/>
      <c r="BX366" s="48"/>
      <c r="BY366" s="48"/>
      <c r="BZ366" s="48"/>
      <c r="CA366" s="48"/>
      <c r="CB366" s="48"/>
      <c r="CC366" s="48"/>
      <c r="CD366" s="48"/>
      <c r="CE366" s="48"/>
    </row>
    <row r="367" spans="1:83" ht="13.2" x14ac:dyDescent="0.25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77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8"/>
      <c r="CD367" s="48"/>
      <c r="CE367" s="48"/>
    </row>
    <row r="368" spans="1:83" ht="13.2" x14ac:dyDescent="0.25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77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8"/>
      <c r="CD368" s="48"/>
      <c r="CE368" s="48"/>
    </row>
    <row r="369" spans="1:83" ht="13.2" x14ac:dyDescent="0.25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77"/>
      <c r="BM369" s="48"/>
      <c r="BN369" s="48"/>
      <c r="BO369" s="48"/>
      <c r="BP369" s="48"/>
      <c r="BQ369" s="48"/>
      <c r="BR369" s="48"/>
      <c r="BS369" s="48"/>
      <c r="BT369" s="48"/>
      <c r="BU369" s="48"/>
      <c r="BV369" s="48"/>
      <c r="BW369" s="48"/>
      <c r="BX369" s="48"/>
      <c r="BY369" s="48"/>
      <c r="BZ369" s="48"/>
      <c r="CA369" s="48"/>
      <c r="CB369" s="48"/>
      <c r="CC369" s="48"/>
      <c r="CD369" s="48"/>
      <c r="CE369" s="48"/>
    </row>
    <row r="370" spans="1:83" ht="13.2" x14ac:dyDescent="0.25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77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  <c r="CE370" s="48"/>
    </row>
    <row r="371" spans="1:83" ht="13.2" x14ac:dyDescent="0.25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77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8"/>
      <c r="CD371" s="48"/>
      <c r="CE371" s="48"/>
    </row>
    <row r="372" spans="1:83" ht="13.2" x14ac:dyDescent="0.25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77"/>
      <c r="BM372" s="48"/>
      <c r="BN372" s="48"/>
      <c r="BO372" s="48"/>
      <c r="BP372" s="48"/>
      <c r="BQ372" s="48"/>
      <c r="BR372" s="48"/>
      <c r="BS372" s="48"/>
      <c r="BT372" s="48"/>
      <c r="BU372" s="48"/>
      <c r="BV372" s="48"/>
      <c r="BW372" s="48"/>
      <c r="BX372" s="48"/>
      <c r="BY372" s="48"/>
      <c r="BZ372" s="48"/>
      <c r="CA372" s="48"/>
      <c r="CB372" s="48"/>
      <c r="CC372" s="48"/>
      <c r="CD372" s="48"/>
      <c r="CE372" s="48"/>
    </row>
    <row r="373" spans="1:83" ht="13.2" x14ac:dyDescent="0.25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77"/>
      <c r="BM373" s="48"/>
      <c r="BN373" s="48"/>
      <c r="BO373" s="48"/>
      <c r="BP373" s="48"/>
      <c r="BQ373" s="48"/>
      <c r="BR373" s="48"/>
      <c r="BS373" s="48"/>
      <c r="BT373" s="48"/>
      <c r="BU373" s="48"/>
      <c r="BV373" s="48"/>
      <c r="BW373" s="48"/>
      <c r="BX373" s="48"/>
      <c r="BY373" s="48"/>
      <c r="BZ373" s="48"/>
      <c r="CA373" s="48"/>
      <c r="CB373" s="48"/>
      <c r="CC373" s="48"/>
      <c r="CD373" s="48"/>
      <c r="CE373" s="48"/>
    </row>
    <row r="374" spans="1:83" ht="13.2" x14ac:dyDescent="0.25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77"/>
      <c r="BM374" s="48"/>
      <c r="BN374" s="48"/>
      <c r="BO374" s="48"/>
      <c r="BP374" s="48"/>
      <c r="BQ374" s="48"/>
      <c r="BR374" s="48"/>
      <c r="BS374" s="48"/>
      <c r="BT374" s="48"/>
      <c r="BU374" s="48"/>
      <c r="BV374" s="48"/>
      <c r="BW374" s="48"/>
      <c r="BX374" s="48"/>
      <c r="BY374" s="48"/>
      <c r="BZ374" s="48"/>
      <c r="CA374" s="48"/>
      <c r="CB374" s="48"/>
      <c r="CC374" s="48"/>
      <c r="CD374" s="48"/>
      <c r="CE374" s="48"/>
    </row>
    <row r="375" spans="1:83" ht="13.2" x14ac:dyDescent="0.2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77"/>
      <c r="BM375" s="48"/>
      <c r="BN375" s="48"/>
      <c r="BO375" s="48"/>
      <c r="BP375" s="48"/>
      <c r="BQ375" s="48"/>
      <c r="BR375" s="48"/>
      <c r="BS375" s="48"/>
      <c r="BT375" s="48"/>
      <c r="BU375" s="48"/>
      <c r="BV375" s="48"/>
      <c r="BW375" s="48"/>
      <c r="BX375" s="48"/>
      <c r="BY375" s="48"/>
      <c r="BZ375" s="48"/>
      <c r="CA375" s="48"/>
      <c r="CB375" s="48"/>
      <c r="CC375" s="48"/>
      <c r="CD375" s="48"/>
      <c r="CE375" s="48"/>
    </row>
    <row r="376" spans="1:83" ht="13.2" x14ac:dyDescent="0.25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77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  <c r="BY376" s="48"/>
      <c r="BZ376" s="48"/>
      <c r="CA376" s="48"/>
      <c r="CB376" s="48"/>
      <c r="CC376" s="48"/>
      <c r="CD376" s="48"/>
      <c r="CE376" s="48"/>
    </row>
    <row r="377" spans="1:83" ht="13.2" x14ac:dyDescent="0.25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77"/>
      <c r="BM377" s="48"/>
      <c r="BN377" s="48"/>
      <c r="BO377" s="48"/>
      <c r="BP377" s="48"/>
      <c r="BQ377" s="48"/>
      <c r="BR377" s="48"/>
      <c r="BS377" s="48"/>
      <c r="BT377" s="48"/>
      <c r="BU377" s="48"/>
      <c r="BV377" s="48"/>
      <c r="BW377" s="48"/>
      <c r="BX377" s="48"/>
      <c r="BY377" s="48"/>
      <c r="BZ377" s="48"/>
      <c r="CA377" s="48"/>
      <c r="CB377" s="48"/>
      <c r="CC377" s="48"/>
      <c r="CD377" s="48"/>
      <c r="CE377" s="48"/>
    </row>
    <row r="378" spans="1:83" ht="13.2" x14ac:dyDescent="0.25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77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  <c r="CE378" s="48"/>
    </row>
    <row r="379" spans="1:83" ht="13.2" x14ac:dyDescent="0.25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77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8"/>
      <c r="CD379" s="48"/>
      <c r="CE379" s="48"/>
    </row>
    <row r="380" spans="1:83" ht="13.2" x14ac:dyDescent="0.25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77"/>
      <c r="BM380" s="48"/>
      <c r="BN380" s="48"/>
      <c r="BO380" s="48"/>
      <c r="BP380" s="48"/>
      <c r="BQ380" s="48"/>
      <c r="BR380" s="48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</row>
    <row r="381" spans="1:83" ht="13.2" x14ac:dyDescent="0.25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77"/>
      <c r="BM381" s="48"/>
      <c r="BN381" s="48"/>
      <c r="BO381" s="48"/>
      <c r="BP381" s="48"/>
      <c r="BQ381" s="48"/>
      <c r="BR381" s="48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</row>
    <row r="382" spans="1:83" ht="13.2" x14ac:dyDescent="0.25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77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</row>
    <row r="383" spans="1:83" ht="13.2" x14ac:dyDescent="0.25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77"/>
      <c r="BM383" s="48"/>
      <c r="BN383" s="48"/>
      <c r="BO383" s="48"/>
      <c r="BP383" s="48"/>
      <c r="BQ383" s="48"/>
      <c r="BR383" s="48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8"/>
      <c r="CD383" s="48"/>
      <c r="CE383" s="48"/>
    </row>
    <row r="384" spans="1:83" ht="13.2" x14ac:dyDescent="0.25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77"/>
      <c r="BM384" s="48"/>
      <c r="BN384" s="48"/>
      <c r="BO384" s="48"/>
      <c r="BP384" s="48"/>
      <c r="BQ384" s="48"/>
      <c r="BR384" s="48"/>
      <c r="BS384" s="48"/>
      <c r="BT384" s="48"/>
      <c r="BU384" s="48"/>
      <c r="BV384" s="48"/>
      <c r="BW384" s="48"/>
      <c r="BX384" s="48"/>
      <c r="BY384" s="48"/>
      <c r="BZ384" s="48"/>
      <c r="CA384" s="48"/>
      <c r="CB384" s="48"/>
      <c r="CC384" s="48"/>
      <c r="CD384" s="48"/>
      <c r="CE384" s="48"/>
    </row>
    <row r="385" spans="1:83" ht="13.2" x14ac:dyDescent="0.2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77"/>
      <c r="BM385" s="48"/>
      <c r="BN385" s="48"/>
      <c r="BO385" s="48"/>
      <c r="BP385" s="48"/>
      <c r="BQ385" s="48"/>
      <c r="BR385" s="48"/>
      <c r="BS385" s="48"/>
      <c r="BT385" s="48"/>
      <c r="BU385" s="48"/>
      <c r="BV385" s="48"/>
      <c r="BW385" s="48"/>
      <c r="BX385" s="48"/>
      <c r="BY385" s="48"/>
      <c r="BZ385" s="48"/>
      <c r="CA385" s="48"/>
      <c r="CB385" s="48"/>
      <c r="CC385" s="48"/>
      <c r="CD385" s="48"/>
      <c r="CE385" s="48"/>
    </row>
    <row r="386" spans="1:83" ht="13.2" x14ac:dyDescent="0.25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77"/>
      <c r="BM386" s="48"/>
      <c r="BN386" s="48"/>
      <c r="BO386" s="48"/>
      <c r="BP386" s="48"/>
      <c r="BQ386" s="48"/>
      <c r="BR386" s="48"/>
      <c r="BS386" s="48"/>
      <c r="BT386" s="48"/>
      <c r="BU386" s="48"/>
      <c r="BV386" s="48"/>
      <c r="BW386" s="48"/>
      <c r="BX386" s="48"/>
      <c r="BY386" s="48"/>
      <c r="BZ386" s="48"/>
      <c r="CA386" s="48"/>
      <c r="CB386" s="48"/>
      <c r="CC386" s="48"/>
      <c r="CD386" s="48"/>
      <c r="CE386" s="48"/>
    </row>
    <row r="387" spans="1:83" ht="13.2" x14ac:dyDescent="0.25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77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  <c r="CE387" s="48"/>
    </row>
    <row r="388" spans="1:83" ht="13.2" x14ac:dyDescent="0.25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77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48"/>
      <c r="CE388" s="48"/>
    </row>
    <row r="389" spans="1:83" ht="13.2" x14ac:dyDescent="0.25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77"/>
      <c r="BM389" s="48"/>
      <c r="BN389" s="48"/>
      <c r="BO389" s="48"/>
      <c r="BP389" s="48"/>
      <c r="BQ389" s="48"/>
      <c r="BR389" s="48"/>
      <c r="BS389" s="48"/>
      <c r="BT389" s="48"/>
      <c r="BU389" s="48"/>
      <c r="BV389" s="48"/>
      <c r="BW389" s="48"/>
      <c r="BX389" s="48"/>
      <c r="BY389" s="48"/>
      <c r="BZ389" s="48"/>
      <c r="CA389" s="48"/>
      <c r="CB389" s="48"/>
      <c r="CC389" s="48"/>
      <c r="CD389" s="48"/>
      <c r="CE389" s="48"/>
    </row>
    <row r="390" spans="1:83" ht="13.2" x14ac:dyDescent="0.25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77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8"/>
      <c r="CD390" s="48"/>
      <c r="CE390" s="48"/>
    </row>
    <row r="391" spans="1:83" ht="13.2" x14ac:dyDescent="0.25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77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48"/>
      <c r="CE391" s="48"/>
    </row>
    <row r="392" spans="1:83" ht="13.2" x14ac:dyDescent="0.25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77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8"/>
      <c r="CD392" s="48"/>
      <c r="CE392" s="48"/>
    </row>
    <row r="393" spans="1:83" ht="13.2" x14ac:dyDescent="0.25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77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48"/>
      <c r="CE393" s="48"/>
    </row>
    <row r="394" spans="1:83" ht="13.2" x14ac:dyDescent="0.25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77"/>
      <c r="BM394" s="48"/>
      <c r="BN394" s="48"/>
      <c r="BO394" s="48"/>
      <c r="BP394" s="48"/>
      <c r="BQ394" s="48"/>
      <c r="BR394" s="48"/>
      <c r="BS394" s="48"/>
      <c r="BT394" s="48"/>
      <c r="BU394" s="48"/>
      <c r="BV394" s="48"/>
      <c r="BW394" s="48"/>
      <c r="BX394" s="48"/>
      <c r="BY394" s="48"/>
      <c r="BZ394" s="48"/>
      <c r="CA394" s="48"/>
      <c r="CB394" s="48"/>
      <c r="CC394" s="48"/>
      <c r="CD394" s="48"/>
      <c r="CE394" s="48"/>
    </row>
    <row r="395" spans="1:83" ht="13.2" x14ac:dyDescent="0.2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77"/>
      <c r="BM395" s="48"/>
      <c r="BN395" s="48"/>
      <c r="BO395" s="48"/>
      <c r="BP395" s="48"/>
      <c r="BQ395" s="48"/>
      <c r="BR395" s="48"/>
      <c r="BS395" s="48"/>
      <c r="BT395" s="48"/>
      <c r="BU395" s="48"/>
      <c r="BV395" s="48"/>
      <c r="BW395" s="48"/>
      <c r="BX395" s="48"/>
      <c r="BY395" s="48"/>
      <c r="BZ395" s="48"/>
      <c r="CA395" s="48"/>
      <c r="CB395" s="48"/>
      <c r="CC395" s="48"/>
      <c r="CD395" s="48"/>
      <c r="CE395" s="48"/>
    </row>
    <row r="396" spans="1:83" ht="13.2" x14ac:dyDescent="0.25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77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8"/>
      <c r="CD396" s="48"/>
      <c r="CE396" s="48"/>
    </row>
    <row r="397" spans="1:83" ht="13.2" x14ac:dyDescent="0.25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77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48"/>
      <c r="CE397" s="48"/>
    </row>
    <row r="398" spans="1:83" ht="13.2" x14ac:dyDescent="0.25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77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48"/>
      <c r="CE398" s="48"/>
    </row>
    <row r="399" spans="1:83" ht="13.2" x14ac:dyDescent="0.2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77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48"/>
      <c r="CE399" s="48"/>
    </row>
    <row r="400" spans="1:83" ht="13.2" x14ac:dyDescent="0.25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77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8"/>
      <c r="CD400" s="48"/>
      <c r="CE400" s="48"/>
    </row>
    <row r="401" spans="1:83" ht="13.2" x14ac:dyDescent="0.25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77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8"/>
      <c r="CD401" s="48"/>
      <c r="CE401" s="48"/>
    </row>
    <row r="402" spans="1:83" ht="13.2" x14ac:dyDescent="0.25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77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8"/>
      <c r="CD402" s="48"/>
      <c r="CE402" s="48"/>
    </row>
    <row r="403" spans="1:83" ht="13.2" x14ac:dyDescent="0.25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77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8"/>
      <c r="CD403" s="48"/>
      <c r="CE403" s="48"/>
    </row>
    <row r="404" spans="1:83" ht="13.2" x14ac:dyDescent="0.25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77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8"/>
      <c r="CD404" s="48"/>
      <c r="CE404" s="48"/>
    </row>
    <row r="405" spans="1:83" ht="13.2" x14ac:dyDescent="0.2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77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8"/>
      <c r="CD405" s="48"/>
      <c r="CE405" s="48"/>
    </row>
    <row r="406" spans="1:83" ht="13.2" x14ac:dyDescent="0.25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77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  <c r="CE406" s="48"/>
    </row>
    <row r="407" spans="1:83" ht="13.2" x14ac:dyDescent="0.25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77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  <c r="CE407" s="48"/>
    </row>
    <row r="408" spans="1:83" ht="13.2" x14ac:dyDescent="0.25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77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8"/>
      <c r="CD408" s="48"/>
      <c r="CE408" s="48"/>
    </row>
    <row r="409" spans="1:83" ht="13.2" x14ac:dyDescent="0.25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77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8"/>
      <c r="CD409" s="48"/>
      <c r="CE409" s="48"/>
    </row>
    <row r="410" spans="1:83" ht="13.2" x14ac:dyDescent="0.25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77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48"/>
      <c r="CE410" s="48"/>
    </row>
    <row r="411" spans="1:83" ht="13.2" x14ac:dyDescent="0.25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77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48"/>
      <c r="CE411" s="48"/>
    </row>
    <row r="412" spans="1:83" ht="13.2" x14ac:dyDescent="0.25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77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48"/>
      <c r="CE412" s="48"/>
    </row>
    <row r="413" spans="1:83" ht="13.2" x14ac:dyDescent="0.25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77"/>
      <c r="BM413" s="48"/>
      <c r="BN413" s="48"/>
      <c r="BO413" s="48"/>
      <c r="BP413" s="48"/>
      <c r="BQ413" s="48"/>
      <c r="BR413" s="48"/>
      <c r="BS413" s="48"/>
      <c r="BT413" s="48"/>
      <c r="BU413" s="48"/>
      <c r="BV413" s="48"/>
      <c r="BW413" s="48"/>
      <c r="BX413" s="48"/>
      <c r="BY413" s="48"/>
      <c r="BZ413" s="48"/>
      <c r="CA413" s="48"/>
      <c r="CB413" s="48"/>
      <c r="CC413" s="48"/>
      <c r="CD413" s="48"/>
      <c r="CE413" s="48"/>
    </row>
    <row r="414" spans="1:83" ht="13.2" x14ac:dyDescent="0.25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77"/>
      <c r="BM414" s="48"/>
      <c r="BN414" s="48"/>
      <c r="BO414" s="48"/>
      <c r="BP414" s="48"/>
      <c r="BQ414" s="48"/>
      <c r="BR414" s="48"/>
      <c r="BS414" s="48"/>
      <c r="BT414" s="48"/>
      <c r="BU414" s="48"/>
      <c r="BV414" s="48"/>
      <c r="BW414" s="48"/>
      <c r="BX414" s="48"/>
      <c r="BY414" s="48"/>
      <c r="BZ414" s="48"/>
      <c r="CA414" s="48"/>
      <c r="CB414" s="48"/>
      <c r="CC414" s="48"/>
      <c r="CD414" s="48"/>
      <c r="CE414" s="48"/>
    </row>
    <row r="415" spans="1:83" ht="13.2" x14ac:dyDescent="0.2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77"/>
      <c r="BM415" s="48"/>
      <c r="BN415" s="48"/>
      <c r="BO415" s="48"/>
      <c r="BP415" s="48"/>
      <c r="BQ415" s="48"/>
      <c r="BR415" s="48"/>
      <c r="BS415" s="48"/>
      <c r="BT415" s="48"/>
      <c r="BU415" s="48"/>
      <c r="BV415" s="48"/>
      <c r="BW415" s="48"/>
      <c r="BX415" s="48"/>
      <c r="BY415" s="48"/>
      <c r="BZ415" s="48"/>
      <c r="CA415" s="48"/>
      <c r="CB415" s="48"/>
      <c r="CC415" s="48"/>
      <c r="CD415" s="48"/>
      <c r="CE415" s="48"/>
    </row>
    <row r="416" spans="1:83" ht="13.2" x14ac:dyDescent="0.25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77"/>
      <c r="BM416" s="48"/>
      <c r="BN416" s="48"/>
      <c r="BO416" s="48"/>
      <c r="BP416" s="48"/>
      <c r="BQ416" s="48"/>
      <c r="BR416" s="48"/>
      <c r="BS416" s="48"/>
      <c r="BT416" s="48"/>
      <c r="BU416" s="48"/>
      <c r="BV416" s="48"/>
      <c r="BW416" s="48"/>
      <c r="BX416" s="48"/>
      <c r="BY416" s="48"/>
      <c r="BZ416" s="48"/>
      <c r="CA416" s="48"/>
      <c r="CB416" s="48"/>
      <c r="CC416" s="48"/>
      <c r="CD416" s="48"/>
      <c r="CE416" s="48"/>
    </row>
    <row r="417" spans="1:83" ht="13.2" x14ac:dyDescent="0.25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77"/>
      <c r="BM417" s="48"/>
      <c r="BN417" s="48"/>
      <c r="BO417" s="48"/>
      <c r="BP417" s="48"/>
      <c r="BQ417" s="48"/>
      <c r="BR417" s="48"/>
      <c r="BS417" s="48"/>
      <c r="BT417" s="48"/>
      <c r="BU417" s="48"/>
      <c r="BV417" s="48"/>
      <c r="BW417" s="48"/>
      <c r="BX417" s="48"/>
      <c r="BY417" s="48"/>
      <c r="BZ417" s="48"/>
      <c r="CA417" s="48"/>
      <c r="CB417" s="48"/>
      <c r="CC417" s="48"/>
      <c r="CD417" s="48"/>
      <c r="CE417" s="48"/>
    </row>
    <row r="418" spans="1:83" ht="13.2" x14ac:dyDescent="0.25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77"/>
      <c r="BM418" s="48"/>
      <c r="BN418" s="48"/>
      <c r="BO418" s="48"/>
      <c r="BP418" s="48"/>
      <c r="BQ418" s="48"/>
      <c r="BR418" s="48"/>
      <c r="BS418" s="48"/>
      <c r="BT418" s="48"/>
      <c r="BU418" s="48"/>
      <c r="BV418" s="48"/>
      <c r="BW418" s="48"/>
      <c r="BX418" s="48"/>
      <c r="BY418" s="48"/>
      <c r="BZ418" s="48"/>
      <c r="CA418" s="48"/>
      <c r="CB418" s="48"/>
      <c r="CC418" s="48"/>
      <c r="CD418" s="48"/>
      <c r="CE418" s="48"/>
    </row>
    <row r="419" spans="1:83" ht="13.2" x14ac:dyDescent="0.25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77"/>
      <c r="BM419" s="48"/>
      <c r="BN419" s="48"/>
      <c r="BO419" s="48"/>
      <c r="BP419" s="48"/>
      <c r="BQ419" s="48"/>
      <c r="BR419" s="48"/>
      <c r="BS419" s="48"/>
      <c r="BT419" s="48"/>
      <c r="BU419" s="48"/>
      <c r="BV419" s="48"/>
      <c r="BW419" s="48"/>
      <c r="BX419" s="48"/>
      <c r="BY419" s="48"/>
      <c r="BZ419" s="48"/>
      <c r="CA419" s="48"/>
      <c r="CB419" s="48"/>
      <c r="CC419" s="48"/>
      <c r="CD419" s="48"/>
      <c r="CE419" s="48"/>
    </row>
    <row r="420" spans="1:83" ht="13.2" x14ac:dyDescent="0.25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77"/>
      <c r="BM420" s="48"/>
      <c r="BN420" s="48"/>
      <c r="BO420" s="48"/>
      <c r="BP420" s="48"/>
      <c r="BQ420" s="48"/>
      <c r="BR420" s="48"/>
      <c r="BS420" s="48"/>
      <c r="BT420" s="48"/>
      <c r="BU420" s="48"/>
      <c r="BV420" s="48"/>
      <c r="BW420" s="48"/>
      <c r="BX420" s="48"/>
      <c r="BY420" s="48"/>
      <c r="BZ420" s="48"/>
      <c r="CA420" s="48"/>
      <c r="CB420" s="48"/>
      <c r="CC420" s="48"/>
      <c r="CD420" s="48"/>
      <c r="CE420" s="48"/>
    </row>
    <row r="421" spans="1:83" ht="13.2" x14ac:dyDescent="0.25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77"/>
      <c r="BM421" s="48"/>
      <c r="BN421" s="48"/>
      <c r="BO421" s="48"/>
      <c r="BP421" s="48"/>
      <c r="BQ421" s="48"/>
      <c r="BR421" s="48"/>
      <c r="BS421" s="48"/>
      <c r="BT421" s="48"/>
      <c r="BU421" s="48"/>
      <c r="BV421" s="48"/>
      <c r="BW421" s="48"/>
      <c r="BX421" s="48"/>
      <c r="BY421" s="48"/>
      <c r="BZ421" s="48"/>
      <c r="CA421" s="48"/>
      <c r="CB421" s="48"/>
      <c r="CC421" s="48"/>
      <c r="CD421" s="48"/>
      <c r="CE421" s="48"/>
    </row>
    <row r="422" spans="1:83" ht="13.2" x14ac:dyDescent="0.25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77"/>
      <c r="BM422" s="48"/>
      <c r="BN422" s="48"/>
      <c r="BO422" s="48"/>
      <c r="BP422" s="48"/>
      <c r="BQ422" s="48"/>
      <c r="BR422" s="48"/>
      <c r="BS422" s="48"/>
      <c r="BT422" s="48"/>
      <c r="BU422" s="48"/>
      <c r="BV422" s="48"/>
      <c r="BW422" s="48"/>
      <c r="BX422" s="48"/>
      <c r="BY422" s="48"/>
      <c r="BZ422" s="48"/>
      <c r="CA422" s="48"/>
      <c r="CB422" s="48"/>
      <c r="CC422" s="48"/>
      <c r="CD422" s="48"/>
      <c r="CE422" s="48"/>
    </row>
    <row r="423" spans="1:83" ht="13.2" x14ac:dyDescent="0.25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77"/>
      <c r="BM423" s="48"/>
      <c r="BN423" s="48"/>
      <c r="BO423" s="48"/>
      <c r="BP423" s="48"/>
      <c r="BQ423" s="48"/>
      <c r="BR423" s="48"/>
      <c r="BS423" s="48"/>
      <c r="BT423" s="48"/>
      <c r="BU423" s="48"/>
      <c r="BV423" s="48"/>
      <c r="BW423" s="48"/>
      <c r="BX423" s="48"/>
      <c r="BY423" s="48"/>
      <c r="BZ423" s="48"/>
      <c r="CA423" s="48"/>
      <c r="CB423" s="48"/>
      <c r="CC423" s="48"/>
      <c r="CD423" s="48"/>
      <c r="CE423" s="48"/>
    </row>
    <row r="424" spans="1:83" ht="13.2" x14ac:dyDescent="0.25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77"/>
      <c r="BM424" s="48"/>
      <c r="BN424" s="48"/>
      <c r="BO424" s="48"/>
      <c r="BP424" s="48"/>
      <c r="BQ424" s="48"/>
      <c r="BR424" s="48"/>
      <c r="BS424" s="48"/>
      <c r="BT424" s="48"/>
      <c r="BU424" s="48"/>
      <c r="BV424" s="48"/>
      <c r="BW424" s="48"/>
      <c r="BX424" s="48"/>
      <c r="BY424" s="48"/>
      <c r="BZ424" s="48"/>
      <c r="CA424" s="48"/>
      <c r="CB424" s="48"/>
      <c r="CC424" s="48"/>
      <c r="CD424" s="48"/>
      <c r="CE424" s="48"/>
    </row>
    <row r="425" spans="1:83" ht="13.2" x14ac:dyDescent="0.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77"/>
      <c r="BM425" s="48"/>
      <c r="BN425" s="48"/>
      <c r="BO425" s="48"/>
      <c r="BP425" s="48"/>
      <c r="BQ425" s="48"/>
      <c r="BR425" s="48"/>
      <c r="BS425" s="48"/>
      <c r="BT425" s="48"/>
      <c r="BU425" s="48"/>
      <c r="BV425" s="48"/>
      <c r="BW425" s="48"/>
      <c r="BX425" s="48"/>
      <c r="BY425" s="48"/>
      <c r="BZ425" s="48"/>
      <c r="CA425" s="48"/>
      <c r="CB425" s="48"/>
      <c r="CC425" s="48"/>
      <c r="CD425" s="48"/>
      <c r="CE425" s="48"/>
    </row>
    <row r="426" spans="1:83" ht="13.2" x14ac:dyDescent="0.25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77"/>
      <c r="BM426" s="48"/>
      <c r="BN426" s="48"/>
      <c r="BO426" s="48"/>
      <c r="BP426" s="48"/>
      <c r="BQ426" s="48"/>
      <c r="BR426" s="48"/>
      <c r="BS426" s="48"/>
      <c r="BT426" s="48"/>
      <c r="BU426" s="48"/>
      <c r="BV426" s="48"/>
      <c r="BW426" s="48"/>
      <c r="BX426" s="48"/>
      <c r="BY426" s="48"/>
      <c r="BZ426" s="48"/>
      <c r="CA426" s="48"/>
      <c r="CB426" s="48"/>
      <c r="CC426" s="48"/>
      <c r="CD426" s="48"/>
      <c r="CE426" s="48"/>
    </row>
    <row r="427" spans="1:83" ht="13.2" x14ac:dyDescent="0.25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77"/>
      <c r="BM427" s="48"/>
      <c r="BN427" s="48"/>
      <c r="BO427" s="48"/>
      <c r="BP427" s="48"/>
      <c r="BQ427" s="48"/>
      <c r="BR427" s="48"/>
      <c r="BS427" s="48"/>
      <c r="BT427" s="48"/>
      <c r="BU427" s="48"/>
      <c r="BV427" s="48"/>
      <c r="BW427" s="48"/>
      <c r="BX427" s="48"/>
      <c r="BY427" s="48"/>
      <c r="BZ427" s="48"/>
      <c r="CA427" s="48"/>
      <c r="CB427" s="48"/>
      <c r="CC427" s="48"/>
      <c r="CD427" s="48"/>
      <c r="CE427" s="48"/>
    </row>
    <row r="428" spans="1:83" ht="13.2" x14ac:dyDescent="0.25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77"/>
      <c r="BM428" s="48"/>
      <c r="BN428" s="48"/>
      <c r="BO428" s="48"/>
      <c r="BP428" s="48"/>
      <c r="BQ428" s="48"/>
      <c r="BR428" s="48"/>
      <c r="BS428" s="48"/>
      <c r="BT428" s="48"/>
      <c r="BU428" s="48"/>
      <c r="BV428" s="48"/>
      <c r="BW428" s="48"/>
      <c r="BX428" s="48"/>
      <c r="BY428" s="48"/>
      <c r="BZ428" s="48"/>
      <c r="CA428" s="48"/>
      <c r="CB428" s="48"/>
      <c r="CC428" s="48"/>
      <c r="CD428" s="48"/>
      <c r="CE428" s="48"/>
    </row>
    <row r="429" spans="1:83" ht="13.2" x14ac:dyDescent="0.25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77"/>
      <c r="BM429" s="48"/>
      <c r="BN429" s="48"/>
      <c r="BO429" s="48"/>
      <c r="BP429" s="48"/>
      <c r="BQ429" s="48"/>
      <c r="BR429" s="48"/>
      <c r="BS429" s="48"/>
      <c r="BT429" s="48"/>
      <c r="BU429" s="48"/>
      <c r="BV429" s="48"/>
      <c r="BW429" s="48"/>
      <c r="BX429" s="48"/>
      <c r="BY429" s="48"/>
      <c r="BZ429" s="48"/>
      <c r="CA429" s="48"/>
      <c r="CB429" s="48"/>
      <c r="CC429" s="48"/>
      <c r="CD429" s="48"/>
      <c r="CE429" s="48"/>
    </row>
    <row r="430" spans="1:83" ht="13.2" x14ac:dyDescent="0.25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77"/>
      <c r="BM430" s="48"/>
      <c r="BN430" s="48"/>
      <c r="BO430" s="48"/>
      <c r="BP430" s="48"/>
      <c r="BQ430" s="48"/>
      <c r="BR430" s="48"/>
      <c r="BS430" s="48"/>
      <c r="BT430" s="48"/>
      <c r="BU430" s="48"/>
      <c r="BV430" s="48"/>
      <c r="BW430" s="48"/>
      <c r="BX430" s="48"/>
      <c r="BY430" s="48"/>
      <c r="BZ430" s="48"/>
      <c r="CA430" s="48"/>
      <c r="CB430" s="48"/>
      <c r="CC430" s="48"/>
      <c r="CD430" s="48"/>
      <c r="CE430" s="48"/>
    </row>
    <row r="431" spans="1:83" ht="13.2" x14ac:dyDescent="0.25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77"/>
      <c r="BM431" s="48"/>
      <c r="BN431" s="48"/>
      <c r="BO431" s="48"/>
      <c r="BP431" s="48"/>
      <c r="BQ431" s="48"/>
      <c r="BR431" s="48"/>
      <c r="BS431" s="48"/>
      <c r="BT431" s="48"/>
      <c r="BU431" s="48"/>
      <c r="BV431" s="48"/>
      <c r="BW431" s="48"/>
      <c r="BX431" s="48"/>
      <c r="BY431" s="48"/>
      <c r="BZ431" s="48"/>
      <c r="CA431" s="48"/>
      <c r="CB431" s="48"/>
      <c r="CC431" s="48"/>
      <c r="CD431" s="48"/>
      <c r="CE431" s="48"/>
    </row>
    <row r="432" spans="1:83" ht="13.2" x14ac:dyDescent="0.25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77"/>
      <c r="BM432" s="48"/>
      <c r="BN432" s="48"/>
      <c r="BO432" s="48"/>
      <c r="BP432" s="48"/>
      <c r="BQ432" s="48"/>
      <c r="BR432" s="48"/>
      <c r="BS432" s="48"/>
      <c r="BT432" s="48"/>
      <c r="BU432" s="48"/>
      <c r="BV432" s="48"/>
      <c r="BW432" s="48"/>
      <c r="BX432" s="48"/>
      <c r="BY432" s="48"/>
      <c r="BZ432" s="48"/>
      <c r="CA432" s="48"/>
      <c r="CB432" s="48"/>
      <c r="CC432" s="48"/>
      <c r="CD432" s="48"/>
      <c r="CE432" s="48"/>
    </row>
    <row r="433" spans="1:83" ht="13.2" x14ac:dyDescent="0.25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77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48"/>
      <c r="CE433" s="48"/>
    </row>
    <row r="434" spans="1:83" ht="13.2" x14ac:dyDescent="0.25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77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  <c r="CE434" s="48"/>
    </row>
    <row r="435" spans="1:83" ht="13.2" x14ac:dyDescent="0.2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77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48"/>
      <c r="CE435" s="48"/>
    </row>
    <row r="436" spans="1:83" ht="13.2" x14ac:dyDescent="0.25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77"/>
      <c r="BM436" s="48"/>
      <c r="BN436" s="48"/>
      <c r="BO436" s="48"/>
      <c r="BP436" s="48"/>
      <c r="BQ436" s="48"/>
      <c r="BR436" s="48"/>
      <c r="BS436" s="48"/>
      <c r="BT436" s="48"/>
      <c r="BU436" s="48"/>
      <c r="BV436" s="48"/>
      <c r="BW436" s="48"/>
      <c r="BX436" s="48"/>
      <c r="BY436" s="48"/>
      <c r="BZ436" s="48"/>
      <c r="CA436" s="48"/>
      <c r="CB436" s="48"/>
      <c r="CC436" s="48"/>
      <c r="CD436" s="48"/>
      <c r="CE436" s="48"/>
    </row>
    <row r="437" spans="1:83" ht="13.2" x14ac:dyDescent="0.25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77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8"/>
      <c r="CD437" s="48"/>
      <c r="CE437" s="48"/>
    </row>
    <row r="438" spans="1:83" ht="13.2" x14ac:dyDescent="0.25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77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8"/>
      <c r="CD438" s="48"/>
      <c r="CE438" s="48"/>
    </row>
    <row r="439" spans="1:83" ht="13.2" x14ac:dyDescent="0.25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77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  <c r="CE439" s="48"/>
    </row>
    <row r="440" spans="1:83" ht="13.2" x14ac:dyDescent="0.25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77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  <c r="CE440" s="48"/>
    </row>
    <row r="441" spans="1:83" ht="13.2" x14ac:dyDescent="0.25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77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8"/>
      <c r="CD441" s="48"/>
      <c r="CE441" s="48"/>
    </row>
    <row r="442" spans="1:83" ht="13.2" x14ac:dyDescent="0.25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77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48"/>
      <c r="CE442" s="48"/>
    </row>
    <row r="443" spans="1:83" ht="13.2" x14ac:dyDescent="0.25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77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8"/>
      <c r="CD443" s="48"/>
      <c r="CE443" s="48"/>
    </row>
    <row r="444" spans="1:83" ht="13.2" x14ac:dyDescent="0.25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77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8"/>
      <c r="CD444" s="48"/>
      <c r="CE444" s="48"/>
    </row>
    <row r="445" spans="1:83" ht="13.2" x14ac:dyDescent="0.2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77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8"/>
      <c r="CD445" s="48"/>
      <c r="CE445" s="48"/>
    </row>
    <row r="446" spans="1:83" ht="13.2" x14ac:dyDescent="0.25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77"/>
      <c r="BM446" s="48"/>
      <c r="BN446" s="48"/>
      <c r="BO446" s="48"/>
      <c r="BP446" s="48"/>
      <c r="BQ446" s="48"/>
      <c r="BR446" s="48"/>
      <c r="BS446" s="48"/>
      <c r="BT446" s="48"/>
      <c r="BU446" s="48"/>
      <c r="BV446" s="48"/>
      <c r="BW446" s="48"/>
      <c r="BX446" s="48"/>
      <c r="BY446" s="48"/>
      <c r="BZ446" s="48"/>
      <c r="CA446" s="48"/>
      <c r="CB446" s="48"/>
      <c r="CC446" s="48"/>
      <c r="CD446" s="48"/>
      <c r="CE446" s="48"/>
    </row>
    <row r="447" spans="1:83" ht="13.2" x14ac:dyDescent="0.25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77"/>
      <c r="BM447" s="48"/>
      <c r="BN447" s="48"/>
      <c r="BO447" s="48"/>
      <c r="BP447" s="48"/>
      <c r="BQ447" s="48"/>
      <c r="BR447" s="48"/>
      <c r="BS447" s="48"/>
      <c r="BT447" s="48"/>
      <c r="BU447" s="48"/>
      <c r="BV447" s="48"/>
      <c r="BW447" s="48"/>
      <c r="BX447" s="48"/>
      <c r="BY447" s="48"/>
      <c r="BZ447" s="48"/>
      <c r="CA447" s="48"/>
      <c r="CB447" s="48"/>
      <c r="CC447" s="48"/>
      <c r="CD447" s="48"/>
      <c r="CE447" s="48"/>
    </row>
    <row r="448" spans="1:83" ht="13.2" x14ac:dyDescent="0.25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77"/>
      <c r="BM448" s="48"/>
      <c r="BN448" s="48"/>
      <c r="BO448" s="48"/>
      <c r="BP448" s="48"/>
      <c r="BQ448" s="48"/>
      <c r="BR448" s="48"/>
      <c r="BS448" s="48"/>
      <c r="BT448" s="48"/>
      <c r="BU448" s="48"/>
      <c r="BV448" s="48"/>
      <c r="BW448" s="48"/>
      <c r="BX448" s="48"/>
      <c r="BY448" s="48"/>
      <c r="BZ448" s="48"/>
      <c r="CA448" s="48"/>
      <c r="CB448" s="48"/>
      <c r="CC448" s="48"/>
      <c r="CD448" s="48"/>
      <c r="CE448" s="48"/>
    </row>
    <row r="449" spans="1:83" ht="13.2" x14ac:dyDescent="0.25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77"/>
      <c r="BM449" s="48"/>
      <c r="BN449" s="48"/>
      <c r="BO449" s="48"/>
      <c r="BP449" s="48"/>
      <c r="BQ449" s="48"/>
      <c r="BR449" s="48"/>
      <c r="BS449" s="48"/>
      <c r="BT449" s="48"/>
      <c r="BU449" s="48"/>
      <c r="BV449" s="48"/>
      <c r="BW449" s="48"/>
      <c r="BX449" s="48"/>
      <c r="BY449" s="48"/>
      <c r="BZ449" s="48"/>
      <c r="CA449" s="48"/>
      <c r="CB449" s="48"/>
      <c r="CC449" s="48"/>
      <c r="CD449" s="48"/>
      <c r="CE449" s="48"/>
    </row>
    <row r="450" spans="1:83" ht="13.2" x14ac:dyDescent="0.2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77"/>
      <c r="BM450" s="48"/>
      <c r="BN450" s="48"/>
      <c r="BO450" s="48"/>
      <c r="BP450" s="48"/>
      <c r="BQ450" s="48"/>
      <c r="BR450" s="48"/>
      <c r="BS450" s="48"/>
      <c r="BT450" s="48"/>
      <c r="BU450" s="48"/>
      <c r="BV450" s="48"/>
      <c r="BW450" s="48"/>
      <c r="BX450" s="48"/>
      <c r="BY450" s="48"/>
      <c r="BZ450" s="48"/>
      <c r="CA450" s="48"/>
      <c r="CB450" s="48"/>
      <c r="CC450" s="48"/>
      <c r="CD450" s="48"/>
      <c r="CE450" s="48"/>
    </row>
    <row r="451" spans="1:83" ht="13.2" x14ac:dyDescent="0.25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77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8"/>
      <c r="CB451" s="48"/>
      <c r="CC451" s="48"/>
      <c r="CD451" s="48"/>
      <c r="CE451" s="48"/>
    </row>
    <row r="452" spans="1:83" ht="13.2" x14ac:dyDescent="0.2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77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8"/>
      <c r="CD452" s="48"/>
      <c r="CE452" s="48"/>
    </row>
    <row r="453" spans="1:83" ht="13.2" x14ac:dyDescent="0.25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77"/>
      <c r="BM453" s="48"/>
      <c r="BN453" s="48"/>
      <c r="BO453" s="48"/>
      <c r="BP453" s="48"/>
      <c r="BQ453" s="48"/>
      <c r="BR453" s="48"/>
      <c r="BS453" s="48"/>
      <c r="BT453" s="48"/>
      <c r="BU453" s="48"/>
      <c r="BV453" s="48"/>
      <c r="BW453" s="48"/>
      <c r="BX453" s="48"/>
      <c r="BY453" s="48"/>
      <c r="BZ453" s="48"/>
      <c r="CA453" s="48"/>
      <c r="CB453" s="48"/>
      <c r="CC453" s="48"/>
      <c r="CD453" s="48"/>
      <c r="CE453" s="48"/>
    </row>
    <row r="454" spans="1:83" ht="13.2" x14ac:dyDescent="0.25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77"/>
      <c r="BM454" s="48"/>
      <c r="BN454" s="48"/>
      <c r="BO454" s="48"/>
      <c r="BP454" s="48"/>
      <c r="BQ454" s="48"/>
      <c r="BR454" s="48"/>
      <c r="BS454" s="48"/>
      <c r="BT454" s="48"/>
      <c r="BU454" s="48"/>
      <c r="BV454" s="48"/>
      <c r="BW454" s="48"/>
      <c r="BX454" s="48"/>
      <c r="BY454" s="48"/>
      <c r="BZ454" s="48"/>
      <c r="CA454" s="48"/>
      <c r="CB454" s="48"/>
      <c r="CC454" s="48"/>
      <c r="CD454" s="48"/>
      <c r="CE454" s="48"/>
    </row>
    <row r="455" spans="1:83" ht="13.2" x14ac:dyDescent="0.2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77"/>
      <c r="BM455" s="48"/>
      <c r="BN455" s="48"/>
      <c r="BO455" s="48"/>
      <c r="BP455" s="48"/>
      <c r="BQ455" s="48"/>
      <c r="BR455" s="48"/>
      <c r="BS455" s="48"/>
      <c r="BT455" s="48"/>
      <c r="BU455" s="48"/>
      <c r="BV455" s="48"/>
      <c r="BW455" s="48"/>
      <c r="BX455" s="48"/>
      <c r="BY455" s="48"/>
      <c r="BZ455" s="48"/>
      <c r="CA455" s="48"/>
      <c r="CB455" s="48"/>
      <c r="CC455" s="48"/>
      <c r="CD455" s="48"/>
      <c r="CE455" s="48"/>
    </row>
    <row r="456" spans="1:83" ht="13.2" x14ac:dyDescent="0.25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77"/>
      <c r="BM456" s="48"/>
      <c r="BN456" s="48"/>
      <c r="BO456" s="48"/>
      <c r="BP456" s="48"/>
      <c r="BQ456" s="48"/>
      <c r="BR456" s="48"/>
      <c r="BS456" s="48"/>
      <c r="BT456" s="48"/>
      <c r="BU456" s="48"/>
      <c r="BV456" s="48"/>
      <c r="BW456" s="48"/>
      <c r="BX456" s="48"/>
      <c r="BY456" s="48"/>
      <c r="BZ456" s="48"/>
      <c r="CA456" s="48"/>
      <c r="CB456" s="48"/>
      <c r="CC456" s="48"/>
      <c r="CD456" s="48"/>
      <c r="CE456" s="48"/>
    </row>
    <row r="457" spans="1:83" ht="13.2" x14ac:dyDescent="0.25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77"/>
      <c r="BM457" s="48"/>
      <c r="BN457" s="48"/>
      <c r="BO457" s="48"/>
      <c r="BP457" s="48"/>
      <c r="BQ457" s="48"/>
      <c r="BR457" s="48"/>
      <c r="BS457" s="48"/>
      <c r="BT457" s="48"/>
      <c r="BU457" s="48"/>
      <c r="BV457" s="48"/>
      <c r="BW457" s="48"/>
      <c r="BX457" s="48"/>
      <c r="BY457" s="48"/>
      <c r="BZ457" s="48"/>
      <c r="CA457" s="48"/>
      <c r="CB457" s="48"/>
      <c r="CC457" s="48"/>
      <c r="CD457" s="48"/>
      <c r="CE457" s="48"/>
    </row>
    <row r="458" spans="1:83" ht="13.2" x14ac:dyDescent="0.25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77"/>
      <c r="BM458" s="48"/>
      <c r="BN458" s="48"/>
      <c r="BO458" s="48"/>
      <c r="BP458" s="48"/>
      <c r="BQ458" s="48"/>
      <c r="BR458" s="48"/>
      <c r="BS458" s="48"/>
      <c r="BT458" s="48"/>
      <c r="BU458" s="48"/>
      <c r="BV458" s="48"/>
      <c r="BW458" s="48"/>
      <c r="BX458" s="48"/>
      <c r="BY458" s="48"/>
      <c r="BZ458" s="48"/>
      <c r="CA458" s="48"/>
      <c r="CB458" s="48"/>
      <c r="CC458" s="48"/>
      <c r="CD458" s="48"/>
      <c r="CE458" s="48"/>
    </row>
    <row r="459" spans="1:83" ht="13.2" x14ac:dyDescent="0.25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77"/>
      <c r="BM459" s="48"/>
      <c r="BN459" s="48"/>
      <c r="BO459" s="48"/>
      <c r="BP459" s="48"/>
      <c r="BQ459" s="48"/>
      <c r="BR459" s="48"/>
      <c r="BS459" s="48"/>
      <c r="BT459" s="48"/>
      <c r="BU459" s="48"/>
      <c r="BV459" s="48"/>
      <c r="BW459" s="48"/>
      <c r="BX459" s="48"/>
      <c r="BY459" s="48"/>
      <c r="BZ459" s="48"/>
      <c r="CA459" s="48"/>
      <c r="CB459" s="48"/>
      <c r="CC459" s="48"/>
      <c r="CD459" s="48"/>
      <c r="CE459" s="48"/>
    </row>
    <row r="460" spans="1:83" ht="13.2" x14ac:dyDescent="0.25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77"/>
      <c r="BM460" s="48"/>
      <c r="BN460" s="48"/>
      <c r="BO460" s="48"/>
      <c r="BP460" s="48"/>
      <c r="BQ460" s="48"/>
      <c r="BR460" s="48"/>
      <c r="BS460" s="48"/>
      <c r="BT460" s="48"/>
      <c r="BU460" s="48"/>
      <c r="BV460" s="48"/>
      <c r="BW460" s="48"/>
      <c r="BX460" s="48"/>
      <c r="BY460" s="48"/>
      <c r="BZ460" s="48"/>
      <c r="CA460" s="48"/>
      <c r="CB460" s="48"/>
      <c r="CC460" s="48"/>
      <c r="CD460" s="48"/>
      <c r="CE460" s="48"/>
    </row>
    <row r="461" spans="1:83" ht="13.2" x14ac:dyDescent="0.25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77"/>
      <c r="BM461" s="48"/>
      <c r="BN461" s="48"/>
      <c r="BO461" s="48"/>
      <c r="BP461" s="48"/>
      <c r="BQ461" s="48"/>
      <c r="BR461" s="48"/>
      <c r="BS461" s="48"/>
      <c r="BT461" s="48"/>
      <c r="BU461" s="48"/>
      <c r="BV461" s="48"/>
      <c r="BW461" s="48"/>
      <c r="BX461" s="48"/>
      <c r="BY461" s="48"/>
      <c r="BZ461" s="48"/>
      <c r="CA461" s="48"/>
      <c r="CB461" s="48"/>
      <c r="CC461" s="48"/>
      <c r="CD461" s="48"/>
      <c r="CE461" s="48"/>
    </row>
    <row r="462" spans="1:83" ht="13.2" x14ac:dyDescent="0.25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77"/>
      <c r="BM462" s="48"/>
      <c r="BN462" s="48"/>
      <c r="BO462" s="48"/>
      <c r="BP462" s="48"/>
      <c r="BQ462" s="48"/>
      <c r="BR462" s="48"/>
      <c r="BS462" s="48"/>
      <c r="BT462" s="48"/>
      <c r="BU462" s="48"/>
      <c r="BV462" s="48"/>
      <c r="BW462" s="48"/>
      <c r="BX462" s="48"/>
      <c r="BY462" s="48"/>
      <c r="BZ462" s="48"/>
      <c r="CA462" s="48"/>
      <c r="CB462" s="48"/>
      <c r="CC462" s="48"/>
      <c r="CD462" s="48"/>
      <c r="CE462" s="48"/>
    </row>
    <row r="463" spans="1:83" ht="13.2" x14ac:dyDescent="0.25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77"/>
      <c r="BM463" s="48"/>
      <c r="BN463" s="48"/>
      <c r="BO463" s="48"/>
      <c r="BP463" s="48"/>
      <c r="BQ463" s="48"/>
      <c r="BR463" s="48"/>
      <c r="BS463" s="48"/>
      <c r="BT463" s="48"/>
      <c r="BU463" s="48"/>
      <c r="BV463" s="48"/>
      <c r="BW463" s="48"/>
      <c r="BX463" s="48"/>
      <c r="BY463" s="48"/>
      <c r="BZ463" s="48"/>
      <c r="CA463" s="48"/>
      <c r="CB463" s="48"/>
      <c r="CC463" s="48"/>
      <c r="CD463" s="48"/>
      <c r="CE463" s="48"/>
    </row>
    <row r="464" spans="1:83" ht="13.2" x14ac:dyDescent="0.25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L464" s="77"/>
      <c r="BM464" s="48"/>
      <c r="BN464" s="48"/>
      <c r="BO464" s="48"/>
      <c r="BP464" s="48"/>
      <c r="BQ464" s="48"/>
      <c r="BR464" s="48"/>
      <c r="BS464" s="48"/>
      <c r="BT464" s="48"/>
      <c r="BU464" s="48"/>
      <c r="BV464" s="48"/>
      <c r="BW464" s="48"/>
      <c r="BX464" s="48"/>
      <c r="BY464" s="48"/>
      <c r="BZ464" s="48"/>
      <c r="CA464" s="48"/>
      <c r="CB464" s="48"/>
      <c r="CC464" s="48"/>
      <c r="CD464" s="48"/>
      <c r="CE464" s="48"/>
    </row>
    <row r="465" spans="1:83" ht="13.2" x14ac:dyDescent="0.2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L465" s="77"/>
      <c r="BM465" s="48"/>
      <c r="BN465" s="48"/>
      <c r="BO465" s="48"/>
      <c r="BP465" s="48"/>
      <c r="BQ465" s="48"/>
      <c r="BR465" s="48"/>
      <c r="BS465" s="48"/>
      <c r="BT465" s="48"/>
      <c r="BU465" s="48"/>
      <c r="BV465" s="48"/>
      <c r="BW465" s="48"/>
      <c r="BX465" s="48"/>
      <c r="BY465" s="48"/>
      <c r="BZ465" s="48"/>
      <c r="CA465" s="48"/>
      <c r="CB465" s="48"/>
      <c r="CC465" s="48"/>
      <c r="CD465" s="48"/>
      <c r="CE465" s="48"/>
    </row>
    <row r="466" spans="1:83" ht="13.2" x14ac:dyDescent="0.25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L466" s="77"/>
      <c r="BM466" s="48"/>
      <c r="BN466" s="48"/>
      <c r="BO466" s="48"/>
      <c r="BP466" s="48"/>
      <c r="BQ466" s="48"/>
      <c r="BR466" s="48"/>
      <c r="BS466" s="48"/>
      <c r="BT466" s="48"/>
      <c r="BU466" s="48"/>
      <c r="BV466" s="48"/>
      <c r="BW466" s="48"/>
      <c r="BX466" s="48"/>
      <c r="BY466" s="48"/>
      <c r="BZ466" s="48"/>
      <c r="CA466" s="48"/>
      <c r="CB466" s="48"/>
      <c r="CC466" s="48"/>
      <c r="CD466" s="48"/>
      <c r="CE466" s="48"/>
    </row>
    <row r="467" spans="1:83" ht="13.2" x14ac:dyDescent="0.25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L467" s="77"/>
      <c r="BM467" s="48"/>
      <c r="BN467" s="48"/>
      <c r="BO467" s="48"/>
      <c r="BP467" s="48"/>
      <c r="BQ467" s="48"/>
      <c r="BR467" s="48"/>
      <c r="BS467" s="48"/>
      <c r="BT467" s="48"/>
      <c r="BU467" s="48"/>
      <c r="BV467" s="48"/>
      <c r="BW467" s="48"/>
      <c r="BX467" s="48"/>
      <c r="BY467" s="48"/>
      <c r="BZ467" s="48"/>
      <c r="CA467" s="48"/>
      <c r="CB467" s="48"/>
      <c r="CC467" s="48"/>
      <c r="CD467" s="48"/>
      <c r="CE467" s="48"/>
    </row>
    <row r="468" spans="1:83" ht="13.2" x14ac:dyDescent="0.25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77"/>
      <c r="BM468" s="48"/>
      <c r="BN468" s="48"/>
      <c r="BO468" s="48"/>
      <c r="BP468" s="48"/>
      <c r="BQ468" s="48"/>
      <c r="BR468" s="48"/>
      <c r="BS468" s="48"/>
      <c r="BT468" s="48"/>
      <c r="BU468" s="48"/>
      <c r="BV468" s="48"/>
      <c r="BW468" s="48"/>
      <c r="BX468" s="48"/>
      <c r="BY468" s="48"/>
      <c r="BZ468" s="48"/>
      <c r="CA468" s="48"/>
      <c r="CB468" s="48"/>
      <c r="CC468" s="48"/>
      <c r="CD468" s="48"/>
      <c r="CE468" s="48"/>
    </row>
    <row r="469" spans="1:83" ht="13.2" x14ac:dyDescent="0.25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L469" s="77"/>
      <c r="BM469" s="48"/>
      <c r="BN469" s="48"/>
      <c r="BO469" s="48"/>
      <c r="BP469" s="48"/>
      <c r="BQ469" s="48"/>
      <c r="BR469" s="48"/>
      <c r="BS469" s="48"/>
      <c r="BT469" s="48"/>
      <c r="BU469" s="48"/>
      <c r="BV469" s="48"/>
      <c r="BW469" s="48"/>
      <c r="BX469" s="48"/>
      <c r="BY469" s="48"/>
      <c r="BZ469" s="48"/>
      <c r="CA469" s="48"/>
      <c r="CB469" s="48"/>
      <c r="CC469" s="48"/>
      <c r="CD469" s="48"/>
      <c r="CE469" s="48"/>
    </row>
    <row r="470" spans="1:83" ht="13.2" x14ac:dyDescent="0.25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77"/>
      <c r="BM470" s="48"/>
      <c r="BN470" s="48"/>
      <c r="BO470" s="48"/>
      <c r="BP470" s="48"/>
      <c r="BQ470" s="48"/>
      <c r="BR470" s="48"/>
      <c r="BS470" s="48"/>
      <c r="BT470" s="48"/>
      <c r="BU470" s="48"/>
      <c r="BV470" s="48"/>
      <c r="BW470" s="48"/>
      <c r="BX470" s="48"/>
      <c r="BY470" s="48"/>
      <c r="BZ470" s="48"/>
      <c r="CA470" s="48"/>
      <c r="CB470" s="48"/>
      <c r="CC470" s="48"/>
      <c r="CD470" s="48"/>
      <c r="CE470" s="48"/>
    </row>
    <row r="471" spans="1:83" ht="13.2" x14ac:dyDescent="0.25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L471" s="77"/>
      <c r="BM471" s="48"/>
      <c r="BN471" s="48"/>
      <c r="BO471" s="48"/>
      <c r="BP471" s="48"/>
      <c r="BQ471" s="48"/>
      <c r="BR471" s="48"/>
      <c r="BS471" s="48"/>
      <c r="BT471" s="48"/>
      <c r="BU471" s="48"/>
      <c r="BV471" s="48"/>
      <c r="BW471" s="48"/>
      <c r="BX471" s="48"/>
      <c r="BY471" s="48"/>
      <c r="BZ471" s="48"/>
      <c r="CA471" s="48"/>
      <c r="CB471" s="48"/>
      <c r="CC471" s="48"/>
      <c r="CD471" s="48"/>
      <c r="CE471" s="48"/>
    </row>
    <row r="472" spans="1:83" ht="13.2" x14ac:dyDescent="0.25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77"/>
      <c r="BM472" s="48"/>
      <c r="BN472" s="48"/>
      <c r="BO472" s="48"/>
      <c r="BP472" s="48"/>
      <c r="BQ472" s="48"/>
      <c r="BR472" s="48"/>
      <c r="BS472" s="48"/>
      <c r="BT472" s="48"/>
      <c r="BU472" s="48"/>
      <c r="BV472" s="48"/>
      <c r="BW472" s="48"/>
      <c r="BX472" s="48"/>
      <c r="BY472" s="48"/>
      <c r="BZ472" s="48"/>
      <c r="CA472" s="48"/>
      <c r="CB472" s="48"/>
      <c r="CC472" s="48"/>
      <c r="CD472" s="48"/>
      <c r="CE472" s="48"/>
    </row>
    <row r="473" spans="1:83" ht="13.2" x14ac:dyDescent="0.25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77"/>
      <c r="BM473" s="48"/>
      <c r="BN473" s="48"/>
      <c r="BO473" s="48"/>
      <c r="BP473" s="48"/>
      <c r="BQ473" s="48"/>
      <c r="BR473" s="48"/>
      <c r="BS473" s="48"/>
      <c r="BT473" s="48"/>
      <c r="BU473" s="48"/>
      <c r="BV473" s="48"/>
      <c r="BW473" s="48"/>
      <c r="BX473" s="48"/>
      <c r="BY473" s="48"/>
      <c r="BZ473" s="48"/>
      <c r="CA473" s="48"/>
      <c r="CB473" s="48"/>
      <c r="CC473" s="48"/>
      <c r="CD473" s="48"/>
      <c r="CE473" s="48"/>
    </row>
    <row r="474" spans="1:83" ht="13.2" x14ac:dyDescent="0.25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77"/>
      <c r="BM474" s="48"/>
      <c r="BN474" s="48"/>
      <c r="BO474" s="48"/>
      <c r="BP474" s="48"/>
      <c r="BQ474" s="48"/>
      <c r="BR474" s="48"/>
      <c r="BS474" s="48"/>
      <c r="BT474" s="48"/>
      <c r="BU474" s="48"/>
      <c r="BV474" s="48"/>
      <c r="BW474" s="48"/>
      <c r="BX474" s="48"/>
      <c r="BY474" s="48"/>
      <c r="BZ474" s="48"/>
      <c r="CA474" s="48"/>
      <c r="CB474" s="48"/>
      <c r="CC474" s="48"/>
      <c r="CD474" s="48"/>
      <c r="CE474" s="48"/>
    </row>
    <row r="475" spans="1:83" ht="13.2" x14ac:dyDescent="0.2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L475" s="77"/>
      <c r="BM475" s="48"/>
      <c r="BN475" s="48"/>
      <c r="BO475" s="48"/>
      <c r="BP475" s="48"/>
      <c r="BQ475" s="48"/>
      <c r="BR475" s="48"/>
      <c r="BS475" s="48"/>
      <c r="BT475" s="48"/>
      <c r="BU475" s="48"/>
      <c r="BV475" s="48"/>
      <c r="BW475" s="48"/>
      <c r="BX475" s="48"/>
      <c r="BY475" s="48"/>
      <c r="BZ475" s="48"/>
      <c r="CA475" s="48"/>
      <c r="CB475" s="48"/>
      <c r="CC475" s="48"/>
      <c r="CD475" s="48"/>
      <c r="CE475" s="48"/>
    </row>
    <row r="476" spans="1:83" ht="13.2" x14ac:dyDescent="0.25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L476" s="77"/>
      <c r="BM476" s="48"/>
      <c r="BN476" s="48"/>
      <c r="BO476" s="48"/>
      <c r="BP476" s="48"/>
      <c r="BQ476" s="48"/>
      <c r="BR476" s="48"/>
      <c r="BS476" s="48"/>
      <c r="BT476" s="48"/>
      <c r="BU476" s="48"/>
      <c r="BV476" s="48"/>
      <c r="BW476" s="48"/>
      <c r="BX476" s="48"/>
      <c r="BY476" s="48"/>
      <c r="BZ476" s="48"/>
      <c r="CA476" s="48"/>
      <c r="CB476" s="48"/>
      <c r="CC476" s="48"/>
      <c r="CD476" s="48"/>
      <c r="CE476" s="48"/>
    </row>
    <row r="477" spans="1:83" ht="13.2" x14ac:dyDescent="0.25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77"/>
      <c r="BM477" s="48"/>
      <c r="BN477" s="48"/>
      <c r="BO477" s="48"/>
      <c r="BP477" s="48"/>
      <c r="BQ477" s="48"/>
      <c r="BR477" s="48"/>
      <c r="BS477" s="48"/>
      <c r="BT477" s="48"/>
      <c r="BU477" s="48"/>
      <c r="BV477" s="48"/>
      <c r="BW477" s="48"/>
      <c r="BX477" s="48"/>
      <c r="BY477" s="48"/>
      <c r="BZ477" s="48"/>
      <c r="CA477" s="48"/>
      <c r="CB477" s="48"/>
      <c r="CC477" s="48"/>
      <c r="CD477" s="48"/>
      <c r="CE477" s="48"/>
    </row>
    <row r="478" spans="1:83" ht="13.2" x14ac:dyDescent="0.25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L478" s="77"/>
      <c r="BM478" s="48"/>
      <c r="BN478" s="48"/>
      <c r="BO478" s="48"/>
      <c r="BP478" s="48"/>
      <c r="BQ478" s="48"/>
      <c r="BR478" s="48"/>
      <c r="BS478" s="48"/>
      <c r="BT478" s="48"/>
      <c r="BU478" s="48"/>
      <c r="BV478" s="48"/>
      <c r="BW478" s="48"/>
      <c r="BX478" s="48"/>
      <c r="BY478" s="48"/>
      <c r="BZ478" s="48"/>
      <c r="CA478" s="48"/>
      <c r="CB478" s="48"/>
      <c r="CC478" s="48"/>
      <c r="CD478" s="48"/>
      <c r="CE478" s="48"/>
    </row>
    <row r="479" spans="1:83" ht="13.2" x14ac:dyDescent="0.25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L479" s="77"/>
      <c r="BM479" s="48"/>
      <c r="BN479" s="48"/>
      <c r="BO479" s="48"/>
      <c r="BP479" s="48"/>
      <c r="BQ479" s="48"/>
      <c r="BR479" s="48"/>
      <c r="BS479" s="48"/>
      <c r="BT479" s="48"/>
      <c r="BU479" s="48"/>
      <c r="BV479" s="48"/>
      <c r="BW479" s="48"/>
      <c r="BX479" s="48"/>
      <c r="BY479" s="48"/>
      <c r="BZ479" s="48"/>
      <c r="CA479" s="48"/>
      <c r="CB479" s="48"/>
      <c r="CC479" s="48"/>
      <c r="CD479" s="48"/>
      <c r="CE479" s="48"/>
    </row>
    <row r="480" spans="1:83" ht="13.2" x14ac:dyDescent="0.25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L480" s="77"/>
      <c r="BM480" s="48"/>
      <c r="BN480" s="48"/>
      <c r="BO480" s="48"/>
      <c r="BP480" s="48"/>
      <c r="BQ480" s="48"/>
      <c r="BR480" s="48"/>
      <c r="BS480" s="48"/>
      <c r="BT480" s="48"/>
      <c r="BU480" s="48"/>
      <c r="BV480" s="48"/>
      <c r="BW480" s="48"/>
      <c r="BX480" s="48"/>
      <c r="BY480" s="48"/>
      <c r="BZ480" s="48"/>
      <c r="CA480" s="48"/>
      <c r="CB480" s="48"/>
      <c r="CC480" s="48"/>
      <c r="CD480" s="48"/>
      <c r="CE480" s="48"/>
    </row>
    <row r="481" spans="1:83" ht="13.2" x14ac:dyDescent="0.25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L481" s="77"/>
      <c r="BM481" s="48"/>
      <c r="BN481" s="48"/>
      <c r="BO481" s="48"/>
      <c r="BP481" s="48"/>
      <c r="BQ481" s="48"/>
      <c r="BR481" s="48"/>
      <c r="BS481" s="48"/>
      <c r="BT481" s="48"/>
      <c r="BU481" s="48"/>
      <c r="BV481" s="48"/>
      <c r="BW481" s="48"/>
      <c r="BX481" s="48"/>
      <c r="BY481" s="48"/>
      <c r="BZ481" s="48"/>
      <c r="CA481" s="48"/>
      <c r="CB481" s="48"/>
      <c r="CC481" s="48"/>
      <c r="CD481" s="48"/>
      <c r="CE481" s="48"/>
    </row>
    <row r="482" spans="1:83" ht="13.2" x14ac:dyDescent="0.25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77"/>
      <c r="BM482" s="48"/>
      <c r="BN482" s="48"/>
      <c r="BO482" s="48"/>
      <c r="BP482" s="48"/>
      <c r="BQ482" s="48"/>
      <c r="BR482" s="48"/>
      <c r="BS482" s="48"/>
      <c r="BT482" s="48"/>
      <c r="BU482" s="48"/>
      <c r="BV482" s="48"/>
      <c r="BW482" s="48"/>
      <c r="BX482" s="48"/>
      <c r="BY482" s="48"/>
      <c r="BZ482" s="48"/>
      <c r="CA482" s="48"/>
      <c r="CB482" s="48"/>
      <c r="CC482" s="48"/>
      <c r="CD482" s="48"/>
      <c r="CE482" s="48"/>
    </row>
    <row r="483" spans="1:83" ht="13.2" x14ac:dyDescent="0.25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L483" s="77"/>
      <c r="BM483" s="48"/>
      <c r="BN483" s="48"/>
      <c r="BO483" s="48"/>
      <c r="BP483" s="48"/>
      <c r="BQ483" s="48"/>
      <c r="BR483" s="48"/>
      <c r="BS483" s="48"/>
      <c r="BT483" s="48"/>
      <c r="BU483" s="48"/>
      <c r="BV483" s="48"/>
      <c r="BW483" s="48"/>
      <c r="BX483" s="48"/>
      <c r="BY483" s="48"/>
      <c r="BZ483" s="48"/>
      <c r="CA483" s="48"/>
      <c r="CB483" s="48"/>
      <c r="CC483" s="48"/>
      <c r="CD483" s="48"/>
      <c r="CE483" s="48"/>
    </row>
    <row r="484" spans="1:83" ht="13.2" x14ac:dyDescent="0.25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77"/>
      <c r="BM484" s="48"/>
      <c r="BN484" s="48"/>
      <c r="BO484" s="48"/>
      <c r="BP484" s="48"/>
      <c r="BQ484" s="48"/>
      <c r="BR484" s="48"/>
      <c r="BS484" s="48"/>
      <c r="BT484" s="48"/>
      <c r="BU484" s="48"/>
      <c r="BV484" s="48"/>
      <c r="BW484" s="48"/>
      <c r="BX484" s="48"/>
      <c r="BY484" s="48"/>
      <c r="BZ484" s="48"/>
      <c r="CA484" s="48"/>
      <c r="CB484" s="48"/>
      <c r="CC484" s="48"/>
      <c r="CD484" s="48"/>
      <c r="CE484" s="48"/>
    </row>
    <row r="485" spans="1:83" ht="13.2" x14ac:dyDescent="0.2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77"/>
      <c r="BM485" s="48"/>
      <c r="BN485" s="48"/>
      <c r="BO485" s="48"/>
      <c r="BP485" s="48"/>
      <c r="BQ485" s="48"/>
      <c r="BR485" s="48"/>
      <c r="BS485" s="48"/>
      <c r="BT485" s="48"/>
      <c r="BU485" s="48"/>
      <c r="BV485" s="48"/>
      <c r="BW485" s="48"/>
      <c r="BX485" s="48"/>
      <c r="BY485" s="48"/>
      <c r="BZ485" s="48"/>
      <c r="CA485" s="48"/>
      <c r="CB485" s="48"/>
      <c r="CC485" s="48"/>
      <c r="CD485" s="48"/>
      <c r="CE485" s="48"/>
    </row>
    <row r="486" spans="1:83" ht="13.2" x14ac:dyDescent="0.25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77"/>
      <c r="BM486" s="48"/>
      <c r="BN486" s="48"/>
      <c r="BO486" s="48"/>
      <c r="BP486" s="48"/>
      <c r="BQ486" s="48"/>
      <c r="BR486" s="48"/>
      <c r="BS486" s="48"/>
      <c r="BT486" s="48"/>
      <c r="BU486" s="48"/>
      <c r="BV486" s="48"/>
      <c r="BW486" s="48"/>
      <c r="BX486" s="48"/>
      <c r="BY486" s="48"/>
      <c r="BZ486" s="48"/>
      <c r="CA486" s="48"/>
      <c r="CB486" s="48"/>
      <c r="CC486" s="48"/>
      <c r="CD486" s="48"/>
      <c r="CE486" s="48"/>
    </row>
    <row r="487" spans="1:83" ht="13.2" x14ac:dyDescent="0.25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77"/>
      <c r="BM487" s="48"/>
      <c r="BN487" s="48"/>
      <c r="BO487" s="48"/>
      <c r="BP487" s="48"/>
      <c r="BQ487" s="48"/>
      <c r="BR487" s="48"/>
      <c r="BS487" s="48"/>
      <c r="BT487" s="48"/>
      <c r="BU487" s="48"/>
      <c r="BV487" s="48"/>
      <c r="BW487" s="48"/>
      <c r="BX487" s="48"/>
      <c r="BY487" s="48"/>
      <c r="BZ487" s="48"/>
      <c r="CA487" s="48"/>
      <c r="CB487" s="48"/>
      <c r="CC487" s="48"/>
      <c r="CD487" s="48"/>
      <c r="CE487" s="48"/>
    </row>
    <row r="488" spans="1:83" ht="13.2" x14ac:dyDescent="0.25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77"/>
      <c r="BM488" s="48"/>
      <c r="BN488" s="48"/>
      <c r="BO488" s="48"/>
      <c r="BP488" s="48"/>
      <c r="BQ488" s="48"/>
      <c r="BR488" s="48"/>
      <c r="BS488" s="48"/>
      <c r="BT488" s="48"/>
      <c r="BU488" s="48"/>
      <c r="BV488" s="48"/>
      <c r="BW488" s="48"/>
      <c r="BX488" s="48"/>
      <c r="BY488" s="48"/>
      <c r="BZ488" s="48"/>
      <c r="CA488" s="48"/>
      <c r="CB488" s="48"/>
      <c r="CC488" s="48"/>
      <c r="CD488" s="48"/>
      <c r="CE488" s="48"/>
    </row>
    <row r="489" spans="1:83" ht="13.2" x14ac:dyDescent="0.25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77"/>
      <c r="BM489" s="48"/>
      <c r="BN489" s="48"/>
      <c r="BO489" s="48"/>
      <c r="BP489" s="48"/>
      <c r="BQ489" s="48"/>
      <c r="BR489" s="48"/>
      <c r="BS489" s="48"/>
      <c r="BT489" s="48"/>
      <c r="BU489" s="48"/>
      <c r="BV489" s="48"/>
      <c r="BW489" s="48"/>
      <c r="BX489" s="48"/>
      <c r="BY489" s="48"/>
      <c r="BZ489" s="48"/>
      <c r="CA489" s="48"/>
      <c r="CB489" s="48"/>
      <c r="CC489" s="48"/>
      <c r="CD489" s="48"/>
      <c r="CE489" s="48"/>
    </row>
    <row r="490" spans="1:83" ht="13.2" x14ac:dyDescent="0.25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77"/>
      <c r="BM490" s="48"/>
      <c r="BN490" s="48"/>
      <c r="BO490" s="48"/>
      <c r="BP490" s="48"/>
      <c r="BQ490" s="48"/>
      <c r="BR490" s="48"/>
      <c r="BS490" s="48"/>
      <c r="BT490" s="48"/>
      <c r="BU490" s="48"/>
      <c r="BV490" s="48"/>
      <c r="BW490" s="48"/>
      <c r="BX490" s="48"/>
      <c r="BY490" s="48"/>
      <c r="BZ490" s="48"/>
      <c r="CA490" s="48"/>
      <c r="CB490" s="48"/>
      <c r="CC490" s="48"/>
      <c r="CD490" s="48"/>
      <c r="CE490" s="48"/>
    </row>
    <row r="491" spans="1:83" ht="13.2" x14ac:dyDescent="0.25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77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8"/>
      <c r="CD491" s="48"/>
      <c r="CE491" s="48"/>
    </row>
    <row r="492" spans="1:83" ht="13.2" x14ac:dyDescent="0.25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77"/>
      <c r="BM492" s="48"/>
      <c r="BN492" s="48"/>
      <c r="BO492" s="48"/>
      <c r="BP492" s="48"/>
      <c r="BQ492" s="48"/>
      <c r="BR492" s="48"/>
      <c r="BS492" s="48"/>
      <c r="BT492" s="48"/>
      <c r="BU492" s="48"/>
      <c r="BV492" s="48"/>
      <c r="BW492" s="48"/>
      <c r="BX492" s="48"/>
      <c r="BY492" s="48"/>
      <c r="BZ492" s="48"/>
      <c r="CA492" s="48"/>
      <c r="CB492" s="48"/>
      <c r="CC492" s="48"/>
      <c r="CD492" s="48"/>
      <c r="CE492" s="48"/>
    </row>
    <row r="493" spans="1:83" ht="13.2" x14ac:dyDescent="0.25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77"/>
      <c r="BM493" s="48"/>
      <c r="BN493" s="48"/>
      <c r="BO493" s="48"/>
      <c r="BP493" s="48"/>
      <c r="BQ493" s="48"/>
      <c r="BR493" s="48"/>
      <c r="BS493" s="48"/>
      <c r="BT493" s="48"/>
      <c r="BU493" s="48"/>
      <c r="BV493" s="48"/>
      <c r="BW493" s="48"/>
      <c r="BX493" s="48"/>
      <c r="BY493" s="48"/>
      <c r="BZ493" s="48"/>
      <c r="CA493" s="48"/>
      <c r="CB493" s="48"/>
      <c r="CC493" s="48"/>
      <c r="CD493" s="48"/>
      <c r="CE493" s="48"/>
    </row>
    <row r="494" spans="1:83" ht="13.2" x14ac:dyDescent="0.25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77"/>
      <c r="BM494" s="48"/>
      <c r="BN494" s="48"/>
      <c r="BO494" s="48"/>
      <c r="BP494" s="48"/>
      <c r="BQ494" s="48"/>
      <c r="BR494" s="48"/>
      <c r="BS494" s="48"/>
      <c r="BT494" s="48"/>
      <c r="BU494" s="48"/>
      <c r="BV494" s="48"/>
      <c r="BW494" s="48"/>
      <c r="BX494" s="48"/>
      <c r="BY494" s="48"/>
      <c r="BZ494" s="48"/>
      <c r="CA494" s="48"/>
      <c r="CB494" s="48"/>
      <c r="CC494" s="48"/>
      <c r="CD494" s="48"/>
      <c r="CE494" s="48"/>
    </row>
    <row r="495" spans="1:83" ht="13.2" x14ac:dyDescent="0.2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77"/>
      <c r="BM495" s="48"/>
      <c r="BN495" s="48"/>
      <c r="BO495" s="48"/>
      <c r="BP495" s="48"/>
      <c r="BQ495" s="48"/>
      <c r="BR495" s="48"/>
      <c r="BS495" s="48"/>
      <c r="BT495" s="48"/>
      <c r="BU495" s="48"/>
      <c r="BV495" s="48"/>
      <c r="BW495" s="48"/>
      <c r="BX495" s="48"/>
      <c r="BY495" s="48"/>
      <c r="BZ495" s="48"/>
      <c r="CA495" s="48"/>
      <c r="CB495" s="48"/>
      <c r="CC495" s="48"/>
      <c r="CD495" s="48"/>
      <c r="CE495" s="48"/>
    </row>
    <row r="496" spans="1:83" ht="13.2" x14ac:dyDescent="0.25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77"/>
      <c r="BM496" s="48"/>
      <c r="BN496" s="48"/>
      <c r="BO496" s="48"/>
      <c r="BP496" s="48"/>
      <c r="BQ496" s="48"/>
      <c r="BR496" s="48"/>
      <c r="BS496" s="48"/>
      <c r="BT496" s="48"/>
      <c r="BU496" s="48"/>
      <c r="BV496" s="48"/>
      <c r="BW496" s="48"/>
      <c r="BX496" s="48"/>
      <c r="BY496" s="48"/>
      <c r="BZ496" s="48"/>
      <c r="CA496" s="48"/>
      <c r="CB496" s="48"/>
      <c r="CC496" s="48"/>
      <c r="CD496" s="48"/>
      <c r="CE496" s="48"/>
    </row>
    <row r="497" spans="1:83" ht="13.2" x14ac:dyDescent="0.25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77"/>
      <c r="BM497" s="48"/>
      <c r="BN497" s="48"/>
      <c r="BO497" s="48"/>
      <c r="BP497" s="48"/>
      <c r="BQ497" s="48"/>
      <c r="BR497" s="48"/>
      <c r="BS497" s="48"/>
      <c r="BT497" s="48"/>
      <c r="BU497" s="48"/>
      <c r="BV497" s="48"/>
      <c r="BW497" s="48"/>
      <c r="BX497" s="48"/>
      <c r="BY497" s="48"/>
      <c r="BZ497" s="48"/>
      <c r="CA497" s="48"/>
      <c r="CB497" s="48"/>
      <c r="CC497" s="48"/>
      <c r="CD497" s="48"/>
      <c r="CE497" s="48"/>
    </row>
    <row r="498" spans="1:83" ht="13.2" x14ac:dyDescent="0.25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77"/>
      <c r="BM498" s="48"/>
      <c r="BN498" s="48"/>
      <c r="BO498" s="48"/>
      <c r="BP498" s="48"/>
      <c r="BQ498" s="48"/>
      <c r="BR498" s="48"/>
      <c r="BS498" s="48"/>
      <c r="BT498" s="48"/>
      <c r="BU498" s="48"/>
      <c r="BV498" s="48"/>
      <c r="BW498" s="48"/>
      <c r="BX498" s="48"/>
      <c r="BY498" s="48"/>
      <c r="BZ498" s="48"/>
      <c r="CA498" s="48"/>
      <c r="CB498" s="48"/>
      <c r="CC498" s="48"/>
      <c r="CD498" s="48"/>
      <c r="CE498" s="48"/>
    </row>
    <row r="499" spans="1:83" ht="13.2" x14ac:dyDescent="0.25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77"/>
      <c r="BM499" s="48"/>
      <c r="BN499" s="48"/>
      <c r="BO499" s="48"/>
      <c r="BP499" s="48"/>
      <c r="BQ499" s="48"/>
      <c r="BR499" s="48"/>
      <c r="BS499" s="48"/>
      <c r="BT499" s="48"/>
      <c r="BU499" s="48"/>
      <c r="BV499" s="48"/>
      <c r="BW499" s="48"/>
      <c r="BX499" s="48"/>
      <c r="BY499" s="48"/>
      <c r="BZ499" s="48"/>
      <c r="CA499" s="48"/>
      <c r="CB499" s="48"/>
      <c r="CC499" s="48"/>
      <c r="CD499" s="48"/>
      <c r="CE499" s="48"/>
    </row>
    <row r="500" spans="1:83" ht="13.2" x14ac:dyDescent="0.25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77"/>
      <c r="BM500" s="48"/>
      <c r="BN500" s="48"/>
      <c r="BO500" s="48"/>
      <c r="BP500" s="48"/>
      <c r="BQ500" s="48"/>
      <c r="BR500" s="48"/>
      <c r="BS500" s="48"/>
      <c r="BT500" s="48"/>
      <c r="BU500" s="48"/>
      <c r="BV500" s="48"/>
      <c r="BW500" s="48"/>
      <c r="BX500" s="48"/>
      <c r="BY500" s="48"/>
      <c r="BZ500" s="48"/>
      <c r="CA500" s="48"/>
      <c r="CB500" s="48"/>
      <c r="CC500" s="48"/>
      <c r="CD500" s="48"/>
      <c r="CE500" s="48"/>
    </row>
    <row r="501" spans="1:83" ht="13.2" x14ac:dyDescent="0.25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77"/>
      <c r="BM501" s="48"/>
      <c r="BN501" s="48"/>
      <c r="BO501" s="48"/>
      <c r="BP501" s="48"/>
      <c r="BQ501" s="48"/>
      <c r="BR501" s="48"/>
      <c r="BS501" s="48"/>
      <c r="BT501" s="48"/>
      <c r="BU501" s="48"/>
      <c r="BV501" s="48"/>
      <c r="BW501" s="48"/>
      <c r="BX501" s="48"/>
      <c r="BY501" s="48"/>
      <c r="BZ501" s="48"/>
      <c r="CA501" s="48"/>
      <c r="CB501" s="48"/>
      <c r="CC501" s="48"/>
      <c r="CD501" s="48"/>
      <c r="CE501" s="48"/>
    </row>
    <row r="502" spans="1:83" ht="13.2" x14ac:dyDescent="0.25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77"/>
      <c r="BM502" s="48"/>
      <c r="BN502" s="48"/>
      <c r="BO502" s="48"/>
      <c r="BP502" s="48"/>
      <c r="BQ502" s="48"/>
      <c r="BR502" s="48"/>
      <c r="BS502" s="48"/>
      <c r="BT502" s="48"/>
      <c r="BU502" s="48"/>
      <c r="BV502" s="48"/>
      <c r="BW502" s="48"/>
      <c r="BX502" s="48"/>
      <c r="BY502" s="48"/>
      <c r="BZ502" s="48"/>
      <c r="CA502" s="48"/>
      <c r="CB502" s="48"/>
      <c r="CC502" s="48"/>
      <c r="CD502" s="48"/>
      <c r="CE502" s="48"/>
    </row>
    <row r="503" spans="1:83" ht="13.2" x14ac:dyDescent="0.25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77"/>
      <c r="BM503" s="48"/>
      <c r="BN503" s="48"/>
      <c r="BO503" s="48"/>
      <c r="BP503" s="48"/>
      <c r="BQ503" s="48"/>
      <c r="BR503" s="48"/>
      <c r="BS503" s="48"/>
      <c r="BT503" s="48"/>
      <c r="BU503" s="48"/>
      <c r="BV503" s="48"/>
      <c r="BW503" s="48"/>
      <c r="BX503" s="48"/>
      <c r="BY503" s="48"/>
      <c r="BZ503" s="48"/>
      <c r="CA503" s="48"/>
      <c r="CB503" s="48"/>
      <c r="CC503" s="48"/>
      <c r="CD503" s="48"/>
      <c r="CE503" s="48"/>
    </row>
    <row r="504" spans="1:83" ht="13.2" x14ac:dyDescent="0.25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77"/>
      <c r="BM504" s="48"/>
      <c r="BN504" s="48"/>
      <c r="BO504" s="48"/>
      <c r="BP504" s="48"/>
      <c r="BQ504" s="48"/>
      <c r="BR504" s="48"/>
      <c r="BS504" s="48"/>
      <c r="BT504" s="48"/>
      <c r="BU504" s="48"/>
      <c r="BV504" s="48"/>
      <c r="BW504" s="48"/>
      <c r="BX504" s="48"/>
      <c r="BY504" s="48"/>
      <c r="BZ504" s="48"/>
      <c r="CA504" s="48"/>
      <c r="CB504" s="48"/>
      <c r="CC504" s="48"/>
      <c r="CD504" s="48"/>
      <c r="CE504" s="48"/>
    </row>
    <row r="505" spans="1:83" ht="13.2" x14ac:dyDescent="0.2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77"/>
      <c r="BM505" s="48"/>
      <c r="BN505" s="48"/>
      <c r="BO505" s="48"/>
      <c r="BP505" s="48"/>
      <c r="BQ505" s="48"/>
      <c r="BR505" s="48"/>
      <c r="BS505" s="48"/>
      <c r="BT505" s="48"/>
      <c r="BU505" s="48"/>
      <c r="BV505" s="48"/>
      <c r="BW505" s="48"/>
      <c r="BX505" s="48"/>
      <c r="BY505" s="48"/>
      <c r="BZ505" s="48"/>
      <c r="CA505" s="48"/>
      <c r="CB505" s="48"/>
      <c r="CC505" s="48"/>
      <c r="CD505" s="48"/>
      <c r="CE505" s="48"/>
    </row>
    <row r="506" spans="1:83" ht="13.2" x14ac:dyDescent="0.25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77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8"/>
      <c r="CD506" s="48"/>
      <c r="CE506" s="48"/>
    </row>
    <row r="507" spans="1:83" ht="13.2" x14ac:dyDescent="0.25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77"/>
      <c r="BM507" s="48"/>
      <c r="BN507" s="48"/>
      <c r="BO507" s="48"/>
      <c r="BP507" s="48"/>
      <c r="BQ507" s="48"/>
      <c r="BR507" s="48"/>
      <c r="BS507" s="48"/>
      <c r="BT507" s="48"/>
      <c r="BU507" s="48"/>
      <c r="BV507" s="48"/>
      <c r="BW507" s="48"/>
      <c r="BX507" s="48"/>
      <c r="BY507" s="48"/>
      <c r="BZ507" s="48"/>
      <c r="CA507" s="48"/>
      <c r="CB507" s="48"/>
      <c r="CC507" s="48"/>
      <c r="CD507" s="48"/>
      <c r="CE507" s="48"/>
    </row>
    <row r="508" spans="1:83" ht="13.2" x14ac:dyDescent="0.2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77"/>
      <c r="BM508" s="48"/>
      <c r="BN508" s="48"/>
      <c r="BO508" s="48"/>
      <c r="BP508" s="48"/>
      <c r="BQ508" s="48"/>
      <c r="BR508" s="48"/>
      <c r="BS508" s="48"/>
      <c r="BT508" s="48"/>
      <c r="BU508" s="48"/>
      <c r="BV508" s="48"/>
      <c r="BW508" s="48"/>
      <c r="BX508" s="48"/>
      <c r="BY508" s="48"/>
      <c r="BZ508" s="48"/>
      <c r="CA508" s="48"/>
      <c r="CB508" s="48"/>
      <c r="CC508" s="48"/>
      <c r="CD508" s="48"/>
      <c r="CE508" s="48"/>
    </row>
    <row r="509" spans="1:83" ht="13.2" x14ac:dyDescent="0.25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77"/>
      <c r="BM509" s="48"/>
      <c r="BN509" s="48"/>
      <c r="BO509" s="48"/>
      <c r="BP509" s="48"/>
      <c r="BQ509" s="48"/>
      <c r="BR509" s="48"/>
      <c r="BS509" s="48"/>
      <c r="BT509" s="48"/>
      <c r="BU509" s="48"/>
      <c r="BV509" s="48"/>
      <c r="BW509" s="48"/>
      <c r="BX509" s="48"/>
      <c r="BY509" s="48"/>
      <c r="BZ509" s="48"/>
      <c r="CA509" s="48"/>
      <c r="CB509" s="48"/>
      <c r="CC509" s="48"/>
      <c r="CD509" s="48"/>
      <c r="CE509" s="48"/>
    </row>
    <row r="510" spans="1:83" ht="13.2" x14ac:dyDescent="0.25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L510" s="77"/>
      <c r="BM510" s="48"/>
      <c r="BN510" s="48"/>
      <c r="BO510" s="48"/>
      <c r="BP510" s="48"/>
      <c r="BQ510" s="48"/>
      <c r="BR510" s="48"/>
      <c r="BS510" s="48"/>
      <c r="BT510" s="48"/>
      <c r="BU510" s="48"/>
      <c r="BV510" s="48"/>
      <c r="BW510" s="48"/>
      <c r="BX510" s="48"/>
      <c r="BY510" s="48"/>
      <c r="BZ510" s="48"/>
      <c r="CA510" s="48"/>
      <c r="CB510" s="48"/>
      <c r="CC510" s="48"/>
      <c r="CD510" s="48"/>
      <c r="CE510" s="48"/>
    </row>
    <row r="511" spans="1:83" ht="13.2" x14ac:dyDescent="0.25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L511" s="77"/>
      <c r="BM511" s="48"/>
      <c r="BN511" s="48"/>
      <c r="BO511" s="48"/>
      <c r="BP511" s="48"/>
      <c r="BQ511" s="48"/>
      <c r="BR511" s="48"/>
      <c r="BS511" s="48"/>
      <c r="BT511" s="48"/>
      <c r="BU511" s="48"/>
      <c r="BV511" s="48"/>
      <c r="BW511" s="48"/>
      <c r="BX511" s="48"/>
      <c r="BY511" s="48"/>
      <c r="BZ511" s="48"/>
      <c r="CA511" s="48"/>
      <c r="CB511" s="48"/>
      <c r="CC511" s="48"/>
      <c r="CD511" s="48"/>
      <c r="CE511" s="48"/>
    </row>
    <row r="512" spans="1:83" ht="13.2" x14ac:dyDescent="0.25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77"/>
      <c r="BM512" s="48"/>
      <c r="BN512" s="48"/>
      <c r="BO512" s="48"/>
      <c r="BP512" s="48"/>
      <c r="BQ512" s="48"/>
      <c r="BR512" s="48"/>
      <c r="BS512" s="48"/>
      <c r="BT512" s="48"/>
      <c r="BU512" s="48"/>
      <c r="BV512" s="48"/>
      <c r="BW512" s="48"/>
      <c r="BX512" s="48"/>
      <c r="BY512" s="48"/>
      <c r="BZ512" s="48"/>
      <c r="CA512" s="48"/>
      <c r="CB512" s="48"/>
      <c r="CC512" s="48"/>
      <c r="CD512" s="48"/>
      <c r="CE512" s="48"/>
    </row>
    <row r="513" spans="1:83" ht="13.2" x14ac:dyDescent="0.25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77"/>
      <c r="BM513" s="48"/>
      <c r="BN513" s="48"/>
      <c r="BO513" s="48"/>
      <c r="BP513" s="48"/>
      <c r="BQ513" s="48"/>
      <c r="BR513" s="48"/>
      <c r="BS513" s="48"/>
      <c r="BT513" s="48"/>
      <c r="BU513" s="48"/>
      <c r="BV513" s="48"/>
      <c r="BW513" s="48"/>
      <c r="BX513" s="48"/>
      <c r="BY513" s="48"/>
      <c r="BZ513" s="48"/>
      <c r="CA513" s="48"/>
      <c r="CB513" s="48"/>
      <c r="CC513" s="48"/>
      <c r="CD513" s="48"/>
      <c r="CE513" s="48"/>
    </row>
    <row r="514" spans="1:83" ht="13.2" x14ac:dyDescent="0.25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L514" s="77"/>
      <c r="BM514" s="48"/>
      <c r="BN514" s="48"/>
      <c r="BO514" s="48"/>
      <c r="BP514" s="48"/>
      <c r="BQ514" s="48"/>
      <c r="BR514" s="48"/>
      <c r="BS514" s="48"/>
      <c r="BT514" s="48"/>
      <c r="BU514" s="48"/>
      <c r="BV514" s="48"/>
      <c r="BW514" s="48"/>
      <c r="BX514" s="48"/>
      <c r="BY514" s="48"/>
      <c r="BZ514" s="48"/>
      <c r="CA514" s="48"/>
      <c r="CB514" s="48"/>
      <c r="CC514" s="48"/>
      <c r="CD514" s="48"/>
      <c r="CE514" s="48"/>
    </row>
    <row r="515" spans="1:83" ht="13.2" x14ac:dyDescent="0.2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77"/>
      <c r="BM515" s="48"/>
      <c r="BN515" s="48"/>
      <c r="BO515" s="48"/>
      <c r="BP515" s="48"/>
      <c r="BQ515" s="48"/>
      <c r="BR515" s="48"/>
      <c r="BS515" s="48"/>
      <c r="BT515" s="48"/>
      <c r="BU515" s="48"/>
      <c r="BV515" s="48"/>
      <c r="BW515" s="48"/>
      <c r="BX515" s="48"/>
      <c r="BY515" s="48"/>
      <c r="BZ515" s="48"/>
      <c r="CA515" s="48"/>
      <c r="CB515" s="48"/>
      <c r="CC515" s="48"/>
      <c r="CD515" s="48"/>
      <c r="CE515" s="48"/>
    </row>
    <row r="516" spans="1:83" ht="13.2" x14ac:dyDescent="0.25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77"/>
      <c r="BM516" s="48"/>
      <c r="BN516" s="48"/>
      <c r="BO516" s="48"/>
      <c r="BP516" s="48"/>
      <c r="BQ516" s="48"/>
      <c r="BR516" s="48"/>
      <c r="BS516" s="48"/>
      <c r="BT516" s="48"/>
      <c r="BU516" s="48"/>
      <c r="BV516" s="48"/>
      <c r="BW516" s="48"/>
      <c r="BX516" s="48"/>
      <c r="BY516" s="48"/>
      <c r="BZ516" s="48"/>
      <c r="CA516" s="48"/>
      <c r="CB516" s="48"/>
      <c r="CC516" s="48"/>
      <c r="CD516" s="48"/>
      <c r="CE516" s="48"/>
    </row>
    <row r="517" spans="1:83" ht="13.2" x14ac:dyDescent="0.25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77"/>
      <c r="BM517" s="48"/>
      <c r="BN517" s="48"/>
      <c r="BO517" s="48"/>
      <c r="BP517" s="48"/>
      <c r="BQ517" s="48"/>
      <c r="BR517" s="48"/>
      <c r="BS517" s="48"/>
      <c r="BT517" s="48"/>
      <c r="BU517" s="48"/>
      <c r="BV517" s="48"/>
      <c r="BW517" s="48"/>
      <c r="BX517" s="48"/>
      <c r="BY517" s="48"/>
      <c r="BZ517" s="48"/>
      <c r="CA517" s="48"/>
      <c r="CB517" s="48"/>
      <c r="CC517" s="48"/>
      <c r="CD517" s="48"/>
      <c r="CE517" s="48"/>
    </row>
    <row r="518" spans="1:83" ht="13.2" x14ac:dyDescent="0.25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77"/>
      <c r="BM518" s="48"/>
      <c r="BN518" s="48"/>
      <c r="BO518" s="48"/>
      <c r="BP518" s="48"/>
      <c r="BQ518" s="48"/>
      <c r="BR518" s="48"/>
      <c r="BS518" s="48"/>
      <c r="BT518" s="48"/>
      <c r="BU518" s="48"/>
      <c r="BV518" s="48"/>
      <c r="BW518" s="48"/>
      <c r="BX518" s="48"/>
      <c r="BY518" s="48"/>
      <c r="BZ518" s="48"/>
      <c r="CA518" s="48"/>
      <c r="CB518" s="48"/>
      <c r="CC518" s="48"/>
      <c r="CD518" s="48"/>
      <c r="CE518" s="48"/>
    </row>
    <row r="519" spans="1:83" ht="13.2" x14ac:dyDescent="0.25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77"/>
      <c r="BM519" s="48"/>
      <c r="BN519" s="48"/>
      <c r="BO519" s="48"/>
      <c r="BP519" s="48"/>
      <c r="BQ519" s="48"/>
      <c r="BR519" s="48"/>
      <c r="BS519" s="48"/>
      <c r="BT519" s="48"/>
      <c r="BU519" s="48"/>
      <c r="BV519" s="48"/>
      <c r="BW519" s="48"/>
      <c r="BX519" s="48"/>
      <c r="BY519" s="48"/>
      <c r="BZ519" s="48"/>
      <c r="CA519" s="48"/>
      <c r="CB519" s="48"/>
      <c r="CC519" s="48"/>
      <c r="CD519" s="48"/>
      <c r="CE519" s="48"/>
    </row>
    <row r="520" spans="1:83" ht="13.2" x14ac:dyDescent="0.25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77"/>
      <c r="BM520" s="48"/>
      <c r="BN520" s="48"/>
      <c r="BO520" s="48"/>
      <c r="BP520" s="48"/>
      <c r="BQ520" s="48"/>
      <c r="BR520" s="48"/>
      <c r="BS520" s="48"/>
      <c r="BT520" s="48"/>
      <c r="BU520" s="48"/>
      <c r="BV520" s="48"/>
      <c r="BW520" s="48"/>
      <c r="BX520" s="48"/>
      <c r="BY520" s="48"/>
      <c r="BZ520" s="48"/>
      <c r="CA520" s="48"/>
      <c r="CB520" s="48"/>
      <c r="CC520" s="48"/>
      <c r="CD520" s="48"/>
      <c r="CE520" s="48"/>
    </row>
    <row r="521" spans="1:83" ht="13.2" x14ac:dyDescent="0.25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77"/>
      <c r="BM521" s="48"/>
      <c r="BN521" s="48"/>
      <c r="BO521" s="48"/>
      <c r="BP521" s="48"/>
      <c r="BQ521" s="48"/>
      <c r="BR521" s="48"/>
      <c r="BS521" s="48"/>
      <c r="BT521" s="48"/>
      <c r="BU521" s="48"/>
      <c r="BV521" s="48"/>
      <c r="BW521" s="48"/>
      <c r="BX521" s="48"/>
      <c r="BY521" s="48"/>
      <c r="BZ521" s="48"/>
      <c r="CA521" s="48"/>
      <c r="CB521" s="48"/>
      <c r="CC521" s="48"/>
      <c r="CD521" s="48"/>
      <c r="CE521" s="48"/>
    </row>
    <row r="522" spans="1:83" ht="13.2" x14ac:dyDescent="0.25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L522" s="77"/>
      <c r="BM522" s="48"/>
      <c r="BN522" s="48"/>
      <c r="BO522" s="48"/>
      <c r="BP522" s="48"/>
      <c r="BQ522" s="48"/>
      <c r="BR522" s="48"/>
      <c r="BS522" s="48"/>
      <c r="BT522" s="48"/>
      <c r="BU522" s="48"/>
      <c r="BV522" s="48"/>
      <c r="BW522" s="48"/>
      <c r="BX522" s="48"/>
      <c r="BY522" s="48"/>
      <c r="BZ522" s="48"/>
      <c r="CA522" s="48"/>
      <c r="CB522" s="48"/>
      <c r="CC522" s="48"/>
      <c r="CD522" s="48"/>
      <c r="CE522" s="48"/>
    </row>
    <row r="523" spans="1:83" ht="13.2" x14ac:dyDescent="0.25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77"/>
      <c r="BM523" s="48"/>
      <c r="BN523" s="48"/>
      <c r="BO523" s="48"/>
      <c r="BP523" s="48"/>
      <c r="BQ523" s="48"/>
      <c r="BR523" s="48"/>
      <c r="BS523" s="48"/>
      <c r="BT523" s="48"/>
      <c r="BU523" s="48"/>
      <c r="BV523" s="48"/>
      <c r="BW523" s="48"/>
      <c r="BX523" s="48"/>
      <c r="BY523" s="48"/>
      <c r="BZ523" s="48"/>
      <c r="CA523" s="48"/>
      <c r="CB523" s="48"/>
      <c r="CC523" s="48"/>
      <c r="CD523" s="48"/>
      <c r="CE523" s="48"/>
    </row>
    <row r="524" spans="1:83" ht="13.2" x14ac:dyDescent="0.25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77"/>
      <c r="BM524" s="48"/>
      <c r="BN524" s="48"/>
      <c r="BO524" s="48"/>
      <c r="BP524" s="48"/>
      <c r="BQ524" s="48"/>
      <c r="BR524" s="48"/>
      <c r="BS524" s="48"/>
      <c r="BT524" s="48"/>
      <c r="BU524" s="48"/>
      <c r="BV524" s="48"/>
      <c r="BW524" s="48"/>
      <c r="BX524" s="48"/>
      <c r="BY524" s="48"/>
      <c r="BZ524" s="48"/>
      <c r="CA524" s="48"/>
      <c r="CB524" s="48"/>
      <c r="CC524" s="48"/>
      <c r="CD524" s="48"/>
      <c r="CE524" s="48"/>
    </row>
    <row r="525" spans="1:83" ht="13.2" x14ac:dyDescent="0.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77"/>
      <c r="BM525" s="48"/>
      <c r="BN525" s="48"/>
      <c r="BO525" s="48"/>
      <c r="BP525" s="48"/>
      <c r="BQ525" s="48"/>
      <c r="BR525" s="48"/>
      <c r="BS525" s="48"/>
      <c r="BT525" s="48"/>
      <c r="BU525" s="48"/>
      <c r="BV525" s="48"/>
      <c r="BW525" s="48"/>
      <c r="BX525" s="48"/>
      <c r="BY525" s="48"/>
      <c r="BZ525" s="48"/>
      <c r="CA525" s="48"/>
      <c r="CB525" s="48"/>
      <c r="CC525" s="48"/>
      <c r="CD525" s="48"/>
      <c r="CE525" s="48"/>
    </row>
    <row r="526" spans="1:83" ht="13.2" x14ac:dyDescent="0.25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77"/>
      <c r="BM526" s="48"/>
      <c r="BN526" s="48"/>
      <c r="BO526" s="48"/>
      <c r="BP526" s="48"/>
      <c r="BQ526" s="48"/>
      <c r="BR526" s="48"/>
      <c r="BS526" s="48"/>
      <c r="BT526" s="48"/>
      <c r="BU526" s="48"/>
      <c r="BV526" s="48"/>
      <c r="BW526" s="48"/>
      <c r="BX526" s="48"/>
      <c r="BY526" s="48"/>
      <c r="BZ526" s="48"/>
      <c r="CA526" s="48"/>
      <c r="CB526" s="48"/>
      <c r="CC526" s="48"/>
      <c r="CD526" s="48"/>
      <c r="CE526" s="48"/>
    </row>
    <row r="527" spans="1:83" ht="13.2" x14ac:dyDescent="0.25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L527" s="77"/>
      <c r="BM527" s="48"/>
      <c r="BN527" s="48"/>
      <c r="BO527" s="48"/>
      <c r="BP527" s="48"/>
      <c r="BQ527" s="48"/>
      <c r="BR527" s="48"/>
      <c r="BS527" s="48"/>
      <c r="BT527" s="48"/>
      <c r="BU527" s="48"/>
      <c r="BV527" s="48"/>
      <c r="BW527" s="48"/>
      <c r="BX527" s="48"/>
      <c r="BY527" s="48"/>
      <c r="BZ527" s="48"/>
      <c r="CA527" s="48"/>
      <c r="CB527" s="48"/>
      <c r="CC527" s="48"/>
      <c r="CD527" s="48"/>
      <c r="CE527" s="48"/>
    </row>
    <row r="528" spans="1:83" ht="13.2" x14ac:dyDescent="0.25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77"/>
      <c r="BM528" s="48"/>
      <c r="BN528" s="48"/>
      <c r="BO528" s="48"/>
      <c r="BP528" s="48"/>
      <c r="BQ528" s="48"/>
      <c r="BR528" s="48"/>
      <c r="BS528" s="48"/>
      <c r="BT528" s="48"/>
      <c r="BU528" s="48"/>
      <c r="BV528" s="48"/>
      <c r="BW528" s="48"/>
      <c r="BX528" s="48"/>
      <c r="BY528" s="48"/>
      <c r="BZ528" s="48"/>
      <c r="CA528" s="48"/>
      <c r="CB528" s="48"/>
      <c r="CC528" s="48"/>
      <c r="CD528" s="48"/>
      <c r="CE528" s="48"/>
    </row>
    <row r="529" spans="1:83" ht="13.2" x14ac:dyDescent="0.25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77"/>
      <c r="BM529" s="48"/>
      <c r="BN529" s="48"/>
      <c r="BO529" s="48"/>
      <c r="BP529" s="48"/>
      <c r="BQ529" s="48"/>
      <c r="BR529" s="48"/>
      <c r="BS529" s="48"/>
      <c r="BT529" s="48"/>
      <c r="BU529" s="48"/>
      <c r="BV529" s="48"/>
      <c r="BW529" s="48"/>
      <c r="BX529" s="48"/>
      <c r="BY529" s="48"/>
      <c r="BZ529" s="48"/>
      <c r="CA529" s="48"/>
      <c r="CB529" s="48"/>
      <c r="CC529" s="48"/>
      <c r="CD529" s="48"/>
      <c r="CE529" s="48"/>
    </row>
    <row r="530" spans="1:83" ht="13.2" x14ac:dyDescent="0.25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77"/>
      <c r="BM530" s="48"/>
      <c r="BN530" s="48"/>
      <c r="BO530" s="48"/>
      <c r="BP530" s="48"/>
      <c r="BQ530" s="48"/>
      <c r="BR530" s="48"/>
      <c r="BS530" s="48"/>
      <c r="BT530" s="48"/>
      <c r="BU530" s="48"/>
      <c r="BV530" s="48"/>
      <c r="BW530" s="48"/>
      <c r="BX530" s="48"/>
      <c r="BY530" s="48"/>
      <c r="BZ530" s="48"/>
      <c r="CA530" s="48"/>
      <c r="CB530" s="48"/>
      <c r="CC530" s="48"/>
      <c r="CD530" s="48"/>
      <c r="CE530" s="48"/>
    </row>
    <row r="531" spans="1:83" ht="13.2" x14ac:dyDescent="0.25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77"/>
      <c r="BM531" s="48"/>
      <c r="BN531" s="48"/>
      <c r="BO531" s="48"/>
      <c r="BP531" s="48"/>
      <c r="BQ531" s="48"/>
      <c r="BR531" s="48"/>
      <c r="BS531" s="48"/>
      <c r="BT531" s="48"/>
      <c r="BU531" s="48"/>
      <c r="BV531" s="48"/>
      <c r="BW531" s="48"/>
      <c r="BX531" s="48"/>
      <c r="BY531" s="48"/>
      <c r="BZ531" s="48"/>
      <c r="CA531" s="48"/>
      <c r="CB531" s="48"/>
      <c r="CC531" s="48"/>
      <c r="CD531" s="48"/>
      <c r="CE531" s="48"/>
    </row>
    <row r="532" spans="1:83" ht="13.2" x14ac:dyDescent="0.25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77"/>
      <c r="BM532" s="48"/>
      <c r="BN532" s="48"/>
      <c r="BO532" s="48"/>
      <c r="BP532" s="48"/>
      <c r="BQ532" s="48"/>
      <c r="BR532" s="48"/>
      <c r="BS532" s="48"/>
      <c r="BT532" s="48"/>
      <c r="BU532" s="48"/>
      <c r="BV532" s="48"/>
      <c r="BW532" s="48"/>
      <c r="BX532" s="48"/>
      <c r="BY532" s="48"/>
      <c r="BZ532" s="48"/>
      <c r="CA532" s="48"/>
      <c r="CB532" s="48"/>
      <c r="CC532" s="48"/>
      <c r="CD532" s="48"/>
      <c r="CE532" s="48"/>
    </row>
    <row r="533" spans="1:83" ht="13.2" x14ac:dyDescent="0.25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77"/>
      <c r="BM533" s="48"/>
      <c r="BN533" s="48"/>
      <c r="BO533" s="48"/>
      <c r="BP533" s="48"/>
      <c r="BQ533" s="48"/>
      <c r="BR533" s="48"/>
      <c r="BS533" s="48"/>
      <c r="BT533" s="48"/>
      <c r="BU533" s="48"/>
      <c r="BV533" s="48"/>
      <c r="BW533" s="48"/>
      <c r="BX533" s="48"/>
      <c r="BY533" s="48"/>
      <c r="BZ533" s="48"/>
      <c r="CA533" s="48"/>
      <c r="CB533" s="48"/>
      <c r="CC533" s="48"/>
      <c r="CD533" s="48"/>
      <c r="CE533" s="48"/>
    </row>
    <row r="534" spans="1:83" ht="13.2" x14ac:dyDescent="0.25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L534" s="77"/>
      <c r="BM534" s="48"/>
      <c r="BN534" s="48"/>
      <c r="BO534" s="48"/>
      <c r="BP534" s="48"/>
      <c r="BQ534" s="48"/>
      <c r="BR534" s="48"/>
      <c r="BS534" s="48"/>
      <c r="BT534" s="48"/>
      <c r="BU534" s="48"/>
      <c r="BV534" s="48"/>
      <c r="BW534" s="48"/>
      <c r="BX534" s="48"/>
      <c r="BY534" s="48"/>
      <c r="BZ534" s="48"/>
      <c r="CA534" s="48"/>
      <c r="CB534" s="48"/>
      <c r="CC534" s="48"/>
      <c r="CD534" s="48"/>
      <c r="CE534" s="48"/>
    </row>
    <row r="535" spans="1:83" ht="13.2" x14ac:dyDescent="0.2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L535" s="77"/>
      <c r="BM535" s="48"/>
      <c r="BN535" s="48"/>
      <c r="BO535" s="48"/>
      <c r="BP535" s="48"/>
      <c r="BQ535" s="48"/>
      <c r="BR535" s="48"/>
      <c r="BS535" s="48"/>
      <c r="BT535" s="48"/>
      <c r="BU535" s="48"/>
      <c r="BV535" s="48"/>
      <c r="BW535" s="48"/>
      <c r="BX535" s="48"/>
      <c r="BY535" s="48"/>
      <c r="BZ535" s="48"/>
      <c r="CA535" s="48"/>
      <c r="CB535" s="48"/>
      <c r="CC535" s="48"/>
      <c r="CD535" s="48"/>
      <c r="CE535" s="48"/>
    </row>
    <row r="536" spans="1:83" ht="13.2" x14ac:dyDescent="0.25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77"/>
      <c r="BM536" s="48"/>
      <c r="BN536" s="48"/>
      <c r="BO536" s="48"/>
      <c r="BP536" s="48"/>
      <c r="BQ536" s="48"/>
      <c r="BR536" s="48"/>
      <c r="BS536" s="48"/>
      <c r="BT536" s="48"/>
      <c r="BU536" s="48"/>
      <c r="BV536" s="48"/>
      <c r="BW536" s="48"/>
      <c r="BX536" s="48"/>
      <c r="BY536" s="48"/>
      <c r="BZ536" s="48"/>
      <c r="CA536" s="48"/>
      <c r="CB536" s="48"/>
      <c r="CC536" s="48"/>
      <c r="CD536" s="48"/>
      <c r="CE536" s="48"/>
    </row>
    <row r="537" spans="1:83" ht="13.2" x14ac:dyDescent="0.25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77"/>
      <c r="BM537" s="48"/>
      <c r="BN537" s="48"/>
      <c r="BO537" s="48"/>
      <c r="BP537" s="48"/>
      <c r="BQ537" s="48"/>
      <c r="BR537" s="48"/>
      <c r="BS537" s="48"/>
      <c r="BT537" s="48"/>
      <c r="BU537" s="48"/>
      <c r="BV537" s="48"/>
      <c r="BW537" s="48"/>
      <c r="BX537" s="48"/>
      <c r="BY537" s="48"/>
      <c r="BZ537" s="48"/>
      <c r="CA537" s="48"/>
      <c r="CB537" s="48"/>
      <c r="CC537" s="48"/>
      <c r="CD537" s="48"/>
      <c r="CE537" s="48"/>
    </row>
    <row r="538" spans="1:83" ht="13.2" x14ac:dyDescent="0.25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77"/>
      <c r="BM538" s="48"/>
      <c r="BN538" s="48"/>
      <c r="BO538" s="48"/>
      <c r="BP538" s="48"/>
      <c r="BQ538" s="48"/>
      <c r="BR538" s="48"/>
      <c r="BS538" s="48"/>
      <c r="BT538" s="48"/>
      <c r="BU538" s="48"/>
      <c r="BV538" s="48"/>
      <c r="BW538" s="48"/>
      <c r="BX538" s="48"/>
      <c r="BY538" s="48"/>
      <c r="BZ538" s="48"/>
      <c r="CA538" s="48"/>
      <c r="CB538" s="48"/>
      <c r="CC538" s="48"/>
      <c r="CD538" s="48"/>
      <c r="CE538" s="48"/>
    </row>
    <row r="539" spans="1:83" ht="13.2" x14ac:dyDescent="0.25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77"/>
      <c r="BM539" s="48"/>
      <c r="BN539" s="48"/>
      <c r="BO539" s="48"/>
      <c r="BP539" s="48"/>
      <c r="BQ539" s="48"/>
      <c r="BR539" s="48"/>
      <c r="BS539" s="48"/>
      <c r="BT539" s="48"/>
      <c r="BU539" s="48"/>
      <c r="BV539" s="48"/>
      <c r="BW539" s="48"/>
      <c r="BX539" s="48"/>
      <c r="BY539" s="48"/>
      <c r="BZ539" s="48"/>
      <c r="CA539" s="48"/>
      <c r="CB539" s="48"/>
      <c r="CC539" s="48"/>
      <c r="CD539" s="48"/>
      <c r="CE539" s="48"/>
    </row>
    <row r="540" spans="1:83" ht="13.2" x14ac:dyDescent="0.25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77"/>
      <c r="BM540" s="48"/>
      <c r="BN540" s="48"/>
      <c r="BO540" s="48"/>
      <c r="BP540" s="48"/>
      <c r="BQ540" s="48"/>
      <c r="BR540" s="48"/>
      <c r="BS540" s="48"/>
      <c r="BT540" s="48"/>
      <c r="BU540" s="48"/>
      <c r="BV540" s="48"/>
      <c r="BW540" s="48"/>
      <c r="BX540" s="48"/>
      <c r="BY540" s="48"/>
      <c r="BZ540" s="48"/>
      <c r="CA540" s="48"/>
      <c r="CB540" s="48"/>
      <c r="CC540" s="48"/>
      <c r="CD540" s="48"/>
      <c r="CE540" s="48"/>
    </row>
    <row r="541" spans="1:83" ht="13.2" x14ac:dyDescent="0.25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77"/>
      <c r="BM541" s="48"/>
      <c r="BN541" s="48"/>
      <c r="BO541" s="48"/>
      <c r="BP541" s="48"/>
      <c r="BQ541" s="48"/>
      <c r="BR541" s="48"/>
      <c r="BS541" s="48"/>
      <c r="BT541" s="48"/>
      <c r="BU541" s="48"/>
      <c r="BV541" s="48"/>
      <c r="BW541" s="48"/>
      <c r="BX541" s="48"/>
      <c r="BY541" s="48"/>
      <c r="BZ541" s="48"/>
      <c r="CA541" s="48"/>
      <c r="CB541" s="48"/>
      <c r="CC541" s="48"/>
      <c r="CD541" s="48"/>
      <c r="CE541" s="48"/>
    </row>
    <row r="542" spans="1:83" ht="13.2" x14ac:dyDescent="0.25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77"/>
      <c r="BM542" s="48"/>
      <c r="BN542" s="48"/>
      <c r="BO542" s="48"/>
      <c r="BP542" s="48"/>
      <c r="BQ542" s="48"/>
      <c r="BR542" s="48"/>
      <c r="BS542" s="48"/>
      <c r="BT542" s="48"/>
      <c r="BU542" s="48"/>
      <c r="BV542" s="48"/>
      <c r="BW542" s="48"/>
      <c r="BX542" s="48"/>
      <c r="BY542" s="48"/>
      <c r="BZ542" s="48"/>
      <c r="CA542" s="48"/>
      <c r="CB542" s="48"/>
      <c r="CC542" s="48"/>
      <c r="CD542" s="48"/>
      <c r="CE542" s="48"/>
    </row>
    <row r="543" spans="1:83" ht="13.2" x14ac:dyDescent="0.2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77"/>
      <c r="BM543" s="48"/>
      <c r="BN543" s="48"/>
      <c r="BO543" s="48"/>
      <c r="BP543" s="48"/>
      <c r="BQ543" s="48"/>
      <c r="BR543" s="48"/>
      <c r="BS543" s="48"/>
      <c r="BT543" s="48"/>
      <c r="BU543" s="48"/>
      <c r="BV543" s="48"/>
      <c r="BW543" s="48"/>
      <c r="BX543" s="48"/>
      <c r="BY543" s="48"/>
      <c r="BZ543" s="48"/>
      <c r="CA543" s="48"/>
      <c r="CB543" s="48"/>
      <c r="CC543" s="48"/>
      <c r="CD543" s="48"/>
      <c r="CE543" s="48"/>
    </row>
    <row r="544" spans="1:83" ht="13.2" x14ac:dyDescent="0.25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77"/>
      <c r="BM544" s="48"/>
      <c r="BN544" s="48"/>
      <c r="BO544" s="48"/>
      <c r="BP544" s="48"/>
      <c r="BQ544" s="48"/>
      <c r="BR544" s="48"/>
      <c r="BS544" s="48"/>
      <c r="BT544" s="48"/>
      <c r="BU544" s="48"/>
      <c r="BV544" s="48"/>
      <c r="BW544" s="48"/>
      <c r="BX544" s="48"/>
      <c r="BY544" s="48"/>
      <c r="BZ544" s="48"/>
      <c r="CA544" s="48"/>
      <c r="CB544" s="48"/>
      <c r="CC544" s="48"/>
      <c r="CD544" s="48"/>
      <c r="CE544" s="48"/>
    </row>
    <row r="545" spans="1:83" ht="13.2" x14ac:dyDescent="0.2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77"/>
      <c r="BM545" s="48"/>
      <c r="BN545" s="48"/>
      <c r="BO545" s="48"/>
      <c r="BP545" s="48"/>
      <c r="BQ545" s="48"/>
      <c r="BR545" s="48"/>
      <c r="BS545" s="48"/>
      <c r="BT545" s="48"/>
      <c r="BU545" s="48"/>
      <c r="BV545" s="48"/>
      <c r="BW545" s="48"/>
      <c r="BX545" s="48"/>
      <c r="BY545" s="48"/>
      <c r="BZ545" s="48"/>
      <c r="CA545" s="48"/>
      <c r="CB545" s="48"/>
      <c r="CC545" s="48"/>
      <c r="CD545" s="48"/>
      <c r="CE545" s="48"/>
    </row>
    <row r="546" spans="1:83" ht="13.2" x14ac:dyDescent="0.25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77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8"/>
      <c r="CD546" s="48"/>
      <c r="CE546" s="48"/>
    </row>
    <row r="547" spans="1:83" ht="13.2" x14ac:dyDescent="0.25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77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  <c r="CE547" s="48"/>
    </row>
    <row r="548" spans="1:83" ht="13.2" x14ac:dyDescent="0.25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77"/>
      <c r="BM548" s="48"/>
      <c r="BN548" s="48"/>
      <c r="BO548" s="48"/>
      <c r="BP548" s="48"/>
      <c r="BQ548" s="48"/>
      <c r="BR548" s="48"/>
      <c r="BS548" s="48"/>
      <c r="BT548" s="48"/>
      <c r="BU548" s="48"/>
      <c r="BV548" s="48"/>
      <c r="BW548" s="48"/>
      <c r="BX548" s="48"/>
      <c r="BY548" s="48"/>
      <c r="BZ548" s="48"/>
      <c r="CA548" s="48"/>
      <c r="CB548" s="48"/>
      <c r="CC548" s="48"/>
      <c r="CD548" s="48"/>
      <c r="CE548" s="48"/>
    </row>
    <row r="549" spans="1:83" ht="13.2" x14ac:dyDescent="0.25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77"/>
      <c r="BM549" s="48"/>
      <c r="BN549" s="48"/>
      <c r="BO549" s="48"/>
      <c r="BP549" s="48"/>
      <c r="BQ549" s="48"/>
      <c r="BR549" s="48"/>
      <c r="BS549" s="48"/>
      <c r="BT549" s="48"/>
      <c r="BU549" s="48"/>
      <c r="BV549" s="48"/>
      <c r="BW549" s="48"/>
      <c r="BX549" s="48"/>
      <c r="BY549" s="48"/>
      <c r="BZ549" s="48"/>
      <c r="CA549" s="48"/>
      <c r="CB549" s="48"/>
      <c r="CC549" s="48"/>
      <c r="CD549" s="48"/>
      <c r="CE549" s="48"/>
    </row>
    <row r="550" spans="1:83" ht="13.2" x14ac:dyDescent="0.25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77"/>
      <c r="BM550" s="48"/>
      <c r="BN550" s="48"/>
      <c r="BO550" s="48"/>
      <c r="BP550" s="48"/>
      <c r="BQ550" s="48"/>
      <c r="BR550" s="48"/>
      <c r="BS550" s="48"/>
      <c r="BT550" s="48"/>
      <c r="BU550" s="48"/>
      <c r="BV550" s="48"/>
      <c r="BW550" s="48"/>
      <c r="BX550" s="48"/>
      <c r="BY550" s="48"/>
      <c r="BZ550" s="48"/>
      <c r="CA550" s="48"/>
      <c r="CB550" s="48"/>
      <c r="CC550" s="48"/>
      <c r="CD550" s="48"/>
      <c r="CE550" s="48"/>
    </row>
    <row r="551" spans="1:83" ht="13.2" x14ac:dyDescent="0.25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77"/>
      <c r="BM551" s="48"/>
      <c r="BN551" s="48"/>
      <c r="BO551" s="48"/>
      <c r="BP551" s="48"/>
      <c r="BQ551" s="48"/>
      <c r="BR551" s="48"/>
      <c r="BS551" s="48"/>
      <c r="BT551" s="48"/>
      <c r="BU551" s="48"/>
      <c r="BV551" s="48"/>
      <c r="BW551" s="48"/>
      <c r="BX551" s="48"/>
      <c r="BY551" s="48"/>
      <c r="BZ551" s="48"/>
      <c r="CA551" s="48"/>
      <c r="CB551" s="48"/>
      <c r="CC551" s="48"/>
      <c r="CD551" s="48"/>
      <c r="CE551" s="48"/>
    </row>
    <row r="552" spans="1:83" ht="13.2" x14ac:dyDescent="0.25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77"/>
      <c r="BM552" s="48"/>
      <c r="BN552" s="48"/>
      <c r="BO552" s="48"/>
      <c r="BP552" s="48"/>
      <c r="BQ552" s="48"/>
      <c r="BR552" s="48"/>
      <c r="BS552" s="48"/>
      <c r="BT552" s="48"/>
      <c r="BU552" s="48"/>
      <c r="BV552" s="48"/>
      <c r="BW552" s="48"/>
      <c r="BX552" s="48"/>
      <c r="BY552" s="48"/>
      <c r="BZ552" s="48"/>
      <c r="CA552" s="48"/>
      <c r="CB552" s="48"/>
      <c r="CC552" s="48"/>
      <c r="CD552" s="48"/>
      <c r="CE552" s="48"/>
    </row>
    <row r="553" spans="1:83" ht="13.2" x14ac:dyDescent="0.25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77"/>
      <c r="BM553" s="48"/>
      <c r="BN553" s="48"/>
      <c r="BO553" s="48"/>
      <c r="BP553" s="48"/>
      <c r="BQ553" s="48"/>
      <c r="BR553" s="48"/>
      <c r="BS553" s="48"/>
      <c r="BT553" s="48"/>
      <c r="BU553" s="48"/>
      <c r="BV553" s="48"/>
      <c r="BW553" s="48"/>
      <c r="BX553" s="48"/>
      <c r="BY553" s="48"/>
      <c r="BZ553" s="48"/>
      <c r="CA553" s="48"/>
      <c r="CB553" s="48"/>
      <c r="CC553" s="48"/>
      <c r="CD553" s="48"/>
      <c r="CE553" s="48"/>
    </row>
    <row r="554" spans="1:83" ht="13.2" x14ac:dyDescent="0.25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77"/>
      <c r="BM554" s="48"/>
      <c r="BN554" s="48"/>
      <c r="BO554" s="48"/>
      <c r="BP554" s="48"/>
      <c r="BQ554" s="48"/>
      <c r="BR554" s="48"/>
      <c r="BS554" s="48"/>
      <c r="BT554" s="48"/>
      <c r="BU554" s="48"/>
      <c r="BV554" s="48"/>
      <c r="BW554" s="48"/>
      <c r="BX554" s="48"/>
      <c r="BY554" s="48"/>
      <c r="BZ554" s="48"/>
      <c r="CA554" s="48"/>
      <c r="CB554" s="48"/>
      <c r="CC554" s="48"/>
      <c r="CD554" s="48"/>
      <c r="CE554" s="48"/>
    </row>
    <row r="555" spans="1:83" ht="13.2" x14ac:dyDescent="0.2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77"/>
      <c r="BM555" s="48"/>
      <c r="BN555" s="48"/>
      <c r="BO555" s="48"/>
      <c r="BP555" s="48"/>
      <c r="BQ555" s="48"/>
      <c r="BR555" s="48"/>
      <c r="BS555" s="48"/>
      <c r="BT555" s="48"/>
      <c r="BU555" s="48"/>
      <c r="BV555" s="48"/>
      <c r="BW555" s="48"/>
      <c r="BX555" s="48"/>
      <c r="BY555" s="48"/>
      <c r="BZ555" s="48"/>
      <c r="CA555" s="48"/>
      <c r="CB555" s="48"/>
      <c r="CC555" s="48"/>
      <c r="CD555" s="48"/>
      <c r="CE555" s="48"/>
    </row>
    <row r="556" spans="1:83" ht="13.2" x14ac:dyDescent="0.25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77"/>
      <c r="BM556" s="48"/>
      <c r="BN556" s="48"/>
      <c r="BO556" s="48"/>
      <c r="BP556" s="48"/>
      <c r="BQ556" s="48"/>
      <c r="BR556" s="48"/>
      <c r="BS556" s="48"/>
      <c r="BT556" s="48"/>
      <c r="BU556" s="48"/>
      <c r="BV556" s="48"/>
      <c r="BW556" s="48"/>
      <c r="BX556" s="48"/>
      <c r="BY556" s="48"/>
      <c r="BZ556" s="48"/>
      <c r="CA556" s="48"/>
      <c r="CB556" s="48"/>
      <c r="CC556" s="48"/>
      <c r="CD556" s="48"/>
      <c r="CE556" s="48"/>
    </row>
    <row r="557" spans="1:83" ht="13.2" x14ac:dyDescent="0.25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77"/>
      <c r="BM557" s="48"/>
      <c r="BN557" s="48"/>
      <c r="BO557" s="48"/>
      <c r="BP557" s="48"/>
      <c r="BQ557" s="48"/>
      <c r="BR557" s="48"/>
      <c r="BS557" s="48"/>
      <c r="BT557" s="48"/>
      <c r="BU557" s="48"/>
      <c r="BV557" s="48"/>
      <c r="BW557" s="48"/>
      <c r="BX557" s="48"/>
      <c r="BY557" s="48"/>
      <c r="BZ557" s="48"/>
      <c r="CA557" s="48"/>
      <c r="CB557" s="48"/>
      <c r="CC557" s="48"/>
      <c r="CD557" s="48"/>
      <c r="CE557" s="48"/>
    </row>
    <row r="558" spans="1:83" ht="13.2" x14ac:dyDescent="0.2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77"/>
      <c r="BM558" s="48"/>
      <c r="BN558" s="48"/>
      <c r="BO558" s="48"/>
      <c r="BP558" s="48"/>
      <c r="BQ558" s="48"/>
      <c r="BR558" s="48"/>
      <c r="BS558" s="48"/>
      <c r="BT558" s="48"/>
      <c r="BU558" s="48"/>
      <c r="BV558" s="48"/>
      <c r="BW558" s="48"/>
      <c r="BX558" s="48"/>
      <c r="BY558" s="48"/>
      <c r="BZ558" s="48"/>
      <c r="CA558" s="48"/>
      <c r="CB558" s="48"/>
      <c r="CC558" s="48"/>
      <c r="CD558" s="48"/>
      <c r="CE558" s="48"/>
    </row>
    <row r="559" spans="1:83" ht="13.2" x14ac:dyDescent="0.25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77"/>
      <c r="BM559" s="48"/>
      <c r="BN559" s="48"/>
      <c r="BO559" s="48"/>
      <c r="BP559" s="48"/>
      <c r="BQ559" s="48"/>
      <c r="BR559" s="48"/>
      <c r="BS559" s="48"/>
      <c r="BT559" s="48"/>
      <c r="BU559" s="48"/>
      <c r="BV559" s="48"/>
      <c r="BW559" s="48"/>
      <c r="BX559" s="48"/>
      <c r="BY559" s="48"/>
      <c r="BZ559" s="48"/>
      <c r="CA559" s="48"/>
      <c r="CB559" s="48"/>
      <c r="CC559" s="48"/>
      <c r="CD559" s="48"/>
      <c r="CE559" s="48"/>
    </row>
    <row r="560" spans="1:83" ht="13.2" x14ac:dyDescent="0.25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77"/>
      <c r="BM560" s="48"/>
      <c r="BN560" s="48"/>
      <c r="BO560" s="48"/>
      <c r="BP560" s="48"/>
      <c r="BQ560" s="48"/>
      <c r="BR560" s="48"/>
      <c r="BS560" s="48"/>
      <c r="BT560" s="48"/>
      <c r="BU560" s="48"/>
      <c r="BV560" s="48"/>
      <c r="BW560" s="48"/>
      <c r="BX560" s="48"/>
      <c r="BY560" s="48"/>
      <c r="BZ560" s="48"/>
      <c r="CA560" s="48"/>
      <c r="CB560" s="48"/>
      <c r="CC560" s="48"/>
      <c r="CD560" s="48"/>
      <c r="CE560" s="48"/>
    </row>
    <row r="561" spans="1:83" ht="13.2" x14ac:dyDescent="0.25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77"/>
      <c r="BM561" s="48"/>
      <c r="BN561" s="48"/>
      <c r="BO561" s="48"/>
      <c r="BP561" s="48"/>
      <c r="BQ561" s="48"/>
      <c r="BR561" s="48"/>
      <c r="BS561" s="48"/>
      <c r="BT561" s="48"/>
      <c r="BU561" s="48"/>
      <c r="BV561" s="48"/>
      <c r="BW561" s="48"/>
      <c r="BX561" s="48"/>
      <c r="BY561" s="48"/>
      <c r="BZ561" s="48"/>
      <c r="CA561" s="48"/>
      <c r="CB561" s="48"/>
      <c r="CC561" s="48"/>
      <c r="CD561" s="48"/>
      <c r="CE561" s="48"/>
    </row>
    <row r="562" spans="1:83" ht="13.2" x14ac:dyDescent="0.25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77"/>
      <c r="BM562" s="48"/>
      <c r="BN562" s="48"/>
      <c r="BO562" s="48"/>
      <c r="BP562" s="48"/>
      <c r="BQ562" s="48"/>
      <c r="BR562" s="48"/>
      <c r="BS562" s="48"/>
      <c r="BT562" s="48"/>
      <c r="BU562" s="48"/>
      <c r="BV562" s="48"/>
      <c r="BW562" s="48"/>
      <c r="BX562" s="48"/>
      <c r="BY562" s="48"/>
      <c r="BZ562" s="48"/>
      <c r="CA562" s="48"/>
      <c r="CB562" s="48"/>
      <c r="CC562" s="48"/>
      <c r="CD562" s="48"/>
      <c r="CE562" s="48"/>
    </row>
    <row r="563" spans="1:83" ht="13.2" x14ac:dyDescent="0.25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77"/>
      <c r="BM563" s="48"/>
      <c r="BN563" s="48"/>
      <c r="BO563" s="48"/>
      <c r="BP563" s="48"/>
      <c r="BQ563" s="48"/>
      <c r="BR563" s="48"/>
      <c r="BS563" s="48"/>
      <c r="BT563" s="48"/>
      <c r="BU563" s="48"/>
      <c r="BV563" s="48"/>
      <c r="BW563" s="48"/>
      <c r="BX563" s="48"/>
      <c r="BY563" s="48"/>
      <c r="BZ563" s="48"/>
      <c r="CA563" s="48"/>
      <c r="CB563" s="48"/>
      <c r="CC563" s="48"/>
      <c r="CD563" s="48"/>
      <c r="CE563" s="48"/>
    </row>
    <row r="564" spans="1:83" ht="13.2" x14ac:dyDescent="0.25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77"/>
      <c r="BM564" s="48"/>
      <c r="BN564" s="48"/>
      <c r="BO564" s="48"/>
      <c r="BP564" s="48"/>
      <c r="BQ564" s="48"/>
      <c r="BR564" s="48"/>
      <c r="BS564" s="48"/>
      <c r="BT564" s="48"/>
      <c r="BU564" s="48"/>
      <c r="BV564" s="48"/>
      <c r="BW564" s="48"/>
      <c r="BX564" s="48"/>
      <c r="BY564" s="48"/>
      <c r="BZ564" s="48"/>
      <c r="CA564" s="48"/>
      <c r="CB564" s="48"/>
      <c r="CC564" s="48"/>
      <c r="CD564" s="48"/>
      <c r="CE564" s="48"/>
    </row>
    <row r="565" spans="1:83" ht="13.2" x14ac:dyDescent="0.2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77"/>
      <c r="BM565" s="48"/>
      <c r="BN565" s="48"/>
      <c r="BO565" s="48"/>
      <c r="BP565" s="48"/>
      <c r="BQ565" s="48"/>
      <c r="BR565" s="48"/>
      <c r="BS565" s="48"/>
      <c r="BT565" s="48"/>
      <c r="BU565" s="48"/>
      <c r="BV565" s="48"/>
      <c r="BW565" s="48"/>
      <c r="BX565" s="48"/>
      <c r="BY565" s="48"/>
      <c r="BZ565" s="48"/>
      <c r="CA565" s="48"/>
      <c r="CB565" s="48"/>
      <c r="CC565" s="48"/>
      <c r="CD565" s="48"/>
      <c r="CE565" s="48"/>
    </row>
    <row r="566" spans="1:83" ht="13.2" x14ac:dyDescent="0.25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77"/>
      <c r="BM566" s="48"/>
      <c r="BN566" s="48"/>
      <c r="BO566" s="48"/>
      <c r="BP566" s="48"/>
      <c r="BQ566" s="48"/>
      <c r="BR566" s="48"/>
      <c r="BS566" s="48"/>
      <c r="BT566" s="48"/>
      <c r="BU566" s="48"/>
      <c r="BV566" s="48"/>
      <c r="BW566" s="48"/>
      <c r="BX566" s="48"/>
      <c r="BY566" s="48"/>
      <c r="BZ566" s="48"/>
      <c r="CA566" s="48"/>
      <c r="CB566" s="48"/>
      <c r="CC566" s="48"/>
      <c r="CD566" s="48"/>
      <c r="CE566" s="48"/>
    </row>
    <row r="567" spans="1:83" ht="13.2" x14ac:dyDescent="0.25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77"/>
      <c r="BM567" s="48"/>
      <c r="BN567" s="48"/>
      <c r="BO567" s="48"/>
      <c r="BP567" s="48"/>
      <c r="BQ567" s="48"/>
      <c r="BR567" s="48"/>
      <c r="BS567" s="48"/>
      <c r="BT567" s="48"/>
      <c r="BU567" s="48"/>
      <c r="BV567" s="48"/>
      <c r="BW567" s="48"/>
      <c r="BX567" s="48"/>
      <c r="BY567" s="48"/>
      <c r="BZ567" s="48"/>
      <c r="CA567" s="48"/>
      <c r="CB567" s="48"/>
      <c r="CC567" s="48"/>
      <c r="CD567" s="48"/>
      <c r="CE567" s="48"/>
    </row>
    <row r="568" spans="1:83" ht="13.2" x14ac:dyDescent="0.25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77"/>
      <c r="BM568" s="48"/>
      <c r="BN568" s="48"/>
      <c r="BO568" s="48"/>
      <c r="BP568" s="48"/>
      <c r="BQ568" s="48"/>
      <c r="BR568" s="48"/>
      <c r="BS568" s="48"/>
      <c r="BT568" s="48"/>
      <c r="BU568" s="48"/>
      <c r="BV568" s="48"/>
      <c r="BW568" s="48"/>
      <c r="BX568" s="48"/>
      <c r="BY568" s="48"/>
      <c r="BZ568" s="48"/>
      <c r="CA568" s="48"/>
      <c r="CB568" s="48"/>
      <c r="CC568" s="48"/>
      <c r="CD568" s="48"/>
      <c r="CE568" s="48"/>
    </row>
    <row r="569" spans="1:83" ht="13.2" x14ac:dyDescent="0.25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77"/>
      <c r="BM569" s="48"/>
      <c r="BN569" s="48"/>
      <c r="BO569" s="48"/>
      <c r="BP569" s="48"/>
      <c r="BQ569" s="48"/>
      <c r="BR569" s="48"/>
      <c r="BS569" s="48"/>
      <c r="BT569" s="48"/>
      <c r="BU569" s="48"/>
      <c r="BV569" s="48"/>
      <c r="BW569" s="48"/>
      <c r="BX569" s="48"/>
      <c r="BY569" s="48"/>
      <c r="BZ569" s="48"/>
      <c r="CA569" s="48"/>
      <c r="CB569" s="48"/>
      <c r="CC569" s="48"/>
      <c r="CD569" s="48"/>
      <c r="CE569" s="48"/>
    </row>
    <row r="570" spans="1:83" ht="13.2" x14ac:dyDescent="0.25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77"/>
      <c r="BM570" s="48"/>
      <c r="BN570" s="48"/>
      <c r="BO570" s="48"/>
      <c r="BP570" s="48"/>
      <c r="BQ570" s="48"/>
      <c r="BR570" s="48"/>
      <c r="BS570" s="48"/>
      <c r="BT570" s="48"/>
      <c r="BU570" s="48"/>
      <c r="BV570" s="48"/>
      <c r="BW570" s="48"/>
      <c r="BX570" s="48"/>
      <c r="BY570" s="48"/>
      <c r="BZ570" s="48"/>
      <c r="CA570" s="48"/>
      <c r="CB570" s="48"/>
      <c r="CC570" s="48"/>
      <c r="CD570" s="48"/>
      <c r="CE570" s="48"/>
    </row>
    <row r="571" spans="1:83" ht="13.2" x14ac:dyDescent="0.25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77"/>
      <c r="BM571" s="48"/>
      <c r="BN571" s="48"/>
      <c r="BO571" s="48"/>
      <c r="BP571" s="48"/>
      <c r="BQ571" s="48"/>
      <c r="BR571" s="48"/>
      <c r="BS571" s="48"/>
      <c r="BT571" s="48"/>
      <c r="BU571" s="48"/>
      <c r="BV571" s="48"/>
      <c r="BW571" s="48"/>
      <c r="BX571" s="48"/>
      <c r="BY571" s="48"/>
      <c r="BZ571" s="48"/>
      <c r="CA571" s="48"/>
      <c r="CB571" s="48"/>
      <c r="CC571" s="48"/>
      <c r="CD571" s="48"/>
      <c r="CE571" s="48"/>
    </row>
    <row r="572" spans="1:83" ht="13.2" x14ac:dyDescent="0.25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77"/>
      <c r="BM572" s="48"/>
      <c r="BN572" s="48"/>
      <c r="BO572" s="48"/>
      <c r="BP572" s="48"/>
      <c r="BQ572" s="48"/>
      <c r="BR572" s="48"/>
      <c r="BS572" s="48"/>
      <c r="BT572" s="48"/>
      <c r="BU572" s="48"/>
      <c r="BV572" s="48"/>
      <c r="BW572" s="48"/>
      <c r="BX572" s="48"/>
      <c r="BY572" s="48"/>
      <c r="BZ572" s="48"/>
      <c r="CA572" s="48"/>
      <c r="CB572" s="48"/>
      <c r="CC572" s="48"/>
      <c r="CD572" s="48"/>
      <c r="CE572" s="48"/>
    </row>
    <row r="573" spans="1:83" ht="13.2" x14ac:dyDescent="0.25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77"/>
      <c r="BM573" s="48"/>
      <c r="BN573" s="48"/>
      <c r="BO573" s="48"/>
      <c r="BP573" s="48"/>
      <c r="BQ573" s="48"/>
      <c r="BR573" s="48"/>
      <c r="BS573" s="48"/>
      <c r="BT573" s="48"/>
      <c r="BU573" s="48"/>
      <c r="BV573" s="48"/>
      <c r="BW573" s="48"/>
      <c r="BX573" s="48"/>
      <c r="BY573" s="48"/>
      <c r="BZ573" s="48"/>
      <c r="CA573" s="48"/>
      <c r="CB573" s="48"/>
      <c r="CC573" s="48"/>
      <c r="CD573" s="48"/>
      <c r="CE573" s="48"/>
    </row>
    <row r="574" spans="1:83" ht="13.2" x14ac:dyDescent="0.25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77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8"/>
      <c r="CD574" s="48"/>
      <c r="CE574" s="48"/>
    </row>
    <row r="575" spans="1:83" ht="13.2" x14ac:dyDescent="0.2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77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8"/>
      <c r="CD575" s="48"/>
      <c r="CE575" s="48"/>
    </row>
    <row r="576" spans="1:83" ht="13.2" x14ac:dyDescent="0.25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77"/>
      <c r="BM576" s="48"/>
      <c r="BN576" s="48"/>
      <c r="BO576" s="48"/>
      <c r="BP576" s="48"/>
      <c r="BQ576" s="48"/>
      <c r="BR576" s="48"/>
      <c r="BS576" s="48"/>
      <c r="BT576" s="48"/>
      <c r="BU576" s="48"/>
      <c r="BV576" s="48"/>
      <c r="BW576" s="48"/>
      <c r="BX576" s="48"/>
      <c r="BY576" s="48"/>
      <c r="BZ576" s="48"/>
      <c r="CA576" s="48"/>
      <c r="CB576" s="48"/>
      <c r="CC576" s="48"/>
      <c r="CD576" s="48"/>
      <c r="CE576" s="48"/>
    </row>
    <row r="577" spans="1:83" ht="13.2" x14ac:dyDescent="0.2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77"/>
      <c r="BM577" s="48"/>
      <c r="BN577" s="48"/>
      <c r="BO577" s="48"/>
      <c r="BP577" s="48"/>
      <c r="BQ577" s="48"/>
      <c r="BR577" s="48"/>
      <c r="BS577" s="48"/>
      <c r="BT577" s="48"/>
      <c r="BU577" s="48"/>
      <c r="BV577" s="48"/>
      <c r="BW577" s="48"/>
      <c r="BX577" s="48"/>
      <c r="BY577" s="48"/>
      <c r="BZ577" s="48"/>
      <c r="CA577" s="48"/>
      <c r="CB577" s="48"/>
      <c r="CC577" s="48"/>
      <c r="CD577" s="48"/>
      <c r="CE577" s="48"/>
    </row>
    <row r="578" spans="1:83" ht="13.2" x14ac:dyDescent="0.25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77"/>
      <c r="BM578" s="48"/>
      <c r="BN578" s="48"/>
      <c r="BO578" s="48"/>
      <c r="BP578" s="48"/>
      <c r="BQ578" s="48"/>
      <c r="BR578" s="48"/>
      <c r="BS578" s="48"/>
      <c r="BT578" s="48"/>
      <c r="BU578" s="48"/>
      <c r="BV578" s="48"/>
      <c r="BW578" s="48"/>
      <c r="BX578" s="48"/>
      <c r="BY578" s="48"/>
      <c r="BZ578" s="48"/>
      <c r="CA578" s="48"/>
      <c r="CB578" s="48"/>
      <c r="CC578" s="48"/>
      <c r="CD578" s="48"/>
      <c r="CE578" s="48"/>
    </row>
    <row r="579" spans="1:83" ht="13.2" x14ac:dyDescent="0.25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77"/>
      <c r="BM579" s="48"/>
      <c r="BN579" s="48"/>
      <c r="BO579" s="48"/>
      <c r="BP579" s="48"/>
      <c r="BQ579" s="48"/>
      <c r="BR579" s="48"/>
      <c r="BS579" s="48"/>
      <c r="BT579" s="48"/>
      <c r="BU579" s="48"/>
      <c r="BV579" s="48"/>
      <c r="BW579" s="48"/>
      <c r="BX579" s="48"/>
      <c r="BY579" s="48"/>
      <c r="BZ579" s="48"/>
      <c r="CA579" s="48"/>
      <c r="CB579" s="48"/>
      <c r="CC579" s="48"/>
      <c r="CD579" s="48"/>
      <c r="CE579" s="48"/>
    </row>
    <row r="580" spans="1:83" ht="13.2" x14ac:dyDescent="0.25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77"/>
      <c r="BM580" s="48"/>
      <c r="BN580" s="48"/>
      <c r="BO580" s="48"/>
      <c r="BP580" s="48"/>
      <c r="BQ580" s="48"/>
      <c r="BR580" s="48"/>
      <c r="BS580" s="48"/>
      <c r="BT580" s="48"/>
      <c r="BU580" s="48"/>
      <c r="BV580" s="48"/>
      <c r="BW580" s="48"/>
      <c r="BX580" s="48"/>
      <c r="BY580" s="48"/>
      <c r="BZ580" s="48"/>
      <c r="CA580" s="48"/>
      <c r="CB580" s="48"/>
      <c r="CC580" s="48"/>
      <c r="CD580" s="48"/>
      <c r="CE580" s="48"/>
    </row>
    <row r="581" spans="1:83" ht="13.2" x14ac:dyDescent="0.25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77"/>
      <c r="BM581" s="48"/>
      <c r="BN581" s="48"/>
      <c r="BO581" s="48"/>
      <c r="BP581" s="48"/>
      <c r="BQ581" s="48"/>
      <c r="BR581" s="48"/>
      <c r="BS581" s="48"/>
      <c r="BT581" s="48"/>
      <c r="BU581" s="48"/>
      <c r="BV581" s="48"/>
      <c r="BW581" s="48"/>
      <c r="BX581" s="48"/>
      <c r="BY581" s="48"/>
      <c r="BZ581" s="48"/>
      <c r="CA581" s="48"/>
      <c r="CB581" s="48"/>
      <c r="CC581" s="48"/>
      <c r="CD581" s="48"/>
      <c r="CE581" s="48"/>
    </row>
    <row r="582" spans="1:83" ht="13.2" x14ac:dyDescent="0.25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77"/>
      <c r="BM582" s="48"/>
      <c r="BN582" s="48"/>
      <c r="BO582" s="48"/>
      <c r="BP582" s="48"/>
      <c r="BQ582" s="48"/>
      <c r="BR582" s="48"/>
      <c r="BS582" s="48"/>
      <c r="BT582" s="48"/>
      <c r="BU582" s="48"/>
      <c r="BV582" s="48"/>
      <c r="BW582" s="48"/>
      <c r="BX582" s="48"/>
      <c r="BY582" s="48"/>
      <c r="BZ582" s="48"/>
      <c r="CA582" s="48"/>
      <c r="CB582" s="48"/>
      <c r="CC582" s="48"/>
      <c r="CD582" s="48"/>
      <c r="CE582" s="48"/>
    </row>
    <row r="583" spans="1:83" ht="13.2" x14ac:dyDescent="0.2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77"/>
      <c r="BM583" s="48"/>
      <c r="BN583" s="48"/>
      <c r="BO583" s="48"/>
      <c r="BP583" s="48"/>
      <c r="BQ583" s="48"/>
      <c r="BR583" s="48"/>
      <c r="BS583" s="48"/>
      <c r="BT583" s="48"/>
      <c r="BU583" s="48"/>
      <c r="BV583" s="48"/>
      <c r="BW583" s="48"/>
      <c r="BX583" s="48"/>
      <c r="BY583" s="48"/>
      <c r="BZ583" s="48"/>
      <c r="CA583" s="48"/>
      <c r="CB583" s="48"/>
      <c r="CC583" s="48"/>
      <c r="CD583" s="48"/>
      <c r="CE583" s="48"/>
    </row>
    <row r="584" spans="1:83" ht="13.2" x14ac:dyDescent="0.25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77"/>
      <c r="BM584" s="48"/>
      <c r="BN584" s="48"/>
      <c r="BO584" s="48"/>
      <c r="BP584" s="48"/>
      <c r="BQ584" s="48"/>
      <c r="BR584" s="48"/>
      <c r="BS584" s="48"/>
      <c r="BT584" s="48"/>
      <c r="BU584" s="48"/>
      <c r="BV584" s="48"/>
      <c r="BW584" s="48"/>
      <c r="BX584" s="48"/>
      <c r="BY584" s="48"/>
      <c r="BZ584" s="48"/>
      <c r="CA584" s="48"/>
      <c r="CB584" s="48"/>
      <c r="CC584" s="48"/>
      <c r="CD584" s="48"/>
      <c r="CE584" s="48"/>
    </row>
    <row r="585" spans="1:83" ht="13.2" x14ac:dyDescent="0.2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77"/>
      <c r="BM585" s="48"/>
      <c r="BN585" s="48"/>
      <c r="BO585" s="48"/>
      <c r="BP585" s="48"/>
      <c r="BQ585" s="48"/>
      <c r="BR585" s="48"/>
      <c r="BS585" s="48"/>
      <c r="BT585" s="48"/>
      <c r="BU585" s="48"/>
      <c r="BV585" s="48"/>
      <c r="BW585" s="48"/>
      <c r="BX585" s="48"/>
      <c r="BY585" s="48"/>
      <c r="BZ585" s="48"/>
      <c r="CA585" s="48"/>
      <c r="CB585" s="48"/>
      <c r="CC585" s="48"/>
      <c r="CD585" s="48"/>
      <c r="CE585" s="48"/>
    </row>
    <row r="586" spans="1:83" ht="13.2" x14ac:dyDescent="0.25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77"/>
      <c r="BM586" s="48"/>
      <c r="BN586" s="48"/>
      <c r="BO586" s="48"/>
      <c r="BP586" s="48"/>
      <c r="BQ586" s="48"/>
      <c r="BR586" s="48"/>
      <c r="BS586" s="48"/>
      <c r="BT586" s="48"/>
      <c r="BU586" s="48"/>
      <c r="BV586" s="48"/>
      <c r="BW586" s="48"/>
      <c r="BX586" s="48"/>
      <c r="BY586" s="48"/>
      <c r="BZ586" s="48"/>
      <c r="CA586" s="48"/>
      <c r="CB586" s="48"/>
      <c r="CC586" s="48"/>
      <c r="CD586" s="48"/>
      <c r="CE586" s="48"/>
    </row>
    <row r="587" spans="1:83" ht="13.2" x14ac:dyDescent="0.25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77"/>
      <c r="BM587" s="48"/>
      <c r="BN587" s="48"/>
      <c r="BO587" s="48"/>
      <c r="BP587" s="48"/>
      <c r="BQ587" s="48"/>
      <c r="BR587" s="48"/>
      <c r="BS587" s="48"/>
      <c r="BT587" s="48"/>
      <c r="BU587" s="48"/>
      <c r="BV587" s="48"/>
      <c r="BW587" s="48"/>
      <c r="BX587" s="48"/>
      <c r="BY587" s="48"/>
      <c r="BZ587" s="48"/>
      <c r="CA587" s="48"/>
      <c r="CB587" s="48"/>
      <c r="CC587" s="48"/>
      <c r="CD587" s="48"/>
      <c r="CE587" s="48"/>
    </row>
    <row r="588" spans="1:83" ht="13.2" x14ac:dyDescent="0.25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77"/>
      <c r="BM588" s="48"/>
      <c r="BN588" s="48"/>
      <c r="BO588" s="48"/>
      <c r="BP588" s="48"/>
      <c r="BQ588" s="48"/>
      <c r="BR588" s="48"/>
      <c r="BS588" s="48"/>
      <c r="BT588" s="48"/>
      <c r="BU588" s="48"/>
      <c r="BV588" s="48"/>
      <c r="BW588" s="48"/>
      <c r="BX588" s="48"/>
      <c r="BY588" s="48"/>
      <c r="BZ588" s="48"/>
      <c r="CA588" s="48"/>
      <c r="CB588" s="48"/>
      <c r="CC588" s="48"/>
      <c r="CD588" s="48"/>
      <c r="CE588" s="48"/>
    </row>
    <row r="589" spans="1:83" ht="13.2" x14ac:dyDescent="0.25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77"/>
      <c r="BM589" s="48"/>
      <c r="BN589" s="48"/>
      <c r="BO589" s="48"/>
      <c r="BP589" s="48"/>
      <c r="BQ589" s="48"/>
      <c r="BR589" s="48"/>
      <c r="BS589" s="48"/>
      <c r="BT589" s="48"/>
      <c r="BU589" s="48"/>
      <c r="BV589" s="48"/>
      <c r="BW589" s="48"/>
      <c r="BX589" s="48"/>
      <c r="BY589" s="48"/>
      <c r="BZ589" s="48"/>
      <c r="CA589" s="48"/>
      <c r="CB589" s="48"/>
      <c r="CC589" s="48"/>
      <c r="CD589" s="48"/>
      <c r="CE589" s="48"/>
    </row>
    <row r="590" spans="1:83" ht="13.2" x14ac:dyDescent="0.25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77"/>
      <c r="BM590" s="48"/>
      <c r="BN590" s="48"/>
      <c r="BO590" s="48"/>
      <c r="BP590" s="48"/>
      <c r="BQ590" s="48"/>
      <c r="BR590" s="48"/>
      <c r="BS590" s="48"/>
      <c r="BT590" s="48"/>
      <c r="BU590" s="48"/>
      <c r="BV590" s="48"/>
      <c r="BW590" s="48"/>
      <c r="BX590" s="48"/>
      <c r="BY590" s="48"/>
      <c r="BZ590" s="48"/>
      <c r="CA590" s="48"/>
      <c r="CB590" s="48"/>
      <c r="CC590" s="48"/>
      <c r="CD590" s="48"/>
      <c r="CE590" s="48"/>
    </row>
    <row r="591" spans="1:83" ht="13.2" x14ac:dyDescent="0.25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77"/>
      <c r="BM591" s="48"/>
      <c r="BN591" s="48"/>
      <c r="BO591" s="48"/>
      <c r="BP591" s="48"/>
      <c r="BQ591" s="48"/>
      <c r="BR591" s="48"/>
      <c r="BS591" s="48"/>
      <c r="BT591" s="48"/>
      <c r="BU591" s="48"/>
      <c r="BV591" s="48"/>
      <c r="BW591" s="48"/>
      <c r="BX591" s="48"/>
      <c r="BY591" s="48"/>
      <c r="BZ591" s="48"/>
      <c r="CA591" s="48"/>
      <c r="CB591" s="48"/>
      <c r="CC591" s="48"/>
      <c r="CD591" s="48"/>
      <c r="CE591" s="48"/>
    </row>
    <row r="592" spans="1:83" ht="13.2" x14ac:dyDescent="0.25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77"/>
      <c r="BM592" s="48"/>
      <c r="BN592" s="48"/>
      <c r="BO592" s="48"/>
      <c r="BP592" s="48"/>
      <c r="BQ592" s="48"/>
      <c r="BR592" s="48"/>
      <c r="BS592" s="48"/>
      <c r="BT592" s="48"/>
      <c r="BU592" s="48"/>
      <c r="BV592" s="48"/>
      <c r="BW592" s="48"/>
      <c r="BX592" s="48"/>
      <c r="BY592" s="48"/>
      <c r="BZ592" s="48"/>
      <c r="CA592" s="48"/>
      <c r="CB592" s="48"/>
      <c r="CC592" s="48"/>
      <c r="CD592" s="48"/>
      <c r="CE592" s="48"/>
    </row>
    <row r="593" spans="1:83" ht="13.2" x14ac:dyDescent="0.25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77"/>
      <c r="BM593" s="48"/>
      <c r="BN593" s="48"/>
      <c r="BO593" s="48"/>
      <c r="BP593" s="48"/>
      <c r="BQ593" s="48"/>
      <c r="BR593" s="48"/>
      <c r="BS593" s="48"/>
      <c r="BT593" s="48"/>
      <c r="BU593" s="48"/>
      <c r="BV593" s="48"/>
      <c r="BW593" s="48"/>
      <c r="BX593" s="48"/>
      <c r="BY593" s="48"/>
      <c r="BZ593" s="48"/>
      <c r="CA593" s="48"/>
      <c r="CB593" s="48"/>
      <c r="CC593" s="48"/>
      <c r="CD593" s="48"/>
      <c r="CE593" s="48"/>
    </row>
    <row r="594" spans="1:83" ht="13.2" x14ac:dyDescent="0.25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77"/>
      <c r="BM594" s="48"/>
      <c r="BN594" s="48"/>
      <c r="BO594" s="48"/>
      <c r="BP594" s="48"/>
      <c r="BQ594" s="48"/>
      <c r="BR594" s="48"/>
      <c r="BS594" s="48"/>
      <c r="BT594" s="48"/>
      <c r="BU594" s="48"/>
      <c r="BV594" s="48"/>
      <c r="BW594" s="48"/>
      <c r="BX594" s="48"/>
      <c r="BY594" s="48"/>
      <c r="BZ594" s="48"/>
      <c r="CA594" s="48"/>
      <c r="CB594" s="48"/>
      <c r="CC594" s="48"/>
      <c r="CD594" s="48"/>
      <c r="CE594" s="48"/>
    </row>
    <row r="595" spans="1:83" ht="13.2" x14ac:dyDescent="0.2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77"/>
      <c r="BM595" s="48"/>
      <c r="BN595" s="48"/>
      <c r="BO595" s="48"/>
      <c r="BP595" s="48"/>
      <c r="BQ595" s="48"/>
      <c r="BR595" s="48"/>
      <c r="BS595" s="48"/>
      <c r="BT595" s="48"/>
      <c r="BU595" s="48"/>
      <c r="BV595" s="48"/>
      <c r="BW595" s="48"/>
      <c r="BX595" s="48"/>
      <c r="BY595" s="48"/>
      <c r="BZ595" s="48"/>
      <c r="CA595" s="48"/>
      <c r="CB595" s="48"/>
      <c r="CC595" s="48"/>
      <c r="CD595" s="48"/>
      <c r="CE595" s="48"/>
    </row>
    <row r="596" spans="1:83" ht="13.2" x14ac:dyDescent="0.25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L596" s="77"/>
      <c r="BM596" s="48"/>
      <c r="BN596" s="48"/>
      <c r="BO596" s="48"/>
      <c r="BP596" s="48"/>
      <c r="BQ596" s="48"/>
      <c r="BR596" s="48"/>
      <c r="BS596" s="48"/>
      <c r="BT596" s="48"/>
      <c r="BU596" s="48"/>
      <c r="BV596" s="48"/>
      <c r="BW596" s="48"/>
      <c r="BX596" s="48"/>
      <c r="BY596" s="48"/>
      <c r="BZ596" s="48"/>
      <c r="CA596" s="48"/>
      <c r="CB596" s="48"/>
      <c r="CC596" s="48"/>
      <c r="CD596" s="48"/>
      <c r="CE596" s="48"/>
    </row>
    <row r="597" spans="1:83" ht="13.2" x14ac:dyDescent="0.25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77"/>
      <c r="BM597" s="48"/>
      <c r="BN597" s="48"/>
      <c r="BO597" s="48"/>
      <c r="BP597" s="48"/>
      <c r="BQ597" s="48"/>
      <c r="BR597" s="48"/>
      <c r="BS597" s="48"/>
      <c r="BT597" s="48"/>
      <c r="BU597" s="48"/>
      <c r="BV597" s="48"/>
      <c r="BW597" s="48"/>
      <c r="BX597" s="48"/>
      <c r="BY597" s="48"/>
      <c r="BZ597" s="48"/>
      <c r="CA597" s="48"/>
      <c r="CB597" s="48"/>
      <c r="CC597" s="48"/>
      <c r="CD597" s="48"/>
      <c r="CE597" s="48"/>
    </row>
    <row r="598" spans="1:83" ht="13.2" x14ac:dyDescent="0.25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77"/>
      <c r="BM598" s="48"/>
      <c r="BN598" s="48"/>
      <c r="BO598" s="48"/>
      <c r="BP598" s="48"/>
      <c r="BQ598" s="48"/>
      <c r="BR598" s="48"/>
      <c r="BS598" s="48"/>
      <c r="BT598" s="48"/>
      <c r="BU598" s="48"/>
      <c r="BV598" s="48"/>
      <c r="BW598" s="48"/>
      <c r="BX598" s="48"/>
      <c r="BY598" s="48"/>
      <c r="BZ598" s="48"/>
      <c r="CA598" s="48"/>
      <c r="CB598" s="48"/>
      <c r="CC598" s="48"/>
      <c r="CD598" s="48"/>
      <c r="CE598" s="48"/>
    </row>
    <row r="599" spans="1:83" ht="13.2" x14ac:dyDescent="0.25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L599" s="77"/>
      <c r="BM599" s="48"/>
      <c r="BN599" s="48"/>
      <c r="BO599" s="48"/>
      <c r="BP599" s="48"/>
      <c r="BQ599" s="48"/>
      <c r="BR599" s="48"/>
      <c r="BS599" s="48"/>
      <c r="BT599" s="48"/>
      <c r="BU599" s="48"/>
      <c r="BV599" s="48"/>
      <c r="BW599" s="48"/>
      <c r="BX599" s="48"/>
      <c r="BY599" s="48"/>
      <c r="BZ599" s="48"/>
      <c r="CA599" s="48"/>
      <c r="CB599" s="48"/>
      <c r="CC599" s="48"/>
      <c r="CD599" s="48"/>
      <c r="CE599" s="48"/>
    </row>
    <row r="600" spans="1:83" ht="13.2" x14ac:dyDescent="0.25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77"/>
      <c r="BM600" s="48"/>
      <c r="BN600" s="48"/>
      <c r="BO600" s="48"/>
      <c r="BP600" s="48"/>
      <c r="BQ600" s="48"/>
      <c r="BR600" s="48"/>
      <c r="BS600" s="48"/>
      <c r="BT600" s="48"/>
      <c r="BU600" s="48"/>
      <c r="BV600" s="48"/>
      <c r="BW600" s="48"/>
      <c r="BX600" s="48"/>
      <c r="BY600" s="48"/>
      <c r="BZ600" s="48"/>
      <c r="CA600" s="48"/>
      <c r="CB600" s="48"/>
      <c r="CC600" s="48"/>
      <c r="CD600" s="48"/>
      <c r="CE600" s="48"/>
    </row>
    <row r="601" spans="1:83" ht="13.2" x14ac:dyDescent="0.25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77"/>
      <c r="BM601" s="48"/>
      <c r="BN601" s="48"/>
      <c r="BO601" s="48"/>
      <c r="BP601" s="48"/>
      <c r="BQ601" s="48"/>
      <c r="BR601" s="48"/>
      <c r="BS601" s="48"/>
      <c r="BT601" s="48"/>
      <c r="BU601" s="48"/>
      <c r="BV601" s="48"/>
      <c r="BW601" s="48"/>
      <c r="BX601" s="48"/>
      <c r="BY601" s="48"/>
      <c r="BZ601" s="48"/>
      <c r="CA601" s="48"/>
      <c r="CB601" s="48"/>
      <c r="CC601" s="48"/>
      <c r="CD601" s="48"/>
      <c r="CE601" s="48"/>
    </row>
    <row r="602" spans="1:83" ht="13.2" x14ac:dyDescent="0.25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77"/>
      <c r="BM602" s="48"/>
      <c r="BN602" s="48"/>
      <c r="BO602" s="48"/>
      <c r="BP602" s="48"/>
      <c r="BQ602" s="48"/>
      <c r="BR602" s="48"/>
      <c r="BS602" s="48"/>
      <c r="BT602" s="48"/>
      <c r="BU602" s="48"/>
      <c r="BV602" s="48"/>
      <c r="BW602" s="48"/>
      <c r="BX602" s="48"/>
      <c r="BY602" s="48"/>
      <c r="BZ602" s="48"/>
      <c r="CA602" s="48"/>
      <c r="CB602" s="48"/>
      <c r="CC602" s="48"/>
      <c r="CD602" s="48"/>
      <c r="CE602" s="48"/>
    </row>
    <row r="603" spans="1:83" ht="13.2" x14ac:dyDescent="0.25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77"/>
      <c r="BM603" s="48"/>
      <c r="BN603" s="48"/>
      <c r="BO603" s="48"/>
      <c r="BP603" s="48"/>
      <c r="BQ603" s="48"/>
      <c r="BR603" s="48"/>
      <c r="BS603" s="48"/>
      <c r="BT603" s="48"/>
      <c r="BU603" s="48"/>
      <c r="BV603" s="48"/>
      <c r="BW603" s="48"/>
      <c r="BX603" s="48"/>
      <c r="BY603" s="48"/>
      <c r="BZ603" s="48"/>
      <c r="CA603" s="48"/>
      <c r="CB603" s="48"/>
      <c r="CC603" s="48"/>
      <c r="CD603" s="48"/>
      <c r="CE603" s="48"/>
    </row>
    <row r="604" spans="1:83" ht="13.2" x14ac:dyDescent="0.25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77"/>
      <c r="BM604" s="48"/>
      <c r="BN604" s="48"/>
      <c r="BO604" s="48"/>
      <c r="BP604" s="48"/>
      <c r="BQ604" s="48"/>
      <c r="BR604" s="48"/>
      <c r="BS604" s="48"/>
      <c r="BT604" s="48"/>
      <c r="BU604" s="48"/>
      <c r="BV604" s="48"/>
      <c r="BW604" s="48"/>
      <c r="BX604" s="48"/>
      <c r="BY604" s="48"/>
      <c r="BZ604" s="48"/>
      <c r="CA604" s="48"/>
      <c r="CB604" s="48"/>
      <c r="CC604" s="48"/>
      <c r="CD604" s="48"/>
      <c r="CE604" s="48"/>
    </row>
    <row r="605" spans="1:83" ht="13.2" x14ac:dyDescent="0.2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77"/>
      <c r="BM605" s="48"/>
      <c r="BN605" s="48"/>
      <c r="BO605" s="48"/>
      <c r="BP605" s="48"/>
      <c r="BQ605" s="48"/>
      <c r="BR605" s="48"/>
      <c r="BS605" s="48"/>
      <c r="BT605" s="48"/>
      <c r="BU605" s="48"/>
      <c r="BV605" s="48"/>
      <c r="BW605" s="48"/>
      <c r="BX605" s="48"/>
      <c r="BY605" s="48"/>
      <c r="BZ605" s="48"/>
      <c r="CA605" s="48"/>
      <c r="CB605" s="48"/>
      <c r="CC605" s="48"/>
      <c r="CD605" s="48"/>
      <c r="CE605" s="48"/>
    </row>
    <row r="606" spans="1:83" ht="13.2" x14ac:dyDescent="0.25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77"/>
      <c r="BM606" s="48"/>
      <c r="BN606" s="48"/>
      <c r="BO606" s="48"/>
      <c r="BP606" s="48"/>
      <c r="BQ606" s="48"/>
      <c r="BR606" s="48"/>
      <c r="BS606" s="48"/>
      <c r="BT606" s="48"/>
      <c r="BU606" s="48"/>
      <c r="BV606" s="48"/>
      <c r="BW606" s="48"/>
      <c r="BX606" s="48"/>
      <c r="BY606" s="48"/>
      <c r="BZ606" s="48"/>
      <c r="CA606" s="48"/>
      <c r="CB606" s="48"/>
      <c r="CC606" s="48"/>
      <c r="CD606" s="48"/>
      <c r="CE606" s="48"/>
    </row>
    <row r="607" spans="1:83" ht="13.2" x14ac:dyDescent="0.25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L607" s="77"/>
      <c r="BM607" s="48"/>
      <c r="BN607" s="48"/>
      <c r="BO607" s="48"/>
      <c r="BP607" s="48"/>
      <c r="BQ607" s="48"/>
      <c r="BR607" s="48"/>
      <c r="BS607" s="48"/>
      <c r="BT607" s="48"/>
      <c r="BU607" s="48"/>
      <c r="BV607" s="48"/>
      <c r="BW607" s="48"/>
      <c r="BX607" s="48"/>
      <c r="BY607" s="48"/>
      <c r="BZ607" s="48"/>
      <c r="CA607" s="48"/>
      <c r="CB607" s="48"/>
      <c r="CC607" s="48"/>
      <c r="CD607" s="48"/>
      <c r="CE607" s="48"/>
    </row>
    <row r="608" spans="1:83" ht="13.2" x14ac:dyDescent="0.25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77"/>
      <c r="BM608" s="48"/>
      <c r="BN608" s="48"/>
      <c r="BO608" s="48"/>
      <c r="BP608" s="48"/>
      <c r="BQ608" s="48"/>
      <c r="BR608" s="48"/>
      <c r="BS608" s="48"/>
      <c r="BT608" s="48"/>
      <c r="BU608" s="48"/>
      <c r="BV608" s="48"/>
      <c r="BW608" s="48"/>
      <c r="BX608" s="48"/>
      <c r="BY608" s="48"/>
      <c r="BZ608" s="48"/>
      <c r="CA608" s="48"/>
      <c r="CB608" s="48"/>
      <c r="CC608" s="48"/>
      <c r="CD608" s="48"/>
      <c r="CE608" s="48"/>
    </row>
    <row r="609" spans="1:83" ht="13.2" x14ac:dyDescent="0.25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77"/>
      <c r="BM609" s="48"/>
      <c r="BN609" s="48"/>
      <c r="BO609" s="48"/>
      <c r="BP609" s="48"/>
      <c r="BQ609" s="48"/>
      <c r="BR609" s="48"/>
      <c r="BS609" s="48"/>
      <c r="BT609" s="48"/>
      <c r="BU609" s="48"/>
      <c r="BV609" s="48"/>
      <c r="BW609" s="48"/>
      <c r="BX609" s="48"/>
      <c r="BY609" s="48"/>
      <c r="BZ609" s="48"/>
      <c r="CA609" s="48"/>
      <c r="CB609" s="48"/>
      <c r="CC609" s="48"/>
      <c r="CD609" s="48"/>
      <c r="CE609" s="48"/>
    </row>
    <row r="610" spans="1:83" ht="13.2" x14ac:dyDescent="0.25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77"/>
      <c r="BM610" s="48"/>
      <c r="BN610" s="48"/>
      <c r="BO610" s="48"/>
      <c r="BP610" s="48"/>
      <c r="BQ610" s="48"/>
      <c r="BR610" s="48"/>
      <c r="BS610" s="48"/>
      <c r="BT610" s="48"/>
      <c r="BU610" s="48"/>
      <c r="BV610" s="48"/>
      <c r="BW610" s="48"/>
      <c r="BX610" s="48"/>
      <c r="BY610" s="48"/>
      <c r="BZ610" s="48"/>
      <c r="CA610" s="48"/>
      <c r="CB610" s="48"/>
      <c r="CC610" s="48"/>
      <c r="CD610" s="48"/>
      <c r="CE610" s="48"/>
    </row>
    <row r="611" spans="1:83" ht="13.2" x14ac:dyDescent="0.2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77"/>
      <c r="BM611" s="48"/>
      <c r="BN611" s="48"/>
      <c r="BO611" s="48"/>
      <c r="BP611" s="48"/>
      <c r="BQ611" s="48"/>
      <c r="BR611" s="48"/>
      <c r="BS611" s="48"/>
      <c r="BT611" s="48"/>
      <c r="BU611" s="48"/>
      <c r="BV611" s="48"/>
      <c r="BW611" s="48"/>
      <c r="BX611" s="48"/>
      <c r="BY611" s="48"/>
      <c r="BZ611" s="48"/>
      <c r="CA611" s="48"/>
      <c r="CB611" s="48"/>
      <c r="CC611" s="48"/>
      <c r="CD611" s="48"/>
      <c r="CE611" s="48"/>
    </row>
    <row r="612" spans="1:83" ht="13.2" x14ac:dyDescent="0.25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77"/>
      <c r="BM612" s="48"/>
      <c r="BN612" s="48"/>
      <c r="BO612" s="48"/>
      <c r="BP612" s="48"/>
      <c r="BQ612" s="48"/>
      <c r="BR612" s="48"/>
      <c r="BS612" s="48"/>
      <c r="BT612" s="48"/>
      <c r="BU612" s="48"/>
      <c r="BV612" s="48"/>
      <c r="BW612" s="48"/>
      <c r="BX612" s="48"/>
      <c r="BY612" s="48"/>
      <c r="BZ612" s="48"/>
      <c r="CA612" s="48"/>
      <c r="CB612" s="48"/>
      <c r="CC612" s="48"/>
      <c r="CD612" s="48"/>
      <c r="CE612" s="48"/>
    </row>
    <row r="613" spans="1:83" ht="13.2" x14ac:dyDescent="0.25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77"/>
      <c r="BM613" s="48"/>
      <c r="BN613" s="48"/>
      <c r="BO613" s="48"/>
      <c r="BP613" s="48"/>
      <c r="BQ613" s="48"/>
      <c r="BR613" s="48"/>
      <c r="BS613" s="48"/>
      <c r="BT613" s="48"/>
      <c r="BU613" s="48"/>
      <c r="BV613" s="48"/>
      <c r="BW613" s="48"/>
      <c r="BX613" s="48"/>
      <c r="BY613" s="48"/>
      <c r="BZ613" s="48"/>
      <c r="CA613" s="48"/>
      <c r="CB613" s="48"/>
      <c r="CC613" s="48"/>
      <c r="CD613" s="48"/>
      <c r="CE613" s="48"/>
    </row>
    <row r="614" spans="1:83" ht="13.2" x14ac:dyDescent="0.25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77"/>
      <c r="BM614" s="48"/>
      <c r="BN614" s="48"/>
      <c r="BO614" s="48"/>
      <c r="BP614" s="48"/>
      <c r="BQ614" s="48"/>
      <c r="BR614" s="48"/>
      <c r="BS614" s="48"/>
      <c r="BT614" s="48"/>
      <c r="BU614" s="48"/>
      <c r="BV614" s="48"/>
      <c r="BW614" s="48"/>
      <c r="BX614" s="48"/>
      <c r="BY614" s="48"/>
      <c r="BZ614" s="48"/>
      <c r="CA614" s="48"/>
      <c r="CB614" s="48"/>
      <c r="CC614" s="48"/>
      <c r="CD614" s="48"/>
      <c r="CE614" s="48"/>
    </row>
    <row r="615" spans="1:83" ht="13.2" x14ac:dyDescent="0.2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77"/>
      <c r="BM615" s="48"/>
      <c r="BN615" s="48"/>
      <c r="BO615" s="48"/>
      <c r="BP615" s="48"/>
      <c r="BQ615" s="48"/>
      <c r="BR615" s="48"/>
      <c r="BS615" s="48"/>
      <c r="BT615" s="48"/>
      <c r="BU615" s="48"/>
      <c r="BV615" s="48"/>
      <c r="BW615" s="48"/>
      <c r="BX615" s="48"/>
      <c r="BY615" s="48"/>
      <c r="BZ615" s="48"/>
      <c r="CA615" s="48"/>
      <c r="CB615" s="48"/>
      <c r="CC615" s="48"/>
      <c r="CD615" s="48"/>
      <c r="CE615" s="48"/>
    </row>
    <row r="616" spans="1:83" ht="13.2" x14ac:dyDescent="0.25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77"/>
      <c r="BM616" s="48"/>
      <c r="BN616" s="48"/>
      <c r="BO616" s="48"/>
      <c r="BP616" s="48"/>
      <c r="BQ616" s="48"/>
      <c r="BR616" s="48"/>
      <c r="BS616" s="48"/>
      <c r="BT616" s="48"/>
      <c r="BU616" s="48"/>
      <c r="BV616" s="48"/>
      <c r="BW616" s="48"/>
      <c r="BX616" s="48"/>
      <c r="BY616" s="48"/>
      <c r="BZ616" s="48"/>
      <c r="CA616" s="48"/>
      <c r="CB616" s="48"/>
      <c r="CC616" s="48"/>
      <c r="CD616" s="48"/>
      <c r="CE616" s="48"/>
    </row>
    <row r="617" spans="1:83" ht="13.2" x14ac:dyDescent="0.25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77"/>
      <c r="BM617" s="48"/>
      <c r="BN617" s="48"/>
      <c r="BO617" s="48"/>
      <c r="BP617" s="48"/>
      <c r="BQ617" s="48"/>
      <c r="BR617" s="48"/>
      <c r="BS617" s="48"/>
      <c r="BT617" s="48"/>
      <c r="BU617" s="48"/>
      <c r="BV617" s="48"/>
      <c r="BW617" s="48"/>
      <c r="BX617" s="48"/>
      <c r="BY617" s="48"/>
      <c r="BZ617" s="48"/>
      <c r="CA617" s="48"/>
      <c r="CB617" s="48"/>
      <c r="CC617" s="48"/>
      <c r="CD617" s="48"/>
      <c r="CE617" s="48"/>
    </row>
    <row r="618" spans="1:83" ht="13.2" x14ac:dyDescent="0.25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L618" s="77"/>
      <c r="BM618" s="48"/>
      <c r="BN618" s="48"/>
      <c r="BO618" s="48"/>
      <c r="BP618" s="48"/>
      <c r="BQ618" s="48"/>
      <c r="BR618" s="48"/>
      <c r="BS618" s="48"/>
      <c r="BT618" s="48"/>
      <c r="BU618" s="48"/>
      <c r="BV618" s="48"/>
      <c r="BW618" s="48"/>
      <c r="BX618" s="48"/>
      <c r="BY618" s="48"/>
      <c r="BZ618" s="48"/>
      <c r="CA618" s="48"/>
      <c r="CB618" s="48"/>
      <c r="CC618" s="48"/>
      <c r="CD618" s="48"/>
      <c r="CE618" s="48"/>
    </row>
    <row r="619" spans="1:83" ht="13.2" x14ac:dyDescent="0.25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L619" s="77"/>
      <c r="BM619" s="48"/>
      <c r="BN619" s="48"/>
      <c r="BO619" s="48"/>
      <c r="BP619" s="48"/>
      <c r="BQ619" s="48"/>
      <c r="BR619" s="48"/>
      <c r="BS619" s="48"/>
      <c r="BT619" s="48"/>
      <c r="BU619" s="48"/>
      <c r="BV619" s="48"/>
      <c r="BW619" s="48"/>
      <c r="BX619" s="48"/>
      <c r="BY619" s="48"/>
      <c r="BZ619" s="48"/>
      <c r="CA619" s="48"/>
      <c r="CB619" s="48"/>
      <c r="CC619" s="48"/>
      <c r="CD619" s="48"/>
      <c r="CE619" s="48"/>
    </row>
    <row r="620" spans="1:83" ht="13.2" x14ac:dyDescent="0.25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L620" s="77"/>
      <c r="BM620" s="48"/>
      <c r="BN620" s="48"/>
      <c r="BO620" s="48"/>
      <c r="BP620" s="48"/>
      <c r="BQ620" s="48"/>
      <c r="BR620" s="48"/>
      <c r="BS620" s="48"/>
      <c r="BT620" s="48"/>
      <c r="BU620" s="48"/>
      <c r="BV620" s="48"/>
      <c r="BW620" s="48"/>
      <c r="BX620" s="48"/>
      <c r="BY620" s="48"/>
      <c r="BZ620" s="48"/>
      <c r="CA620" s="48"/>
      <c r="CB620" s="48"/>
      <c r="CC620" s="48"/>
      <c r="CD620" s="48"/>
      <c r="CE620" s="48"/>
    </row>
    <row r="621" spans="1:83" ht="13.2" x14ac:dyDescent="0.25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L621" s="77"/>
      <c r="BM621" s="48"/>
      <c r="BN621" s="48"/>
      <c r="BO621" s="48"/>
      <c r="BP621" s="48"/>
      <c r="BQ621" s="48"/>
      <c r="BR621" s="48"/>
      <c r="BS621" s="48"/>
      <c r="BT621" s="48"/>
      <c r="BU621" s="48"/>
      <c r="BV621" s="48"/>
      <c r="BW621" s="48"/>
      <c r="BX621" s="48"/>
      <c r="BY621" s="48"/>
      <c r="BZ621" s="48"/>
      <c r="CA621" s="48"/>
      <c r="CB621" s="48"/>
      <c r="CC621" s="48"/>
      <c r="CD621" s="48"/>
      <c r="CE621" s="48"/>
    </row>
    <row r="622" spans="1:83" ht="13.2" x14ac:dyDescent="0.25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77"/>
      <c r="BM622" s="48"/>
      <c r="BN622" s="48"/>
      <c r="BO622" s="48"/>
      <c r="BP622" s="48"/>
      <c r="BQ622" s="48"/>
      <c r="BR622" s="48"/>
      <c r="BS622" s="48"/>
      <c r="BT622" s="48"/>
      <c r="BU622" s="48"/>
      <c r="BV622" s="48"/>
      <c r="BW622" s="48"/>
      <c r="BX622" s="48"/>
      <c r="BY622" s="48"/>
      <c r="BZ622" s="48"/>
      <c r="CA622" s="48"/>
      <c r="CB622" s="48"/>
      <c r="CC622" s="48"/>
      <c r="CD622" s="48"/>
      <c r="CE622" s="48"/>
    </row>
    <row r="623" spans="1:83" ht="13.2" x14ac:dyDescent="0.25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L623" s="77"/>
      <c r="BM623" s="48"/>
      <c r="BN623" s="48"/>
      <c r="BO623" s="48"/>
      <c r="BP623" s="48"/>
      <c r="BQ623" s="48"/>
      <c r="BR623" s="48"/>
      <c r="BS623" s="48"/>
      <c r="BT623" s="48"/>
      <c r="BU623" s="48"/>
      <c r="BV623" s="48"/>
      <c r="BW623" s="48"/>
      <c r="BX623" s="48"/>
      <c r="BY623" s="48"/>
      <c r="BZ623" s="48"/>
      <c r="CA623" s="48"/>
      <c r="CB623" s="48"/>
      <c r="CC623" s="48"/>
      <c r="CD623" s="48"/>
      <c r="CE623" s="48"/>
    </row>
    <row r="624" spans="1:83" ht="13.2" x14ac:dyDescent="0.25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L624" s="77"/>
      <c r="BM624" s="48"/>
      <c r="BN624" s="48"/>
      <c r="BO624" s="48"/>
      <c r="BP624" s="48"/>
      <c r="BQ624" s="48"/>
      <c r="BR624" s="48"/>
      <c r="BS624" s="48"/>
      <c r="BT624" s="48"/>
      <c r="BU624" s="48"/>
      <c r="BV624" s="48"/>
      <c r="BW624" s="48"/>
      <c r="BX624" s="48"/>
      <c r="BY624" s="48"/>
      <c r="BZ624" s="48"/>
      <c r="CA624" s="48"/>
      <c r="CB624" s="48"/>
      <c r="CC624" s="48"/>
      <c r="CD624" s="48"/>
      <c r="CE624" s="48"/>
    </row>
    <row r="625" spans="1:83" ht="13.2" x14ac:dyDescent="0.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L625" s="77"/>
      <c r="BM625" s="48"/>
      <c r="BN625" s="48"/>
      <c r="BO625" s="48"/>
      <c r="BP625" s="48"/>
      <c r="BQ625" s="48"/>
      <c r="BR625" s="48"/>
      <c r="BS625" s="48"/>
      <c r="BT625" s="48"/>
      <c r="BU625" s="48"/>
      <c r="BV625" s="48"/>
      <c r="BW625" s="48"/>
      <c r="BX625" s="48"/>
      <c r="BY625" s="48"/>
      <c r="BZ625" s="48"/>
      <c r="CA625" s="48"/>
      <c r="CB625" s="48"/>
      <c r="CC625" s="48"/>
      <c r="CD625" s="48"/>
      <c r="CE625" s="48"/>
    </row>
    <row r="626" spans="1:83" ht="13.2" x14ac:dyDescent="0.25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L626" s="77"/>
      <c r="BM626" s="48"/>
      <c r="BN626" s="48"/>
      <c r="BO626" s="48"/>
      <c r="BP626" s="48"/>
      <c r="BQ626" s="48"/>
      <c r="BR626" s="48"/>
      <c r="BS626" s="48"/>
      <c r="BT626" s="48"/>
      <c r="BU626" s="48"/>
      <c r="BV626" s="48"/>
      <c r="BW626" s="48"/>
      <c r="BX626" s="48"/>
      <c r="BY626" s="48"/>
      <c r="BZ626" s="48"/>
      <c r="CA626" s="48"/>
      <c r="CB626" s="48"/>
      <c r="CC626" s="48"/>
      <c r="CD626" s="48"/>
      <c r="CE626" s="48"/>
    </row>
    <row r="627" spans="1:83" ht="13.2" x14ac:dyDescent="0.25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L627" s="77"/>
      <c r="BM627" s="48"/>
      <c r="BN627" s="48"/>
      <c r="BO627" s="48"/>
      <c r="BP627" s="48"/>
      <c r="BQ627" s="48"/>
      <c r="BR627" s="48"/>
      <c r="BS627" s="48"/>
      <c r="BT627" s="48"/>
      <c r="BU627" s="48"/>
      <c r="BV627" s="48"/>
      <c r="BW627" s="48"/>
      <c r="BX627" s="48"/>
      <c r="BY627" s="48"/>
      <c r="BZ627" s="48"/>
      <c r="CA627" s="48"/>
      <c r="CB627" s="48"/>
      <c r="CC627" s="48"/>
      <c r="CD627" s="48"/>
      <c r="CE627" s="48"/>
    </row>
    <row r="628" spans="1:83" ht="13.2" x14ac:dyDescent="0.25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L628" s="77"/>
      <c r="BM628" s="48"/>
      <c r="BN628" s="48"/>
      <c r="BO628" s="48"/>
      <c r="BP628" s="48"/>
      <c r="BQ628" s="48"/>
      <c r="BR628" s="48"/>
      <c r="BS628" s="48"/>
      <c r="BT628" s="48"/>
      <c r="BU628" s="48"/>
      <c r="BV628" s="48"/>
      <c r="BW628" s="48"/>
      <c r="BX628" s="48"/>
      <c r="BY628" s="48"/>
      <c r="BZ628" s="48"/>
      <c r="CA628" s="48"/>
      <c r="CB628" s="48"/>
      <c r="CC628" s="48"/>
      <c r="CD628" s="48"/>
      <c r="CE628" s="48"/>
    </row>
    <row r="629" spans="1:83" ht="13.2" x14ac:dyDescent="0.25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77"/>
      <c r="BM629" s="48"/>
      <c r="BN629" s="48"/>
      <c r="BO629" s="48"/>
      <c r="BP629" s="48"/>
      <c r="BQ629" s="48"/>
      <c r="BR629" s="48"/>
      <c r="BS629" s="48"/>
      <c r="BT629" s="48"/>
      <c r="BU629" s="48"/>
      <c r="BV629" s="48"/>
      <c r="BW629" s="48"/>
      <c r="BX629" s="48"/>
      <c r="BY629" s="48"/>
      <c r="BZ629" s="48"/>
      <c r="CA629" s="48"/>
      <c r="CB629" s="48"/>
      <c r="CC629" s="48"/>
      <c r="CD629" s="48"/>
      <c r="CE629" s="48"/>
    </row>
    <row r="630" spans="1:83" ht="13.2" x14ac:dyDescent="0.25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77"/>
      <c r="BM630" s="48"/>
      <c r="BN630" s="48"/>
      <c r="BO630" s="48"/>
      <c r="BP630" s="48"/>
      <c r="BQ630" s="48"/>
      <c r="BR630" s="48"/>
      <c r="BS630" s="48"/>
      <c r="BT630" s="48"/>
      <c r="BU630" s="48"/>
      <c r="BV630" s="48"/>
      <c r="BW630" s="48"/>
      <c r="BX630" s="48"/>
      <c r="BY630" s="48"/>
      <c r="BZ630" s="48"/>
      <c r="CA630" s="48"/>
      <c r="CB630" s="48"/>
      <c r="CC630" s="48"/>
      <c r="CD630" s="48"/>
      <c r="CE630" s="48"/>
    </row>
    <row r="631" spans="1:83" ht="13.2" x14ac:dyDescent="0.25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77"/>
      <c r="BM631" s="48"/>
      <c r="BN631" s="48"/>
      <c r="BO631" s="48"/>
      <c r="BP631" s="48"/>
      <c r="BQ631" s="48"/>
      <c r="BR631" s="48"/>
      <c r="BS631" s="48"/>
      <c r="BT631" s="48"/>
      <c r="BU631" s="48"/>
      <c r="BV631" s="48"/>
      <c r="BW631" s="48"/>
      <c r="BX631" s="48"/>
      <c r="BY631" s="48"/>
      <c r="BZ631" s="48"/>
      <c r="CA631" s="48"/>
      <c r="CB631" s="48"/>
      <c r="CC631" s="48"/>
      <c r="CD631" s="48"/>
      <c r="CE631" s="48"/>
    </row>
    <row r="632" spans="1:83" ht="13.2" x14ac:dyDescent="0.25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L632" s="77"/>
      <c r="BM632" s="48"/>
      <c r="BN632" s="48"/>
      <c r="BO632" s="48"/>
      <c r="BP632" s="48"/>
      <c r="BQ632" s="48"/>
      <c r="BR632" s="48"/>
      <c r="BS632" s="48"/>
      <c r="BT632" s="48"/>
      <c r="BU632" s="48"/>
      <c r="BV632" s="48"/>
      <c r="BW632" s="48"/>
      <c r="BX632" s="48"/>
      <c r="BY632" s="48"/>
      <c r="BZ632" s="48"/>
      <c r="CA632" s="48"/>
      <c r="CB632" s="48"/>
      <c r="CC632" s="48"/>
      <c r="CD632" s="48"/>
      <c r="CE632" s="48"/>
    </row>
    <row r="633" spans="1:83" ht="13.2" x14ac:dyDescent="0.25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L633" s="77"/>
      <c r="BM633" s="48"/>
      <c r="BN633" s="48"/>
      <c r="BO633" s="48"/>
      <c r="BP633" s="48"/>
      <c r="BQ633" s="48"/>
      <c r="BR633" s="48"/>
      <c r="BS633" s="48"/>
      <c r="BT633" s="48"/>
      <c r="BU633" s="48"/>
      <c r="BV633" s="48"/>
      <c r="BW633" s="48"/>
      <c r="BX633" s="48"/>
      <c r="BY633" s="48"/>
      <c r="BZ633" s="48"/>
      <c r="CA633" s="48"/>
      <c r="CB633" s="48"/>
      <c r="CC633" s="48"/>
      <c r="CD633" s="48"/>
      <c r="CE633" s="48"/>
    </row>
    <row r="634" spans="1:83" ht="13.2" x14ac:dyDescent="0.25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77"/>
      <c r="BM634" s="48"/>
      <c r="BN634" s="48"/>
      <c r="BO634" s="48"/>
      <c r="BP634" s="48"/>
      <c r="BQ634" s="48"/>
      <c r="BR634" s="48"/>
      <c r="BS634" s="48"/>
      <c r="BT634" s="48"/>
      <c r="BU634" s="48"/>
      <c r="BV634" s="48"/>
      <c r="BW634" s="48"/>
      <c r="BX634" s="48"/>
      <c r="BY634" s="48"/>
      <c r="BZ634" s="48"/>
      <c r="CA634" s="48"/>
      <c r="CB634" s="48"/>
      <c r="CC634" s="48"/>
      <c r="CD634" s="48"/>
      <c r="CE634" s="48"/>
    </row>
    <row r="635" spans="1:83" ht="13.2" x14ac:dyDescent="0.2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77"/>
      <c r="BM635" s="48"/>
      <c r="BN635" s="48"/>
      <c r="BO635" s="48"/>
      <c r="BP635" s="48"/>
      <c r="BQ635" s="48"/>
      <c r="BR635" s="48"/>
      <c r="BS635" s="48"/>
      <c r="BT635" s="48"/>
      <c r="BU635" s="48"/>
      <c r="BV635" s="48"/>
      <c r="BW635" s="48"/>
      <c r="BX635" s="48"/>
      <c r="BY635" s="48"/>
      <c r="BZ635" s="48"/>
      <c r="CA635" s="48"/>
      <c r="CB635" s="48"/>
      <c r="CC635" s="48"/>
      <c r="CD635" s="48"/>
      <c r="CE635" s="48"/>
    </row>
    <row r="636" spans="1:83" ht="13.2" x14ac:dyDescent="0.25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77"/>
      <c r="BM636" s="48"/>
      <c r="BN636" s="48"/>
      <c r="BO636" s="48"/>
      <c r="BP636" s="48"/>
      <c r="BQ636" s="48"/>
      <c r="BR636" s="48"/>
      <c r="BS636" s="48"/>
      <c r="BT636" s="48"/>
      <c r="BU636" s="48"/>
      <c r="BV636" s="48"/>
      <c r="BW636" s="48"/>
      <c r="BX636" s="48"/>
      <c r="BY636" s="48"/>
      <c r="BZ636" s="48"/>
      <c r="CA636" s="48"/>
      <c r="CB636" s="48"/>
      <c r="CC636" s="48"/>
      <c r="CD636" s="48"/>
      <c r="CE636" s="48"/>
    </row>
    <row r="637" spans="1:83" ht="13.2" x14ac:dyDescent="0.25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77"/>
      <c r="BM637" s="48"/>
      <c r="BN637" s="48"/>
      <c r="BO637" s="48"/>
      <c r="BP637" s="48"/>
      <c r="BQ637" s="48"/>
      <c r="BR637" s="48"/>
      <c r="BS637" s="48"/>
      <c r="BT637" s="48"/>
      <c r="BU637" s="48"/>
      <c r="BV637" s="48"/>
      <c r="BW637" s="48"/>
      <c r="BX637" s="48"/>
      <c r="BY637" s="48"/>
      <c r="BZ637" s="48"/>
      <c r="CA637" s="48"/>
      <c r="CB637" s="48"/>
      <c r="CC637" s="48"/>
      <c r="CD637" s="48"/>
      <c r="CE637" s="48"/>
    </row>
    <row r="638" spans="1:83" ht="13.2" x14ac:dyDescent="0.25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77"/>
      <c r="BM638" s="48"/>
      <c r="BN638" s="48"/>
      <c r="BO638" s="48"/>
      <c r="BP638" s="48"/>
      <c r="BQ638" s="48"/>
      <c r="BR638" s="48"/>
      <c r="BS638" s="48"/>
      <c r="BT638" s="48"/>
      <c r="BU638" s="48"/>
      <c r="BV638" s="48"/>
      <c r="BW638" s="48"/>
      <c r="BX638" s="48"/>
      <c r="BY638" s="48"/>
      <c r="BZ638" s="48"/>
      <c r="CA638" s="48"/>
      <c r="CB638" s="48"/>
      <c r="CC638" s="48"/>
      <c r="CD638" s="48"/>
      <c r="CE638" s="48"/>
    </row>
    <row r="639" spans="1:83" ht="13.2" x14ac:dyDescent="0.25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77"/>
      <c r="BM639" s="48"/>
      <c r="BN639" s="48"/>
      <c r="BO639" s="48"/>
      <c r="BP639" s="48"/>
      <c r="BQ639" s="48"/>
      <c r="BR639" s="48"/>
      <c r="BS639" s="48"/>
      <c r="BT639" s="48"/>
      <c r="BU639" s="48"/>
      <c r="BV639" s="48"/>
      <c r="BW639" s="48"/>
      <c r="BX639" s="48"/>
      <c r="BY639" s="48"/>
      <c r="BZ639" s="48"/>
      <c r="CA639" s="48"/>
      <c r="CB639" s="48"/>
      <c r="CC639" s="48"/>
      <c r="CD639" s="48"/>
      <c r="CE639" s="48"/>
    </row>
    <row r="640" spans="1:83" ht="13.2" x14ac:dyDescent="0.25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77"/>
      <c r="BM640" s="48"/>
      <c r="BN640" s="48"/>
      <c r="BO640" s="48"/>
      <c r="BP640" s="48"/>
      <c r="BQ640" s="48"/>
      <c r="BR640" s="48"/>
      <c r="BS640" s="48"/>
      <c r="BT640" s="48"/>
      <c r="BU640" s="48"/>
      <c r="BV640" s="48"/>
      <c r="BW640" s="48"/>
      <c r="BX640" s="48"/>
      <c r="BY640" s="48"/>
      <c r="BZ640" s="48"/>
      <c r="CA640" s="48"/>
      <c r="CB640" s="48"/>
      <c r="CC640" s="48"/>
      <c r="CD640" s="48"/>
      <c r="CE640" s="48"/>
    </row>
    <row r="641" spans="1:83" ht="13.2" x14ac:dyDescent="0.25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77"/>
      <c r="BM641" s="48"/>
      <c r="BN641" s="48"/>
      <c r="BO641" s="48"/>
      <c r="BP641" s="48"/>
      <c r="BQ641" s="48"/>
      <c r="BR641" s="48"/>
      <c r="BS641" s="48"/>
      <c r="BT641" s="48"/>
      <c r="BU641" s="48"/>
      <c r="BV641" s="48"/>
      <c r="BW641" s="48"/>
      <c r="BX641" s="48"/>
      <c r="BY641" s="48"/>
      <c r="BZ641" s="48"/>
      <c r="CA641" s="48"/>
      <c r="CB641" s="48"/>
      <c r="CC641" s="48"/>
      <c r="CD641" s="48"/>
      <c r="CE641" s="48"/>
    </row>
    <row r="642" spans="1:83" ht="13.2" x14ac:dyDescent="0.25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L642" s="77"/>
      <c r="BM642" s="48"/>
      <c r="BN642" s="48"/>
      <c r="BO642" s="48"/>
      <c r="BP642" s="48"/>
      <c r="BQ642" s="48"/>
      <c r="BR642" s="48"/>
      <c r="BS642" s="48"/>
      <c r="BT642" s="48"/>
      <c r="BU642" s="48"/>
      <c r="BV642" s="48"/>
      <c r="BW642" s="48"/>
      <c r="BX642" s="48"/>
      <c r="BY642" s="48"/>
      <c r="BZ642" s="48"/>
      <c r="CA642" s="48"/>
      <c r="CB642" s="48"/>
      <c r="CC642" s="48"/>
      <c r="CD642" s="48"/>
      <c r="CE642" s="48"/>
    </row>
    <row r="643" spans="1:83" ht="13.2" x14ac:dyDescent="0.25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L643" s="77"/>
      <c r="BM643" s="48"/>
      <c r="BN643" s="48"/>
      <c r="BO643" s="48"/>
      <c r="BP643" s="48"/>
      <c r="BQ643" s="48"/>
      <c r="BR643" s="48"/>
      <c r="BS643" s="48"/>
      <c r="BT643" s="48"/>
      <c r="BU643" s="48"/>
      <c r="BV643" s="48"/>
      <c r="BW643" s="48"/>
      <c r="BX643" s="48"/>
      <c r="BY643" s="48"/>
      <c r="BZ643" s="48"/>
      <c r="CA643" s="48"/>
      <c r="CB643" s="48"/>
      <c r="CC643" s="48"/>
      <c r="CD643" s="48"/>
      <c r="CE643" s="48"/>
    </row>
    <row r="644" spans="1:83" ht="13.2" x14ac:dyDescent="0.25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L644" s="77"/>
      <c r="BM644" s="48"/>
      <c r="BN644" s="48"/>
      <c r="BO644" s="48"/>
      <c r="BP644" s="48"/>
      <c r="BQ644" s="48"/>
      <c r="BR644" s="48"/>
      <c r="BS644" s="48"/>
      <c r="BT644" s="48"/>
      <c r="BU644" s="48"/>
      <c r="BV644" s="48"/>
      <c r="BW644" s="48"/>
      <c r="BX644" s="48"/>
      <c r="BY644" s="48"/>
      <c r="BZ644" s="48"/>
      <c r="CA644" s="48"/>
      <c r="CB644" s="48"/>
      <c r="CC644" s="48"/>
      <c r="CD644" s="48"/>
      <c r="CE644" s="48"/>
    </row>
    <row r="645" spans="1:83" ht="13.2" x14ac:dyDescent="0.2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L645" s="77"/>
      <c r="BM645" s="48"/>
      <c r="BN645" s="48"/>
      <c r="BO645" s="48"/>
      <c r="BP645" s="48"/>
      <c r="BQ645" s="48"/>
      <c r="BR645" s="48"/>
      <c r="BS645" s="48"/>
      <c r="BT645" s="48"/>
      <c r="BU645" s="48"/>
      <c r="BV645" s="48"/>
      <c r="BW645" s="48"/>
      <c r="BX645" s="48"/>
      <c r="BY645" s="48"/>
      <c r="BZ645" s="48"/>
      <c r="CA645" s="48"/>
      <c r="CB645" s="48"/>
      <c r="CC645" s="48"/>
      <c r="CD645" s="48"/>
      <c r="CE645" s="48"/>
    </row>
    <row r="646" spans="1:83" ht="13.2" x14ac:dyDescent="0.25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77"/>
      <c r="BM646" s="48"/>
      <c r="BN646" s="48"/>
      <c r="BO646" s="48"/>
      <c r="BP646" s="48"/>
      <c r="BQ646" s="48"/>
      <c r="BR646" s="48"/>
      <c r="BS646" s="48"/>
      <c r="BT646" s="48"/>
      <c r="BU646" s="48"/>
      <c r="BV646" s="48"/>
      <c r="BW646" s="48"/>
      <c r="BX646" s="48"/>
      <c r="BY646" s="48"/>
      <c r="BZ646" s="48"/>
      <c r="CA646" s="48"/>
      <c r="CB646" s="48"/>
      <c r="CC646" s="48"/>
      <c r="CD646" s="48"/>
      <c r="CE646" s="48"/>
    </row>
    <row r="647" spans="1:83" ht="13.2" x14ac:dyDescent="0.25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77"/>
      <c r="BM647" s="48"/>
      <c r="BN647" s="48"/>
      <c r="BO647" s="48"/>
      <c r="BP647" s="48"/>
      <c r="BQ647" s="48"/>
      <c r="BR647" s="48"/>
      <c r="BS647" s="48"/>
      <c r="BT647" s="48"/>
      <c r="BU647" s="48"/>
      <c r="BV647" s="48"/>
      <c r="BW647" s="48"/>
      <c r="BX647" s="48"/>
      <c r="BY647" s="48"/>
      <c r="BZ647" s="48"/>
      <c r="CA647" s="48"/>
      <c r="CB647" s="48"/>
      <c r="CC647" s="48"/>
      <c r="CD647" s="48"/>
      <c r="CE647" s="48"/>
    </row>
    <row r="648" spans="1:83" ht="13.2" x14ac:dyDescent="0.25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L648" s="77"/>
      <c r="BM648" s="48"/>
      <c r="BN648" s="48"/>
      <c r="BO648" s="48"/>
      <c r="BP648" s="48"/>
      <c r="BQ648" s="48"/>
      <c r="BR648" s="48"/>
      <c r="BS648" s="48"/>
      <c r="BT648" s="48"/>
      <c r="BU648" s="48"/>
      <c r="BV648" s="48"/>
      <c r="BW648" s="48"/>
      <c r="BX648" s="48"/>
      <c r="BY648" s="48"/>
      <c r="BZ648" s="48"/>
      <c r="CA648" s="48"/>
      <c r="CB648" s="48"/>
      <c r="CC648" s="48"/>
      <c r="CD648" s="48"/>
      <c r="CE648" s="48"/>
    </row>
    <row r="649" spans="1:83" ht="13.2" x14ac:dyDescent="0.25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L649" s="77"/>
      <c r="BM649" s="48"/>
      <c r="BN649" s="48"/>
      <c r="BO649" s="48"/>
      <c r="BP649" s="48"/>
      <c r="BQ649" s="48"/>
      <c r="BR649" s="48"/>
      <c r="BS649" s="48"/>
      <c r="BT649" s="48"/>
      <c r="BU649" s="48"/>
      <c r="BV649" s="48"/>
      <c r="BW649" s="48"/>
      <c r="BX649" s="48"/>
      <c r="BY649" s="48"/>
      <c r="BZ649" s="48"/>
      <c r="CA649" s="48"/>
      <c r="CB649" s="48"/>
      <c r="CC649" s="48"/>
      <c r="CD649" s="48"/>
      <c r="CE649" s="48"/>
    </row>
    <row r="650" spans="1:83" ht="13.2" x14ac:dyDescent="0.25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77"/>
      <c r="BM650" s="48"/>
      <c r="BN650" s="48"/>
      <c r="BO650" s="48"/>
      <c r="BP650" s="48"/>
      <c r="BQ650" s="48"/>
      <c r="BR650" s="48"/>
      <c r="BS650" s="48"/>
      <c r="BT650" s="48"/>
      <c r="BU650" s="48"/>
      <c r="BV650" s="48"/>
      <c r="BW650" s="48"/>
      <c r="BX650" s="48"/>
      <c r="BY650" s="48"/>
      <c r="BZ650" s="48"/>
      <c r="CA650" s="48"/>
      <c r="CB650" s="48"/>
      <c r="CC650" s="48"/>
      <c r="CD650" s="48"/>
      <c r="CE650" s="48"/>
    </row>
    <row r="651" spans="1:83" ht="13.2" x14ac:dyDescent="0.25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77"/>
      <c r="BM651" s="48"/>
      <c r="BN651" s="48"/>
      <c r="BO651" s="48"/>
      <c r="BP651" s="48"/>
      <c r="BQ651" s="48"/>
      <c r="BR651" s="48"/>
      <c r="BS651" s="48"/>
      <c r="BT651" s="48"/>
      <c r="BU651" s="48"/>
      <c r="BV651" s="48"/>
      <c r="BW651" s="48"/>
      <c r="BX651" s="48"/>
      <c r="BY651" s="48"/>
      <c r="BZ651" s="48"/>
      <c r="CA651" s="48"/>
      <c r="CB651" s="48"/>
      <c r="CC651" s="48"/>
      <c r="CD651" s="48"/>
      <c r="CE651" s="48"/>
    </row>
    <row r="652" spans="1:83" ht="13.2" x14ac:dyDescent="0.25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77"/>
      <c r="BM652" s="48"/>
      <c r="BN652" s="48"/>
      <c r="BO652" s="48"/>
      <c r="BP652" s="48"/>
      <c r="BQ652" s="48"/>
      <c r="BR652" s="48"/>
      <c r="BS652" s="48"/>
      <c r="BT652" s="48"/>
      <c r="BU652" s="48"/>
      <c r="BV652" s="48"/>
      <c r="BW652" s="48"/>
      <c r="BX652" s="48"/>
      <c r="BY652" s="48"/>
      <c r="BZ652" s="48"/>
      <c r="CA652" s="48"/>
      <c r="CB652" s="48"/>
      <c r="CC652" s="48"/>
      <c r="CD652" s="48"/>
      <c r="CE652" s="48"/>
    </row>
    <row r="653" spans="1:83" ht="13.2" x14ac:dyDescent="0.25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77"/>
      <c r="BM653" s="48"/>
      <c r="BN653" s="48"/>
      <c r="BO653" s="48"/>
      <c r="BP653" s="48"/>
      <c r="BQ653" s="48"/>
      <c r="BR653" s="48"/>
      <c r="BS653" s="48"/>
      <c r="BT653" s="48"/>
      <c r="BU653" s="48"/>
      <c r="BV653" s="48"/>
      <c r="BW653" s="48"/>
      <c r="BX653" s="48"/>
      <c r="BY653" s="48"/>
      <c r="BZ653" s="48"/>
      <c r="CA653" s="48"/>
      <c r="CB653" s="48"/>
      <c r="CC653" s="48"/>
      <c r="CD653" s="48"/>
      <c r="CE653" s="48"/>
    </row>
    <row r="654" spans="1:83" ht="13.2" x14ac:dyDescent="0.25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L654" s="77"/>
      <c r="BM654" s="48"/>
      <c r="BN654" s="48"/>
      <c r="BO654" s="48"/>
      <c r="BP654" s="48"/>
      <c r="BQ654" s="48"/>
      <c r="BR654" s="48"/>
      <c r="BS654" s="48"/>
      <c r="BT654" s="48"/>
      <c r="BU654" s="48"/>
      <c r="BV654" s="48"/>
      <c r="BW654" s="48"/>
      <c r="BX654" s="48"/>
      <c r="BY654" s="48"/>
      <c r="BZ654" s="48"/>
      <c r="CA654" s="48"/>
      <c r="CB654" s="48"/>
      <c r="CC654" s="48"/>
      <c r="CD654" s="48"/>
      <c r="CE654" s="48"/>
    </row>
    <row r="655" spans="1:83" ht="13.2" x14ac:dyDescent="0.2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L655" s="77"/>
      <c r="BM655" s="48"/>
      <c r="BN655" s="48"/>
      <c r="BO655" s="48"/>
      <c r="BP655" s="48"/>
      <c r="BQ655" s="48"/>
      <c r="BR655" s="48"/>
      <c r="BS655" s="48"/>
      <c r="BT655" s="48"/>
      <c r="BU655" s="48"/>
      <c r="BV655" s="48"/>
      <c r="BW655" s="48"/>
      <c r="BX655" s="48"/>
      <c r="BY655" s="48"/>
      <c r="BZ655" s="48"/>
      <c r="CA655" s="48"/>
      <c r="CB655" s="48"/>
      <c r="CC655" s="48"/>
      <c r="CD655" s="48"/>
      <c r="CE655" s="48"/>
    </row>
    <row r="656" spans="1:83" ht="13.2" x14ac:dyDescent="0.25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L656" s="77"/>
      <c r="BM656" s="48"/>
      <c r="BN656" s="48"/>
      <c r="BO656" s="48"/>
      <c r="BP656" s="48"/>
      <c r="BQ656" s="48"/>
      <c r="BR656" s="48"/>
      <c r="BS656" s="48"/>
      <c r="BT656" s="48"/>
      <c r="BU656" s="48"/>
      <c r="BV656" s="48"/>
      <c r="BW656" s="48"/>
      <c r="BX656" s="48"/>
      <c r="BY656" s="48"/>
      <c r="BZ656" s="48"/>
      <c r="CA656" s="48"/>
      <c r="CB656" s="48"/>
      <c r="CC656" s="48"/>
      <c r="CD656" s="48"/>
      <c r="CE656" s="48"/>
    </row>
    <row r="657" spans="1:83" ht="13.2" x14ac:dyDescent="0.25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77"/>
      <c r="BM657" s="48"/>
      <c r="BN657" s="48"/>
      <c r="BO657" s="48"/>
      <c r="BP657" s="48"/>
      <c r="BQ657" s="48"/>
      <c r="BR657" s="48"/>
      <c r="BS657" s="48"/>
      <c r="BT657" s="48"/>
      <c r="BU657" s="48"/>
      <c r="BV657" s="48"/>
      <c r="BW657" s="48"/>
      <c r="BX657" s="48"/>
      <c r="BY657" s="48"/>
      <c r="BZ657" s="48"/>
      <c r="CA657" s="48"/>
      <c r="CB657" s="48"/>
      <c r="CC657" s="48"/>
      <c r="CD657" s="48"/>
      <c r="CE657" s="48"/>
    </row>
    <row r="658" spans="1:83" ht="13.2" x14ac:dyDescent="0.25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77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8"/>
      <c r="CD658" s="48"/>
      <c r="CE658" s="48"/>
    </row>
    <row r="659" spans="1:83" ht="13.2" x14ac:dyDescent="0.25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77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8"/>
      <c r="CD659" s="48"/>
      <c r="CE659" s="48"/>
    </row>
    <row r="660" spans="1:83" ht="13.2" x14ac:dyDescent="0.25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77"/>
      <c r="BM660" s="48"/>
      <c r="BN660" s="48"/>
      <c r="BO660" s="48"/>
      <c r="BP660" s="48"/>
      <c r="BQ660" s="48"/>
      <c r="BR660" s="48"/>
      <c r="BS660" s="48"/>
      <c r="BT660" s="48"/>
      <c r="BU660" s="48"/>
      <c r="BV660" s="48"/>
      <c r="BW660" s="48"/>
      <c r="BX660" s="48"/>
      <c r="BY660" s="48"/>
      <c r="BZ660" s="48"/>
      <c r="CA660" s="48"/>
      <c r="CB660" s="48"/>
      <c r="CC660" s="48"/>
      <c r="CD660" s="48"/>
      <c r="CE660" s="48"/>
    </row>
    <row r="661" spans="1:83" ht="13.2" x14ac:dyDescent="0.25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77"/>
      <c r="BM661" s="48"/>
      <c r="BN661" s="48"/>
      <c r="BO661" s="48"/>
      <c r="BP661" s="48"/>
      <c r="BQ661" s="48"/>
      <c r="BR661" s="48"/>
      <c r="BS661" s="48"/>
      <c r="BT661" s="48"/>
      <c r="BU661" s="48"/>
      <c r="BV661" s="48"/>
      <c r="BW661" s="48"/>
      <c r="BX661" s="48"/>
      <c r="BY661" s="48"/>
      <c r="BZ661" s="48"/>
      <c r="CA661" s="48"/>
      <c r="CB661" s="48"/>
      <c r="CC661" s="48"/>
      <c r="CD661" s="48"/>
      <c r="CE661" s="48"/>
    </row>
    <row r="662" spans="1:83" ht="13.2" x14ac:dyDescent="0.25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77"/>
      <c r="BM662" s="48"/>
      <c r="BN662" s="48"/>
      <c r="BO662" s="48"/>
      <c r="BP662" s="48"/>
      <c r="BQ662" s="48"/>
      <c r="BR662" s="48"/>
      <c r="BS662" s="48"/>
      <c r="BT662" s="48"/>
      <c r="BU662" s="48"/>
      <c r="BV662" s="48"/>
      <c r="BW662" s="48"/>
      <c r="BX662" s="48"/>
      <c r="BY662" s="48"/>
      <c r="BZ662" s="48"/>
      <c r="CA662" s="48"/>
      <c r="CB662" s="48"/>
      <c r="CC662" s="48"/>
      <c r="CD662" s="48"/>
      <c r="CE662" s="48"/>
    </row>
    <row r="663" spans="1:83" ht="13.2" x14ac:dyDescent="0.25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77"/>
      <c r="BM663" s="48"/>
      <c r="BN663" s="48"/>
      <c r="BO663" s="48"/>
      <c r="BP663" s="48"/>
      <c r="BQ663" s="48"/>
      <c r="BR663" s="48"/>
      <c r="BS663" s="48"/>
      <c r="BT663" s="48"/>
      <c r="BU663" s="48"/>
      <c r="BV663" s="48"/>
      <c r="BW663" s="48"/>
      <c r="BX663" s="48"/>
      <c r="BY663" s="48"/>
      <c r="BZ663" s="48"/>
      <c r="CA663" s="48"/>
      <c r="CB663" s="48"/>
      <c r="CC663" s="48"/>
      <c r="CD663" s="48"/>
      <c r="CE663" s="48"/>
    </row>
    <row r="664" spans="1:83" ht="13.2" x14ac:dyDescent="0.2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77"/>
      <c r="BM664" s="48"/>
      <c r="BN664" s="48"/>
      <c r="BO664" s="48"/>
      <c r="BP664" s="48"/>
      <c r="BQ664" s="48"/>
      <c r="BR664" s="48"/>
      <c r="BS664" s="48"/>
      <c r="BT664" s="48"/>
      <c r="BU664" s="48"/>
      <c r="BV664" s="48"/>
      <c r="BW664" s="48"/>
      <c r="BX664" s="48"/>
      <c r="BY664" s="48"/>
      <c r="BZ664" s="48"/>
      <c r="CA664" s="48"/>
      <c r="CB664" s="48"/>
      <c r="CC664" s="48"/>
      <c r="CD664" s="48"/>
      <c r="CE664" s="48"/>
    </row>
    <row r="665" spans="1:83" ht="13.2" x14ac:dyDescent="0.2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77"/>
      <c r="BM665" s="48"/>
      <c r="BN665" s="48"/>
      <c r="BO665" s="48"/>
      <c r="BP665" s="48"/>
      <c r="BQ665" s="48"/>
      <c r="BR665" s="48"/>
      <c r="BS665" s="48"/>
      <c r="BT665" s="48"/>
      <c r="BU665" s="48"/>
      <c r="BV665" s="48"/>
      <c r="BW665" s="48"/>
      <c r="BX665" s="48"/>
      <c r="BY665" s="48"/>
      <c r="BZ665" s="48"/>
      <c r="CA665" s="48"/>
      <c r="CB665" s="48"/>
      <c r="CC665" s="48"/>
      <c r="CD665" s="48"/>
      <c r="CE665" s="48"/>
    </row>
    <row r="666" spans="1:83" ht="13.2" x14ac:dyDescent="0.25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77"/>
      <c r="BM666" s="48"/>
      <c r="BN666" s="48"/>
      <c r="BO666" s="48"/>
      <c r="BP666" s="48"/>
      <c r="BQ666" s="48"/>
      <c r="BR666" s="48"/>
      <c r="BS666" s="48"/>
      <c r="BT666" s="48"/>
      <c r="BU666" s="48"/>
      <c r="BV666" s="48"/>
      <c r="BW666" s="48"/>
      <c r="BX666" s="48"/>
      <c r="BY666" s="48"/>
      <c r="BZ666" s="48"/>
      <c r="CA666" s="48"/>
      <c r="CB666" s="48"/>
      <c r="CC666" s="48"/>
      <c r="CD666" s="48"/>
      <c r="CE666" s="48"/>
    </row>
    <row r="667" spans="1:83" ht="13.2" x14ac:dyDescent="0.25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77"/>
      <c r="BM667" s="48"/>
      <c r="BN667" s="48"/>
      <c r="BO667" s="48"/>
      <c r="BP667" s="48"/>
      <c r="BQ667" s="48"/>
      <c r="BR667" s="48"/>
      <c r="BS667" s="48"/>
      <c r="BT667" s="48"/>
      <c r="BU667" s="48"/>
      <c r="BV667" s="48"/>
      <c r="BW667" s="48"/>
      <c r="BX667" s="48"/>
      <c r="BY667" s="48"/>
      <c r="BZ667" s="48"/>
      <c r="CA667" s="48"/>
      <c r="CB667" s="48"/>
      <c r="CC667" s="48"/>
      <c r="CD667" s="48"/>
      <c r="CE667" s="48"/>
    </row>
    <row r="668" spans="1:83" ht="13.2" x14ac:dyDescent="0.25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77"/>
      <c r="BM668" s="48"/>
      <c r="BN668" s="48"/>
      <c r="BO668" s="48"/>
      <c r="BP668" s="48"/>
      <c r="BQ668" s="48"/>
      <c r="BR668" s="48"/>
      <c r="BS668" s="48"/>
      <c r="BT668" s="48"/>
      <c r="BU668" s="48"/>
      <c r="BV668" s="48"/>
      <c r="BW668" s="48"/>
      <c r="BX668" s="48"/>
      <c r="BY668" s="48"/>
      <c r="BZ668" s="48"/>
      <c r="CA668" s="48"/>
      <c r="CB668" s="48"/>
      <c r="CC668" s="48"/>
      <c r="CD668" s="48"/>
      <c r="CE668" s="48"/>
    </row>
    <row r="669" spans="1:83" ht="13.2" x14ac:dyDescent="0.25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L669" s="77"/>
      <c r="BM669" s="48"/>
      <c r="BN669" s="48"/>
      <c r="BO669" s="48"/>
      <c r="BP669" s="48"/>
      <c r="BQ669" s="48"/>
      <c r="BR669" s="48"/>
      <c r="BS669" s="48"/>
      <c r="BT669" s="48"/>
      <c r="BU669" s="48"/>
      <c r="BV669" s="48"/>
      <c r="BW669" s="48"/>
      <c r="BX669" s="48"/>
      <c r="BY669" s="48"/>
      <c r="BZ669" s="48"/>
      <c r="CA669" s="48"/>
      <c r="CB669" s="48"/>
      <c r="CC669" s="48"/>
      <c r="CD669" s="48"/>
      <c r="CE669" s="48"/>
    </row>
    <row r="670" spans="1:83" ht="13.2" x14ac:dyDescent="0.25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77"/>
      <c r="BM670" s="48"/>
      <c r="BN670" s="48"/>
      <c r="BO670" s="48"/>
      <c r="BP670" s="48"/>
      <c r="BQ670" s="48"/>
      <c r="BR670" s="48"/>
      <c r="BS670" s="48"/>
      <c r="BT670" s="48"/>
      <c r="BU670" s="48"/>
      <c r="BV670" s="48"/>
      <c r="BW670" s="48"/>
      <c r="BX670" s="48"/>
      <c r="BY670" s="48"/>
      <c r="BZ670" s="48"/>
      <c r="CA670" s="48"/>
      <c r="CB670" s="48"/>
      <c r="CC670" s="48"/>
      <c r="CD670" s="48"/>
      <c r="CE670" s="48"/>
    </row>
    <row r="671" spans="1:83" ht="13.2" x14ac:dyDescent="0.25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77"/>
      <c r="BM671" s="48"/>
      <c r="BN671" s="48"/>
      <c r="BO671" s="48"/>
      <c r="BP671" s="48"/>
      <c r="BQ671" s="48"/>
      <c r="BR671" s="48"/>
      <c r="BS671" s="48"/>
      <c r="BT671" s="48"/>
      <c r="BU671" s="48"/>
      <c r="BV671" s="48"/>
      <c r="BW671" s="48"/>
      <c r="BX671" s="48"/>
      <c r="BY671" s="48"/>
      <c r="BZ671" s="48"/>
      <c r="CA671" s="48"/>
      <c r="CB671" s="48"/>
      <c r="CC671" s="48"/>
      <c r="CD671" s="48"/>
      <c r="CE671" s="48"/>
    </row>
    <row r="672" spans="1:83" ht="13.2" x14ac:dyDescent="0.25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77"/>
      <c r="BM672" s="48"/>
      <c r="BN672" s="48"/>
      <c r="BO672" s="48"/>
      <c r="BP672" s="48"/>
      <c r="BQ672" s="48"/>
      <c r="BR672" s="48"/>
      <c r="BS672" s="48"/>
      <c r="BT672" s="48"/>
      <c r="BU672" s="48"/>
      <c r="BV672" s="48"/>
      <c r="BW672" s="48"/>
      <c r="BX672" s="48"/>
      <c r="BY672" s="48"/>
      <c r="BZ672" s="48"/>
      <c r="CA672" s="48"/>
      <c r="CB672" s="48"/>
      <c r="CC672" s="48"/>
      <c r="CD672" s="48"/>
      <c r="CE672" s="48"/>
    </row>
    <row r="673" spans="1:83" ht="13.2" x14ac:dyDescent="0.25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77"/>
      <c r="BM673" s="48"/>
      <c r="BN673" s="48"/>
      <c r="BO673" s="48"/>
      <c r="BP673" s="48"/>
      <c r="BQ673" s="48"/>
      <c r="BR673" s="48"/>
      <c r="BS673" s="48"/>
      <c r="BT673" s="48"/>
      <c r="BU673" s="48"/>
      <c r="BV673" s="48"/>
      <c r="BW673" s="48"/>
      <c r="BX673" s="48"/>
      <c r="BY673" s="48"/>
      <c r="BZ673" s="48"/>
      <c r="CA673" s="48"/>
      <c r="CB673" s="48"/>
      <c r="CC673" s="48"/>
      <c r="CD673" s="48"/>
      <c r="CE673" s="48"/>
    </row>
    <row r="674" spans="1:83" ht="13.2" x14ac:dyDescent="0.25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77"/>
      <c r="BM674" s="48"/>
      <c r="BN674" s="48"/>
      <c r="BO674" s="48"/>
      <c r="BP674" s="48"/>
      <c r="BQ674" s="48"/>
      <c r="BR674" s="48"/>
      <c r="BS674" s="48"/>
      <c r="BT674" s="48"/>
      <c r="BU674" s="48"/>
      <c r="BV674" s="48"/>
      <c r="BW674" s="48"/>
      <c r="BX674" s="48"/>
      <c r="BY674" s="48"/>
      <c r="BZ674" s="48"/>
      <c r="CA674" s="48"/>
      <c r="CB674" s="48"/>
      <c r="CC674" s="48"/>
      <c r="CD674" s="48"/>
      <c r="CE674" s="48"/>
    </row>
    <row r="675" spans="1:83" ht="13.2" x14ac:dyDescent="0.2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77"/>
      <c r="BM675" s="48"/>
      <c r="BN675" s="48"/>
      <c r="BO675" s="48"/>
      <c r="BP675" s="48"/>
      <c r="BQ675" s="48"/>
      <c r="BR675" s="48"/>
      <c r="BS675" s="48"/>
      <c r="BT675" s="48"/>
      <c r="BU675" s="48"/>
      <c r="BV675" s="48"/>
      <c r="BW675" s="48"/>
      <c r="BX675" s="48"/>
      <c r="BY675" s="48"/>
      <c r="BZ675" s="48"/>
      <c r="CA675" s="48"/>
      <c r="CB675" s="48"/>
      <c r="CC675" s="48"/>
      <c r="CD675" s="48"/>
      <c r="CE675" s="48"/>
    </row>
    <row r="676" spans="1:83" ht="13.2" x14ac:dyDescent="0.25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77"/>
      <c r="BM676" s="48"/>
      <c r="BN676" s="48"/>
      <c r="BO676" s="48"/>
      <c r="BP676" s="48"/>
      <c r="BQ676" s="48"/>
      <c r="BR676" s="48"/>
      <c r="BS676" s="48"/>
      <c r="BT676" s="48"/>
      <c r="BU676" s="48"/>
      <c r="BV676" s="48"/>
      <c r="BW676" s="48"/>
      <c r="BX676" s="48"/>
      <c r="BY676" s="48"/>
      <c r="BZ676" s="48"/>
      <c r="CA676" s="48"/>
      <c r="CB676" s="48"/>
      <c r="CC676" s="48"/>
      <c r="CD676" s="48"/>
      <c r="CE676" s="48"/>
    </row>
    <row r="677" spans="1:83" ht="13.2" x14ac:dyDescent="0.25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77"/>
      <c r="BM677" s="48"/>
      <c r="BN677" s="48"/>
      <c r="BO677" s="48"/>
      <c r="BP677" s="48"/>
      <c r="BQ677" s="48"/>
      <c r="BR677" s="48"/>
      <c r="BS677" s="48"/>
      <c r="BT677" s="48"/>
      <c r="BU677" s="48"/>
      <c r="BV677" s="48"/>
      <c r="BW677" s="48"/>
      <c r="BX677" s="48"/>
      <c r="BY677" s="48"/>
      <c r="BZ677" s="48"/>
      <c r="CA677" s="48"/>
      <c r="CB677" s="48"/>
      <c r="CC677" s="48"/>
      <c r="CD677" s="48"/>
      <c r="CE677" s="48"/>
    </row>
    <row r="678" spans="1:83" ht="13.2" x14ac:dyDescent="0.25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77"/>
      <c r="BM678" s="48"/>
      <c r="BN678" s="48"/>
      <c r="BO678" s="48"/>
      <c r="BP678" s="48"/>
      <c r="BQ678" s="48"/>
      <c r="BR678" s="48"/>
      <c r="BS678" s="48"/>
      <c r="BT678" s="48"/>
      <c r="BU678" s="48"/>
      <c r="BV678" s="48"/>
      <c r="BW678" s="48"/>
      <c r="BX678" s="48"/>
      <c r="BY678" s="48"/>
      <c r="BZ678" s="48"/>
      <c r="CA678" s="48"/>
      <c r="CB678" s="48"/>
      <c r="CC678" s="48"/>
      <c r="CD678" s="48"/>
      <c r="CE678" s="48"/>
    </row>
    <row r="679" spans="1:83" ht="13.2" x14ac:dyDescent="0.25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77"/>
      <c r="BM679" s="48"/>
      <c r="BN679" s="48"/>
      <c r="BO679" s="48"/>
      <c r="BP679" s="48"/>
      <c r="BQ679" s="48"/>
      <c r="BR679" s="48"/>
      <c r="BS679" s="48"/>
      <c r="BT679" s="48"/>
      <c r="BU679" s="48"/>
      <c r="BV679" s="48"/>
      <c r="BW679" s="48"/>
      <c r="BX679" s="48"/>
      <c r="BY679" s="48"/>
      <c r="BZ679" s="48"/>
      <c r="CA679" s="48"/>
      <c r="CB679" s="48"/>
      <c r="CC679" s="48"/>
      <c r="CD679" s="48"/>
      <c r="CE679" s="48"/>
    </row>
    <row r="680" spans="1:83" ht="13.2" x14ac:dyDescent="0.25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77"/>
      <c r="BM680" s="48"/>
      <c r="BN680" s="48"/>
      <c r="BO680" s="48"/>
      <c r="BP680" s="48"/>
      <c r="BQ680" s="48"/>
      <c r="BR680" s="48"/>
      <c r="BS680" s="48"/>
      <c r="BT680" s="48"/>
      <c r="BU680" s="48"/>
      <c r="BV680" s="48"/>
      <c r="BW680" s="48"/>
      <c r="BX680" s="48"/>
      <c r="BY680" s="48"/>
      <c r="BZ680" s="48"/>
      <c r="CA680" s="48"/>
      <c r="CB680" s="48"/>
      <c r="CC680" s="48"/>
      <c r="CD680" s="48"/>
      <c r="CE680" s="48"/>
    </row>
    <row r="681" spans="1:83" ht="13.2" x14ac:dyDescent="0.25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77"/>
      <c r="BM681" s="48"/>
      <c r="BN681" s="48"/>
      <c r="BO681" s="48"/>
      <c r="BP681" s="48"/>
      <c r="BQ681" s="48"/>
      <c r="BR681" s="48"/>
      <c r="BS681" s="48"/>
      <c r="BT681" s="48"/>
      <c r="BU681" s="48"/>
      <c r="BV681" s="48"/>
      <c r="BW681" s="48"/>
      <c r="BX681" s="48"/>
      <c r="BY681" s="48"/>
      <c r="BZ681" s="48"/>
      <c r="CA681" s="48"/>
      <c r="CB681" s="48"/>
      <c r="CC681" s="48"/>
      <c r="CD681" s="48"/>
      <c r="CE681" s="48"/>
    </row>
    <row r="682" spans="1:83" ht="13.2" x14ac:dyDescent="0.25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77"/>
      <c r="BM682" s="48"/>
      <c r="BN682" s="48"/>
      <c r="BO682" s="48"/>
      <c r="BP682" s="48"/>
      <c r="BQ682" s="48"/>
      <c r="BR682" s="48"/>
      <c r="BS682" s="48"/>
      <c r="BT682" s="48"/>
      <c r="BU682" s="48"/>
      <c r="BV682" s="48"/>
      <c r="BW682" s="48"/>
      <c r="BX682" s="48"/>
      <c r="BY682" s="48"/>
      <c r="BZ682" s="48"/>
      <c r="CA682" s="48"/>
      <c r="CB682" s="48"/>
      <c r="CC682" s="48"/>
      <c r="CD682" s="48"/>
      <c r="CE682" s="48"/>
    </row>
    <row r="683" spans="1:83" ht="13.2" x14ac:dyDescent="0.25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77"/>
      <c r="BM683" s="48"/>
      <c r="BN683" s="48"/>
      <c r="BO683" s="48"/>
      <c r="BP683" s="48"/>
      <c r="BQ683" s="48"/>
      <c r="BR683" s="48"/>
      <c r="BS683" s="48"/>
      <c r="BT683" s="48"/>
      <c r="BU683" s="48"/>
      <c r="BV683" s="48"/>
      <c r="BW683" s="48"/>
      <c r="BX683" s="48"/>
      <c r="BY683" s="48"/>
      <c r="BZ683" s="48"/>
      <c r="CA683" s="48"/>
      <c r="CB683" s="48"/>
      <c r="CC683" s="48"/>
      <c r="CD683" s="48"/>
      <c r="CE683" s="48"/>
    </row>
    <row r="684" spans="1:83" ht="13.2" x14ac:dyDescent="0.25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77"/>
      <c r="BM684" s="48"/>
      <c r="BN684" s="48"/>
      <c r="BO684" s="48"/>
      <c r="BP684" s="48"/>
      <c r="BQ684" s="48"/>
      <c r="BR684" s="48"/>
      <c r="BS684" s="48"/>
      <c r="BT684" s="48"/>
      <c r="BU684" s="48"/>
      <c r="BV684" s="48"/>
      <c r="BW684" s="48"/>
      <c r="BX684" s="48"/>
      <c r="BY684" s="48"/>
      <c r="BZ684" s="48"/>
      <c r="CA684" s="48"/>
      <c r="CB684" s="48"/>
      <c r="CC684" s="48"/>
      <c r="CD684" s="48"/>
      <c r="CE684" s="48"/>
    </row>
    <row r="685" spans="1:83" ht="13.2" x14ac:dyDescent="0.2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77"/>
      <c r="BM685" s="48"/>
      <c r="BN685" s="48"/>
      <c r="BO685" s="48"/>
      <c r="BP685" s="48"/>
      <c r="BQ685" s="48"/>
      <c r="BR685" s="48"/>
      <c r="BS685" s="48"/>
      <c r="BT685" s="48"/>
      <c r="BU685" s="48"/>
      <c r="BV685" s="48"/>
      <c r="BW685" s="48"/>
      <c r="BX685" s="48"/>
      <c r="BY685" s="48"/>
      <c r="BZ685" s="48"/>
      <c r="CA685" s="48"/>
      <c r="CB685" s="48"/>
      <c r="CC685" s="48"/>
      <c r="CD685" s="48"/>
      <c r="CE685" s="48"/>
    </row>
    <row r="686" spans="1:83" ht="13.2" x14ac:dyDescent="0.25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77"/>
      <c r="BM686" s="48"/>
      <c r="BN686" s="48"/>
      <c r="BO686" s="48"/>
      <c r="BP686" s="48"/>
      <c r="BQ686" s="48"/>
      <c r="BR686" s="48"/>
      <c r="BS686" s="48"/>
      <c r="BT686" s="48"/>
      <c r="BU686" s="48"/>
      <c r="BV686" s="48"/>
      <c r="BW686" s="48"/>
      <c r="BX686" s="48"/>
      <c r="BY686" s="48"/>
      <c r="BZ686" s="48"/>
      <c r="CA686" s="48"/>
      <c r="CB686" s="48"/>
      <c r="CC686" s="48"/>
      <c r="CD686" s="48"/>
      <c r="CE686" s="48"/>
    </row>
    <row r="687" spans="1:83" ht="13.2" x14ac:dyDescent="0.25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77"/>
      <c r="BM687" s="48"/>
      <c r="BN687" s="48"/>
      <c r="BO687" s="48"/>
      <c r="BP687" s="48"/>
      <c r="BQ687" s="48"/>
      <c r="BR687" s="48"/>
      <c r="BS687" s="48"/>
      <c r="BT687" s="48"/>
      <c r="BU687" s="48"/>
      <c r="BV687" s="48"/>
      <c r="BW687" s="48"/>
      <c r="BX687" s="48"/>
      <c r="BY687" s="48"/>
      <c r="BZ687" s="48"/>
      <c r="CA687" s="48"/>
      <c r="CB687" s="48"/>
      <c r="CC687" s="48"/>
      <c r="CD687" s="48"/>
      <c r="CE687" s="48"/>
    </row>
    <row r="688" spans="1:83" ht="13.2" x14ac:dyDescent="0.25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77"/>
      <c r="BM688" s="48"/>
      <c r="BN688" s="48"/>
      <c r="BO688" s="48"/>
      <c r="BP688" s="48"/>
      <c r="BQ688" s="48"/>
      <c r="BR688" s="48"/>
      <c r="BS688" s="48"/>
      <c r="BT688" s="48"/>
      <c r="BU688" s="48"/>
      <c r="BV688" s="48"/>
      <c r="BW688" s="48"/>
      <c r="BX688" s="48"/>
      <c r="BY688" s="48"/>
      <c r="BZ688" s="48"/>
      <c r="CA688" s="48"/>
      <c r="CB688" s="48"/>
      <c r="CC688" s="48"/>
      <c r="CD688" s="48"/>
      <c r="CE688" s="48"/>
    </row>
    <row r="689" spans="1:83" ht="13.2" x14ac:dyDescent="0.25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77"/>
      <c r="BM689" s="48"/>
      <c r="BN689" s="48"/>
      <c r="BO689" s="48"/>
      <c r="BP689" s="48"/>
      <c r="BQ689" s="48"/>
      <c r="BR689" s="48"/>
      <c r="BS689" s="48"/>
      <c r="BT689" s="48"/>
      <c r="BU689" s="48"/>
      <c r="BV689" s="48"/>
      <c r="BW689" s="48"/>
      <c r="BX689" s="48"/>
      <c r="BY689" s="48"/>
      <c r="BZ689" s="48"/>
      <c r="CA689" s="48"/>
      <c r="CB689" s="48"/>
      <c r="CC689" s="48"/>
      <c r="CD689" s="48"/>
      <c r="CE689" s="48"/>
    </row>
    <row r="690" spans="1:83" ht="13.2" x14ac:dyDescent="0.25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77"/>
      <c r="BM690" s="48"/>
      <c r="BN690" s="48"/>
      <c r="BO690" s="48"/>
      <c r="BP690" s="48"/>
      <c r="BQ690" s="48"/>
      <c r="BR690" s="48"/>
      <c r="BS690" s="48"/>
      <c r="BT690" s="48"/>
      <c r="BU690" s="48"/>
      <c r="BV690" s="48"/>
      <c r="BW690" s="48"/>
      <c r="BX690" s="48"/>
      <c r="BY690" s="48"/>
      <c r="BZ690" s="48"/>
      <c r="CA690" s="48"/>
      <c r="CB690" s="48"/>
      <c r="CC690" s="48"/>
      <c r="CD690" s="48"/>
      <c r="CE690" s="48"/>
    </row>
    <row r="691" spans="1:83" ht="13.2" x14ac:dyDescent="0.25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77"/>
      <c r="BM691" s="48"/>
      <c r="BN691" s="48"/>
      <c r="BO691" s="48"/>
      <c r="BP691" s="48"/>
      <c r="BQ691" s="48"/>
      <c r="BR691" s="48"/>
      <c r="BS691" s="48"/>
      <c r="BT691" s="48"/>
      <c r="BU691" s="48"/>
      <c r="BV691" s="48"/>
      <c r="BW691" s="48"/>
      <c r="BX691" s="48"/>
      <c r="BY691" s="48"/>
      <c r="BZ691" s="48"/>
      <c r="CA691" s="48"/>
      <c r="CB691" s="48"/>
      <c r="CC691" s="48"/>
      <c r="CD691" s="48"/>
      <c r="CE691" s="48"/>
    </row>
    <row r="692" spans="1:83" ht="13.2" x14ac:dyDescent="0.25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77"/>
      <c r="BM692" s="48"/>
      <c r="BN692" s="48"/>
      <c r="BO692" s="48"/>
      <c r="BP692" s="48"/>
      <c r="BQ692" s="48"/>
      <c r="BR692" s="48"/>
      <c r="BS692" s="48"/>
      <c r="BT692" s="48"/>
      <c r="BU692" s="48"/>
      <c r="BV692" s="48"/>
      <c r="BW692" s="48"/>
      <c r="BX692" s="48"/>
      <c r="BY692" s="48"/>
      <c r="BZ692" s="48"/>
      <c r="CA692" s="48"/>
      <c r="CB692" s="48"/>
      <c r="CC692" s="48"/>
      <c r="CD692" s="48"/>
      <c r="CE692" s="48"/>
    </row>
    <row r="693" spans="1:83" ht="13.2" x14ac:dyDescent="0.25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77"/>
      <c r="BM693" s="48"/>
      <c r="BN693" s="48"/>
      <c r="BO693" s="48"/>
      <c r="BP693" s="48"/>
      <c r="BQ693" s="48"/>
      <c r="BR693" s="48"/>
      <c r="BS693" s="48"/>
      <c r="BT693" s="48"/>
      <c r="BU693" s="48"/>
      <c r="BV693" s="48"/>
      <c r="BW693" s="48"/>
      <c r="BX693" s="48"/>
      <c r="BY693" s="48"/>
      <c r="BZ693" s="48"/>
      <c r="CA693" s="48"/>
      <c r="CB693" s="48"/>
      <c r="CC693" s="48"/>
      <c r="CD693" s="48"/>
      <c r="CE693" s="48"/>
    </row>
    <row r="694" spans="1:83" ht="13.2" x14ac:dyDescent="0.25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77"/>
      <c r="BM694" s="48"/>
      <c r="BN694" s="48"/>
      <c r="BO694" s="48"/>
      <c r="BP694" s="48"/>
      <c r="BQ694" s="48"/>
      <c r="BR694" s="48"/>
      <c r="BS694" s="48"/>
      <c r="BT694" s="48"/>
      <c r="BU694" s="48"/>
      <c r="BV694" s="48"/>
      <c r="BW694" s="48"/>
      <c r="BX694" s="48"/>
      <c r="BY694" s="48"/>
      <c r="BZ694" s="48"/>
      <c r="CA694" s="48"/>
      <c r="CB694" s="48"/>
      <c r="CC694" s="48"/>
      <c r="CD694" s="48"/>
      <c r="CE694" s="48"/>
    </row>
    <row r="695" spans="1:83" ht="13.2" x14ac:dyDescent="0.2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77"/>
      <c r="BM695" s="48"/>
      <c r="BN695" s="48"/>
      <c r="BO695" s="48"/>
      <c r="BP695" s="48"/>
      <c r="BQ695" s="48"/>
      <c r="BR695" s="48"/>
      <c r="BS695" s="48"/>
      <c r="BT695" s="48"/>
      <c r="BU695" s="48"/>
      <c r="BV695" s="48"/>
      <c r="BW695" s="48"/>
      <c r="BX695" s="48"/>
      <c r="BY695" s="48"/>
      <c r="BZ695" s="48"/>
      <c r="CA695" s="48"/>
      <c r="CB695" s="48"/>
      <c r="CC695" s="48"/>
      <c r="CD695" s="48"/>
      <c r="CE695" s="48"/>
    </row>
    <row r="696" spans="1:83" ht="13.2" x14ac:dyDescent="0.25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77"/>
      <c r="BM696" s="48"/>
      <c r="BN696" s="48"/>
      <c r="BO696" s="48"/>
      <c r="BP696" s="48"/>
      <c r="BQ696" s="48"/>
      <c r="BR696" s="48"/>
      <c r="BS696" s="48"/>
      <c r="BT696" s="48"/>
      <c r="BU696" s="48"/>
      <c r="BV696" s="48"/>
      <c r="BW696" s="48"/>
      <c r="BX696" s="48"/>
      <c r="BY696" s="48"/>
      <c r="BZ696" s="48"/>
      <c r="CA696" s="48"/>
      <c r="CB696" s="48"/>
      <c r="CC696" s="48"/>
      <c r="CD696" s="48"/>
      <c r="CE696" s="48"/>
    </row>
    <row r="697" spans="1:83" ht="13.2" x14ac:dyDescent="0.25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77"/>
      <c r="BM697" s="48"/>
      <c r="BN697" s="48"/>
      <c r="BO697" s="48"/>
      <c r="BP697" s="48"/>
      <c r="BQ697" s="48"/>
      <c r="BR697" s="48"/>
      <c r="BS697" s="48"/>
      <c r="BT697" s="48"/>
      <c r="BU697" s="48"/>
      <c r="BV697" s="48"/>
      <c r="BW697" s="48"/>
      <c r="BX697" s="48"/>
      <c r="BY697" s="48"/>
      <c r="BZ697" s="48"/>
      <c r="CA697" s="48"/>
      <c r="CB697" s="48"/>
      <c r="CC697" s="48"/>
      <c r="CD697" s="48"/>
      <c r="CE697" s="48"/>
    </row>
    <row r="698" spans="1:83" ht="13.2" x14ac:dyDescent="0.25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77"/>
      <c r="BM698" s="48"/>
      <c r="BN698" s="48"/>
      <c r="BO698" s="48"/>
      <c r="BP698" s="48"/>
      <c r="BQ698" s="48"/>
      <c r="BR698" s="48"/>
      <c r="BS698" s="48"/>
      <c r="BT698" s="48"/>
      <c r="BU698" s="48"/>
      <c r="BV698" s="48"/>
      <c r="BW698" s="48"/>
      <c r="BX698" s="48"/>
      <c r="BY698" s="48"/>
      <c r="BZ698" s="48"/>
      <c r="CA698" s="48"/>
      <c r="CB698" s="48"/>
      <c r="CC698" s="48"/>
      <c r="CD698" s="48"/>
      <c r="CE698" s="48"/>
    </row>
    <row r="699" spans="1:83" ht="13.2" x14ac:dyDescent="0.25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L699" s="77"/>
      <c r="BM699" s="48"/>
      <c r="BN699" s="48"/>
      <c r="BO699" s="48"/>
      <c r="BP699" s="48"/>
      <c r="BQ699" s="48"/>
      <c r="BR699" s="48"/>
      <c r="BS699" s="48"/>
      <c r="BT699" s="48"/>
      <c r="BU699" s="48"/>
      <c r="BV699" s="48"/>
      <c r="BW699" s="48"/>
      <c r="BX699" s="48"/>
      <c r="BY699" s="48"/>
      <c r="BZ699" s="48"/>
      <c r="CA699" s="48"/>
      <c r="CB699" s="48"/>
      <c r="CC699" s="48"/>
      <c r="CD699" s="48"/>
      <c r="CE699" s="48"/>
    </row>
    <row r="700" spans="1:83" ht="13.2" x14ac:dyDescent="0.25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L700" s="77"/>
      <c r="BM700" s="48"/>
      <c r="BN700" s="48"/>
      <c r="BO700" s="48"/>
      <c r="BP700" s="48"/>
      <c r="BQ700" s="48"/>
      <c r="BR700" s="48"/>
      <c r="BS700" s="48"/>
      <c r="BT700" s="48"/>
      <c r="BU700" s="48"/>
      <c r="BV700" s="48"/>
      <c r="BW700" s="48"/>
      <c r="BX700" s="48"/>
      <c r="BY700" s="48"/>
      <c r="BZ700" s="48"/>
      <c r="CA700" s="48"/>
      <c r="CB700" s="48"/>
      <c r="CC700" s="48"/>
      <c r="CD700" s="48"/>
      <c r="CE700" s="48"/>
    </row>
    <row r="701" spans="1:83" ht="13.2" x14ac:dyDescent="0.25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77"/>
      <c r="BM701" s="48"/>
      <c r="BN701" s="48"/>
      <c r="BO701" s="48"/>
      <c r="BP701" s="48"/>
      <c r="BQ701" s="48"/>
      <c r="BR701" s="48"/>
      <c r="BS701" s="48"/>
      <c r="BT701" s="48"/>
      <c r="BU701" s="48"/>
      <c r="BV701" s="48"/>
      <c r="BW701" s="48"/>
      <c r="BX701" s="48"/>
      <c r="BY701" s="48"/>
      <c r="BZ701" s="48"/>
      <c r="CA701" s="48"/>
      <c r="CB701" s="48"/>
      <c r="CC701" s="48"/>
      <c r="CD701" s="48"/>
      <c r="CE701" s="48"/>
    </row>
    <row r="702" spans="1:83" ht="13.2" x14ac:dyDescent="0.25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77"/>
      <c r="BM702" s="48"/>
      <c r="BN702" s="48"/>
      <c r="BO702" s="48"/>
      <c r="BP702" s="48"/>
      <c r="BQ702" s="48"/>
      <c r="BR702" s="48"/>
      <c r="BS702" s="48"/>
      <c r="BT702" s="48"/>
      <c r="BU702" s="48"/>
      <c r="BV702" s="48"/>
      <c r="BW702" s="48"/>
      <c r="BX702" s="48"/>
      <c r="BY702" s="48"/>
      <c r="BZ702" s="48"/>
      <c r="CA702" s="48"/>
      <c r="CB702" s="48"/>
      <c r="CC702" s="48"/>
      <c r="CD702" s="48"/>
      <c r="CE702" s="48"/>
    </row>
    <row r="703" spans="1:83" ht="13.2" x14ac:dyDescent="0.25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L703" s="77"/>
      <c r="BM703" s="48"/>
      <c r="BN703" s="48"/>
      <c r="BO703" s="48"/>
      <c r="BP703" s="48"/>
      <c r="BQ703" s="48"/>
      <c r="BR703" s="48"/>
      <c r="BS703" s="48"/>
      <c r="BT703" s="48"/>
      <c r="BU703" s="48"/>
      <c r="BV703" s="48"/>
      <c r="BW703" s="48"/>
      <c r="BX703" s="48"/>
      <c r="BY703" s="48"/>
      <c r="BZ703" s="48"/>
      <c r="CA703" s="48"/>
      <c r="CB703" s="48"/>
      <c r="CC703" s="48"/>
      <c r="CD703" s="48"/>
      <c r="CE703" s="48"/>
    </row>
    <row r="704" spans="1:83" ht="13.2" x14ac:dyDescent="0.25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L704" s="77"/>
      <c r="BM704" s="48"/>
      <c r="BN704" s="48"/>
      <c r="BO704" s="48"/>
      <c r="BP704" s="48"/>
      <c r="BQ704" s="48"/>
      <c r="BR704" s="48"/>
      <c r="BS704" s="48"/>
      <c r="BT704" s="48"/>
      <c r="BU704" s="48"/>
      <c r="BV704" s="48"/>
      <c r="BW704" s="48"/>
      <c r="BX704" s="48"/>
      <c r="BY704" s="48"/>
      <c r="BZ704" s="48"/>
      <c r="CA704" s="48"/>
      <c r="CB704" s="48"/>
      <c r="CC704" s="48"/>
      <c r="CD704" s="48"/>
      <c r="CE704" s="48"/>
    </row>
    <row r="705" spans="1:83" ht="13.2" x14ac:dyDescent="0.2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L705" s="77"/>
      <c r="BM705" s="48"/>
      <c r="BN705" s="48"/>
      <c r="BO705" s="48"/>
      <c r="BP705" s="48"/>
      <c r="BQ705" s="48"/>
      <c r="BR705" s="48"/>
      <c r="BS705" s="48"/>
      <c r="BT705" s="48"/>
      <c r="BU705" s="48"/>
      <c r="BV705" s="48"/>
      <c r="BW705" s="48"/>
      <c r="BX705" s="48"/>
      <c r="BY705" s="48"/>
      <c r="BZ705" s="48"/>
      <c r="CA705" s="48"/>
      <c r="CB705" s="48"/>
      <c r="CC705" s="48"/>
      <c r="CD705" s="48"/>
      <c r="CE705" s="48"/>
    </row>
    <row r="706" spans="1:83" ht="13.2" x14ac:dyDescent="0.25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L706" s="77"/>
      <c r="BM706" s="48"/>
      <c r="BN706" s="48"/>
      <c r="BO706" s="48"/>
      <c r="BP706" s="48"/>
      <c r="BQ706" s="48"/>
      <c r="BR706" s="48"/>
      <c r="BS706" s="48"/>
      <c r="BT706" s="48"/>
      <c r="BU706" s="48"/>
      <c r="BV706" s="48"/>
      <c r="BW706" s="48"/>
      <c r="BX706" s="48"/>
      <c r="BY706" s="48"/>
      <c r="BZ706" s="48"/>
      <c r="CA706" s="48"/>
      <c r="CB706" s="48"/>
      <c r="CC706" s="48"/>
      <c r="CD706" s="48"/>
      <c r="CE706" s="48"/>
    </row>
    <row r="707" spans="1:83" ht="13.2" x14ac:dyDescent="0.25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77"/>
      <c r="BM707" s="48"/>
      <c r="BN707" s="48"/>
      <c r="BO707" s="48"/>
      <c r="BP707" s="48"/>
      <c r="BQ707" s="48"/>
      <c r="BR707" s="48"/>
      <c r="BS707" s="48"/>
      <c r="BT707" s="48"/>
      <c r="BU707" s="48"/>
      <c r="BV707" s="48"/>
      <c r="BW707" s="48"/>
      <c r="BX707" s="48"/>
      <c r="BY707" s="48"/>
      <c r="BZ707" s="48"/>
      <c r="CA707" s="48"/>
      <c r="CB707" s="48"/>
      <c r="CC707" s="48"/>
      <c r="CD707" s="48"/>
      <c r="CE707" s="48"/>
    </row>
    <row r="708" spans="1:83" ht="13.2" x14ac:dyDescent="0.25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77"/>
      <c r="BM708" s="48"/>
      <c r="BN708" s="48"/>
      <c r="BO708" s="48"/>
      <c r="BP708" s="48"/>
      <c r="BQ708" s="48"/>
      <c r="BR708" s="48"/>
      <c r="BS708" s="48"/>
      <c r="BT708" s="48"/>
      <c r="BU708" s="48"/>
      <c r="BV708" s="48"/>
      <c r="BW708" s="48"/>
      <c r="BX708" s="48"/>
      <c r="BY708" s="48"/>
      <c r="BZ708" s="48"/>
      <c r="CA708" s="48"/>
      <c r="CB708" s="48"/>
      <c r="CC708" s="48"/>
      <c r="CD708" s="48"/>
      <c r="CE708" s="48"/>
    </row>
    <row r="709" spans="1:83" ht="13.2" x14ac:dyDescent="0.25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L709" s="77"/>
      <c r="BM709" s="48"/>
      <c r="BN709" s="48"/>
      <c r="BO709" s="48"/>
      <c r="BP709" s="48"/>
      <c r="BQ709" s="48"/>
      <c r="BR709" s="48"/>
      <c r="BS709" s="48"/>
      <c r="BT709" s="48"/>
      <c r="BU709" s="48"/>
      <c r="BV709" s="48"/>
      <c r="BW709" s="48"/>
      <c r="BX709" s="48"/>
      <c r="BY709" s="48"/>
      <c r="BZ709" s="48"/>
      <c r="CA709" s="48"/>
      <c r="CB709" s="48"/>
      <c r="CC709" s="48"/>
      <c r="CD709" s="48"/>
      <c r="CE709" s="48"/>
    </row>
    <row r="710" spans="1:83" ht="13.2" x14ac:dyDescent="0.25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L710" s="77"/>
      <c r="BM710" s="48"/>
      <c r="BN710" s="48"/>
      <c r="BO710" s="48"/>
      <c r="BP710" s="48"/>
      <c r="BQ710" s="48"/>
      <c r="BR710" s="48"/>
      <c r="BS710" s="48"/>
      <c r="BT710" s="48"/>
      <c r="BU710" s="48"/>
      <c r="BV710" s="48"/>
      <c r="BW710" s="48"/>
      <c r="BX710" s="48"/>
      <c r="BY710" s="48"/>
      <c r="BZ710" s="48"/>
      <c r="CA710" s="48"/>
      <c r="CB710" s="48"/>
      <c r="CC710" s="48"/>
      <c r="CD710" s="48"/>
      <c r="CE710" s="48"/>
    </row>
    <row r="711" spans="1:83" ht="13.2" x14ac:dyDescent="0.25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77"/>
      <c r="BM711" s="48"/>
      <c r="BN711" s="48"/>
      <c r="BO711" s="48"/>
      <c r="BP711" s="48"/>
      <c r="BQ711" s="48"/>
      <c r="BR711" s="48"/>
      <c r="BS711" s="48"/>
      <c r="BT711" s="48"/>
      <c r="BU711" s="48"/>
      <c r="BV711" s="48"/>
      <c r="BW711" s="48"/>
      <c r="BX711" s="48"/>
      <c r="BY711" s="48"/>
      <c r="BZ711" s="48"/>
      <c r="CA711" s="48"/>
      <c r="CB711" s="48"/>
      <c r="CC711" s="48"/>
      <c r="CD711" s="48"/>
      <c r="CE711" s="48"/>
    </row>
    <row r="712" spans="1:83" ht="13.2" x14ac:dyDescent="0.25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77"/>
      <c r="BM712" s="48"/>
      <c r="BN712" s="48"/>
      <c r="BO712" s="48"/>
      <c r="BP712" s="48"/>
      <c r="BQ712" s="48"/>
      <c r="BR712" s="48"/>
      <c r="BS712" s="48"/>
      <c r="BT712" s="48"/>
      <c r="BU712" s="48"/>
      <c r="BV712" s="48"/>
      <c r="BW712" s="48"/>
      <c r="BX712" s="48"/>
      <c r="BY712" s="48"/>
      <c r="BZ712" s="48"/>
      <c r="CA712" s="48"/>
      <c r="CB712" s="48"/>
      <c r="CC712" s="48"/>
      <c r="CD712" s="48"/>
      <c r="CE712" s="48"/>
    </row>
    <row r="713" spans="1:83" ht="13.2" x14ac:dyDescent="0.25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L713" s="77"/>
      <c r="BM713" s="48"/>
      <c r="BN713" s="48"/>
      <c r="BO713" s="48"/>
      <c r="BP713" s="48"/>
      <c r="BQ713" s="48"/>
      <c r="BR713" s="48"/>
      <c r="BS713" s="48"/>
      <c r="BT713" s="48"/>
      <c r="BU713" s="48"/>
      <c r="BV713" s="48"/>
      <c r="BW713" s="48"/>
      <c r="BX713" s="48"/>
      <c r="BY713" s="48"/>
      <c r="BZ713" s="48"/>
      <c r="CA713" s="48"/>
      <c r="CB713" s="48"/>
      <c r="CC713" s="48"/>
      <c r="CD713" s="48"/>
      <c r="CE713" s="48"/>
    </row>
    <row r="714" spans="1:83" ht="13.2" x14ac:dyDescent="0.25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77"/>
      <c r="BM714" s="48"/>
      <c r="BN714" s="48"/>
      <c r="BO714" s="48"/>
      <c r="BP714" s="48"/>
      <c r="BQ714" s="48"/>
      <c r="BR714" s="48"/>
      <c r="BS714" s="48"/>
      <c r="BT714" s="48"/>
      <c r="BU714" s="48"/>
      <c r="BV714" s="48"/>
      <c r="BW714" s="48"/>
      <c r="BX714" s="48"/>
      <c r="BY714" s="48"/>
      <c r="BZ714" s="48"/>
      <c r="CA714" s="48"/>
      <c r="CB714" s="48"/>
      <c r="CC714" s="48"/>
      <c r="CD714" s="48"/>
      <c r="CE714" s="48"/>
    </row>
    <row r="715" spans="1:83" ht="13.2" x14ac:dyDescent="0.2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L715" s="77"/>
      <c r="BM715" s="48"/>
      <c r="BN715" s="48"/>
      <c r="BO715" s="48"/>
      <c r="BP715" s="48"/>
      <c r="BQ715" s="48"/>
      <c r="BR715" s="48"/>
      <c r="BS715" s="48"/>
      <c r="BT715" s="48"/>
      <c r="BU715" s="48"/>
      <c r="BV715" s="48"/>
      <c r="BW715" s="48"/>
      <c r="BX715" s="48"/>
      <c r="BY715" s="48"/>
      <c r="BZ715" s="48"/>
      <c r="CA715" s="48"/>
      <c r="CB715" s="48"/>
      <c r="CC715" s="48"/>
      <c r="CD715" s="48"/>
      <c r="CE715" s="48"/>
    </row>
    <row r="716" spans="1:83" ht="13.2" x14ac:dyDescent="0.25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L716" s="77"/>
      <c r="BM716" s="48"/>
      <c r="BN716" s="48"/>
      <c r="BO716" s="48"/>
      <c r="BP716" s="48"/>
      <c r="BQ716" s="48"/>
      <c r="BR716" s="48"/>
      <c r="BS716" s="48"/>
      <c r="BT716" s="48"/>
      <c r="BU716" s="48"/>
      <c r="BV716" s="48"/>
      <c r="BW716" s="48"/>
      <c r="BX716" s="48"/>
      <c r="BY716" s="48"/>
      <c r="BZ716" s="48"/>
      <c r="CA716" s="48"/>
      <c r="CB716" s="48"/>
      <c r="CC716" s="48"/>
      <c r="CD716" s="48"/>
      <c r="CE716" s="48"/>
    </row>
    <row r="717" spans="1:83" ht="13.2" x14ac:dyDescent="0.2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77"/>
      <c r="BM717" s="48"/>
      <c r="BN717" s="48"/>
      <c r="BO717" s="48"/>
      <c r="BP717" s="48"/>
      <c r="BQ717" s="48"/>
      <c r="BR717" s="48"/>
      <c r="BS717" s="48"/>
      <c r="BT717" s="48"/>
      <c r="BU717" s="48"/>
      <c r="BV717" s="48"/>
      <c r="BW717" s="48"/>
      <c r="BX717" s="48"/>
      <c r="BY717" s="48"/>
      <c r="BZ717" s="48"/>
      <c r="CA717" s="48"/>
      <c r="CB717" s="48"/>
      <c r="CC717" s="48"/>
      <c r="CD717" s="48"/>
      <c r="CE717" s="48"/>
    </row>
    <row r="718" spans="1:83" ht="13.2" x14ac:dyDescent="0.25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77"/>
      <c r="BM718" s="48"/>
      <c r="BN718" s="48"/>
      <c r="BO718" s="48"/>
      <c r="BP718" s="48"/>
      <c r="BQ718" s="48"/>
      <c r="BR718" s="48"/>
      <c r="BS718" s="48"/>
      <c r="BT718" s="48"/>
      <c r="BU718" s="48"/>
      <c r="BV718" s="48"/>
      <c r="BW718" s="48"/>
      <c r="BX718" s="48"/>
      <c r="BY718" s="48"/>
      <c r="BZ718" s="48"/>
      <c r="CA718" s="48"/>
      <c r="CB718" s="48"/>
      <c r="CC718" s="48"/>
      <c r="CD718" s="48"/>
      <c r="CE718" s="48"/>
    </row>
    <row r="719" spans="1:83" ht="13.2" x14ac:dyDescent="0.25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77"/>
      <c r="BM719" s="48"/>
      <c r="BN719" s="48"/>
      <c r="BO719" s="48"/>
      <c r="BP719" s="48"/>
      <c r="BQ719" s="48"/>
      <c r="BR719" s="48"/>
      <c r="BS719" s="48"/>
      <c r="BT719" s="48"/>
      <c r="BU719" s="48"/>
      <c r="BV719" s="48"/>
      <c r="BW719" s="48"/>
      <c r="BX719" s="48"/>
      <c r="BY719" s="48"/>
      <c r="BZ719" s="48"/>
      <c r="CA719" s="48"/>
      <c r="CB719" s="48"/>
      <c r="CC719" s="48"/>
      <c r="CD719" s="48"/>
      <c r="CE719" s="48"/>
    </row>
    <row r="720" spans="1:83" ht="13.2" x14ac:dyDescent="0.25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77"/>
      <c r="BM720" s="48"/>
      <c r="BN720" s="48"/>
      <c r="BO720" s="48"/>
      <c r="BP720" s="48"/>
      <c r="BQ720" s="48"/>
      <c r="BR720" s="48"/>
      <c r="BS720" s="48"/>
      <c r="BT720" s="48"/>
      <c r="BU720" s="48"/>
      <c r="BV720" s="48"/>
      <c r="BW720" s="48"/>
      <c r="BX720" s="48"/>
      <c r="BY720" s="48"/>
      <c r="BZ720" s="48"/>
      <c r="CA720" s="48"/>
      <c r="CB720" s="48"/>
      <c r="CC720" s="48"/>
      <c r="CD720" s="48"/>
      <c r="CE720" s="48"/>
    </row>
    <row r="721" spans="1:83" ht="13.2" x14ac:dyDescent="0.25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L721" s="77"/>
      <c r="BM721" s="48"/>
      <c r="BN721" s="48"/>
      <c r="BO721" s="48"/>
      <c r="BP721" s="48"/>
      <c r="BQ721" s="48"/>
      <c r="BR721" s="48"/>
      <c r="BS721" s="48"/>
      <c r="BT721" s="48"/>
      <c r="BU721" s="48"/>
      <c r="BV721" s="48"/>
      <c r="BW721" s="48"/>
      <c r="BX721" s="48"/>
      <c r="BY721" s="48"/>
      <c r="BZ721" s="48"/>
      <c r="CA721" s="48"/>
      <c r="CB721" s="48"/>
      <c r="CC721" s="48"/>
      <c r="CD721" s="48"/>
      <c r="CE721" s="48"/>
    </row>
    <row r="722" spans="1:83" ht="13.2" x14ac:dyDescent="0.25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77"/>
      <c r="BM722" s="48"/>
      <c r="BN722" s="48"/>
      <c r="BO722" s="48"/>
      <c r="BP722" s="48"/>
      <c r="BQ722" s="48"/>
      <c r="BR722" s="48"/>
      <c r="BS722" s="48"/>
      <c r="BT722" s="48"/>
      <c r="BU722" s="48"/>
      <c r="BV722" s="48"/>
      <c r="BW722" s="48"/>
      <c r="BX722" s="48"/>
      <c r="BY722" s="48"/>
      <c r="BZ722" s="48"/>
      <c r="CA722" s="48"/>
      <c r="CB722" s="48"/>
      <c r="CC722" s="48"/>
      <c r="CD722" s="48"/>
      <c r="CE722" s="48"/>
    </row>
    <row r="723" spans="1:83" ht="13.2" x14ac:dyDescent="0.25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77"/>
      <c r="BM723" s="48"/>
      <c r="BN723" s="48"/>
      <c r="BO723" s="48"/>
      <c r="BP723" s="48"/>
      <c r="BQ723" s="48"/>
      <c r="BR723" s="48"/>
      <c r="BS723" s="48"/>
      <c r="BT723" s="48"/>
      <c r="BU723" s="48"/>
      <c r="BV723" s="48"/>
      <c r="BW723" s="48"/>
      <c r="BX723" s="48"/>
      <c r="BY723" s="48"/>
      <c r="BZ723" s="48"/>
      <c r="CA723" s="48"/>
      <c r="CB723" s="48"/>
      <c r="CC723" s="48"/>
      <c r="CD723" s="48"/>
      <c r="CE723" s="48"/>
    </row>
    <row r="724" spans="1:83" ht="13.2" x14ac:dyDescent="0.25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77"/>
      <c r="BM724" s="48"/>
      <c r="BN724" s="48"/>
      <c r="BO724" s="48"/>
      <c r="BP724" s="48"/>
      <c r="BQ724" s="48"/>
      <c r="BR724" s="48"/>
      <c r="BS724" s="48"/>
      <c r="BT724" s="48"/>
      <c r="BU724" s="48"/>
      <c r="BV724" s="48"/>
      <c r="BW724" s="48"/>
      <c r="BX724" s="48"/>
      <c r="BY724" s="48"/>
      <c r="BZ724" s="48"/>
      <c r="CA724" s="48"/>
      <c r="CB724" s="48"/>
      <c r="CC724" s="48"/>
      <c r="CD724" s="48"/>
      <c r="CE724" s="48"/>
    </row>
    <row r="725" spans="1:83" ht="13.2" x14ac:dyDescent="0.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77"/>
      <c r="BM725" s="48"/>
      <c r="BN725" s="48"/>
      <c r="BO725" s="48"/>
      <c r="BP725" s="48"/>
      <c r="BQ725" s="48"/>
      <c r="BR725" s="48"/>
      <c r="BS725" s="48"/>
      <c r="BT725" s="48"/>
      <c r="BU725" s="48"/>
      <c r="BV725" s="48"/>
      <c r="BW725" s="48"/>
      <c r="BX725" s="48"/>
      <c r="BY725" s="48"/>
      <c r="BZ725" s="48"/>
      <c r="CA725" s="48"/>
      <c r="CB725" s="48"/>
      <c r="CC725" s="48"/>
      <c r="CD725" s="48"/>
      <c r="CE725" s="48"/>
    </row>
    <row r="726" spans="1:83" ht="13.2" x14ac:dyDescent="0.2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77"/>
      <c r="BM726" s="48"/>
      <c r="BN726" s="48"/>
      <c r="BO726" s="48"/>
      <c r="BP726" s="48"/>
      <c r="BQ726" s="48"/>
      <c r="BR726" s="48"/>
      <c r="BS726" s="48"/>
      <c r="BT726" s="48"/>
      <c r="BU726" s="48"/>
      <c r="BV726" s="48"/>
      <c r="BW726" s="48"/>
      <c r="BX726" s="48"/>
      <c r="BY726" s="48"/>
      <c r="BZ726" s="48"/>
      <c r="CA726" s="48"/>
      <c r="CB726" s="48"/>
      <c r="CC726" s="48"/>
      <c r="CD726" s="48"/>
      <c r="CE726" s="48"/>
    </row>
    <row r="727" spans="1:83" ht="13.2" x14ac:dyDescent="0.25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77"/>
      <c r="BM727" s="48"/>
      <c r="BN727" s="48"/>
      <c r="BO727" s="48"/>
      <c r="BP727" s="48"/>
      <c r="BQ727" s="48"/>
      <c r="BR727" s="48"/>
      <c r="BS727" s="48"/>
      <c r="BT727" s="48"/>
      <c r="BU727" s="48"/>
      <c r="BV727" s="48"/>
      <c r="BW727" s="48"/>
      <c r="BX727" s="48"/>
      <c r="BY727" s="48"/>
      <c r="BZ727" s="48"/>
      <c r="CA727" s="48"/>
      <c r="CB727" s="48"/>
      <c r="CC727" s="48"/>
      <c r="CD727" s="48"/>
      <c r="CE727" s="48"/>
    </row>
    <row r="728" spans="1:83" ht="13.2" x14ac:dyDescent="0.2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77"/>
      <c r="BM728" s="48"/>
      <c r="BN728" s="48"/>
      <c r="BO728" s="48"/>
      <c r="BP728" s="48"/>
      <c r="BQ728" s="48"/>
      <c r="BR728" s="48"/>
      <c r="BS728" s="48"/>
      <c r="BT728" s="48"/>
      <c r="BU728" s="48"/>
      <c r="BV728" s="48"/>
      <c r="BW728" s="48"/>
      <c r="BX728" s="48"/>
      <c r="BY728" s="48"/>
      <c r="BZ728" s="48"/>
      <c r="CA728" s="48"/>
      <c r="CB728" s="48"/>
      <c r="CC728" s="48"/>
      <c r="CD728" s="48"/>
      <c r="CE728" s="48"/>
    </row>
    <row r="729" spans="1:83" ht="13.2" x14ac:dyDescent="0.25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77"/>
      <c r="BM729" s="48"/>
      <c r="BN729" s="48"/>
      <c r="BO729" s="48"/>
      <c r="BP729" s="48"/>
      <c r="BQ729" s="48"/>
      <c r="BR729" s="48"/>
      <c r="BS729" s="48"/>
      <c r="BT729" s="48"/>
      <c r="BU729" s="48"/>
      <c r="BV729" s="48"/>
      <c r="BW729" s="48"/>
      <c r="BX729" s="48"/>
      <c r="BY729" s="48"/>
      <c r="BZ729" s="48"/>
      <c r="CA729" s="48"/>
      <c r="CB729" s="48"/>
      <c r="CC729" s="48"/>
      <c r="CD729" s="48"/>
      <c r="CE729" s="48"/>
    </row>
    <row r="730" spans="1:83" ht="13.2" x14ac:dyDescent="0.25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77"/>
      <c r="BM730" s="48"/>
      <c r="BN730" s="48"/>
      <c r="BO730" s="48"/>
      <c r="BP730" s="48"/>
      <c r="BQ730" s="48"/>
      <c r="BR730" s="48"/>
      <c r="BS730" s="48"/>
      <c r="BT730" s="48"/>
      <c r="BU730" s="48"/>
      <c r="BV730" s="48"/>
      <c r="BW730" s="48"/>
      <c r="BX730" s="48"/>
      <c r="BY730" s="48"/>
      <c r="BZ730" s="48"/>
      <c r="CA730" s="48"/>
      <c r="CB730" s="48"/>
      <c r="CC730" s="48"/>
      <c r="CD730" s="48"/>
      <c r="CE730" s="48"/>
    </row>
    <row r="731" spans="1:83" ht="13.2" x14ac:dyDescent="0.25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77"/>
      <c r="BM731" s="48"/>
      <c r="BN731" s="48"/>
      <c r="BO731" s="48"/>
      <c r="BP731" s="48"/>
      <c r="BQ731" s="48"/>
      <c r="BR731" s="48"/>
      <c r="BS731" s="48"/>
      <c r="BT731" s="48"/>
      <c r="BU731" s="48"/>
      <c r="BV731" s="48"/>
      <c r="BW731" s="48"/>
      <c r="BX731" s="48"/>
      <c r="BY731" s="48"/>
      <c r="BZ731" s="48"/>
      <c r="CA731" s="48"/>
      <c r="CB731" s="48"/>
      <c r="CC731" s="48"/>
      <c r="CD731" s="48"/>
      <c r="CE731" s="48"/>
    </row>
    <row r="732" spans="1:83" ht="13.2" x14ac:dyDescent="0.25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77"/>
      <c r="BM732" s="48"/>
      <c r="BN732" s="48"/>
      <c r="BO732" s="48"/>
      <c r="BP732" s="48"/>
      <c r="BQ732" s="48"/>
      <c r="BR732" s="48"/>
      <c r="BS732" s="48"/>
      <c r="BT732" s="48"/>
      <c r="BU732" s="48"/>
      <c r="BV732" s="48"/>
      <c r="BW732" s="48"/>
      <c r="BX732" s="48"/>
      <c r="BY732" s="48"/>
      <c r="BZ732" s="48"/>
      <c r="CA732" s="48"/>
      <c r="CB732" s="48"/>
      <c r="CC732" s="48"/>
      <c r="CD732" s="48"/>
      <c r="CE732" s="48"/>
    </row>
    <row r="733" spans="1:83" ht="13.2" x14ac:dyDescent="0.25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77"/>
      <c r="BM733" s="48"/>
      <c r="BN733" s="48"/>
      <c r="BO733" s="48"/>
      <c r="BP733" s="48"/>
      <c r="BQ733" s="48"/>
      <c r="BR733" s="48"/>
      <c r="BS733" s="48"/>
      <c r="BT733" s="48"/>
      <c r="BU733" s="48"/>
      <c r="BV733" s="48"/>
      <c r="BW733" s="48"/>
      <c r="BX733" s="48"/>
      <c r="BY733" s="48"/>
      <c r="BZ733" s="48"/>
      <c r="CA733" s="48"/>
      <c r="CB733" s="48"/>
      <c r="CC733" s="48"/>
      <c r="CD733" s="48"/>
      <c r="CE733" s="48"/>
    </row>
    <row r="734" spans="1:83" ht="13.2" x14ac:dyDescent="0.25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77"/>
      <c r="BM734" s="48"/>
      <c r="BN734" s="48"/>
      <c r="BO734" s="48"/>
      <c r="BP734" s="48"/>
      <c r="BQ734" s="48"/>
      <c r="BR734" s="48"/>
      <c r="BS734" s="48"/>
      <c r="BT734" s="48"/>
      <c r="BU734" s="48"/>
      <c r="BV734" s="48"/>
      <c r="BW734" s="48"/>
      <c r="BX734" s="48"/>
      <c r="BY734" s="48"/>
      <c r="BZ734" s="48"/>
      <c r="CA734" s="48"/>
      <c r="CB734" s="48"/>
      <c r="CC734" s="48"/>
      <c r="CD734" s="48"/>
      <c r="CE734" s="48"/>
    </row>
    <row r="735" spans="1:83" ht="13.2" x14ac:dyDescent="0.2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77"/>
      <c r="BM735" s="48"/>
      <c r="BN735" s="48"/>
      <c r="BO735" s="48"/>
      <c r="BP735" s="48"/>
      <c r="BQ735" s="48"/>
      <c r="BR735" s="48"/>
      <c r="BS735" s="48"/>
      <c r="BT735" s="48"/>
      <c r="BU735" s="48"/>
      <c r="BV735" s="48"/>
      <c r="BW735" s="48"/>
      <c r="BX735" s="48"/>
      <c r="BY735" s="48"/>
      <c r="BZ735" s="48"/>
      <c r="CA735" s="48"/>
      <c r="CB735" s="48"/>
      <c r="CC735" s="48"/>
      <c r="CD735" s="48"/>
      <c r="CE735" s="48"/>
    </row>
    <row r="736" spans="1:83" ht="13.2" x14ac:dyDescent="0.25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77"/>
      <c r="BM736" s="48"/>
      <c r="BN736" s="48"/>
      <c r="BO736" s="48"/>
      <c r="BP736" s="48"/>
      <c r="BQ736" s="48"/>
      <c r="BR736" s="48"/>
      <c r="BS736" s="48"/>
      <c r="BT736" s="48"/>
      <c r="BU736" s="48"/>
      <c r="BV736" s="48"/>
      <c r="BW736" s="48"/>
      <c r="BX736" s="48"/>
      <c r="BY736" s="48"/>
      <c r="BZ736" s="48"/>
      <c r="CA736" s="48"/>
      <c r="CB736" s="48"/>
      <c r="CC736" s="48"/>
      <c r="CD736" s="48"/>
      <c r="CE736" s="48"/>
    </row>
    <row r="737" spans="1:83" ht="13.2" x14ac:dyDescent="0.25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77"/>
      <c r="BM737" s="48"/>
      <c r="BN737" s="48"/>
      <c r="BO737" s="48"/>
      <c r="BP737" s="48"/>
      <c r="BQ737" s="48"/>
      <c r="BR737" s="48"/>
      <c r="BS737" s="48"/>
      <c r="BT737" s="48"/>
      <c r="BU737" s="48"/>
      <c r="BV737" s="48"/>
      <c r="BW737" s="48"/>
      <c r="BX737" s="48"/>
      <c r="BY737" s="48"/>
      <c r="BZ737" s="48"/>
      <c r="CA737" s="48"/>
      <c r="CB737" s="48"/>
      <c r="CC737" s="48"/>
      <c r="CD737" s="48"/>
      <c r="CE737" s="48"/>
    </row>
    <row r="738" spans="1:83" ht="13.2" x14ac:dyDescent="0.25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77"/>
      <c r="BM738" s="48"/>
      <c r="BN738" s="48"/>
      <c r="BO738" s="48"/>
      <c r="BP738" s="48"/>
      <c r="BQ738" s="48"/>
      <c r="BR738" s="48"/>
      <c r="BS738" s="48"/>
      <c r="BT738" s="48"/>
      <c r="BU738" s="48"/>
      <c r="BV738" s="48"/>
      <c r="BW738" s="48"/>
      <c r="BX738" s="48"/>
      <c r="BY738" s="48"/>
      <c r="BZ738" s="48"/>
      <c r="CA738" s="48"/>
      <c r="CB738" s="48"/>
      <c r="CC738" s="48"/>
      <c r="CD738" s="48"/>
      <c r="CE738" s="48"/>
    </row>
    <row r="739" spans="1:83" ht="13.2" x14ac:dyDescent="0.25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77"/>
      <c r="BM739" s="48"/>
      <c r="BN739" s="48"/>
      <c r="BO739" s="48"/>
      <c r="BP739" s="48"/>
      <c r="BQ739" s="48"/>
      <c r="BR739" s="48"/>
      <c r="BS739" s="48"/>
      <c r="BT739" s="48"/>
      <c r="BU739" s="48"/>
      <c r="BV739" s="48"/>
      <c r="BW739" s="48"/>
      <c r="BX739" s="48"/>
      <c r="BY739" s="48"/>
      <c r="BZ739" s="48"/>
      <c r="CA739" s="48"/>
      <c r="CB739" s="48"/>
      <c r="CC739" s="48"/>
      <c r="CD739" s="48"/>
      <c r="CE739" s="48"/>
    </row>
    <row r="740" spans="1:83" ht="13.2" x14ac:dyDescent="0.25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77"/>
      <c r="BM740" s="48"/>
      <c r="BN740" s="48"/>
      <c r="BO740" s="48"/>
      <c r="BP740" s="48"/>
      <c r="BQ740" s="48"/>
      <c r="BR740" s="48"/>
      <c r="BS740" s="48"/>
      <c r="BT740" s="48"/>
      <c r="BU740" s="48"/>
      <c r="BV740" s="48"/>
      <c r="BW740" s="48"/>
      <c r="BX740" s="48"/>
      <c r="BY740" s="48"/>
      <c r="BZ740" s="48"/>
      <c r="CA740" s="48"/>
      <c r="CB740" s="48"/>
      <c r="CC740" s="48"/>
      <c r="CD740" s="48"/>
      <c r="CE740" s="48"/>
    </row>
    <row r="741" spans="1:83" ht="13.2" x14ac:dyDescent="0.25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77"/>
      <c r="BM741" s="48"/>
      <c r="BN741" s="48"/>
      <c r="BO741" s="48"/>
      <c r="BP741" s="48"/>
      <c r="BQ741" s="48"/>
      <c r="BR741" s="48"/>
      <c r="BS741" s="48"/>
      <c r="BT741" s="48"/>
      <c r="BU741" s="48"/>
      <c r="BV741" s="48"/>
      <c r="BW741" s="48"/>
      <c r="BX741" s="48"/>
      <c r="BY741" s="48"/>
      <c r="BZ741" s="48"/>
      <c r="CA741" s="48"/>
      <c r="CB741" s="48"/>
      <c r="CC741" s="48"/>
      <c r="CD741" s="48"/>
      <c r="CE741" s="48"/>
    </row>
    <row r="742" spans="1:83" ht="13.2" x14ac:dyDescent="0.25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77"/>
      <c r="BM742" s="48"/>
      <c r="BN742" s="48"/>
      <c r="BO742" s="48"/>
      <c r="BP742" s="48"/>
      <c r="BQ742" s="48"/>
      <c r="BR742" s="48"/>
      <c r="BS742" s="48"/>
      <c r="BT742" s="48"/>
      <c r="BU742" s="48"/>
      <c r="BV742" s="48"/>
      <c r="BW742" s="48"/>
      <c r="BX742" s="48"/>
      <c r="BY742" s="48"/>
      <c r="BZ742" s="48"/>
      <c r="CA742" s="48"/>
      <c r="CB742" s="48"/>
      <c r="CC742" s="48"/>
      <c r="CD742" s="48"/>
      <c r="CE742" s="48"/>
    </row>
    <row r="743" spans="1:83" ht="13.2" x14ac:dyDescent="0.25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77"/>
      <c r="BM743" s="48"/>
      <c r="BN743" s="48"/>
      <c r="BO743" s="48"/>
      <c r="BP743" s="48"/>
      <c r="BQ743" s="48"/>
      <c r="BR743" s="48"/>
      <c r="BS743" s="48"/>
      <c r="BT743" s="48"/>
      <c r="BU743" s="48"/>
      <c r="BV743" s="48"/>
      <c r="BW743" s="48"/>
      <c r="BX743" s="48"/>
      <c r="BY743" s="48"/>
      <c r="BZ743" s="48"/>
      <c r="CA743" s="48"/>
      <c r="CB743" s="48"/>
      <c r="CC743" s="48"/>
      <c r="CD743" s="48"/>
      <c r="CE743" s="48"/>
    </row>
    <row r="744" spans="1:83" ht="13.2" x14ac:dyDescent="0.25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77"/>
      <c r="BM744" s="48"/>
      <c r="BN744" s="48"/>
      <c r="BO744" s="48"/>
      <c r="BP744" s="48"/>
      <c r="BQ744" s="48"/>
      <c r="BR744" s="48"/>
      <c r="BS744" s="48"/>
      <c r="BT744" s="48"/>
      <c r="BU744" s="48"/>
      <c r="BV744" s="48"/>
      <c r="BW744" s="48"/>
      <c r="BX744" s="48"/>
      <c r="BY744" s="48"/>
      <c r="BZ744" s="48"/>
      <c r="CA744" s="48"/>
      <c r="CB744" s="48"/>
      <c r="CC744" s="48"/>
      <c r="CD744" s="48"/>
      <c r="CE744" s="48"/>
    </row>
    <row r="745" spans="1:83" ht="13.2" x14ac:dyDescent="0.2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77"/>
      <c r="BM745" s="48"/>
      <c r="BN745" s="48"/>
      <c r="BO745" s="48"/>
      <c r="BP745" s="48"/>
      <c r="BQ745" s="48"/>
      <c r="BR745" s="48"/>
      <c r="BS745" s="48"/>
      <c r="BT745" s="48"/>
      <c r="BU745" s="48"/>
      <c r="BV745" s="48"/>
      <c r="BW745" s="48"/>
      <c r="BX745" s="48"/>
      <c r="BY745" s="48"/>
      <c r="BZ745" s="48"/>
      <c r="CA745" s="48"/>
      <c r="CB745" s="48"/>
      <c r="CC745" s="48"/>
      <c r="CD745" s="48"/>
      <c r="CE745" s="48"/>
    </row>
    <row r="746" spans="1:83" ht="13.2" x14ac:dyDescent="0.25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L746" s="77"/>
      <c r="BM746" s="48"/>
      <c r="BN746" s="48"/>
      <c r="BO746" s="48"/>
      <c r="BP746" s="48"/>
      <c r="BQ746" s="48"/>
      <c r="BR746" s="48"/>
      <c r="BS746" s="48"/>
      <c r="BT746" s="48"/>
      <c r="BU746" s="48"/>
      <c r="BV746" s="48"/>
      <c r="BW746" s="48"/>
      <c r="BX746" s="48"/>
      <c r="BY746" s="48"/>
      <c r="BZ746" s="48"/>
      <c r="CA746" s="48"/>
      <c r="CB746" s="48"/>
      <c r="CC746" s="48"/>
      <c r="CD746" s="48"/>
      <c r="CE746" s="48"/>
    </row>
    <row r="747" spans="1:83" ht="13.2" x14ac:dyDescent="0.25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77"/>
      <c r="BM747" s="48"/>
      <c r="BN747" s="48"/>
      <c r="BO747" s="48"/>
      <c r="BP747" s="48"/>
      <c r="BQ747" s="48"/>
      <c r="BR747" s="48"/>
      <c r="BS747" s="48"/>
      <c r="BT747" s="48"/>
      <c r="BU747" s="48"/>
      <c r="BV747" s="48"/>
      <c r="BW747" s="48"/>
      <c r="BX747" s="48"/>
      <c r="BY747" s="48"/>
      <c r="BZ747" s="48"/>
      <c r="CA747" s="48"/>
      <c r="CB747" s="48"/>
      <c r="CC747" s="48"/>
      <c r="CD747" s="48"/>
      <c r="CE747" s="48"/>
    </row>
    <row r="748" spans="1:83" ht="13.2" x14ac:dyDescent="0.25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L748" s="77"/>
      <c r="BM748" s="48"/>
      <c r="BN748" s="48"/>
      <c r="BO748" s="48"/>
      <c r="BP748" s="48"/>
      <c r="BQ748" s="48"/>
      <c r="BR748" s="48"/>
      <c r="BS748" s="48"/>
      <c r="BT748" s="48"/>
      <c r="BU748" s="48"/>
      <c r="BV748" s="48"/>
      <c r="BW748" s="48"/>
      <c r="BX748" s="48"/>
      <c r="BY748" s="48"/>
      <c r="BZ748" s="48"/>
      <c r="CA748" s="48"/>
      <c r="CB748" s="48"/>
      <c r="CC748" s="48"/>
      <c r="CD748" s="48"/>
      <c r="CE748" s="48"/>
    </row>
    <row r="749" spans="1:83" ht="13.2" x14ac:dyDescent="0.25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L749" s="77"/>
      <c r="BM749" s="48"/>
      <c r="BN749" s="48"/>
      <c r="BO749" s="48"/>
      <c r="BP749" s="48"/>
      <c r="BQ749" s="48"/>
      <c r="BR749" s="48"/>
      <c r="BS749" s="48"/>
      <c r="BT749" s="48"/>
      <c r="BU749" s="48"/>
      <c r="BV749" s="48"/>
      <c r="BW749" s="48"/>
      <c r="BX749" s="48"/>
      <c r="BY749" s="48"/>
      <c r="BZ749" s="48"/>
      <c r="CA749" s="48"/>
      <c r="CB749" s="48"/>
      <c r="CC749" s="48"/>
      <c r="CD749" s="48"/>
      <c r="CE749" s="48"/>
    </row>
    <row r="750" spans="1:83" ht="13.2" x14ac:dyDescent="0.25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L750" s="77"/>
      <c r="BM750" s="48"/>
      <c r="BN750" s="48"/>
      <c r="BO750" s="48"/>
      <c r="BP750" s="48"/>
      <c r="BQ750" s="48"/>
      <c r="BR750" s="48"/>
      <c r="BS750" s="48"/>
      <c r="BT750" s="48"/>
      <c r="BU750" s="48"/>
      <c r="BV750" s="48"/>
      <c r="BW750" s="48"/>
      <c r="BX750" s="48"/>
      <c r="BY750" s="48"/>
      <c r="BZ750" s="48"/>
      <c r="CA750" s="48"/>
      <c r="CB750" s="48"/>
      <c r="CC750" s="48"/>
      <c r="CD750" s="48"/>
      <c r="CE750" s="48"/>
    </row>
    <row r="751" spans="1:83" ht="13.2" x14ac:dyDescent="0.25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L751" s="77"/>
      <c r="BM751" s="48"/>
      <c r="BN751" s="48"/>
      <c r="BO751" s="48"/>
      <c r="BP751" s="48"/>
      <c r="BQ751" s="48"/>
      <c r="BR751" s="48"/>
      <c r="BS751" s="48"/>
      <c r="BT751" s="48"/>
      <c r="BU751" s="48"/>
      <c r="BV751" s="48"/>
      <c r="BW751" s="48"/>
      <c r="BX751" s="48"/>
      <c r="BY751" s="48"/>
      <c r="BZ751" s="48"/>
      <c r="CA751" s="48"/>
      <c r="CB751" s="48"/>
      <c r="CC751" s="48"/>
      <c r="CD751" s="48"/>
      <c r="CE751" s="48"/>
    </row>
    <row r="752" spans="1:83" ht="13.2" x14ac:dyDescent="0.25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77"/>
      <c r="BM752" s="48"/>
      <c r="BN752" s="48"/>
      <c r="BO752" s="48"/>
      <c r="BP752" s="48"/>
      <c r="BQ752" s="48"/>
      <c r="BR752" s="48"/>
      <c r="BS752" s="48"/>
      <c r="BT752" s="48"/>
      <c r="BU752" s="48"/>
      <c r="BV752" s="48"/>
      <c r="BW752" s="48"/>
      <c r="BX752" s="48"/>
      <c r="BY752" s="48"/>
      <c r="BZ752" s="48"/>
      <c r="CA752" s="48"/>
      <c r="CB752" s="48"/>
      <c r="CC752" s="48"/>
      <c r="CD752" s="48"/>
      <c r="CE752" s="48"/>
    </row>
    <row r="753" spans="1:83" ht="13.2" x14ac:dyDescent="0.25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L753" s="77"/>
      <c r="BM753" s="48"/>
      <c r="BN753" s="48"/>
      <c r="BO753" s="48"/>
      <c r="BP753" s="48"/>
      <c r="BQ753" s="48"/>
      <c r="BR753" s="48"/>
      <c r="BS753" s="48"/>
      <c r="BT753" s="48"/>
      <c r="BU753" s="48"/>
      <c r="BV753" s="48"/>
      <c r="BW753" s="48"/>
      <c r="BX753" s="48"/>
      <c r="BY753" s="48"/>
      <c r="BZ753" s="48"/>
      <c r="CA753" s="48"/>
      <c r="CB753" s="48"/>
      <c r="CC753" s="48"/>
      <c r="CD753" s="48"/>
      <c r="CE753" s="48"/>
    </row>
    <row r="754" spans="1:83" ht="13.2" x14ac:dyDescent="0.25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L754" s="77"/>
      <c r="BM754" s="48"/>
      <c r="BN754" s="48"/>
      <c r="BO754" s="48"/>
      <c r="BP754" s="48"/>
      <c r="BQ754" s="48"/>
      <c r="BR754" s="48"/>
      <c r="BS754" s="48"/>
      <c r="BT754" s="48"/>
      <c r="BU754" s="48"/>
      <c r="BV754" s="48"/>
      <c r="BW754" s="48"/>
      <c r="BX754" s="48"/>
      <c r="BY754" s="48"/>
      <c r="BZ754" s="48"/>
      <c r="CA754" s="48"/>
      <c r="CB754" s="48"/>
      <c r="CC754" s="48"/>
      <c r="CD754" s="48"/>
      <c r="CE754" s="48"/>
    </row>
    <row r="755" spans="1:83" ht="13.2" x14ac:dyDescent="0.2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L755" s="77"/>
      <c r="BM755" s="48"/>
      <c r="BN755" s="48"/>
      <c r="BO755" s="48"/>
      <c r="BP755" s="48"/>
      <c r="BQ755" s="48"/>
      <c r="BR755" s="48"/>
      <c r="BS755" s="48"/>
      <c r="BT755" s="48"/>
      <c r="BU755" s="48"/>
      <c r="BV755" s="48"/>
      <c r="BW755" s="48"/>
      <c r="BX755" s="48"/>
      <c r="BY755" s="48"/>
      <c r="BZ755" s="48"/>
      <c r="CA755" s="48"/>
      <c r="CB755" s="48"/>
      <c r="CC755" s="48"/>
      <c r="CD755" s="48"/>
      <c r="CE755" s="48"/>
    </row>
    <row r="756" spans="1:83" ht="13.2" x14ac:dyDescent="0.25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L756" s="77"/>
      <c r="BM756" s="48"/>
      <c r="BN756" s="48"/>
      <c r="BO756" s="48"/>
      <c r="BP756" s="48"/>
      <c r="BQ756" s="48"/>
      <c r="BR756" s="48"/>
      <c r="BS756" s="48"/>
      <c r="BT756" s="48"/>
      <c r="BU756" s="48"/>
      <c r="BV756" s="48"/>
      <c r="BW756" s="48"/>
      <c r="BX756" s="48"/>
      <c r="BY756" s="48"/>
      <c r="BZ756" s="48"/>
      <c r="CA756" s="48"/>
      <c r="CB756" s="48"/>
      <c r="CC756" s="48"/>
      <c r="CD756" s="48"/>
      <c r="CE756" s="48"/>
    </row>
    <row r="757" spans="1:83" ht="13.2" x14ac:dyDescent="0.25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L757" s="77"/>
      <c r="BM757" s="48"/>
      <c r="BN757" s="48"/>
      <c r="BO757" s="48"/>
      <c r="BP757" s="48"/>
      <c r="BQ757" s="48"/>
      <c r="BR757" s="48"/>
      <c r="BS757" s="48"/>
      <c r="BT757" s="48"/>
      <c r="BU757" s="48"/>
      <c r="BV757" s="48"/>
      <c r="BW757" s="48"/>
      <c r="BX757" s="48"/>
      <c r="BY757" s="48"/>
      <c r="BZ757" s="48"/>
      <c r="CA757" s="48"/>
      <c r="CB757" s="48"/>
      <c r="CC757" s="48"/>
      <c r="CD757" s="48"/>
      <c r="CE757" s="48"/>
    </row>
    <row r="758" spans="1:83" ht="13.2" x14ac:dyDescent="0.25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L758" s="77"/>
      <c r="BM758" s="48"/>
      <c r="BN758" s="48"/>
      <c r="BO758" s="48"/>
      <c r="BP758" s="48"/>
      <c r="BQ758" s="48"/>
      <c r="BR758" s="48"/>
      <c r="BS758" s="48"/>
      <c r="BT758" s="48"/>
      <c r="BU758" s="48"/>
      <c r="BV758" s="48"/>
      <c r="BW758" s="48"/>
      <c r="BX758" s="48"/>
      <c r="BY758" s="48"/>
      <c r="BZ758" s="48"/>
      <c r="CA758" s="48"/>
      <c r="CB758" s="48"/>
      <c r="CC758" s="48"/>
      <c r="CD758" s="48"/>
      <c r="CE758" s="48"/>
    </row>
    <row r="759" spans="1:83" ht="13.2" x14ac:dyDescent="0.25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77"/>
      <c r="BM759" s="48"/>
      <c r="BN759" s="48"/>
      <c r="BO759" s="48"/>
      <c r="BP759" s="48"/>
      <c r="BQ759" s="48"/>
      <c r="BR759" s="48"/>
      <c r="BS759" s="48"/>
      <c r="BT759" s="48"/>
      <c r="BU759" s="48"/>
      <c r="BV759" s="48"/>
      <c r="BW759" s="48"/>
      <c r="BX759" s="48"/>
      <c r="BY759" s="48"/>
      <c r="BZ759" s="48"/>
      <c r="CA759" s="48"/>
      <c r="CB759" s="48"/>
      <c r="CC759" s="48"/>
      <c r="CD759" s="48"/>
      <c r="CE759" s="48"/>
    </row>
    <row r="760" spans="1:83" ht="13.2" x14ac:dyDescent="0.25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77"/>
      <c r="BM760" s="48"/>
      <c r="BN760" s="48"/>
      <c r="BO760" s="48"/>
      <c r="BP760" s="48"/>
      <c r="BQ760" s="48"/>
      <c r="BR760" s="48"/>
      <c r="BS760" s="48"/>
      <c r="BT760" s="48"/>
      <c r="BU760" s="48"/>
      <c r="BV760" s="48"/>
      <c r="BW760" s="48"/>
      <c r="BX760" s="48"/>
      <c r="BY760" s="48"/>
      <c r="BZ760" s="48"/>
      <c r="CA760" s="48"/>
      <c r="CB760" s="48"/>
      <c r="CC760" s="48"/>
      <c r="CD760" s="48"/>
      <c r="CE760" s="48"/>
    </row>
    <row r="761" spans="1:83" ht="13.2" x14ac:dyDescent="0.25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77"/>
      <c r="BM761" s="48"/>
      <c r="BN761" s="48"/>
      <c r="BO761" s="48"/>
      <c r="BP761" s="48"/>
      <c r="BQ761" s="48"/>
      <c r="BR761" s="48"/>
      <c r="BS761" s="48"/>
      <c r="BT761" s="48"/>
      <c r="BU761" s="48"/>
      <c r="BV761" s="48"/>
      <c r="BW761" s="48"/>
      <c r="BX761" s="48"/>
      <c r="BY761" s="48"/>
      <c r="BZ761" s="48"/>
      <c r="CA761" s="48"/>
      <c r="CB761" s="48"/>
      <c r="CC761" s="48"/>
      <c r="CD761" s="48"/>
      <c r="CE761" s="48"/>
    </row>
    <row r="762" spans="1:83" ht="13.2" x14ac:dyDescent="0.25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77"/>
      <c r="BM762" s="48"/>
      <c r="BN762" s="48"/>
      <c r="BO762" s="48"/>
      <c r="BP762" s="48"/>
      <c r="BQ762" s="48"/>
      <c r="BR762" s="48"/>
      <c r="BS762" s="48"/>
      <c r="BT762" s="48"/>
      <c r="BU762" s="48"/>
      <c r="BV762" s="48"/>
      <c r="BW762" s="48"/>
      <c r="BX762" s="48"/>
      <c r="BY762" s="48"/>
      <c r="BZ762" s="48"/>
      <c r="CA762" s="48"/>
      <c r="CB762" s="48"/>
      <c r="CC762" s="48"/>
      <c r="CD762" s="48"/>
      <c r="CE762" s="48"/>
    </row>
    <row r="763" spans="1:83" ht="13.2" x14ac:dyDescent="0.25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77"/>
      <c r="BM763" s="48"/>
      <c r="BN763" s="48"/>
      <c r="BO763" s="48"/>
      <c r="BP763" s="48"/>
      <c r="BQ763" s="48"/>
      <c r="BR763" s="48"/>
      <c r="BS763" s="48"/>
      <c r="BT763" s="48"/>
      <c r="BU763" s="48"/>
      <c r="BV763" s="48"/>
      <c r="BW763" s="48"/>
      <c r="BX763" s="48"/>
      <c r="BY763" s="48"/>
      <c r="BZ763" s="48"/>
      <c r="CA763" s="48"/>
      <c r="CB763" s="48"/>
      <c r="CC763" s="48"/>
      <c r="CD763" s="48"/>
      <c r="CE763" s="48"/>
    </row>
    <row r="764" spans="1:83" ht="13.2" x14ac:dyDescent="0.25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77"/>
      <c r="BM764" s="48"/>
      <c r="BN764" s="48"/>
      <c r="BO764" s="48"/>
      <c r="BP764" s="48"/>
      <c r="BQ764" s="48"/>
      <c r="BR764" s="48"/>
      <c r="BS764" s="48"/>
      <c r="BT764" s="48"/>
      <c r="BU764" s="48"/>
      <c r="BV764" s="48"/>
      <c r="BW764" s="48"/>
      <c r="BX764" s="48"/>
      <c r="BY764" s="48"/>
      <c r="BZ764" s="48"/>
      <c r="CA764" s="48"/>
      <c r="CB764" s="48"/>
      <c r="CC764" s="48"/>
      <c r="CD764" s="48"/>
      <c r="CE764" s="48"/>
    </row>
    <row r="765" spans="1:83" ht="13.2" x14ac:dyDescent="0.2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77"/>
      <c r="BM765" s="48"/>
      <c r="BN765" s="48"/>
      <c r="BO765" s="48"/>
      <c r="BP765" s="48"/>
      <c r="BQ765" s="48"/>
      <c r="BR765" s="48"/>
      <c r="BS765" s="48"/>
      <c r="BT765" s="48"/>
      <c r="BU765" s="48"/>
      <c r="BV765" s="48"/>
      <c r="BW765" s="48"/>
      <c r="BX765" s="48"/>
      <c r="BY765" s="48"/>
      <c r="BZ765" s="48"/>
      <c r="CA765" s="48"/>
      <c r="CB765" s="48"/>
      <c r="CC765" s="48"/>
      <c r="CD765" s="48"/>
      <c r="CE765" s="48"/>
    </row>
    <row r="766" spans="1:83" ht="13.2" x14ac:dyDescent="0.25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L766" s="77"/>
      <c r="BM766" s="48"/>
      <c r="BN766" s="48"/>
      <c r="BO766" s="48"/>
      <c r="BP766" s="48"/>
      <c r="BQ766" s="48"/>
      <c r="BR766" s="48"/>
      <c r="BS766" s="48"/>
      <c r="BT766" s="48"/>
      <c r="BU766" s="48"/>
      <c r="BV766" s="48"/>
      <c r="BW766" s="48"/>
      <c r="BX766" s="48"/>
      <c r="BY766" s="48"/>
      <c r="BZ766" s="48"/>
      <c r="CA766" s="48"/>
      <c r="CB766" s="48"/>
      <c r="CC766" s="48"/>
      <c r="CD766" s="48"/>
      <c r="CE766" s="48"/>
    </row>
    <row r="767" spans="1:83" ht="13.2" x14ac:dyDescent="0.25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L767" s="77"/>
      <c r="BM767" s="48"/>
      <c r="BN767" s="48"/>
      <c r="BO767" s="48"/>
      <c r="BP767" s="48"/>
      <c r="BQ767" s="48"/>
      <c r="BR767" s="48"/>
      <c r="BS767" s="48"/>
      <c r="BT767" s="48"/>
      <c r="BU767" s="48"/>
      <c r="BV767" s="48"/>
      <c r="BW767" s="48"/>
      <c r="BX767" s="48"/>
      <c r="BY767" s="48"/>
      <c r="BZ767" s="48"/>
      <c r="CA767" s="48"/>
      <c r="CB767" s="48"/>
      <c r="CC767" s="48"/>
      <c r="CD767" s="48"/>
      <c r="CE767" s="48"/>
    </row>
    <row r="768" spans="1:83" ht="13.2" x14ac:dyDescent="0.25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L768" s="77"/>
      <c r="BM768" s="48"/>
      <c r="BN768" s="48"/>
      <c r="BO768" s="48"/>
      <c r="BP768" s="48"/>
      <c r="BQ768" s="48"/>
      <c r="BR768" s="48"/>
      <c r="BS768" s="48"/>
      <c r="BT768" s="48"/>
      <c r="BU768" s="48"/>
      <c r="BV768" s="48"/>
      <c r="BW768" s="48"/>
      <c r="BX768" s="48"/>
      <c r="BY768" s="48"/>
      <c r="BZ768" s="48"/>
      <c r="CA768" s="48"/>
      <c r="CB768" s="48"/>
      <c r="CC768" s="48"/>
      <c r="CD768" s="48"/>
      <c r="CE768" s="48"/>
    </row>
    <row r="769" spans="1:83" ht="13.2" x14ac:dyDescent="0.25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L769" s="77"/>
      <c r="BM769" s="48"/>
      <c r="BN769" s="48"/>
      <c r="BO769" s="48"/>
      <c r="BP769" s="48"/>
      <c r="BQ769" s="48"/>
      <c r="BR769" s="48"/>
      <c r="BS769" s="48"/>
      <c r="BT769" s="48"/>
      <c r="BU769" s="48"/>
      <c r="BV769" s="48"/>
      <c r="BW769" s="48"/>
      <c r="BX769" s="48"/>
      <c r="BY769" s="48"/>
      <c r="BZ769" s="48"/>
      <c r="CA769" s="48"/>
      <c r="CB769" s="48"/>
      <c r="CC769" s="48"/>
      <c r="CD769" s="48"/>
      <c r="CE769" s="48"/>
    </row>
    <row r="770" spans="1:83" ht="13.2" x14ac:dyDescent="0.25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L770" s="77"/>
      <c r="BM770" s="48"/>
      <c r="BN770" s="48"/>
      <c r="BO770" s="48"/>
      <c r="BP770" s="48"/>
      <c r="BQ770" s="48"/>
      <c r="BR770" s="48"/>
      <c r="BS770" s="48"/>
      <c r="BT770" s="48"/>
      <c r="BU770" s="48"/>
      <c r="BV770" s="48"/>
      <c r="BW770" s="48"/>
      <c r="BX770" s="48"/>
      <c r="BY770" s="48"/>
      <c r="BZ770" s="48"/>
      <c r="CA770" s="48"/>
      <c r="CB770" s="48"/>
      <c r="CC770" s="48"/>
      <c r="CD770" s="48"/>
      <c r="CE770" s="48"/>
    </row>
    <row r="771" spans="1:83" ht="13.2" x14ac:dyDescent="0.25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L771" s="77"/>
      <c r="BM771" s="48"/>
      <c r="BN771" s="48"/>
      <c r="BO771" s="48"/>
      <c r="BP771" s="48"/>
      <c r="BQ771" s="48"/>
      <c r="BR771" s="48"/>
      <c r="BS771" s="48"/>
      <c r="BT771" s="48"/>
      <c r="BU771" s="48"/>
      <c r="BV771" s="48"/>
      <c r="BW771" s="48"/>
      <c r="BX771" s="48"/>
      <c r="BY771" s="48"/>
      <c r="BZ771" s="48"/>
      <c r="CA771" s="48"/>
      <c r="CB771" s="48"/>
      <c r="CC771" s="48"/>
      <c r="CD771" s="48"/>
      <c r="CE771" s="48"/>
    </row>
    <row r="772" spans="1:83" ht="13.2" x14ac:dyDescent="0.25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L772" s="77"/>
      <c r="BM772" s="48"/>
      <c r="BN772" s="48"/>
      <c r="BO772" s="48"/>
      <c r="BP772" s="48"/>
      <c r="BQ772" s="48"/>
      <c r="BR772" s="48"/>
      <c r="BS772" s="48"/>
      <c r="BT772" s="48"/>
      <c r="BU772" s="48"/>
      <c r="BV772" s="48"/>
      <c r="BW772" s="48"/>
      <c r="BX772" s="48"/>
      <c r="BY772" s="48"/>
      <c r="BZ772" s="48"/>
      <c r="CA772" s="48"/>
      <c r="CB772" s="48"/>
      <c r="CC772" s="48"/>
      <c r="CD772" s="48"/>
      <c r="CE772" s="48"/>
    </row>
    <row r="773" spans="1:83" ht="13.2" x14ac:dyDescent="0.25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L773" s="77"/>
      <c r="BM773" s="48"/>
      <c r="BN773" s="48"/>
      <c r="BO773" s="48"/>
      <c r="BP773" s="48"/>
      <c r="BQ773" s="48"/>
      <c r="BR773" s="48"/>
      <c r="BS773" s="48"/>
      <c r="BT773" s="48"/>
      <c r="BU773" s="48"/>
      <c r="BV773" s="48"/>
      <c r="BW773" s="48"/>
      <c r="BX773" s="48"/>
      <c r="BY773" s="48"/>
      <c r="BZ773" s="48"/>
      <c r="CA773" s="48"/>
      <c r="CB773" s="48"/>
      <c r="CC773" s="48"/>
      <c r="CD773" s="48"/>
      <c r="CE773" s="48"/>
    </row>
    <row r="774" spans="1:83" ht="13.2" x14ac:dyDescent="0.25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L774" s="77"/>
      <c r="BM774" s="48"/>
      <c r="BN774" s="48"/>
      <c r="BO774" s="48"/>
      <c r="BP774" s="48"/>
      <c r="BQ774" s="48"/>
      <c r="BR774" s="48"/>
      <c r="BS774" s="48"/>
      <c r="BT774" s="48"/>
      <c r="BU774" s="48"/>
      <c r="BV774" s="48"/>
      <c r="BW774" s="48"/>
      <c r="BX774" s="48"/>
      <c r="BY774" s="48"/>
      <c r="BZ774" s="48"/>
      <c r="CA774" s="48"/>
      <c r="CB774" s="48"/>
      <c r="CC774" s="48"/>
      <c r="CD774" s="48"/>
      <c r="CE774" s="48"/>
    </row>
    <row r="775" spans="1:83" ht="13.2" x14ac:dyDescent="0.2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L775" s="77"/>
      <c r="BM775" s="48"/>
      <c r="BN775" s="48"/>
      <c r="BO775" s="48"/>
      <c r="BP775" s="48"/>
      <c r="BQ775" s="48"/>
      <c r="BR775" s="48"/>
      <c r="BS775" s="48"/>
      <c r="BT775" s="48"/>
      <c r="BU775" s="48"/>
      <c r="BV775" s="48"/>
      <c r="BW775" s="48"/>
      <c r="BX775" s="48"/>
      <c r="BY775" s="48"/>
      <c r="BZ775" s="48"/>
      <c r="CA775" s="48"/>
      <c r="CB775" s="48"/>
      <c r="CC775" s="48"/>
      <c r="CD775" s="48"/>
      <c r="CE775" s="48"/>
    </row>
    <row r="776" spans="1:83" ht="13.2" x14ac:dyDescent="0.25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L776" s="77"/>
      <c r="BM776" s="48"/>
      <c r="BN776" s="48"/>
      <c r="BO776" s="48"/>
      <c r="BP776" s="48"/>
      <c r="BQ776" s="48"/>
      <c r="BR776" s="48"/>
      <c r="BS776" s="48"/>
      <c r="BT776" s="48"/>
      <c r="BU776" s="48"/>
      <c r="BV776" s="48"/>
      <c r="BW776" s="48"/>
      <c r="BX776" s="48"/>
      <c r="BY776" s="48"/>
      <c r="BZ776" s="48"/>
      <c r="CA776" s="48"/>
      <c r="CB776" s="48"/>
      <c r="CC776" s="48"/>
      <c r="CD776" s="48"/>
      <c r="CE776" s="48"/>
    </row>
    <row r="777" spans="1:83" ht="13.2" x14ac:dyDescent="0.25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L777" s="77"/>
      <c r="BM777" s="48"/>
      <c r="BN777" s="48"/>
      <c r="BO777" s="48"/>
      <c r="BP777" s="48"/>
      <c r="BQ777" s="48"/>
      <c r="BR777" s="48"/>
      <c r="BS777" s="48"/>
      <c r="BT777" s="48"/>
      <c r="BU777" s="48"/>
      <c r="BV777" s="48"/>
      <c r="BW777" s="48"/>
      <c r="BX777" s="48"/>
      <c r="BY777" s="48"/>
      <c r="BZ777" s="48"/>
      <c r="CA777" s="48"/>
      <c r="CB777" s="48"/>
      <c r="CC777" s="48"/>
      <c r="CD777" s="48"/>
      <c r="CE777" s="48"/>
    </row>
    <row r="778" spans="1:83" ht="13.2" x14ac:dyDescent="0.25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L778" s="77"/>
      <c r="BM778" s="48"/>
      <c r="BN778" s="48"/>
      <c r="BO778" s="48"/>
      <c r="BP778" s="48"/>
      <c r="BQ778" s="48"/>
      <c r="BR778" s="48"/>
      <c r="BS778" s="48"/>
      <c r="BT778" s="48"/>
      <c r="BU778" s="48"/>
      <c r="BV778" s="48"/>
      <c r="BW778" s="48"/>
      <c r="BX778" s="48"/>
      <c r="BY778" s="48"/>
      <c r="BZ778" s="48"/>
      <c r="CA778" s="48"/>
      <c r="CB778" s="48"/>
      <c r="CC778" s="48"/>
      <c r="CD778" s="48"/>
      <c r="CE778" s="48"/>
    </row>
    <row r="779" spans="1:83" ht="13.2" x14ac:dyDescent="0.25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L779" s="77"/>
      <c r="BM779" s="48"/>
      <c r="BN779" s="48"/>
      <c r="BO779" s="48"/>
      <c r="BP779" s="48"/>
      <c r="BQ779" s="48"/>
      <c r="BR779" s="48"/>
      <c r="BS779" s="48"/>
      <c r="BT779" s="48"/>
      <c r="BU779" s="48"/>
      <c r="BV779" s="48"/>
      <c r="BW779" s="48"/>
      <c r="BX779" s="48"/>
      <c r="BY779" s="48"/>
      <c r="BZ779" s="48"/>
      <c r="CA779" s="48"/>
      <c r="CB779" s="48"/>
      <c r="CC779" s="48"/>
      <c r="CD779" s="48"/>
      <c r="CE779" s="48"/>
    </row>
    <row r="780" spans="1:83" ht="13.2" x14ac:dyDescent="0.25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L780" s="77"/>
      <c r="BM780" s="48"/>
      <c r="BN780" s="48"/>
      <c r="BO780" s="48"/>
      <c r="BP780" s="48"/>
      <c r="BQ780" s="48"/>
      <c r="BR780" s="48"/>
      <c r="BS780" s="48"/>
      <c r="BT780" s="48"/>
      <c r="BU780" s="48"/>
      <c r="BV780" s="48"/>
      <c r="BW780" s="48"/>
      <c r="BX780" s="48"/>
      <c r="BY780" s="48"/>
      <c r="BZ780" s="48"/>
      <c r="CA780" s="48"/>
      <c r="CB780" s="48"/>
      <c r="CC780" s="48"/>
      <c r="CD780" s="48"/>
      <c r="CE780" s="48"/>
    </row>
    <row r="781" spans="1:83" ht="13.2" x14ac:dyDescent="0.25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L781" s="77"/>
      <c r="BM781" s="48"/>
      <c r="BN781" s="48"/>
      <c r="BO781" s="48"/>
      <c r="BP781" s="48"/>
      <c r="BQ781" s="48"/>
      <c r="BR781" s="48"/>
      <c r="BS781" s="48"/>
      <c r="BT781" s="48"/>
      <c r="BU781" s="48"/>
      <c r="BV781" s="48"/>
      <c r="BW781" s="48"/>
      <c r="BX781" s="48"/>
      <c r="BY781" s="48"/>
      <c r="BZ781" s="48"/>
      <c r="CA781" s="48"/>
      <c r="CB781" s="48"/>
      <c r="CC781" s="48"/>
      <c r="CD781" s="48"/>
      <c r="CE781" s="48"/>
    </row>
    <row r="782" spans="1:83" ht="13.2" x14ac:dyDescent="0.25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L782" s="77"/>
      <c r="BM782" s="48"/>
      <c r="BN782" s="48"/>
      <c r="BO782" s="48"/>
      <c r="BP782" s="48"/>
      <c r="BQ782" s="48"/>
      <c r="BR782" s="48"/>
      <c r="BS782" s="48"/>
      <c r="BT782" s="48"/>
      <c r="BU782" s="48"/>
      <c r="BV782" s="48"/>
      <c r="BW782" s="48"/>
      <c r="BX782" s="48"/>
      <c r="BY782" s="48"/>
      <c r="BZ782" s="48"/>
      <c r="CA782" s="48"/>
      <c r="CB782" s="48"/>
      <c r="CC782" s="48"/>
      <c r="CD782" s="48"/>
      <c r="CE782" s="48"/>
    </row>
    <row r="783" spans="1:83" ht="13.2" x14ac:dyDescent="0.25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L783" s="77"/>
      <c r="BM783" s="48"/>
      <c r="BN783" s="48"/>
      <c r="BO783" s="48"/>
      <c r="BP783" s="48"/>
      <c r="BQ783" s="48"/>
      <c r="BR783" s="48"/>
      <c r="BS783" s="48"/>
      <c r="BT783" s="48"/>
      <c r="BU783" s="48"/>
      <c r="BV783" s="48"/>
      <c r="BW783" s="48"/>
      <c r="BX783" s="48"/>
      <c r="BY783" s="48"/>
      <c r="BZ783" s="48"/>
      <c r="CA783" s="48"/>
      <c r="CB783" s="48"/>
      <c r="CC783" s="48"/>
      <c r="CD783" s="48"/>
      <c r="CE783" s="48"/>
    </row>
    <row r="784" spans="1:83" ht="13.2" x14ac:dyDescent="0.25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L784" s="77"/>
      <c r="BM784" s="48"/>
      <c r="BN784" s="48"/>
      <c r="BO784" s="48"/>
      <c r="BP784" s="48"/>
      <c r="BQ784" s="48"/>
      <c r="BR784" s="48"/>
      <c r="BS784" s="48"/>
      <c r="BT784" s="48"/>
      <c r="BU784" s="48"/>
      <c r="BV784" s="48"/>
      <c r="BW784" s="48"/>
      <c r="BX784" s="48"/>
      <c r="BY784" s="48"/>
      <c r="BZ784" s="48"/>
      <c r="CA784" s="48"/>
      <c r="CB784" s="48"/>
      <c r="CC784" s="48"/>
      <c r="CD784" s="48"/>
      <c r="CE784" s="48"/>
    </row>
    <row r="785" spans="1:83" ht="13.2" x14ac:dyDescent="0.2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L785" s="77"/>
      <c r="BM785" s="48"/>
      <c r="BN785" s="48"/>
      <c r="BO785" s="48"/>
      <c r="BP785" s="48"/>
      <c r="BQ785" s="48"/>
      <c r="BR785" s="48"/>
      <c r="BS785" s="48"/>
      <c r="BT785" s="48"/>
      <c r="BU785" s="48"/>
      <c r="BV785" s="48"/>
      <c r="BW785" s="48"/>
      <c r="BX785" s="48"/>
      <c r="BY785" s="48"/>
      <c r="BZ785" s="48"/>
      <c r="CA785" s="48"/>
      <c r="CB785" s="48"/>
      <c r="CC785" s="48"/>
      <c r="CD785" s="48"/>
      <c r="CE785" s="48"/>
    </row>
    <row r="786" spans="1:83" ht="13.2" x14ac:dyDescent="0.25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L786" s="77"/>
      <c r="BM786" s="48"/>
      <c r="BN786" s="48"/>
      <c r="BO786" s="48"/>
      <c r="BP786" s="48"/>
      <c r="BQ786" s="48"/>
      <c r="BR786" s="48"/>
      <c r="BS786" s="48"/>
      <c r="BT786" s="48"/>
      <c r="BU786" s="48"/>
      <c r="BV786" s="48"/>
      <c r="BW786" s="48"/>
      <c r="BX786" s="48"/>
      <c r="BY786" s="48"/>
      <c r="BZ786" s="48"/>
      <c r="CA786" s="48"/>
      <c r="CB786" s="48"/>
      <c r="CC786" s="48"/>
      <c r="CD786" s="48"/>
      <c r="CE786" s="48"/>
    </row>
    <row r="787" spans="1:83" ht="13.2" x14ac:dyDescent="0.25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L787" s="77"/>
      <c r="BM787" s="48"/>
      <c r="BN787" s="48"/>
      <c r="BO787" s="48"/>
      <c r="BP787" s="48"/>
      <c r="BQ787" s="48"/>
      <c r="BR787" s="48"/>
      <c r="BS787" s="48"/>
      <c r="BT787" s="48"/>
      <c r="BU787" s="48"/>
      <c r="BV787" s="48"/>
      <c r="BW787" s="48"/>
      <c r="BX787" s="48"/>
      <c r="BY787" s="48"/>
      <c r="BZ787" s="48"/>
      <c r="CA787" s="48"/>
      <c r="CB787" s="48"/>
      <c r="CC787" s="48"/>
      <c r="CD787" s="48"/>
      <c r="CE787" s="48"/>
    </row>
    <row r="788" spans="1:83" ht="13.2" x14ac:dyDescent="0.25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L788" s="77"/>
      <c r="BM788" s="48"/>
      <c r="BN788" s="48"/>
      <c r="BO788" s="48"/>
      <c r="BP788" s="48"/>
      <c r="BQ788" s="48"/>
      <c r="BR788" s="48"/>
      <c r="BS788" s="48"/>
      <c r="BT788" s="48"/>
      <c r="BU788" s="48"/>
      <c r="BV788" s="48"/>
      <c r="BW788" s="48"/>
      <c r="BX788" s="48"/>
      <c r="BY788" s="48"/>
      <c r="BZ788" s="48"/>
      <c r="CA788" s="48"/>
      <c r="CB788" s="48"/>
      <c r="CC788" s="48"/>
      <c r="CD788" s="48"/>
      <c r="CE788" s="48"/>
    </row>
    <row r="789" spans="1:83" ht="13.2" x14ac:dyDescent="0.25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L789" s="77"/>
      <c r="BM789" s="48"/>
      <c r="BN789" s="48"/>
      <c r="BO789" s="48"/>
      <c r="BP789" s="48"/>
      <c r="BQ789" s="48"/>
      <c r="BR789" s="48"/>
      <c r="BS789" s="48"/>
      <c r="BT789" s="48"/>
      <c r="BU789" s="48"/>
      <c r="BV789" s="48"/>
      <c r="BW789" s="48"/>
      <c r="BX789" s="48"/>
      <c r="BY789" s="48"/>
      <c r="BZ789" s="48"/>
      <c r="CA789" s="48"/>
      <c r="CB789" s="48"/>
      <c r="CC789" s="48"/>
      <c r="CD789" s="48"/>
      <c r="CE789" s="48"/>
    </row>
    <row r="790" spans="1:83" ht="13.2" x14ac:dyDescent="0.25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L790" s="77"/>
      <c r="BM790" s="48"/>
      <c r="BN790" s="48"/>
      <c r="BO790" s="48"/>
      <c r="BP790" s="48"/>
      <c r="BQ790" s="48"/>
      <c r="BR790" s="48"/>
      <c r="BS790" s="48"/>
      <c r="BT790" s="48"/>
      <c r="BU790" s="48"/>
      <c r="BV790" s="48"/>
      <c r="BW790" s="48"/>
      <c r="BX790" s="48"/>
      <c r="BY790" s="48"/>
      <c r="BZ790" s="48"/>
      <c r="CA790" s="48"/>
      <c r="CB790" s="48"/>
      <c r="CC790" s="48"/>
      <c r="CD790" s="48"/>
      <c r="CE790" s="48"/>
    </row>
    <row r="791" spans="1:83" ht="13.2" x14ac:dyDescent="0.25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L791" s="77"/>
      <c r="BM791" s="48"/>
      <c r="BN791" s="48"/>
      <c r="BO791" s="48"/>
      <c r="BP791" s="48"/>
      <c r="BQ791" s="48"/>
      <c r="BR791" s="48"/>
      <c r="BS791" s="48"/>
      <c r="BT791" s="48"/>
      <c r="BU791" s="48"/>
      <c r="BV791" s="48"/>
      <c r="BW791" s="48"/>
      <c r="BX791" s="48"/>
      <c r="BY791" s="48"/>
      <c r="BZ791" s="48"/>
      <c r="CA791" s="48"/>
      <c r="CB791" s="48"/>
      <c r="CC791" s="48"/>
      <c r="CD791" s="48"/>
      <c r="CE791" s="48"/>
    </row>
    <row r="792" spans="1:83" ht="13.2" x14ac:dyDescent="0.25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L792" s="77"/>
      <c r="BM792" s="48"/>
      <c r="BN792" s="48"/>
      <c r="BO792" s="48"/>
      <c r="BP792" s="48"/>
      <c r="BQ792" s="48"/>
      <c r="BR792" s="48"/>
      <c r="BS792" s="48"/>
      <c r="BT792" s="48"/>
      <c r="BU792" s="48"/>
      <c r="BV792" s="48"/>
      <c r="BW792" s="48"/>
      <c r="BX792" s="48"/>
      <c r="BY792" s="48"/>
      <c r="BZ792" s="48"/>
      <c r="CA792" s="48"/>
      <c r="CB792" s="48"/>
      <c r="CC792" s="48"/>
      <c r="CD792" s="48"/>
      <c r="CE792" s="48"/>
    </row>
    <row r="793" spans="1:83" ht="13.2" x14ac:dyDescent="0.25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L793" s="77"/>
      <c r="BM793" s="48"/>
      <c r="BN793" s="48"/>
      <c r="BO793" s="48"/>
      <c r="BP793" s="48"/>
      <c r="BQ793" s="48"/>
      <c r="BR793" s="48"/>
      <c r="BS793" s="48"/>
      <c r="BT793" s="48"/>
      <c r="BU793" s="48"/>
      <c r="BV793" s="48"/>
      <c r="BW793" s="48"/>
      <c r="BX793" s="48"/>
      <c r="BY793" s="48"/>
      <c r="BZ793" s="48"/>
      <c r="CA793" s="48"/>
      <c r="CB793" s="48"/>
      <c r="CC793" s="48"/>
      <c r="CD793" s="48"/>
      <c r="CE793" s="48"/>
    </row>
    <row r="794" spans="1:83" ht="13.2" x14ac:dyDescent="0.25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L794" s="77"/>
      <c r="BM794" s="48"/>
      <c r="BN794" s="48"/>
      <c r="BO794" s="48"/>
      <c r="BP794" s="48"/>
      <c r="BQ794" s="48"/>
      <c r="BR794" s="48"/>
      <c r="BS794" s="48"/>
      <c r="BT794" s="48"/>
      <c r="BU794" s="48"/>
      <c r="BV794" s="48"/>
      <c r="BW794" s="48"/>
      <c r="BX794" s="48"/>
      <c r="BY794" s="48"/>
      <c r="BZ794" s="48"/>
      <c r="CA794" s="48"/>
      <c r="CB794" s="48"/>
      <c r="CC794" s="48"/>
      <c r="CD794" s="48"/>
      <c r="CE794" s="48"/>
    </row>
    <row r="795" spans="1:83" ht="13.2" x14ac:dyDescent="0.2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L795" s="77"/>
      <c r="BM795" s="48"/>
      <c r="BN795" s="48"/>
      <c r="BO795" s="48"/>
      <c r="BP795" s="48"/>
      <c r="BQ795" s="48"/>
      <c r="BR795" s="48"/>
      <c r="BS795" s="48"/>
      <c r="BT795" s="48"/>
      <c r="BU795" s="48"/>
      <c r="BV795" s="48"/>
      <c r="BW795" s="48"/>
      <c r="BX795" s="48"/>
      <c r="BY795" s="48"/>
      <c r="BZ795" s="48"/>
      <c r="CA795" s="48"/>
      <c r="CB795" s="48"/>
      <c r="CC795" s="48"/>
      <c r="CD795" s="48"/>
      <c r="CE795" s="48"/>
    </row>
    <row r="796" spans="1:83" ht="13.2" x14ac:dyDescent="0.25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L796" s="77"/>
      <c r="BM796" s="48"/>
      <c r="BN796" s="48"/>
      <c r="BO796" s="48"/>
      <c r="BP796" s="48"/>
      <c r="BQ796" s="48"/>
      <c r="BR796" s="48"/>
      <c r="BS796" s="48"/>
      <c r="BT796" s="48"/>
      <c r="BU796" s="48"/>
      <c r="BV796" s="48"/>
      <c r="BW796" s="48"/>
      <c r="BX796" s="48"/>
      <c r="BY796" s="48"/>
      <c r="BZ796" s="48"/>
      <c r="CA796" s="48"/>
      <c r="CB796" s="48"/>
      <c r="CC796" s="48"/>
      <c r="CD796" s="48"/>
      <c r="CE796" s="48"/>
    </row>
    <row r="797" spans="1:83" ht="13.2" x14ac:dyDescent="0.25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L797" s="77"/>
      <c r="BM797" s="48"/>
      <c r="BN797" s="48"/>
      <c r="BO797" s="48"/>
      <c r="BP797" s="48"/>
      <c r="BQ797" s="48"/>
      <c r="BR797" s="48"/>
      <c r="BS797" s="48"/>
      <c r="BT797" s="48"/>
      <c r="BU797" s="48"/>
      <c r="BV797" s="48"/>
      <c r="BW797" s="48"/>
      <c r="BX797" s="48"/>
      <c r="BY797" s="48"/>
      <c r="BZ797" s="48"/>
      <c r="CA797" s="48"/>
      <c r="CB797" s="48"/>
      <c r="CC797" s="48"/>
      <c r="CD797" s="48"/>
      <c r="CE797" s="48"/>
    </row>
    <row r="798" spans="1:83" ht="13.2" x14ac:dyDescent="0.25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L798" s="77"/>
      <c r="BM798" s="48"/>
      <c r="BN798" s="48"/>
      <c r="BO798" s="48"/>
      <c r="BP798" s="48"/>
      <c r="BQ798" s="48"/>
      <c r="BR798" s="48"/>
      <c r="BS798" s="48"/>
      <c r="BT798" s="48"/>
      <c r="BU798" s="48"/>
      <c r="BV798" s="48"/>
      <c r="BW798" s="48"/>
      <c r="BX798" s="48"/>
      <c r="BY798" s="48"/>
      <c r="BZ798" s="48"/>
      <c r="CA798" s="48"/>
      <c r="CB798" s="48"/>
      <c r="CC798" s="48"/>
      <c r="CD798" s="48"/>
      <c r="CE798" s="48"/>
    </row>
    <row r="799" spans="1:83" ht="13.2" x14ac:dyDescent="0.25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L799" s="77"/>
      <c r="BM799" s="48"/>
      <c r="BN799" s="48"/>
      <c r="BO799" s="48"/>
      <c r="BP799" s="48"/>
      <c r="BQ799" s="48"/>
      <c r="BR799" s="48"/>
      <c r="BS799" s="48"/>
      <c r="BT799" s="48"/>
      <c r="BU799" s="48"/>
      <c r="BV799" s="48"/>
      <c r="BW799" s="48"/>
      <c r="BX799" s="48"/>
      <c r="BY799" s="48"/>
      <c r="BZ799" s="48"/>
      <c r="CA799" s="48"/>
      <c r="CB799" s="48"/>
      <c r="CC799" s="48"/>
      <c r="CD799" s="48"/>
      <c r="CE799" s="48"/>
    </row>
    <row r="800" spans="1:83" ht="13.2" x14ac:dyDescent="0.25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L800" s="77"/>
      <c r="BM800" s="48"/>
      <c r="BN800" s="48"/>
      <c r="BO800" s="48"/>
      <c r="BP800" s="48"/>
      <c r="BQ800" s="48"/>
      <c r="BR800" s="48"/>
      <c r="BS800" s="48"/>
      <c r="BT800" s="48"/>
      <c r="BU800" s="48"/>
      <c r="BV800" s="48"/>
      <c r="BW800" s="48"/>
      <c r="BX800" s="48"/>
      <c r="BY800" s="48"/>
      <c r="BZ800" s="48"/>
      <c r="CA800" s="48"/>
      <c r="CB800" s="48"/>
      <c r="CC800" s="48"/>
      <c r="CD800" s="48"/>
      <c r="CE800" s="48"/>
    </row>
    <row r="801" spans="1:83" ht="13.2" x14ac:dyDescent="0.25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L801" s="77"/>
      <c r="BM801" s="48"/>
      <c r="BN801" s="48"/>
      <c r="BO801" s="48"/>
      <c r="BP801" s="48"/>
      <c r="BQ801" s="48"/>
      <c r="BR801" s="48"/>
      <c r="BS801" s="48"/>
      <c r="BT801" s="48"/>
      <c r="BU801" s="48"/>
      <c r="BV801" s="48"/>
      <c r="BW801" s="48"/>
      <c r="BX801" s="48"/>
      <c r="BY801" s="48"/>
      <c r="BZ801" s="48"/>
      <c r="CA801" s="48"/>
      <c r="CB801" s="48"/>
      <c r="CC801" s="48"/>
      <c r="CD801" s="48"/>
      <c r="CE801" s="48"/>
    </row>
    <row r="802" spans="1:83" ht="13.2" x14ac:dyDescent="0.25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L802" s="77"/>
      <c r="BM802" s="48"/>
      <c r="BN802" s="48"/>
      <c r="BO802" s="48"/>
      <c r="BP802" s="48"/>
      <c r="BQ802" s="48"/>
      <c r="BR802" s="48"/>
      <c r="BS802" s="48"/>
      <c r="BT802" s="48"/>
      <c r="BU802" s="48"/>
      <c r="BV802" s="48"/>
      <c r="BW802" s="48"/>
      <c r="BX802" s="48"/>
      <c r="BY802" s="48"/>
      <c r="BZ802" s="48"/>
      <c r="CA802" s="48"/>
      <c r="CB802" s="48"/>
      <c r="CC802" s="48"/>
      <c r="CD802" s="48"/>
      <c r="CE802" s="48"/>
    </row>
    <row r="803" spans="1:83" ht="13.2" x14ac:dyDescent="0.25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L803" s="77"/>
      <c r="BM803" s="48"/>
      <c r="BN803" s="48"/>
      <c r="BO803" s="48"/>
      <c r="BP803" s="48"/>
      <c r="BQ803" s="48"/>
      <c r="BR803" s="48"/>
      <c r="BS803" s="48"/>
      <c r="BT803" s="48"/>
      <c r="BU803" s="48"/>
      <c r="BV803" s="48"/>
      <c r="BW803" s="48"/>
      <c r="BX803" s="48"/>
      <c r="BY803" s="48"/>
      <c r="BZ803" s="48"/>
      <c r="CA803" s="48"/>
      <c r="CB803" s="48"/>
      <c r="CC803" s="48"/>
      <c r="CD803" s="48"/>
      <c r="CE803" s="48"/>
    </row>
    <row r="804" spans="1:83" ht="13.2" x14ac:dyDescent="0.25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L804" s="77"/>
      <c r="BM804" s="48"/>
      <c r="BN804" s="48"/>
      <c r="BO804" s="48"/>
      <c r="BP804" s="48"/>
      <c r="BQ804" s="48"/>
      <c r="BR804" s="48"/>
      <c r="BS804" s="48"/>
      <c r="BT804" s="48"/>
      <c r="BU804" s="48"/>
      <c r="BV804" s="48"/>
      <c r="BW804" s="48"/>
      <c r="BX804" s="48"/>
      <c r="BY804" s="48"/>
      <c r="BZ804" s="48"/>
      <c r="CA804" s="48"/>
      <c r="CB804" s="48"/>
      <c r="CC804" s="48"/>
      <c r="CD804" s="48"/>
      <c r="CE804" s="48"/>
    </row>
    <row r="805" spans="1:83" ht="13.2" x14ac:dyDescent="0.2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L805" s="77"/>
      <c r="BM805" s="48"/>
      <c r="BN805" s="48"/>
      <c r="BO805" s="48"/>
      <c r="BP805" s="48"/>
      <c r="BQ805" s="48"/>
      <c r="BR805" s="48"/>
      <c r="BS805" s="48"/>
      <c r="BT805" s="48"/>
      <c r="BU805" s="48"/>
      <c r="BV805" s="48"/>
      <c r="BW805" s="48"/>
      <c r="BX805" s="48"/>
      <c r="BY805" s="48"/>
      <c r="BZ805" s="48"/>
      <c r="CA805" s="48"/>
      <c r="CB805" s="48"/>
      <c r="CC805" s="48"/>
      <c r="CD805" s="48"/>
      <c r="CE805" s="48"/>
    </row>
    <row r="806" spans="1:83" ht="13.2" x14ac:dyDescent="0.25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L806" s="77"/>
      <c r="BM806" s="48"/>
      <c r="BN806" s="48"/>
      <c r="BO806" s="48"/>
      <c r="BP806" s="48"/>
      <c r="BQ806" s="48"/>
      <c r="BR806" s="48"/>
      <c r="BS806" s="48"/>
      <c r="BT806" s="48"/>
      <c r="BU806" s="48"/>
      <c r="BV806" s="48"/>
      <c r="BW806" s="48"/>
      <c r="BX806" s="48"/>
      <c r="BY806" s="48"/>
      <c r="BZ806" s="48"/>
      <c r="CA806" s="48"/>
      <c r="CB806" s="48"/>
      <c r="CC806" s="48"/>
      <c r="CD806" s="48"/>
      <c r="CE806" s="48"/>
    </row>
    <row r="807" spans="1:83" ht="13.2" x14ac:dyDescent="0.25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L807" s="77"/>
      <c r="BM807" s="48"/>
      <c r="BN807" s="48"/>
      <c r="BO807" s="48"/>
      <c r="BP807" s="48"/>
      <c r="BQ807" s="48"/>
      <c r="BR807" s="48"/>
      <c r="BS807" s="48"/>
      <c r="BT807" s="48"/>
      <c r="BU807" s="48"/>
      <c r="BV807" s="48"/>
      <c r="BW807" s="48"/>
      <c r="BX807" s="48"/>
      <c r="BY807" s="48"/>
      <c r="BZ807" s="48"/>
      <c r="CA807" s="48"/>
      <c r="CB807" s="48"/>
      <c r="CC807" s="48"/>
      <c r="CD807" s="48"/>
      <c r="CE807" s="48"/>
    </row>
    <row r="808" spans="1:83" ht="13.2" x14ac:dyDescent="0.25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L808" s="77"/>
      <c r="BM808" s="48"/>
      <c r="BN808" s="48"/>
      <c r="BO808" s="48"/>
      <c r="BP808" s="48"/>
      <c r="BQ808" s="48"/>
      <c r="BR808" s="48"/>
      <c r="BS808" s="48"/>
      <c r="BT808" s="48"/>
      <c r="BU808" s="48"/>
      <c r="BV808" s="48"/>
      <c r="BW808" s="48"/>
      <c r="BX808" s="48"/>
      <c r="BY808" s="48"/>
      <c r="BZ808" s="48"/>
      <c r="CA808" s="48"/>
      <c r="CB808" s="48"/>
      <c r="CC808" s="48"/>
      <c r="CD808" s="48"/>
      <c r="CE808" s="48"/>
    </row>
    <row r="809" spans="1:83" ht="13.2" x14ac:dyDescent="0.25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L809" s="77"/>
      <c r="BM809" s="48"/>
      <c r="BN809" s="48"/>
      <c r="BO809" s="48"/>
      <c r="BP809" s="48"/>
      <c r="BQ809" s="48"/>
      <c r="BR809" s="48"/>
      <c r="BS809" s="48"/>
      <c r="BT809" s="48"/>
      <c r="BU809" s="48"/>
      <c r="BV809" s="48"/>
      <c r="BW809" s="48"/>
      <c r="BX809" s="48"/>
      <c r="BY809" s="48"/>
      <c r="BZ809" s="48"/>
      <c r="CA809" s="48"/>
      <c r="CB809" s="48"/>
      <c r="CC809" s="48"/>
      <c r="CD809" s="48"/>
      <c r="CE809" s="48"/>
    </row>
    <row r="810" spans="1:83" ht="13.2" x14ac:dyDescent="0.25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L810" s="77"/>
      <c r="BM810" s="48"/>
      <c r="BN810" s="48"/>
      <c r="BO810" s="48"/>
      <c r="BP810" s="48"/>
      <c r="BQ810" s="48"/>
      <c r="BR810" s="48"/>
      <c r="BS810" s="48"/>
      <c r="BT810" s="48"/>
      <c r="BU810" s="48"/>
      <c r="BV810" s="48"/>
      <c r="BW810" s="48"/>
      <c r="BX810" s="48"/>
      <c r="BY810" s="48"/>
      <c r="BZ810" s="48"/>
      <c r="CA810" s="48"/>
      <c r="CB810" s="48"/>
      <c r="CC810" s="48"/>
      <c r="CD810" s="48"/>
      <c r="CE810" s="48"/>
    </row>
    <row r="811" spans="1:83" ht="13.2" x14ac:dyDescent="0.25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L811" s="77"/>
      <c r="BM811" s="48"/>
      <c r="BN811" s="48"/>
      <c r="BO811" s="48"/>
      <c r="BP811" s="48"/>
      <c r="BQ811" s="48"/>
      <c r="BR811" s="48"/>
      <c r="BS811" s="48"/>
      <c r="BT811" s="48"/>
      <c r="BU811" s="48"/>
      <c r="BV811" s="48"/>
      <c r="BW811" s="48"/>
      <c r="BX811" s="48"/>
      <c r="BY811" s="48"/>
      <c r="BZ811" s="48"/>
      <c r="CA811" s="48"/>
      <c r="CB811" s="48"/>
      <c r="CC811" s="48"/>
      <c r="CD811" s="48"/>
      <c r="CE811" s="48"/>
    </row>
    <row r="812" spans="1:83" ht="13.2" x14ac:dyDescent="0.25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L812" s="77"/>
      <c r="BM812" s="48"/>
      <c r="BN812" s="48"/>
      <c r="BO812" s="48"/>
      <c r="BP812" s="48"/>
      <c r="BQ812" s="48"/>
      <c r="BR812" s="48"/>
      <c r="BS812" s="48"/>
      <c r="BT812" s="48"/>
      <c r="BU812" s="48"/>
      <c r="BV812" s="48"/>
      <c r="BW812" s="48"/>
      <c r="BX812" s="48"/>
      <c r="BY812" s="48"/>
      <c r="BZ812" s="48"/>
      <c r="CA812" s="48"/>
      <c r="CB812" s="48"/>
      <c r="CC812" s="48"/>
      <c r="CD812" s="48"/>
      <c r="CE812" s="48"/>
    </row>
    <row r="813" spans="1:83" ht="13.2" x14ac:dyDescent="0.25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L813" s="77"/>
      <c r="BM813" s="48"/>
      <c r="BN813" s="48"/>
      <c r="BO813" s="48"/>
      <c r="BP813" s="48"/>
      <c r="BQ813" s="48"/>
      <c r="BR813" s="48"/>
      <c r="BS813" s="48"/>
      <c r="BT813" s="48"/>
      <c r="BU813" s="48"/>
      <c r="BV813" s="48"/>
      <c r="BW813" s="48"/>
      <c r="BX813" s="48"/>
      <c r="BY813" s="48"/>
      <c r="BZ813" s="48"/>
      <c r="CA813" s="48"/>
      <c r="CB813" s="48"/>
      <c r="CC813" s="48"/>
      <c r="CD813" s="48"/>
      <c r="CE813" s="48"/>
    </row>
    <row r="814" spans="1:83" ht="13.2" x14ac:dyDescent="0.25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L814" s="77"/>
      <c r="BM814" s="48"/>
      <c r="BN814" s="48"/>
      <c r="BO814" s="48"/>
      <c r="BP814" s="48"/>
      <c r="BQ814" s="48"/>
      <c r="BR814" s="48"/>
      <c r="BS814" s="48"/>
      <c r="BT814" s="48"/>
      <c r="BU814" s="48"/>
      <c r="BV814" s="48"/>
      <c r="BW814" s="48"/>
      <c r="BX814" s="48"/>
      <c r="BY814" s="48"/>
      <c r="BZ814" s="48"/>
      <c r="CA814" s="48"/>
      <c r="CB814" s="48"/>
      <c r="CC814" s="48"/>
      <c r="CD814" s="48"/>
      <c r="CE814" s="48"/>
    </row>
    <row r="815" spans="1:83" ht="13.2" x14ac:dyDescent="0.2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L815" s="77"/>
      <c r="BM815" s="48"/>
      <c r="BN815" s="48"/>
      <c r="BO815" s="48"/>
      <c r="BP815" s="48"/>
      <c r="BQ815" s="48"/>
      <c r="BR815" s="48"/>
      <c r="BS815" s="48"/>
      <c r="BT815" s="48"/>
      <c r="BU815" s="48"/>
      <c r="BV815" s="48"/>
      <c r="BW815" s="48"/>
      <c r="BX815" s="48"/>
      <c r="BY815" s="48"/>
      <c r="BZ815" s="48"/>
      <c r="CA815" s="48"/>
      <c r="CB815" s="48"/>
      <c r="CC815" s="48"/>
      <c r="CD815" s="48"/>
      <c r="CE815" s="48"/>
    </row>
    <row r="816" spans="1:83" ht="13.2" x14ac:dyDescent="0.25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L816" s="77"/>
      <c r="BM816" s="48"/>
      <c r="BN816" s="48"/>
      <c r="BO816" s="48"/>
      <c r="BP816" s="48"/>
      <c r="BQ816" s="48"/>
      <c r="BR816" s="48"/>
      <c r="BS816" s="48"/>
      <c r="BT816" s="48"/>
      <c r="BU816" s="48"/>
      <c r="BV816" s="48"/>
      <c r="BW816" s="48"/>
      <c r="BX816" s="48"/>
      <c r="BY816" s="48"/>
      <c r="BZ816" s="48"/>
      <c r="CA816" s="48"/>
      <c r="CB816" s="48"/>
      <c r="CC816" s="48"/>
      <c r="CD816" s="48"/>
      <c r="CE816" s="48"/>
    </row>
    <row r="817" spans="1:83" ht="13.2" x14ac:dyDescent="0.25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L817" s="77"/>
      <c r="BM817" s="48"/>
      <c r="BN817" s="48"/>
      <c r="BO817" s="48"/>
      <c r="BP817" s="48"/>
      <c r="BQ817" s="48"/>
      <c r="BR817" s="48"/>
      <c r="BS817" s="48"/>
      <c r="BT817" s="48"/>
      <c r="BU817" s="48"/>
      <c r="BV817" s="48"/>
      <c r="BW817" s="48"/>
      <c r="BX817" s="48"/>
      <c r="BY817" s="48"/>
      <c r="BZ817" s="48"/>
      <c r="CA817" s="48"/>
      <c r="CB817" s="48"/>
      <c r="CC817" s="48"/>
      <c r="CD817" s="48"/>
      <c r="CE817" s="48"/>
    </row>
    <row r="818" spans="1:83" ht="13.2" x14ac:dyDescent="0.25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L818" s="77"/>
      <c r="BM818" s="48"/>
      <c r="BN818" s="48"/>
      <c r="BO818" s="48"/>
      <c r="BP818" s="48"/>
      <c r="BQ818" s="48"/>
      <c r="BR818" s="48"/>
      <c r="BS818" s="48"/>
      <c r="BT818" s="48"/>
      <c r="BU818" s="48"/>
      <c r="BV818" s="48"/>
      <c r="BW818" s="48"/>
      <c r="BX818" s="48"/>
      <c r="BY818" s="48"/>
      <c r="BZ818" s="48"/>
      <c r="CA818" s="48"/>
      <c r="CB818" s="48"/>
      <c r="CC818" s="48"/>
      <c r="CD818" s="48"/>
      <c r="CE818" s="48"/>
    </row>
    <row r="819" spans="1:83" ht="13.2" x14ac:dyDescent="0.25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77"/>
      <c r="BM819" s="48"/>
      <c r="BN819" s="48"/>
      <c r="BO819" s="48"/>
      <c r="BP819" s="48"/>
      <c r="BQ819" s="48"/>
      <c r="BR819" s="48"/>
      <c r="BS819" s="48"/>
      <c r="BT819" s="48"/>
      <c r="BU819" s="48"/>
      <c r="BV819" s="48"/>
      <c r="BW819" s="48"/>
      <c r="BX819" s="48"/>
      <c r="BY819" s="48"/>
      <c r="BZ819" s="48"/>
      <c r="CA819" s="48"/>
      <c r="CB819" s="48"/>
      <c r="CC819" s="48"/>
      <c r="CD819" s="48"/>
      <c r="CE819" s="48"/>
    </row>
    <row r="820" spans="1:83" ht="13.2" x14ac:dyDescent="0.25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L820" s="77"/>
      <c r="BM820" s="48"/>
      <c r="BN820" s="48"/>
      <c r="BO820" s="48"/>
      <c r="BP820" s="48"/>
      <c r="BQ820" s="48"/>
      <c r="BR820" s="48"/>
      <c r="BS820" s="48"/>
      <c r="BT820" s="48"/>
      <c r="BU820" s="48"/>
      <c r="BV820" s="48"/>
      <c r="BW820" s="48"/>
      <c r="BX820" s="48"/>
      <c r="BY820" s="48"/>
      <c r="BZ820" s="48"/>
      <c r="CA820" s="48"/>
      <c r="CB820" s="48"/>
      <c r="CC820" s="48"/>
      <c r="CD820" s="48"/>
      <c r="CE820" s="48"/>
    </row>
    <row r="821" spans="1:83" ht="13.2" x14ac:dyDescent="0.25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77"/>
      <c r="BM821" s="48"/>
      <c r="BN821" s="48"/>
      <c r="BO821" s="48"/>
      <c r="BP821" s="48"/>
      <c r="BQ821" s="48"/>
      <c r="BR821" s="48"/>
      <c r="BS821" s="48"/>
      <c r="BT821" s="48"/>
      <c r="BU821" s="48"/>
      <c r="BV821" s="48"/>
      <c r="BW821" s="48"/>
      <c r="BX821" s="48"/>
      <c r="BY821" s="48"/>
      <c r="BZ821" s="48"/>
      <c r="CA821" s="48"/>
      <c r="CB821" s="48"/>
      <c r="CC821" s="48"/>
      <c r="CD821" s="48"/>
      <c r="CE821" s="48"/>
    </row>
    <row r="822" spans="1:83" ht="13.2" x14ac:dyDescent="0.25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L822" s="77"/>
      <c r="BM822" s="48"/>
      <c r="BN822" s="48"/>
      <c r="BO822" s="48"/>
      <c r="BP822" s="48"/>
      <c r="BQ822" s="48"/>
      <c r="BR822" s="48"/>
      <c r="BS822" s="48"/>
      <c r="BT822" s="48"/>
      <c r="BU822" s="48"/>
      <c r="BV822" s="48"/>
      <c r="BW822" s="48"/>
      <c r="BX822" s="48"/>
      <c r="BY822" s="48"/>
      <c r="BZ822" s="48"/>
      <c r="CA822" s="48"/>
      <c r="CB822" s="48"/>
      <c r="CC822" s="48"/>
      <c r="CD822" s="48"/>
      <c r="CE822" s="48"/>
    </row>
    <row r="823" spans="1:83" ht="13.2" x14ac:dyDescent="0.25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L823" s="77"/>
      <c r="BM823" s="48"/>
      <c r="BN823" s="48"/>
      <c r="BO823" s="48"/>
      <c r="BP823" s="48"/>
      <c r="BQ823" s="48"/>
      <c r="BR823" s="48"/>
      <c r="BS823" s="48"/>
      <c r="BT823" s="48"/>
      <c r="BU823" s="48"/>
      <c r="BV823" s="48"/>
      <c r="BW823" s="48"/>
      <c r="BX823" s="48"/>
      <c r="BY823" s="48"/>
      <c r="BZ823" s="48"/>
      <c r="CA823" s="48"/>
      <c r="CB823" s="48"/>
      <c r="CC823" s="48"/>
      <c r="CD823" s="48"/>
      <c r="CE823" s="48"/>
    </row>
    <row r="824" spans="1:83" ht="13.2" x14ac:dyDescent="0.25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L824" s="77"/>
      <c r="BM824" s="48"/>
      <c r="BN824" s="48"/>
      <c r="BO824" s="48"/>
      <c r="BP824" s="48"/>
      <c r="BQ824" s="48"/>
      <c r="BR824" s="48"/>
      <c r="BS824" s="48"/>
      <c r="BT824" s="48"/>
      <c r="BU824" s="48"/>
      <c r="BV824" s="48"/>
      <c r="BW824" s="48"/>
      <c r="BX824" s="48"/>
      <c r="BY824" s="48"/>
      <c r="BZ824" s="48"/>
      <c r="CA824" s="48"/>
      <c r="CB824" s="48"/>
      <c r="CC824" s="48"/>
      <c r="CD824" s="48"/>
      <c r="CE824" s="48"/>
    </row>
    <row r="825" spans="1:83" ht="13.2" x14ac:dyDescent="0.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L825" s="77"/>
      <c r="BM825" s="48"/>
      <c r="BN825" s="48"/>
      <c r="BO825" s="48"/>
      <c r="BP825" s="48"/>
      <c r="BQ825" s="48"/>
      <c r="BR825" s="48"/>
      <c r="BS825" s="48"/>
      <c r="BT825" s="48"/>
      <c r="BU825" s="48"/>
      <c r="BV825" s="48"/>
      <c r="BW825" s="48"/>
      <c r="BX825" s="48"/>
      <c r="BY825" s="48"/>
      <c r="BZ825" s="48"/>
      <c r="CA825" s="48"/>
      <c r="CB825" s="48"/>
      <c r="CC825" s="48"/>
      <c r="CD825" s="48"/>
      <c r="CE825" s="48"/>
    </row>
    <row r="826" spans="1:83" ht="13.2" x14ac:dyDescent="0.25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77"/>
      <c r="BM826" s="48"/>
      <c r="BN826" s="48"/>
      <c r="BO826" s="48"/>
      <c r="BP826" s="48"/>
      <c r="BQ826" s="48"/>
      <c r="BR826" s="48"/>
      <c r="BS826" s="48"/>
      <c r="BT826" s="48"/>
      <c r="BU826" s="48"/>
      <c r="BV826" s="48"/>
      <c r="BW826" s="48"/>
      <c r="BX826" s="48"/>
      <c r="BY826" s="48"/>
      <c r="BZ826" s="48"/>
      <c r="CA826" s="48"/>
      <c r="CB826" s="48"/>
      <c r="CC826" s="48"/>
      <c r="CD826" s="48"/>
      <c r="CE826" s="48"/>
    </row>
    <row r="827" spans="1:83" ht="13.2" x14ac:dyDescent="0.25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L827" s="77"/>
      <c r="BM827" s="48"/>
      <c r="BN827" s="48"/>
      <c r="BO827" s="48"/>
      <c r="BP827" s="48"/>
      <c r="BQ827" s="48"/>
      <c r="BR827" s="48"/>
      <c r="BS827" s="48"/>
      <c r="BT827" s="48"/>
      <c r="BU827" s="48"/>
      <c r="BV827" s="48"/>
      <c r="BW827" s="48"/>
      <c r="BX827" s="48"/>
      <c r="BY827" s="48"/>
      <c r="BZ827" s="48"/>
      <c r="CA827" s="48"/>
      <c r="CB827" s="48"/>
      <c r="CC827" s="48"/>
      <c r="CD827" s="48"/>
      <c r="CE827" s="48"/>
    </row>
    <row r="828" spans="1:83" ht="13.2" x14ac:dyDescent="0.25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L828" s="77"/>
      <c r="BM828" s="48"/>
      <c r="BN828" s="48"/>
      <c r="BO828" s="48"/>
      <c r="BP828" s="48"/>
      <c r="BQ828" s="48"/>
      <c r="BR828" s="48"/>
      <c r="BS828" s="48"/>
      <c r="BT828" s="48"/>
      <c r="BU828" s="48"/>
      <c r="BV828" s="48"/>
      <c r="BW828" s="48"/>
      <c r="BX828" s="48"/>
      <c r="BY828" s="48"/>
      <c r="BZ828" s="48"/>
      <c r="CA828" s="48"/>
      <c r="CB828" s="48"/>
      <c r="CC828" s="48"/>
      <c r="CD828" s="48"/>
      <c r="CE828" s="48"/>
    </row>
    <row r="829" spans="1:83" ht="13.2" x14ac:dyDescent="0.25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L829" s="77"/>
      <c r="BM829" s="48"/>
      <c r="BN829" s="48"/>
      <c r="BO829" s="48"/>
      <c r="BP829" s="48"/>
      <c r="BQ829" s="48"/>
      <c r="BR829" s="48"/>
      <c r="BS829" s="48"/>
      <c r="BT829" s="48"/>
      <c r="BU829" s="48"/>
      <c r="BV829" s="48"/>
      <c r="BW829" s="48"/>
      <c r="BX829" s="48"/>
      <c r="BY829" s="48"/>
      <c r="BZ829" s="48"/>
      <c r="CA829" s="48"/>
      <c r="CB829" s="48"/>
      <c r="CC829" s="48"/>
      <c r="CD829" s="48"/>
      <c r="CE829" s="48"/>
    </row>
    <row r="830" spans="1:83" ht="13.2" x14ac:dyDescent="0.25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L830" s="77"/>
      <c r="BM830" s="48"/>
      <c r="BN830" s="48"/>
      <c r="BO830" s="48"/>
      <c r="BP830" s="48"/>
      <c r="BQ830" s="48"/>
      <c r="BR830" s="48"/>
      <c r="BS830" s="48"/>
      <c r="BT830" s="48"/>
      <c r="BU830" s="48"/>
      <c r="BV830" s="48"/>
      <c r="BW830" s="48"/>
      <c r="BX830" s="48"/>
      <c r="BY830" s="48"/>
      <c r="BZ830" s="48"/>
      <c r="CA830" s="48"/>
      <c r="CB830" s="48"/>
      <c r="CC830" s="48"/>
      <c r="CD830" s="48"/>
      <c r="CE830" s="48"/>
    </row>
    <row r="831" spans="1:83" ht="13.2" x14ac:dyDescent="0.25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L831" s="77"/>
      <c r="BM831" s="48"/>
      <c r="BN831" s="48"/>
      <c r="BO831" s="48"/>
      <c r="BP831" s="48"/>
      <c r="BQ831" s="48"/>
      <c r="BR831" s="48"/>
      <c r="BS831" s="48"/>
      <c r="BT831" s="48"/>
      <c r="BU831" s="48"/>
      <c r="BV831" s="48"/>
      <c r="BW831" s="48"/>
      <c r="BX831" s="48"/>
      <c r="BY831" s="48"/>
      <c r="BZ831" s="48"/>
      <c r="CA831" s="48"/>
      <c r="CB831" s="48"/>
      <c r="CC831" s="48"/>
      <c r="CD831" s="48"/>
      <c r="CE831" s="48"/>
    </row>
    <row r="832" spans="1:83" ht="13.2" x14ac:dyDescent="0.25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L832" s="77"/>
      <c r="BM832" s="48"/>
      <c r="BN832" s="48"/>
      <c r="BO832" s="48"/>
      <c r="BP832" s="48"/>
      <c r="BQ832" s="48"/>
      <c r="BR832" s="48"/>
      <c r="BS832" s="48"/>
      <c r="BT832" s="48"/>
      <c r="BU832" s="48"/>
      <c r="BV832" s="48"/>
      <c r="BW832" s="48"/>
      <c r="BX832" s="48"/>
      <c r="BY832" s="48"/>
      <c r="BZ832" s="48"/>
      <c r="CA832" s="48"/>
      <c r="CB832" s="48"/>
      <c r="CC832" s="48"/>
      <c r="CD832" s="48"/>
      <c r="CE832" s="48"/>
    </row>
    <row r="833" spans="1:83" ht="13.2" x14ac:dyDescent="0.25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L833" s="77"/>
      <c r="BM833" s="48"/>
      <c r="BN833" s="48"/>
      <c r="BO833" s="48"/>
      <c r="BP833" s="48"/>
      <c r="BQ833" s="48"/>
      <c r="BR833" s="48"/>
      <c r="BS833" s="48"/>
      <c r="BT833" s="48"/>
      <c r="BU833" s="48"/>
      <c r="BV833" s="48"/>
      <c r="BW833" s="48"/>
      <c r="BX833" s="48"/>
      <c r="BY833" s="48"/>
      <c r="BZ833" s="48"/>
      <c r="CA833" s="48"/>
      <c r="CB833" s="48"/>
      <c r="CC833" s="48"/>
      <c r="CD833" s="48"/>
      <c r="CE833" s="48"/>
    </row>
    <row r="834" spans="1:83" ht="13.2" x14ac:dyDescent="0.25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L834" s="77"/>
      <c r="BM834" s="48"/>
      <c r="BN834" s="48"/>
      <c r="BO834" s="48"/>
      <c r="BP834" s="48"/>
      <c r="BQ834" s="48"/>
      <c r="BR834" s="48"/>
      <c r="BS834" s="48"/>
      <c r="BT834" s="48"/>
      <c r="BU834" s="48"/>
      <c r="BV834" s="48"/>
      <c r="BW834" s="48"/>
      <c r="BX834" s="48"/>
      <c r="BY834" s="48"/>
      <c r="BZ834" s="48"/>
      <c r="CA834" s="48"/>
      <c r="CB834" s="48"/>
      <c r="CC834" s="48"/>
      <c r="CD834" s="48"/>
      <c r="CE834" s="48"/>
    </row>
    <row r="835" spans="1:83" ht="13.2" x14ac:dyDescent="0.2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L835" s="77"/>
      <c r="BM835" s="48"/>
      <c r="BN835" s="48"/>
      <c r="BO835" s="48"/>
      <c r="BP835" s="48"/>
      <c r="BQ835" s="48"/>
      <c r="BR835" s="48"/>
      <c r="BS835" s="48"/>
      <c r="BT835" s="48"/>
      <c r="BU835" s="48"/>
      <c r="BV835" s="48"/>
      <c r="BW835" s="48"/>
      <c r="BX835" s="48"/>
      <c r="BY835" s="48"/>
      <c r="BZ835" s="48"/>
      <c r="CA835" s="48"/>
      <c r="CB835" s="48"/>
      <c r="CC835" s="48"/>
      <c r="CD835" s="48"/>
      <c r="CE835" s="48"/>
    </row>
    <row r="836" spans="1:83" ht="13.2" x14ac:dyDescent="0.25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L836" s="77"/>
      <c r="BM836" s="48"/>
      <c r="BN836" s="48"/>
      <c r="BO836" s="48"/>
      <c r="BP836" s="48"/>
      <c r="BQ836" s="48"/>
      <c r="BR836" s="48"/>
      <c r="BS836" s="48"/>
      <c r="BT836" s="48"/>
      <c r="BU836" s="48"/>
      <c r="BV836" s="48"/>
      <c r="BW836" s="48"/>
      <c r="BX836" s="48"/>
      <c r="BY836" s="48"/>
      <c r="BZ836" s="48"/>
      <c r="CA836" s="48"/>
      <c r="CB836" s="48"/>
      <c r="CC836" s="48"/>
      <c r="CD836" s="48"/>
      <c r="CE836" s="48"/>
    </row>
    <row r="837" spans="1:83" ht="13.2" x14ac:dyDescent="0.25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L837" s="77"/>
      <c r="BM837" s="48"/>
      <c r="BN837" s="48"/>
      <c r="BO837" s="48"/>
      <c r="BP837" s="48"/>
      <c r="BQ837" s="48"/>
      <c r="BR837" s="48"/>
      <c r="BS837" s="48"/>
      <c r="BT837" s="48"/>
      <c r="BU837" s="48"/>
      <c r="BV837" s="48"/>
      <c r="BW837" s="48"/>
      <c r="BX837" s="48"/>
      <c r="BY837" s="48"/>
      <c r="BZ837" s="48"/>
      <c r="CA837" s="48"/>
      <c r="CB837" s="48"/>
      <c r="CC837" s="48"/>
      <c r="CD837" s="48"/>
      <c r="CE837" s="48"/>
    </row>
    <row r="838" spans="1:83" ht="13.2" x14ac:dyDescent="0.25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77"/>
      <c r="BM838" s="48"/>
      <c r="BN838" s="48"/>
      <c r="BO838" s="48"/>
      <c r="BP838" s="48"/>
      <c r="BQ838" s="48"/>
      <c r="BR838" s="48"/>
      <c r="BS838" s="48"/>
      <c r="BT838" s="48"/>
      <c r="BU838" s="48"/>
      <c r="BV838" s="48"/>
      <c r="BW838" s="48"/>
      <c r="BX838" s="48"/>
      <c r="BY838" s="48"/>
      <c r="BZ838" s="48"/>
      <c r="CA838" s="48"/>
      <c r="CB838" s="48"/>
      <c r="CC838" s="48"/>
      <c r="CD838" s="48"/>
      <c r="CE838" s="48"/>
    </row>
    <row r="839" spans="1:83" ht="13.2" x14ac:dyDescent="0.25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L839" s="77"/>
      <c r="BM839" s="48"/>
      <c r="BN839" s="48"/>
      <c r="BO839" s="48"/>
      <c r="BP839" s="48"/>
      <c r="BQ839" s="48"/>
      <c r="BR839" s="48"/>
      <c r="BS839" s="48"/>
      <c r="BT839" s="48"/>
      <c r="BU839" s="48"/>
      <c r="BV839" s="48"/>
      <c r="BW839" s="48"/>
      <c r="BX839" s="48"/>
      <c r="BY839" s="48"/>
      <c r="BZ839" s="48"/>
      <c r="CA839" s="48"/>
      <c r="CB839" s="48"/>
      <c r="CC839" s="48"/>
      <c r="CD839" s="48"/>
      <c r="CE839" s="48"/>
    </row>
    <row r="840" spans="1:83" ht="13.2" x14ac:dyDescent="0.25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L840" s="77"/>
      <c r="BM840" s="48"/>
      <c r="BN840" s="48"/>
      <c r="BO840" s="48"/>
      <c r="BP840" s="48"/>
      <c r="BQ840" s="48"/>
      <c r="BR840" s="48"/>
      <c r="BS840" s="48"/>
      <c r="BT840" s="48"/>
      <c r="BU840" s="48"/>
      <c r="BV840" s="48"/>
      <c r="BW840" s="48"/>
      <c r="BX840" s="48"/>
      <c r="BY840" s="48"/>
      <c r="BZ840" s="48"/>
      <c r="CA840" s="48"/>
      <c r="CB840" s="48"/>
      <c r="CC840" s="48"/>
      <c r="CD840" s="48"/>
      <c r="CE840" s="48"/>
    </row>
    <row r="841" spans="1:83" ht="13.2" x14ac:dyDescent="0.25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L841" s="77"/>
      <c r="BM841" s="48"/>
      <c r="BN841" s="48"/>
      <c r="BO841" s="48"/>
      <c r="BP841" s="48"/>
      <c r="BQ841" s="48"/>
      <c r="BR841" s="48"/>
      <c r="BS841" s="48"/>
      <c r="BT841" s="48"/>
      <c r="BU841" s="48"/>
      <c r="BV841" s="48"/>
      <c r="BW841" s="48"/>
      <c r="BX841" s="48"/>
      <c r="BY841" s="48"/>
      <c r="BZ841" s="48"/>
      <c r="CA841" s="48"/>
      <c r="CB841" s="48"/>
      <c r="CC841" s="48"/>
      <c r="CD841" s="48"/>
      <c r="CE841" s="48"/>
    </row>
    <row r="842" spans="1:83" ht="13.2" x14ac:dyDescent="0.25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L842" s="77"/>
      <c r="BM842" s="48"/>
      <c r="BN842" s="48"/>
      <c r="BO842" s="48"/>
      <c r="BP842" s="48"/>
      <c r="BQ842" s="48"/>
      <c r="BR842" s="48"/>
      <c r="BS842" s="48"/>
      <c r="BT842" s="48"/>
      <c r="BU842" s="48"/>
      <c r="BV842" s="48"/>
      <c r="BW842" s="48"/>
      <c r="BX842" s="48"/>
      <c r="BY842" s="48"/>
      <c r="BZ842" s="48"/>
      <c r="CA842" s="48"/>
      <c r="CB842" s="48"/>
      <c r="CC842" s="48"/>
      <c r="CD842" s="48"/>
      <c r="CE842" s="48"/>
    </row>
    <row r="843" spans="1:83" ht="13.2" x14ac:dyDescent="0.25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77"/>
      <c r="BM843" s="48"/>
      <c r="BN843" s="48"/>
      <c r="BO843" s="48"/>
      <c r="BP843" s="48"/>
      <c r="BQ843" s="48"/>
      <c r="BR843" s="48"/>
      <c r="BS843" s="48"/>
      <c r="BT843" s="48"/>
      <c r="BU843" s="48"/>
      <c r="BV843" s="48"/>
      <c r="BW843" s="48"/>
      <c r="BX843" s="48"/>
      <c r="BY843" s="48"/>
      <c r="BZ843" s="48"/>
      <c r="CA843" s="48"/>
      <c r="CB843" s="48"/>
      <c r="CC843" s="48"/>
      <c r="CD843" s="48"/>
      <c r="CE843" s="48"/>
    </row>
    <row r="844" spans="1:83" ht="13.2" x14ac:dyDescent="0.25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L844" s="77"/>
      <c r="BM844" s="48"/>
      <c r="BN844" s="48"/>
      <c r="BO844" s="48"/>
      <c r="BP844" s="48"/>
      <c r="BQ844" s="48"/>
      <c r="BR844" s="48"/>
      <c r="BS844" s="48"/>
      <c r="BT844" s="48"/>
      <c r="BU844" s="48"/>
      <c r="BV844" s="48"/>
      <c r="BW844" s="48"/>
      <c r="BX844" s="48"/>
      <c r="BY844" s="48"/>
      <c r="BZ844" s="48"/>
      <c r="CA844" s="48"/>
      <c r="CB844" s="48"/>
      <c r="CC844" s="48"/>
      <c r="CD844" s="48"/>
      <c r="CE844" s="48"/>
    </row>
    <row r="845" spans="1:83" ht="13.2" x14ac:dyDescent="0.2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L845" s="77"/>
      <c r="BM845" s="48"/>
      <c r="BN845" s="48"/>
      <c r="BO845" s="48"/>
      <c r="BP845" s="48"/>
      <c r="BQ845" s="48"/>
      <c r="BR845" s="48"/>
      <c r="BS845" s="48"/>
      <c r="BT845" s="48"/>
      <c r="BU845" s="48"/>
      <c r="BV845" s="48"/>
      <c r="BW845" s="48"/>
      <c r="BX845" s="48"/>
      <c r="BY845" s="48"/>
      <c r="BZ845" s="48"/>
      <c r="CA845" s="48"/>
      <c r="CB845" s="48"/>
      <c r="CC845" s="48"/>
      <c r="CD845" s="48"/>
      <c r="CE845" s="48"/>
    </row>
    <row r="846" spans="1:83" ht="13.2" x14ac:dyDescent="0.25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L846" s="77"/>
      <c r="BM846" s="48"/>
      <c r="BN846" s="48"/>
      <c r="BO846" s="48"/>
      <c r="BP846" s="48"/>
      <c r="BQ846" s="48"/>
      <c r="BR846" s="48"/>
      <c r="BS846" s="48"/>
      <c r="BT846" s="48"/>
      <c r="BU846" s="48"/>
      <c r="BV846" s="48"/>
      <c r="BW846" s="48"/>
      <c r="BX846" s="48"/>
      <c r="BY846" s="48"/>
      <c r="BZ846" s="48"/>
      <c r="CA846" s="48"/>
      <c r="CB846" s="48"/>
      <c r="CC846" s="48"/>
      <c r="CD846" s="48"/>
      <c r="CE846" s="48"/>
    </row>
    <row r="847" spans="1:83" ht="13.2" x14ac:dyDescent="0.25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L847" s="77"/>
      <c r="BM847" s="48"/>
      <c r="BN847" s="48"/>
      <c r="BO847" s="48"/>
      <c r="BP847" s="48"/>
      <c r="BQ847" s="48"/>
      <c r="BR847" s="48"/>
      <c r="BS847" s="48"/>
      <c r="BT847" s="48"/>
      <c r="BU847" s="48"/>
      <c r="BV847" s="48"/>
      <c r="BW847" s="48"/>
      <c r="BX847" s="48"/>
      <c r="BY847" s="48"/>
      <c r="BZ847" s="48"/>
      <c r="CA847" s="48"/>
      <c r="CB847" s="48"/>
      <c r="CC847" s="48"/>
      <c r="CD847" s="48"/>
      <c r="CE847" s="48"/>
    </row>
    <row r="848" spans="1:83" ht="13.2" x14ac:dyDescent="0.25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L848" s="77"/>
      <c r="BM848" s="48"/>
      <c r="BN848" s="48"/>
      <c r="BO848" s="48"/>
      <c r="BP848" s="48"/>
      <c r="BQ848" s="48"/>
      <c r="BR848" s="48"/>
      <c r="BS848" s="48"/>
      <c r="BT848" s="48"/>
      <c r="BU848" s="48"/>
      <c r="BV848" s="48"/>
      <c r="BW848" s="48"/>
      <c r="BX848" s="48"/>
      <c r="BY848" s="48"/>
      <c r="BZ848" s="48"/>
      <c r="CA848" s="48"/>
      <c r="CB848" s="48"/>
      <c r="CC848" s="48"/>
      <c r="CD848" s="48"/>
      <c r="CE848" s="48"/>
    </row>
    <row r="849" spans="1:83" ht="13.2" x14ac:dyDescent="0.25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L849" s="77"/>
      <c r="BM849" s="48"/>
      <c r="BN849" s="48"/>
      <c r="BO849" s="48"/>
      <c r="BP849" s="48"/>
      <c r="BQ849" s="48"/>
      <c r="BR849" s="48"/>
      <c r="BS849" s="48"/>
      <c r="BT849" s="48"/>
      <c r="BU849" s="48"/>
      <c r="BV849" s="48"/>
      <c r="BW849" s="48"/>
      <c r="BX849" s="48"/>
      <c r="BY849" s="48"/>
      <c r="BZ849" s="48"/>
      <c r="CA849" s="48"/>
      <c r="CB849" s="48"/>
      <c r="CC849" s="48"/>
      <c r="CD849" s="48"/>
      <c r="CE849" s="48"/>
    </row>
    <row r="850" spans="1:83" ht="13.2" x14ac:dyDescent="0.25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L850" s="77"/>
      <c r="BM850" s="48"/>
      <c r="BN850" s="48"/>
      <c r="BO850" s="48"/>
      <c r="BP850" s="48"/>
      <c r="BQ850" s="48"/>
      <c r="BR850" s="48"/>
      <c r="BS850" s="48"/>
      <c r="BT850" s="48"/>
      <c r="BU850" s="48"/>
      <c r="BV850" s="48"/>
      <c r="BW850" s="48"/>
      <c r="BX850" s="48"/>
      <c r="BY850" s="48"/>
      <c r="BZ850" s="48"/>
      <c r="CA850" s="48"/>
      <c r="CB850" s="48"/>
      <c r="CC850" s="48"/>
      <c r="CD850" s="48"/>
      <c r="CE850" s="48"/>
    </row>
    <row r="851" spans="1:83" ht="13.2" x14ac:dyDescent="0.25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L851" s="77"/>
      <c r="BM851" s="48"/>
      <c r="BN851" s="48"/>
      <c r="BO851" s="48"/>
      <c r="BP851" s="48"/>
      <c r="BQ851" s="48"/>
      <c r="BR851" s="48"/>
      <c r="BS851" s="48"/>
      <c r="BT851" s="48"/>
      <c r="BU851" s="48"/>
      <c r="BV851" s="48"/>
      <c r="BW851" s="48"/>
      <c r="BX851" s="48"/>
      <c r="BY851" s="48"/>
      <c r="BZ851" s="48"/>
      <c r="CA851" s="48"/>
      <c r="CB851" s="48"/>
      <c r="CC851" s="48"/>
      <c r="CD851" s="48"/>
      <c r="CE851" s="48"/>
    </row>
    <row r="852" spans="1:83" ht="13.2" x14ac:dyDescent="0.25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L852" s="77"/>
      <c r="BM852" s="48"/>
      <c r="BN852" s="48"/>
      <c r="BO852" s="48"/>
      <c r="BP852" s="48"/>
      <c r="BQ852" s="48"/>
      <c r="BR852" s="48"/>
      <c r="BS852" s="48"/>
      <c r="BT852" s="48"/>
      <c r="BU852" s="48"/>
      <c r="BV852" s="48"/>
      <c r="BW852" s="48"/>
      <c r="BX852" s="48"/>
      <c r="BY852" s="48"/>
      <c r="BZ852" s="48"/>
      <c r="CA852" s="48"/>
      <c r="CB852" s="48"/>
      <c r="CC852" s="48"/>
      <c r="CD852" s="48"/>
      <c r="CE852" s="48"/>
    </row>
    <row r="853" spans="1:83" ht="13.2" x14ac:dyDescent="0.25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L853" s="77"/>
      <c r="BM853" s="48"/>
      <c r="BN853" s="48"/>
      <c r="BO853" s="48"/>
      <c r="BP853" s="48"/>
      <c r="BQ853" s="48"/>
      <c r="BR853" s="48"/>
      <c r="BS853" s="48"/>
      <c r="BT853" s="48"/>
      <c r="BU853" s="48"/>
      <c r="BV853" s="48"/>
      <c r="BW853" s="48"/>
      <c r="BX853" s="48"/>
      <c r="BY853" s="48"/>
      <c r="BZ853" s="48"/>
      <c r="CA853" s="48"/>
      <c r="CB853" s="48"/>
      <c r="CC853" s="48"/>
      <c r="CD853" s="48"/>
      <c r="CE853" s="48"/>
    </row>
    <row r="854" spans="1:83" ht="13.2" x14ac:dyDescent="0.25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L854" s="77"/>
      <c r="BM854" s="48"/>
      <c r="BN854" s="48"/>
      <c r="BO854" s="48"/>
      <c r="BP854" s="48"/>
      <c r="BQ854" s="48"/>
      <c r="BR854" s="48"/>
      <c r="BS854" s="48"/>
      <c r="BT854" s="48"/>
      <c r="BU854" s="48"/>
      <c r="BV854" s="48"/>
      <c r="BW854" s="48"/>
      <c r="BX854" s="48"/>
      <c r="BY854" s="48"/>
      <c r="BZ854" s="48"/>
      <c r="CA854" s="48"/>
      <c r="CB854" s="48"/>
      <c r="CC854" s="48"/>
      <c r="CD854" s="48"/>
      <c r="CE854" s="48"/>
    </row>
    <row r="855" spans="1:83" ht="13.2" x14ac:dyDescent="0.2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L855" s="77"/>
      <c r="BM855" s="48"/>
      <c r="BN855" s="48"/>
      <c r="BO855" s="48"/>
      <c r="BP855" s="48"/>
      <c r="BQ855" s="48"/>
      <c r="BR855" s="48"/>
      <c r="BS855" s="48"/>
      <c r="BT855" s="48"/>
      <c r="BU855" s="48"/>
      <c r="BV855" s="48"/>
      <c r="BW855" s="48"/>
      <c r="BX855" s="48"/>
      <c r="BY855" s="48"/>
      <c r="BZ855" s="48"/>
      <c r="CA855" s="48"/>
      <c r="CB855" s="48"/>
      <c r="CC855" s="48"/>
      <c r="CD855" s="48"/>
      <c r="CE855" s="48"/>
    </row>
    <row r="856" spans="1:83" ht="13.2" x14ac:dyDescent="0.25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L856" s="77"/>
      <c r="BM856" s="48"/>
      <c r="BN856" s="48"/>
      <c r="BO856" s="48"/>
      <c r="BP856" s="48"/>
      <c r="BQ856" s="48"/>
      <c r="BR856" s="48"/>
      <c r="BS856" s="48"/>
      <c r="BT856" s="48"/>
      <c r="BU856" s="48"/>
      <c r="BV856" s="48"/>
      <c r="BW856" s="48"/>
      <c r="BX856" s="48"/>
      <c r="BY856" s="48"/>
      <c r="BZ856" s="48"/>
      <c r="CA856" s="48"/>
      <c r="CB856" s="48"/>
      <c r="CC856" s="48"/>
      <c r="CD856" s="48"/>
      <c r="CE856" s="48"/>
    </row>
    <row r="857" spans="1:83" ht="13.2" x14ac:dyDescent="0.25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L857" s="77"/>
      <c r="BM857" s="48"/>
      <c r="BN857" s="48"/>
      <c r="BO857" s="48"/>
      <c r="BP857" s="48"/>
      <c r="BQ857" s="48"/>
      <c r="BR857" s="48"/>
      <c r="BS857" s="48"/>
      <c r="BT857" s="48"/>
      <c r="BU857" s="48"/>
      <c r="BV857" s="48"/>
      <c r="BW857" s="48"/>
      <c r="BX857" s="48"/>
      <c r="BY857" s="48"/>
      <c r="BZ857" s="48"/>
      <c r="CA857" s="48"/>
      <c r="CB857" s="48"/>
      <c r="CC857" s="48"/>
      <c r="CD857" s="48"/>
      <c r="CE857" s="48"/>
    </row>
    <row r="858" spans="1:83" ht="13.2" x14ac:dyDescent="0.25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77"/>
      <c r="BM858" s="48"/>
      <c r="BN858" s="48"/>
      <c r="BO858" s="48"/>
      <c r="BP858" s="48"/>
      <c r="BQ858" s="48"/>
      <c r="BR858" s="48"/>
      <c r="BS858" s="48"/>
      <c r="BT858" s="48"/>
      <c r="BU858" s="48"/>
      <c r="BV858" s="48"/>
      <c r="BW858" s="48"/>
      <c r="BX858" s="48"/>
      <c r="BY858" s="48"/>
      <c r="BZ858" s="48"/>
      <c r="CA858" s="48"/>
      <c r="CB858" s="48"/>
      <c r="CC858" s="48"/>
      <c r="CD858" s="48"/>
      <c r="CE858" s="48"/>
    </row>
    <row r="859" spans="1:83" ht="13.2" x14ac:dyDescent="0.25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77"/>
      <c r="BM859" s="48"/>
      <c r="BN859" s="48"/>
      <c r="BO859" s="48"/>
      <c r="BP859" s="48"/>
      <c r="BQ859" s="48"/>
      <c r="BR859" s="48"/>
      <c r="BS859" s="48"/>
      <c r="BT859" s="48"/>
      <c r="BU859" s="48"/>
      <c r="BV859" s="48"/>
      <c r="BW859" s="48"/>
      <c r="BX859" s="48"/>
      <c r="BY859" s="48"/>
      <c r="BZ859" s="48"/>
      <c r="CA859" s="48"/>
      <c r="CB859" s="48"/>
      <c r="CC859" s="48"/>
      <c r="CD859" s="48"/>
      <c r="CE859" s="48"/>
    </row>
    <row r="860" spans="1:83" ht="13.2" x14ac:dyDescent="0.25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L860" s="77"/>
      <c r="BM860" s="48"/>
      <c r="BN860" s="48"/>
      <c r="BO860" s="48"/>
      <c r="BP860" s="48"/>
      <c r="BQ860" s="48"/>
      <c r="BR860" s="48"/>
      <c r="BS860" s="48"/>
      <c r="BT860" s="48"/>
      <c r="BU860" s="48"/>
      <c r="BV860" s="48"/>
      <c r="BW860" s="48"/>
      <c r="BX860" s="48"/>
      <c r="BY860" s="48"/>
      <c r="BZ860" s="48"/>
      <c r="CA860" s="48"/>
      <c r="CB860" s="48"/>
      <c r="CC860" s="48"/>
      <c r="CD860" s="48"/>
      <c r="CE860" s="48"/>
    </row>
    <row r="861" spans="1:83" ht="13.2" x14ac:dyDescent="0.25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L861" s="77"/>
      <c r="BM861" s="48"/>
      <c r="BN861" s="48"/>
      <c r="BO861" s="48"/>
      <c r="BP861" s="48"/>
      <c r="BQ861" s="48"/>
      <c r="BR861" s="48"/>
      <c r="BS861" s="48"/>
      <c r="BT861" s="48"/>
      <c r="BU861" s="48"/>
      <c r="BV861" s="48"/>
      <c r="BW861" s="48"/>
      <c r="BX861" s="48"/>
      <c r="BY861" s="48"/>
      <c r="BZ861" s="48"/>
      <c r="CA861" s="48"/>
      <c r="CB861" s="48"/>
      <c r="CC861" s="48"/>
      <c r="CD861" s="48"/>
      <c r="CE861" s="48"/>
    </row>
    <row r="862" spans="1:83" ht="13.2" x14ac:dyDescent="0.25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L862" s="77"/>
      <c r="BM862" s="48"/>
      <c r="BN862" s="48"/>
      <c r="BO862" s="48"/>
      <c r="BP862" s="48"/>
      <c r="BQ862" s="48"/>
      <c r="BR862" s="48"/>
      <c r="BS862" s="48"/>
      <c r="BT862" s="48"/>
      <c r="BU862" s="48"/>
      <c r="BV862" s="48"/>
      <c r="BW862" s="48"/>
      <c r="BX862" s="48"/>
      <c r="BY862" s="48"/>
      <c r="BZ862" s="48"/>
      <c r="CA862" s="48"/>
      <c r="CB862" s="48"/>
      <c r="CC862" s="48"/>
      <c r="CD862" s="48"/>
      <c r="CE862" s="48"/>
    </row>
    <row r="863" spans="1:83" ht="13.2" x14ac:dyDescent="0.25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L863" s="77"/>
      <c r="BM863" s="48"/>
      <c r="BN863" s="48"/>
      <c r="BO863" s="48"/>
      <c r="BP863" s="48"/>
      <c r="BQ863" s="48"/>
      <c r="BR863" s="48"/>
      <c r="BS863" s="48"/>
      <c r="BT863" s="48"/>
      <c r="BU863" s="48"/>
      <c r="BV863" s="48"/>
      <c r="BW863" s="48"/>
      <c r="BX863" s="48"/>
      <c r="BY863" s="48"/>
      <c r="BZ863" s="48"/>
      <c r="CA863" s="48"/>
      <c r="CB863" s="48"/>
      <c r="CC863" s="48"/>
      <c r="CD863" s="48"/>
      <c r="CE863" s="48"/>
    </row>
    <row r="864" spans="1:83" ht="13.2" x14ac:dyDescent="0.25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L864" s="77"/>
      <c r="BM864" s="48"/>
      <c r="BN864" s="48"/>
      <c r="BO864" s="48"/>
      <c r="BP864" s="48"/>
      <c r="BQ864" s="48"/>
      <c r="BR864" s="48"/>
      <c r="BS864" s="48"/>
      <c r="BT864" s="48"/>
      <c r="BU864" s="48"/>
      <c r="BV864" s="48"/>
      <c r="BW864" s="48"/>
      <c r="BX864" s="48"/>
      <c r="BY864" s="48"/>
      <c r="BZ864" s="48"/>
      <c r="CA864" s="48"/>
      <c r="CB864" s="48"/>
      <c r="CC864" s="48"/>
      <c r="CD864" s="48"/>
      <c r="CE864" s="48"/>
    </row>
    <row r="865" spans="1:83" ht="13.2" x14ac:dyDescent="0.2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L865" s="77"/>
      <c r="BM865" s="48"/>
      <c r="BN865" s="48"/>
      <c r="BO865" s="48"/>
      <c r="BP865" s="48"/>
      <c r="BQ865" s="48"/>
      <c r="BR865" s="48"/>
      <c r="BS865" s="48"/>
      <c r="BT865" s="48"/>
      <c r="BU865" s="48"/>
      <c r="BV865" s="48"/>
      <c r="BW865" s="48"/>
      <c r="BX865" s="48"/>
      <c r="BY865" s="48"/>
      <c r="BZ865" s="48"/>
      <c r="CA865" s="48"/>
      <c r="CB865" s="48"/>
      <c r="CC865" s="48"/>
      <c r="CD865" s="48"/>
      <c r="CE865" s="48"/>
    </row>
    <row r="866" spans="1:83" ht="13.2" x14ac:dyDescent="0.25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L866" s="77"/>
      <c r="BM866" s="48"/>
      <c r="BN866" s="48"/>
      <c r="BO866" s="48"/>
      <c r="BP866" s="48"/>
      <c r="BQ866" s="48"/>
      <c r="BR866" s="48"/>
      <c r="BS866" s="48"/>
      <c r="BT866" s="48"/>
      <c r="BU866" s="48"/>
      <c r="BV866" s="48"/>
      <c r="BW866" s="48"/>
      <c r="BX866" s="48"/>
      <c r="BY866" s="48"/>
      <c r="BZ866" s="48"/>
      <c r="CA866" s="48"/>
      <c r="CB866" s="48"/>
      <c r="CC866" s="48"/>
      <c r="CD866" s="48"/>
      <c r="CE866" s="48"/>
    </row>
    <row r="867" spans="1:83" ht="13.2" x14ac:dyDescent="0.25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L867" s="77"/>
      <c r="BM867" s="48"/>
      <c r="BN867" s="48"/>
      <c r="BO867" s="48"/>
      <c r="BP867" s="48"/>
      <c r="BQ867" s="48"/>
      <c r="BR867" s="48"/>
      <c r="BS867" s="48"/>
      <c r="BT867" s="48"/>
      <c r="BU867" s="48"/>
      <c r="BV867" s="48"/>
      <c r="BW867" s="48"/>
      <c r="BX867" s="48"/>
      <c r="BY867" s="48"/>
      <c r="BZ867" s="48"/>
      <c r="CA867" s="48"/>
      <c r="CB867" s="48"/>
      <c r="CC867" s="48"/>
      <c r="CD867" s="48"/>
      <c r="CE867" s="48"/>
    </row>
    <row r="868" spans="1:83" ht="13.2" x14ac:dyDescent="0.25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L868" s="77"/>
      <c r="BM868" s="48"/>
      <c r="BN868" s="48"/>
      <c r="BO868" s="48"/>
      <c r="BP868" s="48"/>
      <c r="BQ868" s="48"/>
      <c r="BR868" s="48"/>
      <c r="BS868" s="48"/>
      <c r="BT868" s="48"/>
      <c r="BU868" s="48"/>
      <c r="BV868" s="48"/>
      <c r="BW868" s="48"/>
      <c r="BX868" s="48"/>
      <c r="BY868" s="48"/>
      <c r="BZ868" s="48"/>
      <c r="CA868" s="48"/>
      <c r="CB868" s="48"/>
      <c r="CC868" s="48"/>
      <c r="CD868" s="48"/>
      <c r="CE868" s="48"/>
    </row>
    <row r="869" spans="1:83" ht="13.2" x14ac:dyDescent="0.25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L869" s="77"/>
      <c r="BM869" s="48"/>
      <c r="BN869" s="48"/>
      <c r="BO869" s="48"/>
      <c r="BP869" s="48"/>
      <c r="BQ869" s="48"/>
      <c r="BR869" s="48"/>
      <c r="BS869" s="48"/>
      <c r="BT869" s="48"/>
      <c r="BU869" s="48"/>
      <c r="BV869" s="48"/>
      <c r="BW869" s="48"/>
      <c r="BX869" s="48"/>
      <c r="BY869" s="48"/>
      <c r="BZ869" s="48"/>
      <c r="CA869" s="48"/>
      <c r="CB869" s="48"/>
      <c r="CC869" s="48"/>
      <c r="CD869" s="48"/>
      <c r="CE869" s="48"/>
    </row>
    <row r="870" spans="1:83" ht="13.2" x14ac:dyDescent="0.25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L870" s="77"/>
      <c r="BM870" s="48"/>
      <c r="BN870" s="48"/>
      <c r="BO870" s="48"/>
      <c r="BP870" s="48"/>
      <c r="BQ870" s="48"/>
      <c r="BR870" s="48"/>
      <c r="BS870" s="48"/>
      <c r="BT870" s="48"/>
      <c r="BU870" s="48"/>
      <c r="BV870" s="48"/>
      <c r="BW870" s="48"/>
      <c r="BX870" s="48"/>
      <c r="BY870" s="48"/>
      <c r="BZ870" s="48"/>
      <c r="CA870" s="48"/>
      <c r="CB870" s="48"/>
      <c r="CC870" s="48"/>
      <c r="CD870" s="48"/>
      <c r="CE870" s="48"/>
    </row>
    <row r="871" spans="1:83" ht="13.2" x14ac:dyDescent="0.25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L871" s="77"/>
      <c r="BM871" s="48"/>
      <c r="BN871" s="48"/>
      <c r="BO871" s="48"/>
      <c r="BP871" s="48"/>
      <c r="BQ871" s="48"/>
      <c r="BR871" s="48"/>
      <c r="BS871" s="48"/>
      <c r="BT871" s="48"/>
      <c r="BU871" s="48"/>
      <c r="BV871" s="48"/>
      <c r="BW871" s="48"/>
      <c r="BX871" s="48"/>
      <c r="BY871" s="48"/>
      <c r="BZ871" s="48"/>
      <c r="CA871" s="48"/>
      <c r="CB871" s="48"/>
      <c r="CC871" s="48"/>
      <c r="CD871" s="48"/>
      <c r="CE871" s="48"/>
    </row>
    <row r="872" spans="1:83" ht="13.2" x14ac:dyDescent="0.25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L872" s="77"/>
      <c r="BM872" s="48"/>
      <c r="BN872" s="48"/>
      <c r="BO872" s="48"/>
      <c r="BP872" s="48"/>
      <c r="BQ872" s="48"/>
      <c r="BR872" s="48"/>
      <c r="BS872" s="48"/>
      <c r="BT872" s="48"/>
      <c r="BU872" s="48"/>
      <c r="BV872" s="48"/>
      <c r="BW872" s="48"/>
      <c r="BX872" s="48"/>
      <c r="BY872" s="48"/>
      <c r="BZ872" s="48"/>
      <c r="CA872" s="48"/>
      <c r="CB872" s="48"/>
      <c r="CC872" s="48"/>
      <c r="CD872" s="48"/>
      <c r="CE872" s="48"/>
    </row>
    <row r="873" spans="1:83" ht="13.2" x14ac:dyDescent="0.25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L873" s="77"/>
      <c r="BM873" s="48"/>
      <c r="BN873" s="48"/>
      <c r="BO873" s="48"/>
      <c r="BP873" s="48"/>
      <c r="BQ873" s="48"/>
      <c r="BR873" s="48"/>
      <c r="BS873" s="48"/>
      <c r="BT873" s="48"/>
      <c r="BU873" s="48"/>
      <c r="BV873" s="48"/>
      <c r="BW873" s="48"/>
      <c r="BX873" s="48"/>
      <c r="BY873" s="48"/>
      <c r="BZ873" s="48"/>
      <c r="CA873" s="48"/>
      <c r="CB873" s="48"/>
      <c r="CC873" s="48"/>
      <c r="CD873" s="48"/>
      <c r="CE873" s="48"/>
    </row>
    <row r="874" spans="1:83" ht="13.2" x14ac:dyDescent="0.25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L874" s="77"/>
      <c r="BM874" s="48"/>
      <c r="BN874" s="48"/>
      <c r="BO874" s="48"/>
      <c r="BP874" s="48"/>
      <c r="BQ874" s="48"/>
      <c r="BR874" s="48"/>
      <c r="BS874" s="48"/>
      <c r="BT874" s="48"/>
      <c r="BU874" s="48"/>
      <c r="BV874" s="48"/>
      <c r="BW874" s="48"/>
      <c r="BX874" s="48"/>
      <c r="BY874" s="48"/>
      <c r="BZ874" s="48"/>
      <c r="CA874" s="48"/>
      <c r="CB874" s="48"/>
      <c r="CC874" s="48"/>
      <c r="CD874" s="48"/>
      <c r="CE874" s="48"/>
    </row>
    <row r="875" spans="1:83" ht="13.2" x14ac:dyDescent="0.2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L875" s="77"/>
      <c r="BM875" s="48"/>
      <c r="BN875" s="48"/>
      <c r="BO875" s="48"/>
      <c r="BP875" s="48"/>
      <c r="BQ875" s="48"/>
      <c r="BR875" s="48"/>
      <c r="BS875" s="48"/>
      <c r="BT875" s="48"/>
      <c r="BU875" s="48"/>
      <c r="BV875" s="48"/>
      <c r="BW875" s="48"/>
      <c r="BX875" s="48"/>
      <c r="BY875" s="48"/>
      <c r="BZ875" s="48"/>
      <c r="CA875" s="48"/>
      <c r="CB875" s="48"/>
      <c r="CC875" s="48"/>
      <c r="CD875" s="48"/>
      <c r="CE875" s="48"/>
    </row>
    <row r="876" spans="1:83" ht="13.2" x14ac:dyDescent="0.25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L876" s="77"/>
      <c r="BM876" s="48"/>
      <c r="BN876" s="48"/>
      <c r="BO876" s="48"/>
      <c r="BP876" s="48"/>
      <c r="BQ876" s="48"/>
      <c r="BR876" s="48"/>
      <c r="BS876" s="48"/>
      <c r="BT876" s="48"/>
      <c r="BU876" s="48"/>
      <c r="BV876" s="48"/>
      <c r="BW876" s="48"/>
      <c r="BX876" s="48"/>
      <c r="BY876" s="48"/>
      <c r="BZ876" s="48"/>
      <c r="CA876" s="48"/>
      <c r="CB876" s="48"/>
      <c r="CC876" s="48"/>
      <c r="CD876" s="48"/>
      <c r="CE876" s="48"/>
    </row>
    <row r="877" spans="1:83" ht="13.2" x14ac:dyDescent="0.25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L877" s="77"/>
      <c r="BM877" s="48"/>
      <c r="BN877" s="48"/>
      <c r="BO877" s="48"/>
      <c r="BP877" s="48"/>
      <c r="BQ877" s="48"/>
      <c r="BR877" s="48"/>
      <c r="BS877" s="48"/>
      <c r="BT877" s="48"/>
      <c r="BU877" s="48"/>
      <c r="BV877" s="48"/>
      <c r="BW877" s="48"/>
      <c r="BX877" s="48"/>
      <c r="BY877" s="48"/>
      <c r="BZ877" s="48"/>
      <c r="CA877" s="48"/>
      <c r="CB877" s="48"/>
      <c r="CC877" s="48"/>
      <c r="CD877" s="48"/>
      <c r="CE877" s="48"/>
    </row>
    <row r="878" spans="1:83" ht="13.2" x14ac:dyDescent="0.25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L878" s="77"/>
      <c r="BM878" s="48"/>
      <c r="BN878" s="48"/>
      <c r="BO878" s="48"/>
      <c r="BP878" s="48"/>
      <c r="BQ878" s="48"/>
      <c r="BR878" s="48"/>
      <c r="BS878" s="48"/>
      <c r="BT878" s="48"/>
      <c r="BU878" s="48"/>
      <c r="BV878" s="48"/>
      <c r="BW878" s="48"/>
      <c r="BX878" s="48"/>
      <c r="BY878" s="48"/>
      <c r="BZ878" s="48"/>
      <c r="CA878" s="48"/>
      <c r="CB878" s="48"/>
      <c r="CC878" s="48"/>
      <c r="CD878" s="48"/>
      <c r="CE878" s="48"/>
    </row>
    <row r="879" spans="1:83" ht="13.2" x14ac:dyDescent="0.25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L879" s="77"/>
      <c r="BM879" s="48"/>
      <c r="BN879" s="48"/>
      <c r="BO879" s="48"/>
      <c r="BP879" s="48"/>
      <c r="BQ879" s="48"/>
      <c r="BR879" s="48"/>
      <c r="BS879" s="48"/>
      <c r="BT879" s="48"/>
      <c r="BU879" s="48"/>
      <c r="BV879" s="48"/>
      <c r="BW879" s="48"/>
      <c r="BX879" s="48"/>
      <c r="BY879" s="48"/>
      <c r="BZ879" s="48"/>
      <c r="CA879" s="48"/>
      <c r="CB879" s="48"/>
      <c r="CC879" s="48"/>
      <c r="CD879" s="48"/>
      <c r="CE879" s="48"/>
    </row>
    <row r="880" spans="1:83" ht="13.2" x14ac:dyDescent="0.25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L880" s="77"/>
      <c r="BM880" s="48"/>
      <c r="BN880" s="48"/>
      <c r="BO880" s="48"/>
      <c r="BP880" s="48"/>
      <c r="BQ880" s="48"/>
      <c r="BR880" s="48"/>
      <c r="BS880" s="48"/>
      <c r="BT880" s="48"/>
      <c r="BU880" s="48"/>
      <c r="BV880" s="48"/>
      <c r="BW880" s="48"/>
      <c r="BX880" s="48"/>
      <c r="BY880" s="48"/>
      <c r="BZ880" s="48"/>
      <c r="CA880" s="48"/>
      <c r="CB880" s="48"/>
      <c r="CC880" s="48"/>
      <c r="CD880" s="48"/>
      <c r="CE880" s="48"/>
    </row>
    <row r="881" spans="1:83" ht="13.2" x14ac:dyDescent="0.25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L881" s="77"/>
      <c r="BM881" s="48"/>
      <c r="BN881" s="48"/>
      <c r="BO881" s="48"/>
      <c r="BP881" s="48"/>
      <c r="BQ881" s="48"/>
      <c r="BR881" s="48"/>
      <c r="BS881" s="48"/>
      <c r="BT881" s="48"/>
      <c r="BU881" s="48"/>
      <c r="BV881" s="48"/>
      <c r="BW881" s="48"/>
      <c r="BX881" s="48"/>
      <c r="BY881" s="48"/>
      <c r="BZ881" s="48"/>
      <c r="CA881" s="48"/>
      <c r="CB881" s="48"/>
      <c r="CC881" s="48"/>
      <c r="CD881" s="48"/>
      <c r="CE881" s="48"/>
    </row>
    <row r="882" spans="1:83" ht="13.2" x14ac:dyDescent="0.25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L882" s="77"/>
      <c r="BM882" s="48"/>
      <c r="BN882" s="48"/>
      <c r="BO882" s="48"/>
      <c r="BP882" s="48"/>
      <c r="BQ882" s="48"/>
      <c r="BR882" s="48"/>
      <c r="BS882" s="48"/>
      <c r="BT882" s="48"/>
      <c r="BU882" s="48"/>
      <c r="BV882" s="48"/>
      <c r="BW882" s="48"/>
      <c r="BX882" s="48"/>
      <c r="BY882" s="48"/>
      <c r="BZ882" s="48"/>
      <c r="CA882" s="48"/>
      <c r="CB882" s="48"/>
      <c r="CC882" s="48"/>
      <c r="CD882" s="48"/>
      <c r="CE882" s="48"/>
    </row>
    <row r="883" spans="1:83" ht="13.2" x14ac:dyDescent="0.25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L883" s="77"/>
      <c r="BM883" s="48"/>
      <c r="BN883" s="48"/>
      <c r="BO883" s="48"/>
      <c r="BP883" s="48"/>
      <c r="BQ883" s="48"/>
      <c r="BR883" s="48"/>
      <c r="BS883" s="48"/>
      <c r="BT883" s="48"/>
      <c r="BU883" s="48"/>
      <c r="BV883" s="48"/>
      <c r="BW883" s="48"/>
      <c r="BX883" s="48"/>
      <c r="BY883" s="48"/>
      <c r="BZ883" s="48"/>
      <c r="CA883" s="48"/>
      <c r="CB883" s="48"/>
      <c r="CC883" s="48"/>
      <c r="CD883" s="48"/>
      <c r="CE883" s="48"/>
    </row>
    <row r="884" spans="1:83" ht="13.2" x14ac:dyDescent="0.25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L884" s="77"/>
      <c r="BM884" s="48"/>
      <c r="BN884" s="48"/>
      <c r="BO884" s="48"/>
      <c r="BP884" s="48"/>
      <c r="BQ884" s="48"/>
      <c r="BR884" s="48"/>
      <c r="BS884" s="48"/>
      <c r="BT884" s="48"/>
      <c r="BU884" s="48"/>
      <c r="BV884" s="48"/>
      <c r="BW884" s="48"/>
      <c r="BX884" s="48"/>
      <c r="BY884" s="48"/>
      <c r="BZ884" s="48"/>
      <c r="CA884" s="48"/>
      <c r="CB884" s="48"/>
      <c r="CC884" s="48"/>
      <c r="CD884" s="48"/>
      <c r="CE884" s="48"/>
    </row>
    <row r="885" spans="1:83" ht="13.2" x14ac:dyDescent="0.2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L885" s="77"/>
      <c r="BM885" s="48"/>
      <c r="BN885" s="48"/>
      <c r="BO885" s="48"/>
      <c r="BP885" s="48"/>
      <c r="BQ885" s="48"/>
      <c r="BR885" s="48"/>
      <c r="BS885" s="48"/>
      <c r="BT885" s="48"/>
      <c r="BU885" s="48"/>
      <c r="BV885" s="48"/>
      <c r="BW885" s="48"/>
      <c r="BX885" s="48"/>
      <c r="BY885" s="48"/>
      <c r="BZ885" s="48"/>
      <c r="CA885" s="48"/>
      <c r="CB885" s="48"/>
      <c r="CC885" s="48"/>
      <c r="CD885" s="48"/>
      <c r="CE885" s="48"/>
    </row>
    <row r="886" spans="1:83" ht="13.2" x14ac:dyDescent="0.25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L886" s="77"/>
      <c r="BM886" s="48"/>
      <c r="BN886" s="48"/>
      <c r="BO886" s="48"/>
      <c r="BP886" s="48"/>
      <c r="BQ886" s="48"/>
      <c r="BR886" s="48"/>
      <c r="BS886" s="48"/>
      <c r="BT886" s="48"/>
      <c r="BU886" s="48"/>
      <c r="BV886" s="48"/>
      <c r="BW886" s="48"/>
      <c r="BX886" s="48"/>
      <c r="BY886" s="48"/>
      <c r="BZ886" s="48"/>
      <c r="CA886" s="48"/>
      <c r="CB886" s="48"/>
      <c r="CC886" s="48"/>
      <c r="CD886" s="48"/>
      <c r="CE886" s="48"/>
    </row>
    <row r="887" spans="1:83" ht="13.2" x14ac:dyDescent="0.25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L887" s="77"/>
      <c r="BM887" s="48"/>
      <c r="BN887" s="48"/>
      <c r="BO887" s="48"/>
      <c r="BP887" s="48"/>
      <c r="BQ887" s="48"/>
      <c r="BR887" s="48"/>
      <c r="BS887" s="48"/>
      <c r="BT887" s="48"/>
      <c r="BU887" s="48"/>
      <c r="BV887" s="48"/>
      <c r="BW887" s="48"/>
      <c r="BX887" s="48"/>
      <c r="BY887" s="48"/>
      <c r="BZ887" s="48"/>
      <c r="CA887" s="48"/>
      <c r="CB887" s="48"/>
      <c r="CC887" s="48"/>
      <c r="CD887" s="48"/>
      <c r="CE887" s="48"/>
    </row>
    <row r="888" spans="1:83" ht="13.2" x14ac:dyDescent="0.25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L888" s="77"/>
      <c r="BM888" s="48"/>
      <c r="BN888" s="48"/>
      <c r="BO888" s="48"/>
      <c r="BP888" s="48"/>
      <c r="BQ888" s="48"/>
      <c r="BR888" s="48"/>
      <c r="BS888" s="48"/>
      <c r="BT888" s="48"/>
      <c r="BU888" s="48"/>
      <c r="BV888" s="48"/>
      <c r="BW888" s="48"/>
      <c r="BX888" s="48"/>
      <c r="BY888" s="48"/>
      <c r="BZ888" s="48"/>
      <c r="CA888" s="48"/>
      <c r="CB888" s="48"/>
      <c r="CC888" s="48"/>
      <c r="CD888" s="48"/>
      <c r="CE888" s="48"/>
    </row>
    <row r="889" spans="1:83" ht="13.2" x14ac:dyDescent="0.25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L889" s="77"/>
      <c r="BM889" s="48"/>
      <c r="BN889" s="48"/>
      <c r="BO889" s="48"/>
      <c r="BP889" s="48"/>
      <c r="BQ889" s="48"/>
      <c r="BR889" s="48"/>
      <c r="BS889" s="48"/>
      <c r="BT889" s="48"/>
      <c r="BU889" s="48"/>
      <c r="BV889" s="48"/>
      <c r="BW889" s="48"/>
      <c r="BX889" s="48"/>
      <c r="BY889" s="48"/>
      <c r="BZ889" s="48"/>
      <c r="CA889" s="48"/>
      <c r="CB889" s="48"/>
      <c r="CC889" s="48"/>
      <c r="CD889" s="48"/>
      <c r="CE889" s="48"/>
    </row>
    <row r="890" spans="1:83" ht="13.2" x14ac:dyDescent="0.25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L890" s="77"/>
      <c r="BM890" s="48"/>
      <c r="BN890" s="48"/>
      <c r="BO890" s="48"/>
      <c r="BP890" s="48"/>
      <c r="BQ890" s="48"/>
      <c r="BR890" s="48"/>
      <c r="BS890" s="48"/>
      <c r="BT890" s="48"/>
      <c r="BU890" s="48"/>
      <c r="BV890" s="48"/>
      <c r="BW890" s="48"/>
      <c r="BX890" s="48"/>
      <c r="BY890" s="48"/>
      <c r="BZ890" s="48"/>
      <c r="CA890" s="48"/>
      <c r="CB890" s="48"/>
      <c r="CC890" s="48"/>
      <c r="CD890" s="48"/>
      <c r="CE890" s="48"/>
    </row>
    <row r="891" spans="1:83" ht="13.2" x14ac:dyDescent="0.25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L891" s="77"/>
      <c r="BM891" s="48"/>
      <c r="BN891" s="48"/>
      <c r="BO891" s="48"/>
      <c r="BP891" s="48"/>
      <c r="BQ891" s="48"/>
      <c r="BR891" s="48"/>
      <c r="BS891" s="48"/>
      <c r="BT891" s="48"/>
      <c r="BU891" s="48"/>
      <c r="BV891" s="48"/>
      <c r="BW891" s="48"/>
      <c r="BX891" s="48"/>
      <c r="BY891" s="48"/>
      <c r="BZ891" s="48"/>
      <c r="CA891" s="48"/>
      <c r="CB891" s="48"/>
      <c r="CC891" s="48"/>
      <c r="CD891" s="48"/>
      <c r="CE891" s="48"/>
    </row>
    <row r="892" spans="1:83" ht="13.2" x14ac:dyDescent="0.25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L892" s="77"/>
      <c r="BM892" s="48"/>
      <c r="BN892" s="48"/>
      <c r="BO892" s="48"/>
      <c r="BP892" s="48"/>
      <c r="BQ892" s="48"/>
      <c r="BR892" s="48"/>
      <c r="BS892" s="48"/>
      <c r="BT892" s="48"/>
      <c r="BU892" s="48"/>
      <c r="BV892" s="48"/>
      <c r="BW892" s="48"/>
      <c r="BX892" s="48"/>
      <c r="BY892" s="48"/>
      <c r="BZ892" s="48"/>
      <c r="CA892" s="48"/>
      <c r="CB892" s="48"/>
      <c r="CC892" s="48"/>
      <c r="CD892" s="48"/>
      <c r="CE892" s="48"/>
    </row>
    <row r="893" spans="1:83" ht="13.2" x14ac:dyDescent="0.25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L893" s="77"/>
      <c r="BM893" s="48"/>
      <c r="BN893" s="48"/>
      <c r="BO893" s="48"/>
      <c r="BP893" s="48"/>
      <c r="BQ893" s="48"/>
      <c r="BR893" s="48"/>
      <c r="BS893" s="48"/>
      <c r="BT893" s="48"/>
      <c r="BU893" s="48"/>
      <c r="BV893" s="48"/>
      <c r="BW893" s="48"/>
      <c r="BX893" s="48"/>
      <c r="BY893" s="48"/>
      <c r="BZ893" s="48"/>
      <c r="CA893" s="48"/>
      <c r="CB893" s="48"/>
      <c r="CC893" s="48"/>
      <c r="CD893" s="48"/>
      <c r="CE893" s="48"/>
    </row>
    <row r="894" spans="1:83" ht="13.2" x14ac:dyDescent="0.25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L894" s="77"/>
      <c r="BM894" s="48"/>
      <c r="BN894" s="48"/>
      <c r="BO894" s="48"/>
      <c r="BP894" s="48"/>
      <c r="BQ894" s="48"/>
      <c r="BR894" s="48"/>
      <c r="BS894" s="48"/>
      <c r="BT894" s="48"/>
      <c r="BU894" s="48"/>
      <c r="BV894" s="48"/>
      <c r="BW894" s="48"/>
      <c r="BX894" s="48"/>
      <c r="BY894" s="48"/>
      <c r="BZ894" s="48"/>
      <c r="CA894" s="48"/>
      <c r="CB894" s="48"/>
      <c r="CC894" s="48"/>
      <c r="CD894" s="48"/>
      <c r="CE894" s="48"/>
    </row>
    <row r="895" spans="1:83" ht="13.2" x14ac:dyDescent="0.2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L895" s="77"/>
      <c r="BM895" s="48"/>
      <c r="BN895" s="48"/>
      <c r="BO895" s="48"/>
      <c r="BP895" s="48"/>
      <c r="BQ895" s="48"/>
      <c r="BR895" s="48"/>
      <c r="BS895" s="48"/>
      <c r="BT895" s="48"/>
      <c r="BU895" s="48"/>
      <c r="BV895" s="48"/>
      <c r="BW895" s="48"/>
      <c r="BX895" s="48"/>
      <c r="BY895" s="48"/>
      <c r="BZ895" s="48"/>
      <c r="CA895" s="48"/>
      <c r="CB895" s="48"/>
      <c r="CC895" s="48"/>
      <c r="CD895" s="48"/>
      <c r="CE895" s="48"/>
    </row>
    <row r="896" spans="1:83" ht="13.2" x14ac:dyDescent="0.25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L896" s="77"/>
      <c r="BM896" s="48"/>
      <c r="BN896" s="48"/>
      <c r="BO896" s="48"/>
      <c r="BP896" s="48"/>
      <c r="BQ896" s="48"/>
      <c r="BR896" s="48"/>
      <c r="BS896" s="48"/>
      <c r="BT896" s="48"/>
      <c r="BU896" s="48"/>
      <c r="BV896" s="48"/>
      <c r="BW896" s="48"/>
      <c r="BX896" s="48"/>
      <c r="BY896" s="48"/>
      <c r="BZ896" s="48"/>
      <c r="CA896" s="48"/>
      <c r="CB896" s="48"/>
      <c r="CC896" s="48"/>
      <c r="CD896" s="48"/>
      <c r="CE896" s="48"/>
    </row>
    <row r="897" spans="1:83" ht="13.2" x14ac:dyDescent="0.25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L897" s="77"/>
      <c r="BM897" s="48"/>
      <c r="BN897" s="48"/>
      <c r="BO897" s="48"/>
      <c r="BP897" s="48"/>
      <c r="BQ897" s="48"/>
      <c r="BR897" s="48"/>
      <c r="BS897" s="48"/>
      <c r="BT897" s="48"/>
      <c r="BU897" s="48"/>
      <c r="BV897" s="48"/>
      <c r="BW897" s="48"/>
      <c r="BX897" s="48"/>
      <c r="BY897" s="48"/>
      <c r="BZ897" s="48"/>
      <c r="CA897" s="48"/>
      <c r="CB897" s="48"/>
      <c r="CC897" s="48"/>
      <c r="CD897" s="48"/>
      <c r="CE897" s="48"/>
    </row>
    <row r="898" spans="1:83" ht="13.2" x14ac:dyDescent="0.25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L898" s="77"/>
      <c r="BM898" s="48"/>
      <c r="BN898" s="48"/>
      <c r="BO898" s="48"/>
      <c r="BP898" s="48"/>
      <c r="BQ898" s="48"/>
      <c r="BR898" s="48"/>
      <c r="BS898" s="48"/>
      <c r="BT898" s="48"/>
      <c r="BU898" s="48"/>
      <c r="BV898" s="48"/>
      <c r="BW898" s="48"/>
      <c r="BX898" s="48"/>
      <c r="BY898" s="48"/>
      <c r="BZ898" s="48"/>
      <c r="CA898" s="48"/>
      <c r="CB898" s="48"/>
      <c r="CC898" s="48"/>
      <c r="CD898" s="48"/>
      <c r="CE898" s="48"/>
    </row>
    <row r="899" spans="1:83" ht="13.2" x14ac:dyDescent="0.25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L899" s="77"/>
      <c r="BM899" s="48"/>
      <c r="BN899" s="48"/>
      <c r="BO899" s="48"/>
      <c r="BP899" s="48"/>
      <c r="BQ899" s="48"/>
      <c r="BR899" s="48"/>
      <c r="BS899" s="48"/>
      <c r="BT899" s="48"/>
      <c r="BU899" s="48"/>
      <c r="BV899" s="48"/>
      <c r="BW899" s="48"/>
      <c r="BX899" s="48"/>
      <c r="BY899" s="48"/>
      <c r="BZ899" s="48"/>
      <c r="CA899" s="48"/>
      <c r="CB899" s="48"/>
      <c r="CC899" s="48"/>
      <c r="CD899" s="48"/>
      <c r="CE899" s="48"/>
    </row>
    <row r="900" spans="1:83" ht="13.2" x14ac:dyDescent="0.25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L900" s="77"/>
      <c r="BM900" s="48"/>
      <c r="BN900" s="48"/>
      <c r="BO900" s="48"/>
      <c r="BP900" s="48"/>
      <c r="BQ900" s="48"/>
      <c r="BR900" s="48"/>
      <c r="BS900" s="48"/>
      <c r="BT900" s="48"/>
      <c r="BU900" s="48"/>
      <c r="BV900" s="48"/>
      <c r="BW900" s="48"/>
      <c r="BX900" s="48"/>
      <c r="BY900" s="48"/>
      <c r="BZ900" s="48"/>
      <c r="CA900" s="48"/>
      <c r="CB900" s="48"/>
      <c r="CC900" s="48"/>
      <c r="CD900" s="48"/>
      <c r="CE900" s="48"/>
    </row>
    <row r="901" spans="1:83" ht="13.2" x14ac:dyDescent="0.25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L901" s="77"/>
      <c r="BM901" s="48"/>
      <c r="BN901" s="48"/>
      <c r="BO901" s="48"/>
      <c r="BP901" s="48"/>
      <c r="BQ901" s="48"/>
      <c r="BR901" s="48"/>
      <c r="BS901" s="48"/>
      <c r="BT901" s="48"/>
      <c r="BU901" s="48"/>
      <c r="BV901" s="48"/>
      <c r="BW901" s="48"/>
      <c r="BX901" s="48"/>
      <c r="BY901" s="48"/>
      <c r="BZ901" s="48"/>
      <c r="CA901" s="48"/>
      <c r="CB901" s="48"/>
      <c r="CC901" s="48"/>
      <c r="CD901" s="48"/>
      <c r="CE901" s="48"/>
    </row>
    <row r="902" spans="1:83" ht="13.2" x14ac:dyDescent="0.25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L902" s="77"/>
      <c r="BM902" s="48"/>
      <c r="BN902" s="48"/>
      <c r="BO902" s="48"/>
      <c r="BP902" s="48"/>
      <c r="BQ902" s="48"/>
      <c r="BR902" s="48"/>
      <c r="BS902" s="48"/>
      <c r="BT902" s="48"/>
      <c r="BU902" s="48"/>
      <c r="BV902" s="48"/>
      <c r="BW902" s="48"/>
      <c r="BX902" s="48"/>
      <c r="BY902" s="48"/>
      <c r="BZ902" s="48"/>
      <c r="CA902" s="48"/>
      <c r="CB902" s="48"/>
      <c r="CC902" s="48"/>
      <c r="CD902" s="48"/>
      <c r="CE902" s="48"/>
    </row>
    <row r="903" spans="1:83" ht="13.2" x14ac:dyDescent="0.25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L903" s="77"/>
      <c r="BM903" s="48"/>
      <c r="BN903" s="48"/>
      <c r="BO903" s="48"/>
      <c r="BP903" s="48"/>
      <c r="BQ903" s="48"/>
      <c r="BR903" s="48"/>
      <c r="BS903" s="48"/>
      <c r="BT903" s="48"/>
      <c r="BU903" s="48"/>
      <c r="BV903" s="48"/>
      <c r="BW903" s="48"/>
      <c r="BX903" s="48"/>
      <c r="BY903" s="48"/>
      <c r="BZ903" s="48"/>
      <c r="CA903" s="48"/>
      <c r="CB903" s="48"/>
      <c r="CC903" s="48"/>
      <c r="CD903" s="48"/>
      <c r="CE903" s="48"/>
    </row>
    <row r="904" spans="1:83" ht="13.2" x14ac:dyDescent="0.25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L904" s="77"/>
      <c r="BM904" s="48"/>
      <c r="BN904" s="48"/>
      <c r="BO904" s="48"/>
      <c r="BP904" s="48"/>
      <c r="BQ904" s="48"/>
      <c r="BR904" s="48"/>
      <c r="BS904" s="48"/>
      <c r="BT904" s="48"/>
      <c r="BU904" s="48"/>
      <c r="BV904" s="48"/>
      <c r="BW904" s="48"/>
      <c r="BX904" s="48"/>
      <c r="BY904" s="48"/>
      <c r="BZ904" s="48"/>
      <c r="CA904" s="48"/>
      <c r="CB904" s="48"/>
      <c r="CC904" s="48"/>
      <c r="CD904" s="48"/>
      <c r="CE904" s="48"/>
    </row>
    <row r="905" spans="1:83" ht="13.2" x14ac:dyDescent="0.2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L905" s="77"/>
      <c r="BM905" s="48"/>
      <c r="BN905" s="48"/>
      <c r="BO905" s="48"/>
      <c r="BP905" s="48"/>
      <c r="BQ905" s="48"/>
      <c r="BR905" s="48"/>
      <c r="BS905" s="48"/>
      <c r="BT905" s="48"/>
      <c r="BU905" s="48"/>
      <c r="BV905" s="48"/>
      <c r="BW905" s="48"/>
      <c r="BX905" s="48"/>
      <c r="BY905" s="48"/>
      <c r="BZ905" s="48"/>
      <c r="CA905" s="48"/>
      <c r="CB905" s="48"/>
      <c r="CC905" s="48"/>
      <c r="CD905" s="48"/>
      <c r="CE905" s="48"/>
    </row>
    <row r="906" spans="1:83" ht="13.2" x14ac:dyDescent="0.25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L906" s="77"/>
      <c r="BM906" s="48"/>
      <c r="BN906" s="48"/>
      <c r="BO906" s="48"/>
      <c r="BP906" s="48"/>
      <c r="BQ906" s="48"/>
      <c r="BR906" s="48"/>
      <c r="BS906" s="48"/>
      <c r="BT906" s="48"/>
      <c r="BU906" s="48"/>
      <c r="BV906" s="48"/>
      <c r="BW906" s="48"/>
      <c r="BX906" s="48"/>
      <c r="BY906" s="48"/>
      <c r="BZ906" s="48"/>
      <c r="CA906" s="48"/>
      <c r="CB906" s="48"/>
      <c r="CC906" s="48"/>
      <c r="CD906" s="48"/>
      <c r="CE906" s="48"/>
    </row>
    <row r="907" spans="1:83" ht="13.2" x14ac:dyDescent="0.25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L907" s="77"/>
      <c r="BM907" s="48"/>
      <c r="BN907" s="48"/>
      <c r="BO907" s="48"/>
      <c r="BP907" s="48"/>
      <c r="BQ907" s="48"/>
      <c r="BR907" s="48"/>
      <c r="BS907" s="48"/>
      <c r="BT907" s="48"/>
      <c r="BU907" s="48"/>
      <c r="BV907" s="48"/>
      <c r="BW907" s="48"/>
      <c r="BX907" s="48"/>
      <c r="BY907" s="48"/>
      <c r="BZ907" s="48"/>
      <c r="CA907" s="48"/>
      <c r="CB907" s="48"/>
      <c r="CC907" s="48"/>
      <c r="CD907" s="48"/>
      <c r="CE907" s="48"/>
    </row>
    <row r="908" spans="1:83" ht="13.2" x14ac:dyDescent="0.25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L908" s="77"/>
      <c r="BM908" s="48"/>
      <c r="BN908" s="48"/>
      <c r="BO908" s="48"/>
      <c r="BP908" s="48"/>
      <c r="BQ908" s="48"/>
      <c r="BR908" s="48"/>
      <c r="BS908" s="48"/>
      <c r="BT908" s="48"/>
      <c r="BU908" s="48"/>
      <c r="BV908" s="48"/>
      <c r="BW908" s="48"/>
      <c r="BX908" s="48"/>
      <c r="BY908" s="48"/>
      <c r="BZ908" s="48"/>
      <c r="CA908" s="48"/>
      <c r="CB908" s="48"/>
      <c r="CC908" s="48"/>
      <c r="CD908" s="48"/>
      <c r="CE908" s="48"/>
    </row>
    <row r="909" spans="1:83" ht="13.2" x14ac:dyDescent="0.25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L909" s="77"/>
      <c r="BM909" s="48"/>
      <c r="BN909" s="48"/>
      <c r="BO909" s="48"/>
      <c r="BP909" s="48"/>
      <c r="BQ909" s="48"/>
      <c r="BR909" s="48"/>
      <c r="BS909" s="48"/>
      <c r="BT909" s="48"/>
      <c r="BU909" s="48"/>
      <c r="BV909" s="48"/>
      <c r="BW909" s="48"/>
      <c r="BX909" s="48"/>
      <c r="BY909" s="48"/>
      <c r="BZ909" s="48"/>
      <c r="CA909" s="48"/>
      <c r="CB909" s="48"/>
      <c r="CC909" s="48"/>
      <c r="CD909" s="48"/>
      <c r="CE909" s="48"/>
    </row>
    <row r="910" spans="1:83" ht="13.2" x14ac:dyDescent="0.25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L910" s="77"/>
      <c r="BM910" s="48"/>
      <c r="BN910" s="48"/>
      <c r="BO910" s="48"/>
      <c r="BP910" s="48"/>
      <c r="BQ910" s="48"/>
      <c r="BR910" s="48"/>
      <c r="BS910" s="48"/>
      <c r="BT910" s="48"/>
      <c r="BU910" s="48"/>
      <c r="BV910" s="48"/>
      <c r="BW910" s="48"/>
      <c r="BX910" s="48"/>
      <c r="BY910" s="48"/>
      <c r="BZ910" s="48"/>
      <c r="CA910" s="48"/>
      <c r="CB910" s="48"/>
      <c r="CC910" s="48"/>
      <c r="CD910" s="48"/>
      <c r="CE910" s="48"/>
    </row>
    <row r="911" spans="1:83" ht="13.2" x14ac:dyDescent="0.25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L911" s="77"/>
      <c r="BM911" s="48"/>
      <c r="BN911" s="48"/>
      <c r="BO911" s="48"/>
      <c r="BP911" s="48"/>
      <c r="BQ911" s="48"/>
      <c r="BR911" s="48"/>
      <c r="BS911" s="48"/>
      <c r="BT911" s="48"/>
      <c r="BU911" s="48"/>
      <c r="BV911" s="48"/>
      <c r="BW911" s="48"/>
      <c r="BX911" s="48"/>
      <c r="BY911" s="48"/>
      <c r="BZ911" s="48"/>
      <c r="CA911" s="48"/>
      <c r="CB911" s="48"/>
      <c r="CC911" s="48"/>
      <c r="CD911" s="48"/>
      <c r="CE911" s="48"/>
    </row>
    <row r="912" spans="1:83" ht="13.2" x14ac:dyDescent="0.25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L912" s="77"/>
      <c r="BM912" s="48"/>
      <c r="BN912" s="48"/>
      <c r="BO912" s="48"/>
      <c r="BP912" s="48"/>
      <c r="BQ912" s="48"/>
      <c r="BR912" s="48"/>
      <c r="BS912" s="48"/>
      <c r="BT912" s="48"/>
      <c r="BU912" s="48"/>
      <c r="BV912" s="48"/>
      <c r="BW912" s="48"/>
      <c r="BX912" s="48"/>
      <c r="BY912" s="48"/>
      <c r="BZ912" s="48"/>
      <c r="CA912" s="48"/>
      <c r="CB912" s="48"/>
      <c r="CC912" s="48"/>
      <c r="CD912" s="48"/>
      <c r="CE912" s="48"/>
    </row>
    <row r="913" spans="1:83" ht="13.2" x14ac:dyDescent="0.25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L913" s="77"/>
      <c r="BM913" s="48"/>
      <c r="BN913" s="48"/>
      <c r="BO913" s="48"/>
      <c r="BP913" s="48"/>
      <c r="BQ913" s="48"/>
      <c r="BR913" s="48"/>
      <c r="BS913" s="48"/>
      <c r="BT913" s="48"/>
      <c r="BU913" s="48"/>
      <c r="BV913" s="48"/>
      <c r="BW913" s="48"/>
      <c r="BX913" s="48"/>
      <c r="BY913" s="48"/>
      <c r="BZ913" s="48"/>
      <c r="CA913" s="48"/>
      <c r="CB913" s="48"/>
      <c r="CC913" s="48"/>
      <c r="CD913" s="48"/>
      <c r="CE913" s="48"/>
    </row>
    <row r="914" spans="1:83" ht="13.2" x14ac:dyDescent="0.25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L914" s="77"/>
      <c r="BM914" s="48"/>
      <c r="BN914" s="48"/>
      <c r="BO914" s="48"/>
      <c r="BP914" s="48"/>
      <c r="BQ914" s="48"/>
      <c r="BR914" s="48"/>
      <c r="BS914" s="48"/>
      <c r="BT914" s="48"/>
      <c r="BU914" s="48"/>
      <c r="BV914" s="48"/>
      <c r="BW914" s="48"/>
      <c r="BX914" s="48"/>
      <c r="BY914" s="48"/>
      <c r="BZ914" s="48"/>
      <c r="CA914" s="48"/>
      <c r="CB914" s="48"/>
      <c r="CC914" s="48"/>
      <c r="CD914" s="48"/>
      <c r="CE914" s="48"/>
    </row>
    <row r="915" spans="1:83" ht="13.2" x14ac:dyDescent="0.2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L915" s="77"/>
      <c r="BM915" s="48"/>
      <c r="BN915" s="48"/>
      <c r="BO915" s="48"/>
      <c r="BP915" s="48"/>
      <c r="BQ915" s="48"/>
      <c r="BR915" s="48"/>
      <c r="BS915" s="48"/>
      <c r="BT915" s="48"/>
      <c r="BU915" s="48"/>
      <c r="BV915" s="48"/>
      <c r="BW915" s="48"/>
      <c r="BX915" s="48"/>
      <c r="BY915" s="48"/>
      <c r="BZ915" s="48"/>
      <c r="CA915" s="48"/>
      <c r="CB915" s="48"/>
      <c r="CC915" s="48"/>
      <c r="CD915" s="48"/>
      <c r="CE915" s="48"/>
    </row>
    <row r="916" spans="1:83" ht="13.2" x14ac:dyDescent="0.25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L916" s="77"/>
      <c r="BM916" s="48"/>
      <c r="BN916" s="48"/>
      <c r="BO916" s="48"/>
      <c r="BP916" s="48"/>
      <c r="BQ916" s="48"/>
      <c r="BR916" s="48"/>
      <c r="BS916" s="48"/>
      <c r="BT916" s="48"/>
      <c r="BU916" s="48"/>
      <c r="BV916" s="48"/>
      <c r="BW916" s="48"/>
      <c r="BX916" s="48"/>
      <c r="BY916" s="48"/>
      <c r="BZ916" s="48"/>
      <c r="CA916" s="48"/>
      <c r="CB916" s="48"/>
      <c r="CC916" s="48"/>
      <c r="CD916" s="48"/>
      <c r="CE916" s="48"/>
    </row>
    <row r="917" spans="1:83" ht="13.2" x14ac:dyDescent="0.25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L917" s="77"/>
      <c r="BM917" s="48"/>
      <c r="BN917" s="48"/>
      <c r="BO917" s="48"/>
      <c r="BP917" s="48"/>
      <c r="BQ917" s="48"/>
      <c r="BR917" s="48"/>
      <c r="BS917" s="48"/>
      <c r="BT917" s="48"/>
      <c r="BU917" s="48"/>
      <c r="BV917" s="48"/>
      <c r="BW917" s="48"/>
      <c r="BX917" s="48"/>
      <c r="BY917" s="48"/>
      <c r="BZ917" s="48"/>
      <c r="CA917" s="48"/>
      <c r="CB917" s="48"/>
      <c r="CC917" s="48"/>
      <c r="CD917" s="48"/>
      <c r="CE917" s="48"/>
    </row>
    <row r="918" spans="1:83" ht="13.2" x14ac:dyDescent="0.25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L918" s="77"/>
      <c r="BM918" s="48"/>
      <c r="BN918" s="48"/>
      <c r="BO918" s="48"/>
      <c r="BP918" s="48"/>
      <c r="BQ918" s="48"/>
      <c r="BR918" s="48"/>
      <c r="BS918" s="48"/>
      <c r="BT918" s="48"/>
      <c r="BU918" s="48"/>
      <c r="BV918" s="48"/>
      <c r="BW918" s="48"/>
      <c r="BX918" s="48"/>
      <c r="BY918" s="48"/>
      <c r="BZ918" s="48"/>
      <c r="CA918" s="48"/>
      <c r="CB918" s="48"/>
      <c r="CC918" s="48"/>
      <c r="CD918" s="48"/>
      <c r="CE918" s="48"/>
    </row>
    <row r="919" spans="1:83" ht="13.2" x14ac:dyDescent="0.25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L919" s="77"/>
      <c r="BM919" s="48"/>
      <c r="BN919" s="48"/>
      <c r="BO919" s="48"/>
      <c r="BP919" s="48"/>
      <c r="BQ919" s="48"/>
      <c r="BR919" s="48"/>
      <c r="BS919" s="48"/>
      <c r="BT919" s="48"/>
      <c r="BU919" s="48"/>
      <c r="BV919" s="48"/>
      <c r="BW919" s="48"/>
      <c r="BX919" s="48"/>
      <c r="BY919" s="48"/>
      <c r="BZ919" s="48"/>
      <c r="CA919" s="48"/>
      <c r="CB919" s="48"/>
      <c r="CC919" s="48"/>
      <c r="CD919" s="48"/>
      <c r="CE919" s="48"/>
    </row>
    <row r="920" spans="1:83" ht="13.2" x14ac:dyDescent="0.25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L920" s="77"/>
      <c r="BM920" s="48"/>
      <c r="BN920" s="48"/>
      <c r="BO920" s="48"/>
      <c r="BP920" s="48"/>
      <c r="BQ920" s="48"/>
      <c r="BR920" s="48"/>
      <c r="BS920" s="48"/>
      <c r="BT920" s="48"/>
      <c r="BU920" s="48"/>
      <c r="BV920" s="48"/>
      <c r="BW920" s="48"/>
      <c r="BX920" s="48"/>
      <c r="BY920" s="48"/>
      <c r="BZ920" s="48"/>
      <c r="CA920" s="48"/>
      <c r="CB920" s="48"/>
      <c r="CC920" s="48"/>
      <c r="CD920" s="48"/>
      <c r="CE920" s="48"/>
    </row>
    <row r="921" spans="1:83" ht="13.2" x14ac:dyDescent="0.25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L921" s="77"/>
      <c r="BM921" s="48"/>
      <c r="BN921" s="48"/>
      <c r="BO921" s="48"/>
      <c r="BP921" s="48"/>
      <c r="BQ921" s="48"/>
      <c r="BR921" s="48"/>
      <c r="BS921" s="48"/>
      <c r="BT921" s="48"/>
      <c r="BU921" s="48"/>
      <c r="BV921" s="48"/>
      <c r="BW921" s="48"/>
      <c r="BX921" s="48"/>
      <c r="BY921" s="48"/>
      <c r="BZ921" s="48"/>
      <c r="CA921" s="48"/>
      <c r="CB921" s="48"/>
      <c r="CC921" s="48"/>
      <c r="CD921" s="48"/>
      <c r="CE921" s="48"/>
    </row>
    <row r="922" spans="1:83" ht="13.2" x14ac:dyDescent="0.25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L922" s="77"/>
      <c r="BM922" s="48"/>
      <c r="BN922" s="48"/>
      <c r="BO922" s="48"/>
      <c r="BP922" s="48"/>
      <c r="BQ922" s="48"/>
      <c r="BR922" s="48"/>
      <c r="BS922" s="48"/>
      <c r="BT922" s="48"/>
      <c r="BU922" s="48"/>
      <c r="BV922" s="48"/>
      <c r="BW922" s="48"/>
      <c r="BX922" s="48"/>
      <c r="BY922" s="48"/>
      <c r="BZ922" s="48"/>
      <c r="CA922" s="48"/>
      <c r="CB922" s="48"/>
      <c r="CC922" s="48"/>
      <c r="CD922" s="48"/>
      <c r="CE922" s="48"/>
    </row>
    <row r="923" spans="1:83" ht="13.2" x14ac:dyDescent="0.25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77"/>
      <c r="BM923" s="48"/>
      <c r="BN923" s="48"/>
      <c r="BO923" s="48"/>
      <c r="BP923" s="48"/>
      <c r="BQ923" s="48"/>
      <c r="BR923" s="48"/>
      <c r="BS923" s="48"/>
      <c r="BT923" s="48"/>
      <c r="BU923" s="48"/>
      <c r="BV923" s="48"/>
      <c r="BW923" s="48"/>
      <c r="BX923" s="48"/>
      <c r="BY923" s="48"/>
      <c r="BZ923" s="48"/>
      <c r="CA923" s="48"/>
      <c r="CB923" s="48"/>
      <c r="CC923" s="48"/>
      <c r="CD923" s="48"/>
      <c r="CE923" s="48"/>
    </row>
    <row r="924" spans="1:83" ht="13.2" x14ac:dyDescent="0.25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77"/>
      <c r="BM924" s="48"/>
      <c r="BN924" s="48"/>
      <c r="BO924" s="48"/>
      <c r="BP924" s="48"/>
      <c r="BQ924" s="48"/>
      <c r="BR924" s="48"/>
      <c r="BS924" s="48"/>
      <c r="BT924" s="48"/>
      <c r="BU924" s="48"/>
      <c r="BV924" s="48"/>
      <c r="BW924" s="48"/>
      <c r="BX924" s="48"/>
      <c r="BY924" s="48"/>
      <c r="BZ924" s="48"/>
      <c r="CA924" s="48"/>
      <c r="CB924" s="48"/>
      <c r="CC924" s="48"/>
      <c r="CD924" s="48"/>
      <c r="CE924" s="48"/>
    </row>
    <row r="925" spans="1:83" ht="13.2" x14ac:dyDescent="0.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L925" s="77"/>
      <c r="BM925" s="48"/>
      <c r="BN925" s="48"/>
      <c r="BO925" s="48"/>
      <c r="BP925" s="48"/>
      <c r="BQ925" s="48"/>
      <c r="BR925" s="48"/>
      <c r="BS925" s="48"/>
      <c r="BT925" s="48"/>
      <c r="BU925" s="48"/>
      <c r="BV925" s="48"/>
      <c r="BW925" s="48"/>
      <c r="BX925" s="48"/>
      <c r="BY925" s="48"/>
      <c r="BZ925" s="48"/>
      <c r="CA925" s="48"/>
      <c r="CB925" s="48"/>
      <c r="CC925" s="48"/>
      <c r="CD925" s="48"/>
      <c r="CE925" s="48"/>
    </row>
    <row r="926" spans="1:83" ht="13.2" x14ac:dyDescent="0.25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L926" s="77"/>
      <c r="BM926" s="48"/>
      <c r="BN926" s="48"/>
      <c r="BO926" s="48"/>
      <c r="BP926" s="48"/>
      <c r="BQ926" s="48"/>
      <c r="BR926" s="48"/>
      <c r="BS926" s="48"/>
      <c r="BT926" s="48"/>
      <c r="BU926" s="48"/>
      <c r="BV926" s="48"/>
      <c r="BW926" s="48"/>
      <c r="BX926" s="48"/>
      <c r="BY926" s="48"/>
      <c r="BZ926" s="48"/>
      <c r="CA926" s="48"/>
      <c r="CB926" s="48"/>
      <c r="CC926" s="48"/>
      <c r="CD926" s="48"/>
      <c r="CE926" s="48"/>
    </row>
    <row r="927" spans="1:83" ht="13.2" x14ac:dyDescent="0.25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L927" s="77"/>
      <c r="BM927" s="48"/>
      <c r="BN927" s="48"/>
      <c r="BO927" s="48"/>
      <c r="BP927" s="48"/>
      <c r="BQ927" s="48"/>
      <c r="BR927" s="48"/>
      <c r="BS927" s="48"/>
      <c r="BT927" s="48"/>
      <c r="BU927" s="48"/>
      <c r="BV927" s="48"/>
      <c r="BW927" s="48"/>
      <c r="BX927" s="48"/>
      <c r="BY927" s="48"/>
      <c r="BZ927" s="48"/>
      <c r="CA927" s="48"/>
      <c r="CB927" s="48"/>
      <c r="CC927" s="48"/>
      <c r="CD927" s="48"/>
      <c r="CE927" s="48"/>
    </row>
    <row r="928" spans="1:83" ht="13.2" x14ac:dyDescent="0.25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L928" s="77"/>
      <c r="BM928" s="48"/>
      <c r="BN928" s="48"/>
      <c r="BO928" s="48"/>
      <c r="BP928" s="48"/>
      <c r="BQ928" s="48"/>
      <c r="BR928" s="48"/>
      <c r="BS928" s="48"/>
      <c r="BT928" s="48"/>
      <c r="BU928" s="48"/>
      <c r="BV928" s="48"/>
      <c r="BW928" s="48"/>
      <c r="BX928" s="48"/>
      <c r="BY928" s="48"/>
      <c r="BZ928" s="48"/>
      <c r="CA928" s="48"/>
      <c r="CB928" s="48"/>
      <c r="CC928" s="48"/>
      <c r="CD928" s="48"/>
      <c r="CE928" s="48"/>
    </row>
    <row r="929" spans="1:83" ht="13.2" x14ac:dyDescent="0.25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L929" s="77"/>
      <c r="BM929" s="48"/>
      <c r="BN929" s="48"/>
      <c r="BO929" s="48"/>
      <c r="BP929" s="48"/>
      <c r="BQ929" s="48"/>
      <c r="BR929" s="48"/>
      <c r="BS929" s="48"/>
      <c r="BT929" s="48"/>
      <c r="BU929" s="48"/>
      <c r="BV929" s="48"/>
      <c r="BW929" s="48"/>
      <c r="BX929" s="48"/>
      <c r="BY929" s="48"/>
      <c r="BZ929" s="48"/>
      <c r="CA929" s="48"/>
      <c r="CB929" s="48"/>
      <c r="CC929" s="48"/>
      <c r="CD929" s="48"/>
      <c r="CE929" s="48"/>
    </row>
    <row r="930" spans="1:83" ht="13.2" x14ac:dyDescent="0.25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L930" s="77"/>
      <c r="BM930" s="48"/>
      <c r="BN930" s="48"/>
      <c r="BO930" s="48"/>
      <c r="BP930" s="48"/>
      <c r="BQ930" s="48"/>
      <c r="BR930" s="48"/>
      <c r="BS930" s="48"/>
      <c r="BT930" s="48"/>
      <c r="BU930" s="48"/>
      <c r="BV930" s="48"/>
      <c r="BW930" s="48"/>
      <c r="BX930" s="48"/>
      <c r="BY930" s="48"/>
      <c r="BZ930" s="48"/>
      <c r="CA930" s="48"/>
      <c r="CB930" s="48"/>
      <c r="CC930" s="48"/>
      <c r="CD930" s="48"/>
      <c r="CE930" s="48"/>
    </row>
    <row r="931" spans="1:83" ht="13.2" x14ac:dyDescent="0.25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L931" s="77"/>
      <c r="BM931" s="48"/>
      <c r="BN931" s="48"/>
      <c r="BO931" s="48"/>
      <c r="BP931" s="48"/>
      <c r="BQ931" s="48"/>
      <c r="BR931" s="48"/>
      <c r="BS931" s="48"/>
      <c r="BT931" s="48"/>
      <c r="BU931" s="48"/>
      <c r="BV931" s="48"/>
      <c r="BW931" s="48"/>
      <c r="BX931" s="48"/>
      <c r="BY931" s="48"/>
      <c r="BZ931" s="48"/>
      <c r="CA931" s="48"/>
      <c r="CB931" s="48"/>
      <c r="CC931" s="48"/>
      <c r="CD931" s="48"/>
      <c r="CE931" s="48"/>
    </row>
    <row r="932" spans="1:83" ht="13.2" x14ac:dyDescent="0.25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L932" s="77"/>
      <c r="BM932" s="48"/>
      <c r="BN932" s="48"/>
      <c r="BO932" s="48"/>
      <c r="BP932" s="48"/>
      <c r="BQ932" s="48"/>
      <c r="BR932" s="48"/>
      <c r="BS932" s="48"/>
      <c r="BT932" s="48"/>
      <c r="BU932" s="48"/>
      <c r="BV932" s="48"/>
      <c r="BW932" s="48"/>
      <c r="BX932" s="48"/>
      <c r="BY932" s="48"/>
      <c r="BZ932" s="48"/>
      <c r="CA932" s="48"/>
      <c r="CB932" s="48"/>
      <c r="CC932" s="48"/>
      <c r="CD932" s="48"/>
      <c r="CE932" s="48"/>
    </row>
    <row r="933" spans="1:83" ht="13.2" x14ac:dyDescent="0.25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L933" s="77"/>
      <c r="BM933" s="48"/>
      <c r="BN933" s="48"/>
      <c r="BO933" s="48"/>
      <c r="BP933" s="48"/>
      <c r="BQ933" s="48"/>
      <c r="BR933" s="48"/>
      <c r="BS933" s="48"/>
      <c r="BT933" s="48"/>
      <c r="BU933" s="48"/>
      <c r="BV933" s="48"/>
      <c r="BW933" s="48"/>
      <c r="BX933" s="48"/>
      <c r="BY933" s="48"/>
      <c r="BZ933" s="48"/>
      <c r="CA933" s="48"/>
      <c r="CB933" s="48"/>
      <c r="CC933" s="48"/>
      <c r="CD933" s="48"/>
      <c r="CE933" s="48"/>
    </row>
    <row r="934" spans="1:83" ht="13.2" x14ac:dyDescent="0.25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L934" s="77"/>
      <c r="BM934" s="48"/>
      <c r="BN934" s="48"/>
      <c r="BO934" s="48"/>
      <c r="BP934" s="48"/>
      <c r="BQ934" s="48"/>
      <c r="BR934" s="48"/>
      <c r="BS934" s="48"/>
      <c r="BT934" s="48"/>
      <c r="BU934" s="48"/>
      <c r="BV934" s="48"/>
      <c r="BW934" s="48"/>
      <c r="BX934" s="48"/>
      <c r="BY934" s="48"/>
      <c r="BZ934" s="48"/>
      <c r="CA934" s="48"/>
      <c r="CB934" s="48"/>
      <c r="CC934" s="48"/>
      <c r="CD934" s="48"/>
      <c r="CE934" s="48"/>
    </row>
    <row r="935" spans="1:83" ht="13.2" x14ac:dyDescent="0.2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L935" s="77"/>
      <c r="BM935" s="48"/>
      <c r="BN935" s="48"/>
      <c r="BO935" s="48"/>
      <c r="BP935" s="48"/>
      <c r="BQ935" s="48"/>
      <c r="BR935" s="48"/>
      <c r="BS935" s="48"/>
      <c r="BT935" s="48"/>
      <c r="BU935" s="48"/>
      <c r="BV935" s="48"/>
      <c r="BW935" s="48"/>
      <c r="BX935" s="48"/>
      <c r="BY935" s="48"/>
      <c r="BZ935" s="48"/>
      <c r="CA935" s="48"/>
      <c r="CB935" s="48"/>
      <c r="CC935" s="48"/>
      <c r="CD935" s="48"/>
      <c r="CE935" s="48"/>
    </row>
    <row r="936" spans="1:83" ht="13.2" x14ac:dyDescent="0.25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L936" s="77"/>
      <c r="BM936" s="48"/>
      <c r="BN936" s="48"/>
      <c r="BO936" s="48"/>
      <c r="BP936" s="48"/>
      <c r="BQ936" s="48"/>
      <c r="BR936" s="48"/>
      <c r="BS936" s="48"/>
      <c r="BT936" s="48"/>
      <c r="BU936" s="48"/>
      <c r="BV936" s="48"/>
      <c r="BW936" s="48"/>
      <c r="BX936" s="48"/>
      <c r="BY936" s="48"/>
      <c r="BZ936" s="48"/>
      <c r="CA936" s="48"/>
      <c r="CB936" s="48"/>
      <c r="CC936" s="48"/>
      <c r="CD936" s="48"/>
      <c r="CE936" s="48"/>
    </row>
    <row r="937" spans="1:83" ht="13.2" x14ac:dyDescent="0.25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L937" s="77"/>
      <c r="BM937" s="48"/>
      <c r="BN937" s="48"/>
      <c r="BO937" s="48"/>
      <c r="BP937" s="48"/>
      <c r="BQ937" s="48"/>
      <c r="BR937" s="48"/>
      <c r="BS937" s="48"/>
      <c r="BT937" s="48"/>
      <c r="BU937" s="48"/>
      <c r="BV937" s="48"/>
      <c r="BW937" s="48"/>
      <c r="BX937" s="48"/>
      <c r="BY937" s="48"/>
      <c r="BZ937" s="48"/>
      <c r="CA937" s="48"/>
      <c r="CB937" s="48"/>
      <c r="CC937" s="48"/>
      <c r="CD937" s="48"/>
      <c r="CE937" s="48"/>
    </row>
    <row r="938" spans="1:83" ht="13.2" x14ac:dyDescent="0.25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L938" s="77"/>
      <c r="BM938" s="48"/>
      <c r="BN938" s="48"/>
      <c r="BO938" s="48"/>
      <c r="BP938" s="48"/>
      <c r="BQ938" s="48"/>
      <c r="BR938" s="48"/>
      <c r="BS938" s="48"/>
      <c r="BT938" s="48"/>
      <c r="BU938" s="48"/>
      <c r="BV938" s="48"/>
      <c r="BW938" s="48"/>
      <c r="BX938" s="48"/>
      <c r="BY938" s="48"/>
      <c r="BZ938" s="48"/>
      <c r="CA938" s="48"/>
      <c r="CB938" s="48"/>
      <c r="CC938" s="48"/>
      <c r="CD938" s="48"/>
      <c r="CE938" s="48"/>
    </row>
    <row r="939" spans="1:83" ht="13.2" x14ac:dyDescent="0.25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L939" s="77"/>
      <c r="BM939" s="48"/>
      <c r="BN939" s="48"/>
      <c r="BO939" s="48"/>
      <c r="BP939" s="48"/>
      <c r="BQ939" s="48"/>
      <c r="BR939" s="48"/>
      <c r="BS939" s="48"/>
      <c r="BT939" s="48"/>
      <c r="BU939" s="48"/>
      <c r="BV939" s="48"/>
      <c r="BW939" s="48"/>
      <c r="BX939" s="48"/>
      <c r="BY939" s="48"/>
      <c r="BZ939" s="48"/>
      <c r="CA939" s="48"/>
      <c r="CB939" s="48"/>
      <c r="CC939" s="48"/>
      <c r="CD939" s="48"/>
      <c r="CE939" s="48"/>
    </row>
    <row r="940" spans="1:83" ht="13.2" x14ac:dyDescent="0.25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L940" s="77"/>
      <c r="BM940" s="48"/>
      <c r="BN940" s="48"/>
      <c r="BO940" s="48"/>
      <c r="BP940" s="48"/>
      <c r="BQ940" s="48"/>
      <c r="BR940" s="48"/>
      <c r="BS940" s="48"/>
      <c r="BT940" s="48"/>
      <c r="BU940" s="48"/>
      <c r="BV940" s="48"/>
      <c r="BW940" s="48"/>
      <c r="BX940" s="48"/>
      <c r="BY940" s="48"/>
      <c r="BZ940" s="48"/>
      <c r="CA940" s="48"/>
      <c r="CB940" s="48"/>
      <c r="CC940" s="48"/>
      <c r="CD940" s="48"/>
      <c r="CE940" s="48"/>
    </row>
    <row r="941" spans="1:83" ht="13.2" x14ac:dyDescent="0.25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L941" s="77"/>
      <c r="BM941" s="48"/>
      <c r="BN941" s="48"/>
      <c r="BO941" s="48"/>
      <c r="BP941" s="48"/>
      <c r="BQ941" s="48"/>
      <c r="BR941" s="48"/>
      <c r="BS941" s="48"/>
      <c r="BT941" s="48"/>
      <c r="BU941" s="48"/>
      <c r="BV941" s="48"/>
      <c r="BW941" s="48"/>
      <c r="BX941" s="48"/>
      <c r="BY941" s="48"/>
      <c r="BZ941" s="48"/>
      <c r="CA941" s="48"/>
      <c r="CB941" s="48"/>
      <c r="CC941" s="48"/>
      <c r="CD941" s="48"/>
      <c r="CE941" s="48"/>
    </row>
    <row r="942" spans="1:83" ht="13.2" x14ac:dyDescent="0.25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L942" s="77"/>
      <c r="BM942" s="48"/>
      <c r="BN942" s="48"/>
      <c r="BO942" s="48"/>
      <c r="BP942" s="48"/>
      <c r="BQ942" s="48"/>
      <c r="BR942" s="48"/>
      <c r="BS942" s="48"/>
      <c r="BT942" s="48"/>
      <c r="BU942" s="48"/>
      <c r="BV942" s="48"/>
      <c r="BW942" s="48"/>
      <c r="BX942" s="48"/>
      <c r="BY942" s="48"/>
      <c r="BZ942" s="48"/>
      <c r="CA942" s="48"/>
      <c r="CB942" s="48"/>
      <c r="CC942" s="48"/>
      <c r="CD942" s="48"/>
      <c r="CE942" s="48"/>
    </row>
    <row r="943" spans="1:83" ht="13.2" x14ac:dyDescent="0.25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L943" s="77"/>
      <c r="BM943" s="48"/>
      <c r="BN943" s="48"/>
      <c r="BO943" s="48"/>
      <c r="BP943" s="48"/>
      <c r="BQ943" s="48"/>
      <c r="BR943" s="48"/>
      <c r="BS943" s="48"/>
      <c r="BT943" s="48"/>
      <c r="BU943" s="48"/>
      <c r="BV943" s="48"/>
      <c r="BW943" s="48"/>
      <c r="BX943" s="48"/>
      <c r="BY943" s="48"/>
      <c r="BZ943" s="48"/>
      <c r="CA943" s="48"/>
      <c r="CB943" s="48"/>
      <c r="CC943" s="48"/>
      <c r="CD943" s="48"/>
      <c r="CE943" s="48"/>
    </row>
    <row r="944" spans="1:83" ht="13.2" x14ac:dyDescent="0.25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L944" s="77"/>
      <c r="BM944" s="48"/>
      <c r="BN944" s="48"/>
      <c r="BO944" s="48"/>
      <c r="BP944" s="48"/>
      <c r="BQ944" s="48"/>
      <c r="BR944" s="48"/>
      <c r="BS944" s="48"/>
      <c r="BT944" s="48"/>
      <c r="BU944" s="48"/>
      <c r="BV944" s="48"/>
      <c r="BW944" s="48"/>
      <c r="BX944" s="48"/>
      <c r="BY944" s="48"/>
      <c r="BZ944" s="48"/>
      <c r="CA944" s="48"/>
      <c r="CB944" s="48"/>
      <c r="CC944" s="48"/>
      <c r="CD944" s="48"/>
      <c r="CE944" s="48"/>
    </row>
    <row r="945" spans="1:83" ht="13.2" x14ac:dyDescent="0.2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L945" s="77"/>
      <c r="BM945" s="48"/>
      <c r="BN945" s="48"/>
      <c r="BO945" s="48"/>
      <c r="BP945" s="48"/>
      <c r="BQ945" s="48"/>
      <c r="BR945" s="48"/>
      <c r="BS945" s="48"/>
      <c r="BT945" s="48"/>
      <c r="BU945" s="48"/>
      <c r="BV945" s="48"/>
      <c r="BW945" s="48"/>
      <c r="BX945" s="48"/>
      <c r="BY945" s="48"/>
      <c r="BZ945" s="48"/>
      <c r="CA945" s="48"/>
      <c r="CB945" s="48"/>
      <c r="CC945" s="48"/>
      <c r="CD945" s="48"/>
      <c r="CE945" s="48"/>
    </row>
    <row r="946" spans="1:83" ht="13.2" x14ac:dyDescent="0.25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L946" s="77"/>
      <c r="BM946" s="48"/>
      <c r="BN946" s="48"/>
      <c r="BO946" s="48"/>
      <c r="BP946" s="48"/>
      <c r="BQ946" s="48"/>
      <c r="BR946" s="48"/>
      <c r="BS946" s="48"/>
      <c r="BT946" s="48"/>
      <c r="BU946" s="48"/>
      <c r="BV946" s="48"/>
      <c r="BW946" s="48"/>
      <c r="BX946" s="48"/>
      <c r="BY946" s="48"/>
      <c r="BZ946" s="48"/>
      <c r="CA946" s="48"/>
      <c r="CB946" s="48"/>
      <c r="CC946" s="48"/>
      <c r="CD946" s="48"/>
      <c r="CE946" s="48"/>
    </row>
    <row r="947" spans="1:83" ht="13.2" x14ac:dyDescent="0.25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L947" s="77"/>
      <c r="BM947" s="48"/>
      <c r="BN947" s="48"/>
      <c r="BO947" s="48"/>
      <c r="BP947" s="48"/>
      <c r="BQ947" s="48"/>
      <c r="BR947" s="48"/>
      <c r="BS947" s="48"/>
      <c r="BT947" s="48"/>
      <c r="BU947" s="48"/>
      <c r="BV947" s="48"/>
      <c r="BW947" s="48"/>
      <c r="BX947" s="48"/>
      <c r="BY947" s="48"/>
      <c r="BZ947" s="48"/>
      <c r="CA947" s="48"/>
      <c r="CB947" s="48"/>
      <c r="CC947" s="48"/>
      <c r="CD947" s="48"/>
      <c r="CE947" s="48"/>
    </row>
    <row r="948" spans="1:83" ht="13.2" x14ac:dyDescent="0.25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L948" s="77"/>
      <c r="BM948" s="48"/>
      <c r="BN948" s="48"/>
      <c r="BO948" s="48"/>
      <c r="BP948" s="48"/>
      <c r="BQ948" s="48"/>
      <c r="BR948" s="48"/>
      <c r="BS948" s="48"/>
      <c r="BT948" s="48"/>
      <c r="BU948" s="48"/>
      <c r="BV948" s="48"/>
      <c r="BW948" s="48"/>
      <c r="BX948" s="48"/>
      <c r="BY948" s="48"/>
      <c r="BZ948" s="48"/>
      <c r="CA948" s="48"/>
      <c r="CB948" s="48"/>
      <c r="CC948" s="48"/>
      <c r="CD948" s="48"/>
      <c r="CE948" s="48"/>
    </row>
    <row r="949" spans="1:83" ht="13.2" x14ac:dyDescent="0.25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L949" s="77"/>
      <c r="BM949" s="48"/>
      <c r="BN949" s="48"/>
      <c r="BO949" s="48"/>
      <c r="BP949" s="48"/>
      <c r="BQ949" s="48"/>
      <c r="BR949" s="48"/>
      <c r="BS949" s="48"/>
      <c r="BT949" s="48"/>
      <c r="BU949" s="48"/>
      <c r="BV949" s="48"/>
      <c r="BW949" s="48"/>
      <c r="BX949" s="48"/>
      <c r="BY949" s="48"/>
      <c r="BZ949" s="48"/>
      <c r="CA949" s="48"/>
      <c r="CB949" s="48"/>
      <c r="CC949" s="48"/>
      <c r="CD949" s="48"/>
      <c r="CE949" s="48"/>
    </row>
    <row r="950" spans="1:83" ht="13.2" x14ac:dyDescent="0.25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L950" s="77"/>
      <c r="BM950" s="48"/>
      <c r="BN950" s="48"/>
      <c r="BO950" s="48"/>
      <c r="BP950" s="48"/>
      <c r="BQ950" s="48"/>
      <c r="BR950" s="48"/>
      <c r="BS950" s="48"/>
      <c r="BT950" s="48"/>
      <c r="BU950" s="48"/>
      <c r="BV950" s="48"/>
      <c r="BW950" s="48"/>
      <c r="BX950" s="48"/>
      <c r="BY950" s="48"/>
      <c r="BZ950" s="48"/>
      <c r="CA950" s="48"/>
      <c r="CB950" s="48"/>
      <c r="CC950" s="48"/>
      <c r="CD950" s="48"/>
      <c r="CE950" s="48"/>
    </row>
    <row r="951" spans="1:83" ht="13.2" x14ac:dyDescent="0.25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L951" s="77"/>
      <c r="BM951" s="48"/>
      <c r="BN951" s="48"/>
      <c r="BO951" s="48"/>
      <c r="BP951" s="48"/>
      <c r="BQ951" s="48"/>
      <c r="BR951" s="48"/>
      <c r="BS951" s="48"/>
      <c r="BT951" s="48"/>
      <c r="BU951" s="48"/>
      <c r="BV951" s="48"/>
      <c r="BW951" s="48"/>
      <c r="BX951" s="48"/>
      <c r="BY951" s="48"/>
      <c r="BZ951" s="48"/>
      <c r="CA951" s="48"/>
      <c r="CB951" s="48"/>
      <c r="CC951" s="48"/>
      <c r="CD951" s="48"/>
      <c r="CE951" s="48"/>
    </row>
    <row r="952" spans="1:83" ht="13.2" x14ac:dyDescent="0.25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L952" s="77"/>
      <c r="BM952" s="48"/>
      <c r="BN952" s="48"/>
      <c r="BO952" s="48"/>
      <c r="BP952" s="48"/>
      <c r="BQ952" s="48"/>
      <c r="BR952" s="48"/>
      <c r="BS952" s="48"/>
      <c r="BT952" s="48"/>
      <c r="BU952" s="48"/>
      <c r="BV952" s="48"/>
      <c r="BW952" s="48"/>
      <c r="BX952" s="48"/>
      <c r="BY952" s="48"/>
      <c r="BZ952" s="48"/>
      <c r="CA952" s="48"/>
      <c r="CB952" s="48"/>
      <c r="CC952" s="48"/>
      <c r="CD952" s="48"/>
      <c r="CE952" s="48"/>
    </row>
    <row r="953" spans="1:83" ht="13.2" x14ac:dyDescent="0.25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L953" s="77"/>
      <c r="BM953" s="48"/>
      <c r="BN953" s="48"/>
      <c r="BO953" s="48"/>
      <c r="BP953" s="48"/>
      <c r="BQ953" s="48"/>
      <c r="BR953" s="48"/>
      <c r="BS953" s="48"/>
      <c r="BT953" s="48"/>
      <c r="BU953" s="48"/>
      <c r="BV953" s="48"/>
      <c r="BW953" s="48"/>
      <c r="BX953" s="48"/>
      <c r="BY953" s="48"/>
      <c r="BZ953" s="48"/>
      <c r="CA953" s="48"/>
      <c r="CB953" s="48"/>
      <c r="CC953" s="48"/>
      <c r="CD953" s="48"/>
      <c r="CE953" s="48"/>
    </row>
    <row r="954" spans="1:83" ht="13.2" x14ac:dyDescent="0.25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L954" s="77"/>
      <c r="BM954" s="48"/>
      <c r="BN954" s="48"/>
      <c r="BO954" s="48"/>
      <c r="BP954" s="48"/>
      <c r="BQ954" s="48"/>
      <c r="BR954" s="48"/>
      <c r="BS954" s="48"/>
      <c r="BT954" s="48"/>
      <c r="BU954" s="48"/>
      <c r="BV954" s="48"/>
      <c r="BW954" s="48"/>
      <c r="BX954" s="48"/>
      <c r="BY954" s="48"/>
      <c r="BZ954" s="48"/>
      <c r="CA954" s="48"/>
      <c r="CB954" s="48"/>
      <c r="CC954" s="48"/>
      <c r="CD954" s="48"/>
      <c r="CE954" s="48"/>
    </row>
    <row r="955" spans="1:83" ht="13.2" x14ac:dyDescent="0.2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L955" s="77"/>
      <c r="BM955" s="48"/>
      <c r="BN955" s="48"/>
      <c r="BO955" s="48"/>
      <c r="BP955" s="48"/>
      <c r="BQ955" s="48"/>
      <c r="BR955" s="48"/>
      <c r="BS955" s="48"/>
      <c r="BT955" s="48"/>
      <c r="BU955" s="48"/>
      <c r="BV955" s="48"/>
      <c r="BW955" s="48"/>
      <c r="BX955" s="48"/>
      <c r="BY955" s="48"/>
      <c r="BZ955" s="48"/>
      <c r="CA955" s="48"/>
      <c r="CB955" s="48"/>
      <c r="CC955" s="48"/>
      <c r="CD955" s="48"/>
      <c r="CE955" s="48"/>
    </row>
    <row r="956" spans="1:83" ht="13.2" x14ac:dyDescent="0.25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L956" s="77"/>
      <c r="BM956" s="48"/>
      <c r="BN956" s="48"/>
      <c r="BO956" s="48"/>
      <c r="BP956" s="48"/>
      <c r="BQ956" s="48"/>
      <c r="BR956" s="48"/>
      <c r="BS956" s="48"/>
      <c r="BT956" s="48"/>
      <c r="BU956" s="48"/>
      <c r="BV956" s="48"/>
      <c r="BW956" s="48"/>
      <c r="BX956" s="48"/>
      <c r="BY956" s="48"/>
      <c r="BZ956" s="48"/>
      <c r="CA956" s="48"/>
      <c r="CB956" s="48"/>
      <c r="CC956" s="48"/>
      <c r="CD956" s="48"/>
      <c r="CE956" s="48"/>
    </row>
    <row r="957" spans="1:83" ht="13.2" x14ac:dyDescent="0.25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L957" s="77"/>
      <c r="BM957" s="48"/>
      <c r="BN957" s="48"/>
      <c r="BO957" s="48"/>
      <c r="BP957" s="48"/>
      <c r="BQ957" s="48"/>
      <c r="BR957" s="48"/>
      <c r="BS957" s="48"/>
      <c r="BT957" s="48"/>
      <c r="BU957" s="48"/>
      <c r="BV957" s="48"/>
      <c r="BW957" s="48"/>
      <c r="BX957" s="48"/>
      <c r="BY957" s="48"/>
      <c r="BZ957" s="48"/>
      <c r="CA957" s="48"/>
      <c r="CB957" s="48"/>
      <c r="CC957" s="48"/>
      <c r="CD957" s="48"/>
      <c r="CE957" s="48"/>
    </row>
    <row r="958" spans="1:83" ht="13.2" x14ac:dyDescent="0.25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L958" s="77"/>
      <c r="BM958" s="48"/>
      <c r="BN958" s="48"/>
      <c r="BO958" s="48"/>
      <c r="BP958" s="48"/>
      <c r="BQ958" s="48"/>
      <c r="BR958" s="48"/>
      <c r="BS958" s="48"/>
      <c r="BT958" s="48"/>
      <c r="BU958" s="48"/>
      <c r="BV958" s="48"/>
      <c r="BW958" s="48"/>
      <c r="BX958" s="48"/>
      <c r="BY958" s="48"/>
      <c r="BZ958" s="48"/>
      <c r="CA958" s="48"/>
      <c r="CB958" s="48"/>
      <c r="CC958" s="48"/>
      <c r="CD958" s="48"/>
      <c r="CE958" s="48"/>
    </row>
    <row r="959" spans="1:83" ht="13.2" x14ac:dyDescent="0.25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L959" s="77"/>
      <c r="BM959" s="48"/>
      <c r="BN959" s="48"/>
      <c r="BO959" s="48"/>
      <c r="BP959" s="48"/>
      <c r="BQ959" s="48"/>
      <c r="BR959" s="48"/>
      <c r="BS959" s="48"/>
      <c r="BT959" s="48"/>
      <c r="BU959" s="48"/>
      <c r="BV959" s="48"/>
      <c r="BW959" s="48"/>
      <c r="BX959" s="48"/>
      <c r="BY959" s="48"/>
      <c r="BZ959" s="48"/>
      <c r="CA959" s="48"/>
      <c r="CB959" s="48"/>
      <c r="CC959" s="48"/>
      <c r="CD959" s="48"/>
      <c r="CE959" s="48"/>
    </row>
    <row r="960" spans="1:83" ht="13.2" x14ac:dyDescent="0.25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L960" s="77"/>
      <c r="BM960" s="48"/>
      <c r="BN960" s="48"/>
      <c r="BO960" s="48"/>
      <c r="BP960" s="48"/>
      <c r="BQ960" s="48"/>
      <c r="BR960" s="48"/>
      <c r="BS960" s="48"/>
      <c r="BT960" s="48"/>
      <c r="BU960" s="48"/>
      <c r="BV960" s="48"/>
      <c r="BW960" s="48"/>
      <c r="BX960" s="48"/>
      <c r="BY960" s="48"/>
      <c r="BZ960" s="48"/>
      <c r="CA960" s="48"/>
      <c r="CB960" s="48"/>
      <c r="CC960" s="48"/>
      <c r="CD960" s="48"/>
      <c r="CE960" s="48"/>
    </row>
    <row r="961" spans="1:83" ht="13.2" x14ac:dyDescent="0.25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L961" s="77"/>
      <c r="BM961" s="48"/>
      <c r="BN961" s="48"/>
      <c r="BO961" s="48"/>
      <c r="BP961" s="48"/>
      <c r="BQ961" s="48"/>
      <c r="BR961" s="48"/>
      <c r="BS961" s="48"/>
      <c r="BT961" s="48"/>
      <c r="BU961" s="48"/>
      <c r="BV961" s="48"/>
      <c r="BW961" s="48"/>
      <c r="BX961" s="48"/>
      <c r="BY961" s="48"/>
      <c r="BZ961" s="48"/>
      <c r="CA961" s="48"/>
      <c r="CB961" s="48"/>
      <c r="CC961" s="48"/>
      <c r="CD961" s="48"/>
      <c r="CE961" s="48"/>
    </row>
    <row r="962" spans="1:83" ht="13.2" x14ac:dyDescent="0.25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L962" s="77"/>
      <c r="BM962" s="48"/>
      <c r="BN962" s="48"/>
      <c r="BO962" s="48"/>
      <c r="BP962" s="48"/>
      <c r="BQ962" s="48"/>
      <c r="BR962" s="48"/>
      <c r="BS962" s="48"/>
      <c r="BT962" s="48"/>
      <c r="BU962" s="48"/>
      <c r="BV962" s="48"/>
      <c r="BW962" s="48"/>
      <c r="BX962" s="48"/>
      <c r="BY962" s="48"/>
      <c r="BZ962" s="48"/>
      <c r="CA962" s="48"/>
      <c r="CB962" s="48"/>
      <c r="CC962" s="48"/>
      <c r="CD962" s="48"/>
      <c r="CE962" s="48"/>
    </row>
    <row r="963" spans="1:83" ht="13.2" x14ac:dyDescent="0.25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L963" s="77"/>
      <c r="BM963" s="48"/>
      <c r="BN963" s="48"/>
      <c r="BO963" s="48"/>
      <c r="BP963" s="48"/>
      <c r="BQ963" s="48"/>
      <c r="BR963" s="48"/>
      <c r="BS963" s="48"/>
      <c r="BT963" s="48"/>
      <c r="BU963" s="48"/>
      <c r="BV963" s="48"/>
      <c r="BW963" s="48"/>
      <c r="BX963" s="48"/>
      <c r="BY963" s="48"/>
      <c r="BZ963" s="48"/>
      <c r="CA963" s="48"/>
      <c r="CB963" s="48"/>
      <c r="CC963" s="48"/>
      <c r="CD963" s="48"/>
      <c r="CE963" s="48"/>
    </row>
    <row r="964" spans="1:83" ht="13.2" x14ac:dyDescent="0.25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L964" s="77"/>
      <c r="BM964" s="48"/>
      <c r="BN964" s="48"/>
      <c r="BO964" s="48"/>
      <c r="BP964" s="48"/>
      <c r="BQ964" s="48"/>
      <c r="BR964" s="48"/>
      <c r="BS964" s="48"/>
      <c r="BT964" s="48"/>
      <c r="BU964" s="48"/>
      <c r="BV964" s="48"/>
      <c r="BW964" s="48"/>
      <c r="BX964" s="48"/>
      <c r="BY964" s="48"/>
      <c r="BZ964" s="48"/>
      <c r="CA964" s="48"/>
      <c r="CB964" s="48"/>
      <c r="CC964" s="48"/>
      <c r="CD964" s="48"/>
      <c r="CE964" s="48"/>
    </row>
    <row r="965" spans="1:83" ht="13.2" x14ac:dyDescent="0.2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L965" s="77"/>
      <c r="BM965" s="48"/>
      <c r="BN965" s="48"/>
      <c r="BO965" s="48"/>
      <c r="BP965" s="48"/>
      <c r="BQ965" s="48"/>
      <c r="BR965" s="48"/>
      <c r="BS965" s="48"/>
      <c r="BT965" s="48"/>
      <c r="BU965" s="48"/>
      <c r="BV965" s="48"/>
      <c r="BW965" s="48"/>
      <c r="BX965" s="48"/>
      <c r="BY965" s="48"/>
      <c r="BZ965" s="48"/>
      <c r="CA965" s="48"/>
      <c r="CB965" s="48"/>
      <c r="CC965" s="48"/>
      <c r="CD965" s="48"/>
      <c r="CE965" s="48"/>
    </row>
    <row r="966" spans="1:83" ht="13.2" x14ac:dyDescent="0.25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L966" s="77"/>
      <c r="BM966" s="48"/>
      <c r="BN966" s="48"/>
      <c r="BO966" s="48"/>
      <c r="BP966" s="48"/>
      <c r="BQ966" s="48"/>
      <c r="BR966" s="48"/>
      <c r="BS966" s="48"/>
      <c r="BT966" s="48"/>
      <c r="BU966" s="48"/>
      <c r="BV966" s="48"/>
      <c r="BW966" s="48"/>
      <c r="BX966" s="48"/>
      <c r="BY966" s="48"/>
      <c r="BZ966" s="48"/>
      <c r="CA966" s="48"/>
      <c r="CB966" s="48"/>
      <c r="CC966" s="48"/>
      <c r="CD966" s="48"/>
      <c r="CE966" s="48"/>
    </row>
    <row r="967" spans="1:83" ht="13.2" x14ac:dyDescent="0.25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L967" s="77"/>
      <c r="BM967" s="48"/>
      <c r="BN967" s="48"/>
      <c r="BO967" s="48"/>
      <c r="BP967" s="48"/>
      <c r="BQ967" s="48"/>
      <c r="BR967" s="48"/>
      <c r="BS967" s="48"/>
      <c r="BT967" s="48"/>
      <c r="BU967" s="48"/>
      <c r="BV967" s="48"/>
      <c r="BW967" s="48"/>
      <c r="BX967" s="48"/>
      <c r="BY967" s="48"/>
      <c r="BZ967" s="48"/>
      <c r="CA967" s="48"/>
      <c r="CB967" s="48"/>
      <c r="CC967" s="48"/>
      <c r="CD967" s="48"/>
      <c r="CE967" s="48"/>
    </row>
    <row r="968" spans="1:83" ht="13.2" x14ac:dyDescent="0.25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L968" s="77"/>
      <c r="BM968" s="48"/>
      <c r="BN968" s="48"/>
      <c r="BO968" s="48"/>
      <c r="BP968" s="48"/>
      <c r="BQ968" s="48"/>
      <c r="BR968" s="48"/>
      <c r="BS968" s="48"/>
      <c r="BT968" s="48"/>
      <c r="BU968" s="48"/>
      <c r="BV968" s="48"/>
      <c r="BW968" s="48"/>
      <c r="BX968" s="48"/>
      <c r="BY968" s="48"/>
      <c r="BZ968" s="48"/>
      <c r="CA968" s="48"/>
      <c r="CB968" s="48"/>
      <c r="CC968" s="48"/>
      <c r="CD968" s="48"/>
      <c r="CE968" s="48"/>
    </row>
    <row r="969" spans="1:83" ht="13.2" x14ac:dyDescent="0.25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L969" s="77"/>
      <c r="BM969" s="48"/>
      <c r="BN969" s="48"/>
      <c r="BO969" s="48"/>
      <c r="BP969" s="48"/>
      <c r="BQ969" s="48"/>
      <c r="BR969" s="48"/>
      <c r="BS969" s="48"/>
      <c r="BT969" s="48"/>
      <c r="BU969" s="48"/>
      <c r="BV969" s="48"/>
      <c r="BW969" s="48"/>
      <c r="BX969" s="48"/>
      <c r="BY969" s="48"/>
      <c r="BZ969" s="48"/>
      <c r="CA969" s="48"/>
      <c r="CB969" s="48"/>
      <c r="CC969" s="48"/>
      <c r="CD969" s="48"/>
      <c r="CE969" s="48"/>
    </row>
    <row r="970" spans="1:83" ht="13.2" x14ac:dyDescent="0.25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L970" s="77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  <c r="CE970" s="48"/>
    </row>
    <row r="971" spans="1:83" ht="13.2" x14ac:dyDescent="0.25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L971" s="77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8"/>
      <c r="CD971" s="48"/>
      <c r="CE971" s="48"/>
    </row>
    <row r="972" spans="1:83" ht="13.2" x14ac:dyDescent="0.25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L972" s="77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8"/>
      <c r="CD972" s="48"/>
      <c r="CE972" s="48"/>
    </row>
    <row r="973" spans="1:83" ht="13.2" x14ac:dyDescent="0.25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L973" s="77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48"/>
      <c r="BY973" s="48"/>
      <c r="BZ973" s="48"/>
      <c r="CA973" s="48"/>
      <c r="CB973" s="48"/>
      <c r="CC973" s="48"/>
      <c r="CD973" s="48"/>
      <c r="CE973" s="48"/>
    </row>
    <row r="974" spans="1:83" ht="13.2" x14ac:dyDescent="0.25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L974" s="77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8"/>
      <c r="CD974" s="48"/>
      <c r="CE974" s="48"/>
    </row>
    <row r="975" spans="1:83" ht="13.2" x14ac:dyDescent="0.2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L975" s="77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48"/>
      <c r="BY975" s="48"/>
      <c r="BZ975" s="48"/>
      <c r="CA975" s="48"/>
      <c r="CB975" s="48"/>
      <c r="CC975" s="48"/>
      <c r="CD975" s="48"/>
      <c r="CE975" s="48"/>
    </row>
    <row r="976" spans="1:83" ht="13.2" x14ac:dyDescent="0.25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L976" s="77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48"/>
      <c r="BY976" s="48"/>
      <c r="BZ976" s="48"/>
      <c r="CA976" s="48"/>
      <c r="CB976" s="48"/>
      <c r="CC976" s="48"/>
      <c r="CD976" s="48"/>
      <c r="CE976" s="48"/>
    </row>
    <row r="977" spans="1:83" ht="13.2" x14ac:dyDescent="0.25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L977" s="77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48"/>
      <c r="BY977" s="48"/>
      <c r="BZ977" s="48"/>
      <c r="CA977" s="48"/>
      <c r="CB977" s="48"/>
      <c r="CC977" s="48"/>
      <c r="CD977" s="48"/>
      <c r="CE977" s="48"/>
    </row>
    <row r="978" spans="1:83" ht="13.2" x14ac:dyDescent="0.25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L978" s="77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48"/>
      <c r="BY978" s="48"/>
      <c r="BZ978" s="48"/>
      <c r="CA978" s="48"/>
      <c r="CB978" s="48"/>
      <c r="CC978" s="48"/>
      <c r="CD978" s="48"/>
      <c r="CE978" s="48"/>
    </row>
    <row r="979" spans="1:83" ht="13.2" x14ac:dyDescent="0.25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L979" s="77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48"/>
      <c r="BY979" s="48"/>
      <c r="BZ979" s="48"/>
      <c r="CA979" s="48"/>
      <c r="CB979" s="48"/>
      <c r="CC979" s="48"/>
      <c r="CD979" s="48"/>
      <c r="CE979" s="48"/>
    </row>
    <row r="980" spans="1:83" ht="13.2" x14ac:dyDescent="0.25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L980" s="77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48"/>
      <c r="BY980" s="48"/>
      <c r="BZ980" s="48"/>
      <c r="CA980" s="48"/>
      <c r="CB980" s="48"/>
      <c r="CC980" s="48"/>
      <c r="CD980" s="48"/>
      <c r="CE980" s="48"/>
    </row>
    <row r="981" spans="1:83" ht="13.2" x14ac:dyDescent="0.25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77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48"/>
      <c r="BY981" s="48"/>
      <c r="BZ981" s="48"/>
      <c r="CA981" s="48"/>
      <c r="CB981" s="48"/>
      <c r="CC981" s="48"/>
      <c r="CD981" s="48"/>
      <c r="CE981" s="48"/>
    </row>
    <row r="982" spans="1:83" ht="13.2" x14ac:dyDescent="0.25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L982" s="77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48"/>
      <c r="BY982" s="48"/>
      <c r="BZ982" s="48"/>
      <c r="CA982" s="48"/>
      <c r="CB982" s="48"/>
      <c r="CC982" s="48"/>
      <c r="CD982" s="48"/>
      <c r="CE982" s="48"/>
    </row>
    <row r="983" spans="1:83" ht="13.2" x14ac:dyDescent="0.25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L983" s="77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48"/>
      <c r="BY983" s="48"/>
      <c r="BZ983" s="48"/>
      <c r="CA983" s="48"/>
      <c r="CB983" s="48"/>
      <c r="CC983" s="48"/>
      <c r="CD983" s="48"/>
      <c r="CE983" s="48"/>
    </row>
    <row r="984" spans="1:83" ht="13.2" x14ac:dyDescent="0.25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L984" s="77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48"/>
      <c r="BY984" s="48"/>
      <c r="BZ984" s="48"/>
      <c r="CA984" s="48"/>
      <c r="CB984" s="48"/>
      <c r="CC984" s="48"/>
      <c r="CD984" s="48"/>
      <c r="CE984" s="48"/>
    </row>
    <row r="985" spans="1:83" ht="13.2" x14ac:dyDescent="0.2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  <c r="BI985" s="48"/>
      <c r="BJ985" s="48"/>
      <c r="BK985" s="48"/>
      <c r="BL985" s="77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48"/>
      <c r="BY985" s="48"/>
      <c r="BZ985" s="48"/>
      <c r="CA985" s="48"/>
      <c r="CB985" s="48"/>
      <c r="CC985" s="48"/>
      <c r="CD985" s="48"/>
      <c r="CE985" s="48"/>
    </row>
    <row r="986" spans="1:83" ht="13.2" x14ac:dyDescent="0.25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  <c r="BI986" s="48"/>
      <c r="BJ986" s="48"/>
      <c r="BK986" s="48"/>
      <c r="BL986" s="77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48"/>
      <c r="BY986" s="48"/>
      <c r="BZ986" s="48"/>
      <c r="CA986" s="48"/>
      <c r="CB986" s="48"/>
      <c r="CC986" s="48"/>
      <c r="CD986" s="48"/>
      <c r="CE986" s="48"/>
    </row>
    <row r="987" spans="1:83" ht="13.2" x14ac:dyDescent="0.25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  <c r="BI987" s="48"/>
      <c r="BJ987" s="48"/>
      <c r="BK987" s="48"/>
      <c r="BL987" s="77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48"/>
      <c r="BY987" s="48"/>
      <c r="BZ987" s="48"/>
      <c r="CA987" s="48"/>
      <c r="CB987" s="48"/>
      <c r="CC987" s="48"/>
      <c r="CD987" s="48"/>
      <c r="CE987" s="48"/>
    </row>
    <row r="988" spans="1:83" ht="13.2" x14ac:dyDescent="0.25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  <c r="BI988" s="48"/>
      <c r="BJ988" s="48"/>
      <c r="BK988" s="48"/>
      <c r="BL988" s="77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48"/>
      <c r="BY988" s="48"/>
      <c r="BZ988" s="48"/>
      <c r="CA988" s="48"/>
      <c r="CB988" s="48"/>
      <c r="CC988" s="48"/>
      <c r="CD988" s="48"/>
      <c r="CE988" s="48"/>
    </row>
    <row r="989" spans="1:83" ht="13.2" x14ac:dyDescent="0.25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  <c r="BI989" s="48"/>
      <c r="BJ989" s="48"/>
      <c r="BK989" s="48"/>
      <c r="BL989" s="77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48"/>
      <c r="BY989" s="48"/>
      <c r="BZ989" s="48"/>
      <c r="CA989" s="48"/>
      <c r="CB989" s="48"/>
      <c r="CC989" s="48"/>
      <c r="CD989" s="48"/>
      <c r="CE989" s="48"/>
    </row>
    <row r="990" spans="1:83" ht="13.2" x14ac:dyDescent="0.25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  <c r="BI990" s="48"/>
      <c r="BJ990" s="48"/>
      <c r="BK990" s="48"/>
      <c r="BL990" s="77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48"/>
      <c r="BY990" s="48"/>
      <c r="BZ990" s="48"/>
      <c r="CA990" s="48"/>
      <c r="CB990" s="48"/>
      <c r="CC990" s="48"/>
      <c r="CD990" s="48"/>
      <c r="CE990" s="48"/>
    </row>
    <row r="991" spans="1:83" ht="13.2" x14ac:dyDescent="0.25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  <c r="BI991" s="48"/>
      <c r="BJ991" s="48"/>
      <c r="BK991" s="48"/>
      <c r="BL991" s="77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48"/>
      <c r="BY991" s="48"/>
      <c r="BZ991" s="48"/>
      <c r="CA991" s="48"/>
      <c r="CB991" s="48"/>
      <c r="CC991" s="48"/>
      <c r="CD991" s="48"/>
      <c r="CE991" s="48"/>
    </row>
    <row r="992" spans="1:83" ht="13.2" x14ac:dyDescent="0.25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  <c r="BI992" s="48"/>
      <c r="BJ992" s="48"/>
      <c r="BK992" s="48"/>
      <c r="BL992" s="77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48"/>
      <c r="BY992" s="48"/>
      <c r="BZ992" s="48"/>
      <c r="CA992" s="48"/>
      <c r="CB992" s="48"/>
      <c r="CC992" s="48"/>
      <c r="CD992" s="48"/>
      <c r="CE992" s="48"/>
    </row>
    <row r="993" spans="1:83" ht="13.2" x14ac:dyDescent="0.25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  <c r="BI993" s="48"/>
      <c r="BJ993" s="48"/>
      <c r="BK993" s="48"/>
      <c r="BL993" s="77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8"/>
      <c r="CD993" s="48"/>
      <c r="CE993" s="48"/>
    </row>
    <row r="994" spans="1:83" ht="13.2" x14ac:dyDescent="0.25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  <c r="BI994" s="48"/>
      <c r="BJ994" s="48"/>
      <c r="BK994" s="48"/>
      <c r="BL994" s="77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48"/>
      <c r="BY994" s="48"/>
      <c r="BZ994" s="48"/>
      <c r="CA994" s="48"/>
      <c r="CB994" s="48"/>
      <c r="CC994" s="48"/>
      <c r="CD994" s="48"/>
      <c r="CE994" s="48"/>
    </row>
    <row r="995" spans="1:83" ht="13.2" x14ac:dyDescent="0.2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  <c r="BI995" s="48"/>
      <c r="BJ995" s="48"/>
      <c r="BK995" s="48"/>
      <c r="BL995" s="77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48"/>
      <c r="BY995" s="48"/>
      <c r="BZ995" s="48"/>
      <c r="CA995" s="48"/>
      <c r="CB995" s="48"/>
      <c r="CC995" s="48"/>
      <c r="CD995" s="48"/>
      <c r="CE995" s="48"/>
    </row>
    <row r="996" spans="1:83" ht="13.2" x14ac:dyDescent="0.25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  <c r="BI996" s="48"/>
      <c r="BJ996" s="48"/>
      <c r="BK996" s="48"/>
      <c r="BL996" s="77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48"/>
      <c r="BY996" s="48"/>
      <c r="BZ996" s="48"/>
      <c r="CA996" s="48"/>
      <c r="CB996" s="48"/>
      <c r="CC996" s="48"/>
      <c r="CD996" s="48"/>
      <c r="CE996" s="48"/>
    </row>
    <row r="997" spans="1:83" ht="13.2" x14ac:dyDescent="0.25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  <c r="BI997" s="48"/>
      <c r="BJ997" s="48"/>
      <c r="BK997" s="48"/>
      <c r="BL997" s="77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  <c r="CE997" s="48"/>
    </row>
    <row r="998" spans="1:83" ht="13.2" x14ac:dyDescent="0.25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  <c r="BI998" s="48"/>
      <c r="BJ998" s="48"/>
      <c r="BK998" s="48"/>
      <c r="BL998" s="77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  <c r="CE998" s="48"/>
    </row>
    <row r="999" spans="1:83" ht="13.2" x14ac:dyDescent="0.25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  <c r="BI999" s="48"/>
      <c r="BJ999" s="48"/>
      <c r="BK999" s="48"/>
      <c r="BL999" s="77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  <c r="CE999" s="48"/>
    </row>
    <row r="1000" spans="1:83" ht="13.2" x14ac:dyDescent="0.25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  <c r="BI1000" s="48"/>
      <c r="BJ1000" s="48"/>
      <c r="BK1000" s="48"/>
      <c r="BL1000" s="77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  <c r="CE1000" s="48"/>
    </row>
    <row r="1001" spans="1:83" ht="13.2" x14ac:dyDescent="0.25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  <c r="BG1001" s="48"/>
      <c r="BH1001" s="48"/>
      <c r="BI1001" s="48"/>
      <c r="BJ1001" s="48"/>
      <c r="BK1001" s="48"/>
      <c r="BL1001" s="77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8"/>
      <c r="CD1001" s="48"/>
      <c r="CE1001" s="48"/>
    </row>
    <row r="1002" spans="1:83" ht="13.2" x14ac:dyDescent="0.25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  <c r="BG1002" s="48"/>
      <c r="BH1002" s="48"/>
      <c r="BI1002" s="48"/>
      <c r="BJ1002" s="48"/>
      <c r="BK1002" s="48"/>
      <c r="BL1002" s="77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8"/>
      <c r="CD1002" s="48"/>
      <c r="CE1002" s="48"/>
    </row>
    <row r="1003" spans="1:83" ht="13.2" x14ac:dyDescent="0.25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48"/>
      <c r="BG1003" s="48"/>
      <c r="BH1003" s="48"/>
      <c r="BI1003" s="48"/>
      <c r="BJ1003" s="48"/>
      <c r="BK1003" s="48"/>
      <c r="BL1003" s="77"/>
      <c r="BM1003" s="48"/>
      <c r="BN1003" s="48"/>
      <c r="BO1003" s="48"/>
      <c r="BP1003" s="48"/>
      <c r="BQ1003" s="48"/>
      <c r="BR1003" s="48"/>
      <c r="BS1003" s="48"/>
      <c r="BT1003" s="48"/>
      <c r="BU1003" s="48"/>
      <c r="BV1003" s="48"/>
      <c r="BW1003" s="48"/>
      <c r="BX1003" s="48"/>
      <c r="BY1003" s="48"/>
      <c r="BZ1003" s="48"/>
      <c r="CA1003" s="48"/>
      <c r="CB1003" s="48"/>
      <c r="CC1003" s="48"/>
      <c r="CD1003" s="48"/>
      <c r="CE1003" s="48"/>
    </row>
    <row r="1004" spans="1:83" ht="13.2" x14ac:dyDescent="0.25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48"/>
      <c r="BG1004" s="48"/>
      <c r="BH1004" s="48"/>
      <c r="BI1004" s="48"/>
      <c r="BJ1004" s="48"/>
      <c r="BK1004" s="48"/>
      <c r="BL1004" s="77"/>
      <c r="BM1004" s="48"/>
      <c r="BN1004" s="48"/>
      <c r="BO1004" s="48"/>
      <c r="BP1004" s="48"/>
      <c r="BQ1004" s="48"/>
      <c r="BR1004" s="48"/>
      <c r="BS1004" s="48"/>
      <c r="BT1004" s="48"/>
      <c r="BU1004" s="48"/>
      <c r="BV1004" s="48"/>
      <c r="BW1004" s="48"/>
      <c r="BX1004" s="48"/>
      <c r="BY1004" s="48"/>
      <c r="BZ1004" s="48"/>
      <c r="CA1004" s="48"/>
      <c r="CB1004" s="48"/>
      <c r="CC1004" s="48"/>
      <c r="CD1004" s="48"/>
      <c r="CE1004" s="48"/>
    </row>
    <row r="1005" spans="1:83" ht="13.2" x14ac:dyDescent="0.2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8"/>
      <c r="AO1005" s="48"/>
      <c r="AP1005" s="48"/>
      <c r="AQ1005" s="48"/>
      <c r="AR1005" s="48"/>
      <c r="AS1005" s="48"/>
      <c r="AT1005" s="48"/>
      <c r="AU1005" s="48"/>
      <c r="AV1005" s="48"/>
      <c r="AW1005" s="48"/>
      <c r="AX1005" s="48"/>
      <c r="AY1005" s="48"/>
      <c r="AZ1005" s="48"/>
      <c r="BA1005" s="48"/>
      <c r="BB1005" s="48"/>
      <c r="BC1005" s="48"/>
      <c r="BD1005" s="48"/>
      <c r="BE1005" s="48"/>
      <c r="BF1005" s="48"/>
      <c r="BG1005" s="48"/>
      <c r="BH1005" s="48"/>
      <c r="BI1005" s="48"/>
      <c r="BJ1005" s="48"/>
      <c r="BK1005" s="48"/>
      <c r="BL1005" s="77"/>
      <c r="BM1005" s="48"/>
      <c r="BN1005" s="48"/>
      <c r="BO1005" s="48"/>
      <c r="BP1005" s="48"/>
      <c r="BQ1005" s="48"/>
      <c r="BR1005" s="48"/>
      <c r="BS1005" s="48"/>
      <c r="BT1005" s="48"/>
      <c r="BU1005" s="48"/>
      <c r="BV1005" s="48"/>
      <c r="BW1005" s="48"/>
      <c r="BX1005" s="48"/>
      <c r="BY1005" s="48"/>
      <c r="BZ1005" s="48"/>
      <c r="CA1005" s="48"/>
      <c r="CB1005" s="48"/>
      <c r="CC1005" s="48"/>
      <c r="CD1005" s="48"/>
      <c r="CE1005" s="48"/>
    </row>
    <row r="1006" spans="1:83" ht="13.2" x14ac:dyDescent="0.25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48"/>
      <c r="AM1006" s="48"/>
      <c r="AN1006" s="48"/>
      <c r="AO1006" s="48"/>
      <c r="AP1006" s="48"/>
      <c r="AQ1006" s="48"/>
      <c r="AR1006" s="48"/>
      <c r="AS1006" s="48"/>
      <c r="AT1006" s="48"/>
      <c r="AU1006" s="48"/>
      <c r="AV1006" s="48"/>
      <c r="AW1006" s="48"/>
      <c r="AX1006" s="48"/>
      <c r="AY1006" s="48"/>
      <c r="AZ1006" s="48"/>
      <c r="BA1006" s="48"/>
      <c r="BB1006" s="48"/>
      <c r="BC1006" s="48"/>
      <c r="BD1006" s="48"/>
      <c r="BE1006" s="48"/>
      <c r="BF1006" s="48"/>
      <c r="BG1006" s="48"/>
      <c r="BH1006" s="48"/>
      <c r="BI1006" s="48"/>
      <c r="BJ1006" s="48"/>
      <c r="BK1006" s="48"/>
      <c r="BL1006" s="77"/>
      <c r="BM1006" s="48"/>
      <c r="BN1006" s="48"/>
      <c r="BO1006" s="48"/>
      <c r="BP1006" s="48"/>
      <c r="BQ1006" s="48"/>
      <c r="BR1006" s="48"/>
      <c r="BS1006" s="48"/>
      <c r="BT1006" s="48"/>
      <c r="BU1006" s="48"/>
      <c r="BV1006" s="48"/>
      <c r="BW1006" s="48"/>
      <c r="BX1006" s="48"/>
      <c r="BY1006" s="48"/>
      <c r="BZ1006" s="48"/>
      <c r="CA1006" s="48"/>
      <c r="CB1006" s="48"/>
      <c r="CC1006" s="48"/>
      <c r="CD1006" s="48"/>
      <c r="CE1006" s="48"/>
    </row>
    <row r="1007" spans="1:83" ht="13.2" x14ac:dyDescent="0.25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48"/>
      <c r="AM1007" s="48"/>
      <c r="AN1007" s="48"/>
      <c r="AO1007" s="48"/>
      <c r="AP1007" s="48"/>
      <c r="AQ1007" s="48"/>
      <c r="AR1007" s="48"/>
      <c r="AS1007" s="48"/>
      <c r="AT1007" s="48"/>
      <c r="AU1007" s="48"/>
      <c r="AV1007" s="48"/>
      <c r="AW1007" s="48"/>
      <c r="AX1007" s="48"/>
      <c r="AY1007" s="48"/>
      <c r="AZ1007" s="48"/>
      <c r="BA1007" s="48"/>
      <c r="BB1007" s="48"/>
      <c r="BC1007" s="48"/>
      <c r="BD1007" s="48"/>
      <c r="BE1007" s="48"/>
      <c r="BF1007" s="48"/>
      <c r="BG1007" s="48"/>
      <c r="BH1007" s="48"/>
      <c r="BI1007" s="48"/>
      <c r="BJ1007" s="48"/>
      <c r="BK1007" s="48"/>
      <c r="BL1007" s="77"/>
      <c r="BM1007" s="48"/>
      <c r="BN1007" s="48"/>
      <c r="BO1007" s="48"/>
      <c r="BP1007" s="48"/>
      <c r="BQ1007" s="48"/>
      <c r="BR1007" s="48"/>
      <c r="BS1007" s="48"/>
      <c r="BT1007" s="48"/>
      <c r="BU1007" s="48"/>
      <c r="BV1007" s="48"/>
      <c r="BW1007" s="48"/>
      <c r="BX1007" s="48"/>
      <c r="BY1007" s="48"/>
      <c r="BZ1007" s="48"/>
      <c r="CA1007" s="48"/>
      <c r="CB1007" s="48"/>
      <c r="CC1007" s="48"/>
      <c r="CD1007" s="48"/>
      <c r="CE1007" s="48"/>
    </row>
    <row r="1008" spans="1:83" ht="13.2" x14ac:dyDescent="0.25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48"/>
      <c r="AM1008" s="48"/>
      <c r="AN1008" s="48"/>
      <c r="AO1008" s="48"/>
      <c r="AP1008" s="48"/>
      <c r="AQ1008" s="48"/>
      <c r="AR1008" s="48"/>
      <c r="AS1008" s="48"/>
      <c r="AT1008" s="48"/>
      <c r="AU1008" s="48"/>
      <c r="AV1008" s="48"/>
      <c r="AW1008" s="48"/>
      <c r="AX1008" s="48"/>
      <c r="AY1008" s="48"/>
      <c r="AZ1008" s="48"/>
      <c r="BA1008" s="48"/>
      <c r="BB1008" s="48"/>
      <c r="BC1008" s="48"/>
      <c r="BD1008" s="48"/>
      <c r="BE1008" s="48"/>
      <c r="BF1008" s="48"/>
      <c r="BG1008" s="48"/>
      <c r="BH1008" s="48"/>
      <c r="BI1008" s="48"/>
      <c r="BJ1008" s="48"/>
      <c r="BK1008" s="48"/>
      <c r="BL1008" s="77"/>
      <c r="BM1008" s="48"/>
      <c r="BN1008" s="48"/>
      <c r="BO1008" s="48"/>
      <c r="BP1008" s="48"/>
      <c r="BQ1008" s="48"/>
      <c r="BR1008" s="48"/>
      <c r="BS1008" s="48"/>
      <c r="BT1008" s="48"/>
      <c r="BU1008" s="48"/>
      <c r="BV1008" s="48"/>
      <c r="BW1008" s="48"/>
      <c r="BX1008" s="48"/>
      <c r="BY1008" s="48"/>
      <c r="BZ1008" s="48"/>
      <c r="CA1008" s="48"/>
      <c r="CB1008" s="48"/>
      <c r="CC1008" s="48"/>
      <c r="CD1008" s="48"/>
      <c r="CE1008" s="48"/>
    </row>
    <row r="1009" spans="1:83" ht="13.2" x14ac:dyDescent="0.25">
      <c r="A1009" s="48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48"/>
      <c r="AO1009" s="48"/>
      <c r="AP1009" s="48"/>
      <c r="AQ1009" s="48"/>
      <c r="AR1009" s="48"/>
      <c r="AS1009" s="48"/>
      <c r="AT1009" s="48"/>
      <c r="AU1009" s="48"/>
      <c r="AV1009" s="48"/>
      <c r="AW1009" s="48"/>
      <c r="AX1009" s="48"/>
      <c r="AY1009" s="48"/>
      <c r="AZ1009" s="48"/>
      <c r="BA1009" s="48"/>
      <c r="BB1009" s="48"/>
      <c r="BC1009" s="48"/>
      <c r="BD1009" s="48"/>
      <c r="BE1009" s="48"/>
      <c r="BF1009" s="48"/>
      <c r="BG1009" s="48"/>
      <c r="BH1009" s="48"/>
      <c r="BI1009" s="48"/>
      <c r="BJ1009" s="48"/>
      <c r="BK1009" s="48"/>
      <c r="BL1009" s="77"/>
      <c r="BM1009" s="48"/>
      <c r="BN1009" s="48"/>
      <c r="BO1009" s="48"/>
      <c r="BP1009" s="48"/>
      <c r="BQ1009" s="48"/>
      <c r="BR1009" s="48"/>
      <c r="BS1009" s="48"/>
      <c r="BT1009" s="48"/>
      <c r="BU1009" s="48"/>
      <c r="BV1009" s="48"/>
      <c r="BW1009" s="48"/>
      <c r="BX1009" s="48"/>
      <c r="BY1009" s="48"/>
      <c r="BZ1009" s="48"/>
      <c r="CA1009" s="48"/>
      <c r="CB1009" s="48"/>
      <c r="CC1009" s="48"/>
      <c r="CD1009" s="48"/>
      <c r="CE1009" s="48"/>
    </row>
    <row r="1010" spans="1:83" ht="13.2" x14ac:dyDescent="0.25">
      <c r="A1010" s="48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48"/>
      <c r="AO1010" s="48"/>
      <c r="AP1010" s="48"/>
      <c r="AQ1010" s="48"/>
      <c r="AR1010" s="48"/>
      <c r="AS1010" s="48"/>
      <c r="AT1010" s="48"/>
      <c r="AU1010" s="48"/>
      <c r="AV1010" s="48"/>
      <c r="AW1010" s="48"/>
      <c r="AX1010" s="48"/>
      <c r="AY1010" s="48"/>
      <c r="AZ1010" s="48"/>
      <c r="BA1010" s="48"/>
      <c r="BB1010" s="48"/>
      <c r="BC1010" s="48"/>
      <c r="BD1010" s="48"/>
      <c r="BE1010" s="48"/>
      <c r="BF1010" s="48"/>
      <c r="BG1010" s="48"/>
      <c r="BH1010" s="48"/>
      <c r="BI1010" s="48"/>
      <c r="BJ1010" s="48"/>
      <c r="BK1010" s="48"/>
      <c r="BL1010" s="77"/>
      <c r="BM1010" s="48"/>
      <c r="BN1010" s="48"/>
      <c r="BO1010" s="48"/>
      <c r="BP1010" s="48"/>
      <c r="BQ1010" s="48"/>
      <c r="BR1010" s="48"/>
      <c r="BS1010" s="48"/>
      <c r="BT1010" s="48"/>
      <c r="BU1010" s="48"/>
      <c r="BV1010" s="48"/>
      <c r="BW1010" s="48"/>
      <c r="BX1010" s="48"/>
      <c r="BY1010" s="48"/>
      <c r="BZ1010" s="48"/>
      <c r="CA1010" s="48"/>
      <c r="CB1010" s="48"/>
      <c r="CC1010" s="48"/>
      <c r="CD1010" s="48"/>
      <c r="CE1010" s="48"/>
    </row>
    <row r="1011" spans="1:83" ht="13.2" x14ac:dyDescent="0.25">
      <c r="A1011" s="48"/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48"/>
      <c r="AO1011" s="48"/>
      <c r="AP1011" s="48"/>
      <c r="AQ1011" s="48"/>
      <c r="AR1011" s="48"/>
      <c r="AS1011" s="48"/>
      <c r="AT1011" s="48"/>
      <c r="AU1011" s="48"/>
      <c r="AV1011" s="48"/>
      <c r="AW1011" s="48"/>
      <c r="AX1011" s="48"/>
      <c r="AY1011" s="48"/>
      <c r="AZ1011" s="48"/>
      <c r="BA1011" s="48"/>
      <c r="BB1011" s="48"/>
      <c r="BC1011" s="48"/>
      <c r="BD1011" s="48"/>
      <c r="BE1011" s="48"/>
      <c r="BF1011" s="48"/>
      <c r="BG1011" s="48"/>
      <c r="BH1011" s="48"/>
      <c r="BI1011" s="48"/>
      <c r="BJ1011" s="48"/>
      <c r="BK1011" s="48"/>
      <c r="BL1011" s="77"/>
      <c r="BM1011" s="48"/>
      <c r="BN1011" s="48"/>
      <c r="BO1011" s="48"/>
      <c r="BP1011" s="48"/>
      <c r="BQ1011" s="48"/>
      <c r="BR1011" s="48"/>
      <c r="BS1011" s="48"/>
      <c r="BT1011" s="48"/>
      <c r="BU1011" s="48"/>
      <c r="BV1011" s="48"/>
      <c r="BW1011" s="48"/>
      <c r="BX1011" s="48"/>
      <c r="BY1011" s="48"/>
      <c r="BZ1011" s="48"/>
      <c r="CA1011" s="48"/>
      <c r="CB1011" s="48"/>
      <c r="CC1011" s="48"/>
      <c r="CD1011" s="48"/>
      <c r="CE1011" s="48"/>
    </row>
    <row r="1012" spans="1:83" ht="13.2" x14ac:dyDescent="0.25">
      <c r="A1012" s="48"/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48"/>
      <c r="AO1012" s="48"/>
      <c r="AP1012" s="48"/>
      <c r="AQ1012" s="48"/>
      <c r="AR1012" s="48"/>
      <c r="AS1012" s="48"/>
      <c r="AT1012" s="48"/>
      <c r="AU1012" s="48"/>
      <c r="AV1012" s="48"/>
      <c r="AW1012" s="48"/>
      <c r="AX1012" s="48"/>
      <c r="AY1012" s="48"/>
      <c r="AZ1012" s="48"/>
      <c r="BA1012" s="48"/>
      <c r="BB1012" s="48"/>
      <c r="BC1012" s="48"/>
      <c r="BD1012" s="48"/>
      <c r="BE1012" s="48"/>
      <c r="BF1012" s="48"/>
      <c r="BG1012" s="48"/>
      <c r="BH1012" s="48"/>
      <c r="BI1012" s="48"/>
      <c r="BJ1012" s="48"/>
      <c r="BK1012" s="48"/>
      <c r="BL1012" s="77"/>
      <c r="BM1012" s="48"/>
      <c r="BN1012" s="48"/>
      <c r="BO1012" s="48"/>
      <c r="BP1012" s="48"/>
      <c r="BQ1012" s="48"/>
      <c r="BR1012" s="48"/>
      <c r="BS1012" s="48"/>
      <c r="BT1012" s="48"/>
      <c r="BU1012" s="48"/>
      <c r="BV1012" s="48"/>
      <c r="BW1012" s="48"/>
      <c r="BX1012" s="48"/>
      <c r="BY1012" s="48"/>
      <c r="BZ1012" s="48"/>
      <c r="CA1012" s="48"/>
      <c r="CB1012" s="48"/>
      <c r="CC1012" s="48"/>
      <c r="CD1012" s="48"/>
      <c r="CE1012" s="48"/>
    </row>
    <row r="1013" spans="1:83" ht="13.2" x14ac:dyDescent="0.25">
      <c r="A1013" s="48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  <c r="AF1013" s="48"/>
      <c r="AG1013" s="48"/>
      <c r="AH1013" s="48"/>
      <c r="AI1013" s="48"/>
      <c r="AJ1013" s="48"/>
      <c r="AK1013" s="48"/>
      <c r="AL1013" s="48"/>
      <c r="AM1013" s="48"/>
      <c r="AN1013" s="48"/>
      <c r="AO1013" s="48"/>
      <c r="AP1013" s="48"/>
      <c r="AQ1013" s="48"/>
      <c r="AR1013" s="48"/>
      <c r="AS1013" s="48"/>
      <c r="AT1013" s="48"/>
      <c r="AU1013" s="48"/>
      <c r="AV1013" s="48"/>
      <c r="AW1013" s="48"/>
      <c r="AX1013" s="48"/>
      <c r="AY1013" s="48"/>
      <c r="AZ1013" s="48"/>
      <c r="BA1013" s="48"/>
      <c r="BB1013" s="48"/>
      <c r="BC1013" s="48"/>
      <c r="BD1013" s="48"/>
      <c r="BE1013" s="48"/>
      <c r="BF1013" s="48"/>
      <c r="BG1013" s="48"/>
      <c r="BH1013" s="48"/>
      <c r="BI1013" s="48"/>
      <c r="BJ1013" s="48"/>
      <c r="BK1013" s="48"/>
      <c r="BL1013" s="77"/>
      <c r="BM1013" s="48"/>
      <c r="BN1013" s="48"/>
      <c r="BO1013" s="48"/>
      <c r="BP1013" s="48"/>
      <c r="BQ1013" s="48"/>
      <c r="BR1013" s="48"/>
      <c r="BS1013" s="48"/>
      <c r="BT1013" s="48"/>
      <c r="BU1013" s="48"/>
      <c r="BV1013" s="48"/>
      <c r="BW1013" s="48"/>
      <c r="BX1013" s="48"/>
      <c r="BY1013" s="48"/>
      <c r="BZ1013" s="48"/>
      <c r="CA1013" s="48"/>
      <c r="CB1013" s="48"/>
      <c r="CC1013" s="48"/>
      <c r="CD1013" s="48"/>
      <c r="CE1013" s="48"/>
    </row>
    <row r="1014" spans="1:83" ht="13.2" x14ac:dyDescent="0.25">
      <c r="A1014" s="48"/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  <c r="AF1014" s="48"/>
      <c r="AG1014" s="48"/>
      <c r="AH1014" s="48"/>
      <c r="AI1014" s="48"/>
      <c r="AJ1014" s="48"/>
      <c r="AK1014" s="48"/>
      <c r="AL1014" s="48"/>
      <c r="AM1014" s="48"/>
      <c r="AN1014" s="48"/>
      <c r="AO1014" s="48"/>
      <c r="AP1014" s="48"/>
      <c r="AQ1014" s="48"/>
      <c r="AR1014" s="48"/>
      <c r="AS1014" s="48"/>
      <c r="AT1014" s="48"/>
      <c r="AU1014" s="48"/>
      <c r="AV1014" s="48"/>
      <c r="AW1014" s="48"/>
      <c r="AX1014" s="48"/>
      <c r="AY1014" s="48"/>
      <c r="AZ1014" s="48"/>
      <c r="BA1014" s="48"/>
      <c r="BB1014" s="48"/>
      <c r="BC1014" s="48"/>
      <c r="BD1014" s="48"/>
      <c r="BE1014" s="48"/>
      <c r="BF1014" s="48"/>
      <c r="BG1014" s="48"/>
      <c r="BH1014" s="48"/>
      <c r="BI1014" s="48"/>
      <c r="BJ1014" s="48"/>
      <c r="BK1014" s="48"/>
      <c r="BL1014" s="77"/>
      <c r="BM1014" s="48"/>
      <c r="BN1014" s="48"/>
      <c r="BO1014" s="48"/>
      <c r="BP1014" s="48"/>
      <c r="BQ1014" s="48"/>
      <c r="BR1014" s="48"/>
      <c r="BS1014" s="48"/>
      <c r="BT1014" s="48"/>
      <c r="BU1014" s="48"/>
      <c r="BV1014" s="48"/>
      <c r="BW1014" s="48"/>
      <c r="BX1014" s="48"/>
      <c r="BY1014" s="48"/>
      <c r="BZ1014" s="48"/>
      <c r="CA1014" s="48"/>
      <c r="CB1014" s="48"/>
      <c r="CC1014" s="48"/>
      <c r="CD1014" s="48"/>
      <c r="CE1014" s="48"/>
    </row>
    <row r="1015" spans="1:83" ht="13.2" x14ac:dyDescent="0.25">
      <c r="A1015" s="48"/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  <c r="AF1015" s="48"/>
      <c r="AG1015" s="48"/>
      <c r="AH1015" s="48"/>
      <c r="AI1015" s="48"/>
      <c r="AJ1015" s="48"/>
      <c r="AK1015" s="48"/>
      <c r="AL1015" s="48"/>
      <c r="AM1015" s="48"/>
      <c r="AN1015" s="48"/>
      <c r="AO1015" s="48"/>
      <c r="AP1015" s="48"/>
      <c r="AQ1015" s="48"/>
      <c r="AR1015" s="48"/>
      <c r="AS1015" s="48"/>
      <c r="AT1015" s="48"/>
      <c r="AU1015" s="48"/>
      <c r="AV1015" s="48"/>
      <c r="AW1015" s="48"/>
      <c r="AX1015" s="48"/>
      <c r="AY1015" s="48"/>
      <c r="AZ1015" s="48"/>
      <c r="BA1015" s="48"/>
      <c r="BB1015" s="48"/>
      <c r="BC1015" s="48"/>
      <c r="BD1015" s="48"/>
      <c r="BE1015" s="48"/>
      <c r="BF1015" s="48"/>
      <c r="BG1015" s="48"/>
      <c r="BH1015" s="48"/>
      <c r="BI1015" s="48"/>
      <c r="BJ1015" s="48"/>
      <c r="BK1015" s="48"/>
      <c r="BL1015" s="77"/>
      <c r="BM1015" s="48"/>
      <c r="BN1015" s="48"/>
      <c r="BO1015" s="48"/>
      <c r="BP1015" s="48"/>
      <c r="BQ1015" s="48"/>
      <c r="BR1015" s="48"/>
      <c r="BS1015" s="48"/>
      <c r="BT1015" s="48"/>
      <c r="BU1015" s="48"/>
      <c r="BV1015" s="48"/>
      <c r="BW1015" s="48"/>
      <c r="BX1015" s="48"/>
      <c r="BY1015" s="48"/>
      <c r="BZ1015" s="48"/>
      <c r="CA1015" s="48"/>
      <c r="CB1015" s="48"/>
      <c r="CC1015" s="48"/>
      <c r="CD1015" s="48"/>
      <c r="CE1015" s="48"/>
    </row>
    <row r="1016" spans="1:83" ht="13.2" x14ac:dyDescent="0.25">
      <c r="A1016" s="48"/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  <c r="AF1016" s="48"/>
      <c r="AG1016" s="48"/>
      <c r="AH1016" s="48"/>
      <c r="AI1016" s="48"/>
      <c r="AJ1016" s="48"/>
      <c r="AK1016" s="48"/>
      <c r="AL1016" s="48"/>
      <c r="AM1016" s="48"/>
      <c r="AN1016" s="48"/>
      <c r="AO1016" s="48"/>
      <c r="AP1016" s="48"/>
      <c r="AQ1016" s="48"/>
      <c r="AR1016" s="48"/>
      <c r="AS1016" s="48"/>
      <c r="AT1016" s="48"/>
      <c r="AU1016" s="48"/>
      <c r="AV1016" s="48"/>
      <c r="AW1016" s="48"/>
      <c r="AX1016" s="48"/>
      <c r="AY1016" s="48"/>
      <c r="AZ1016" s="48"/>
      <c r="BA1016" s="48"/>
      <c r="BB1016" s="48"/>
      <c r="BC1016" s="48"/>
      <c r="BD1016" s="48"/>
      <c r="BE1016" s="48"/>
      <c r="BF1016" s="48"/>
      <c r="BG1016" s="48"/>
      <c r="BH1016" s="48"/>
      <c r="BI1016" s="48"/>
      <c r="BJ1016" s="48"/>
      <c r="BK1016" s="48"/>
      <c r="BL1016" s="77"/>
      <c r="BM1016" s="48"/>
      <c r="BN1016" s="48"/>
      <c r="BO1016" s="48"/>
      <c r="BP1016" s="48"/>
      <c r="BQ1016" s="48"/>
      <c r="BR1016" s="48"/>
      <c r="BS1016" s="48"/>
      <c r="BT1016" s="48"/>
      <c r="BU1016" s="48"/>
      <c r="BV1016" s="48"/>
      <c r="BW1016" s="48"/>
      <c r="BX1016" s="48"/>
      <c r="BY1016" s="48"/>
      <c r="BZ1016" s="48"/>
      <c r="CA1016" s="48"/>
      <c r="CB1016" s="48"/>
      <c r="CC1016" s="48"/>
      <c r="CD1016" s="48"/>
      <c r="CE1016" s="48"/>
    </row>
    <row r="1017" spans="1:83" ht="13.2" x14ac:dyDescent="0.25">
      <c r="A1017" s="48"/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  <c r="AF1017" s="48"/>
      <c r="AG1017" s="48"/>
      <c r="AH1017" s="48"/>
      <c r="AI1017" s="48"/>
      <c r="AJ1017" s="48"/>
      <c r="AK1017" s="48"/>
      <c r="AL1017" s="48"/>
      <c r="AM1017" s="48"/>
      <c r="AN1017" s="48"/>
      <c r="AO1017" s="48"/>
      <c r="AP1017" s="48"/>
      <c r="AQ1017" s="48"/>
      <c r="AR1017" s="48"/>
      <c r="AS1017" s="48"/>
      <c r="AT1017" s="48"/>
      <c r="AU1017" s="48"/>
      <c r="AV1017" s="48"/>
      <c r="AW1017" s="48"/>
      <c r="AX1017" s="48"/>
      <c r="AY1017" s="48"/>
      <c r="AZ1017" s="48"/>
      <c r="BA1017" s="48"/>
      <c r="BB1017" s="48"/>
      <c r="BC1017" s="48"/>
      <c r="BD1017" s="48"/>
      <c r="BE1017" s="48"/>
      <c r="BF1017" s="48"/>
      <c r="BG1017" s="48"/>
      <c r="BH1017" s="48"/>
      <c r="BI1017" s="48"/>
      <c r="BJ1017" s="48"/>
      <c r="BK1017" s="48"/>
      <c r="BL1017" s="77"/>
      <c r="BM1017" s="48"/>
      <c r="BN1017" s="48"/>
      <c r="BO1017" s="48"/>
      <c r="BP1017" s="48"/>
      <c r="BQ1017" s="48"/>
      <c r="BR1017" s="48"/>
      <c r="BS1017" s="48"/>
      <c r="BT1017" s="48"/>
      <c r="BU1017" s="48"/>
      <c r="BV1017" s="48"/>
      <c r="BW1017" s="48"/>
      <c r="BX1017" s="48"/>
      <c r="BY1017" s="48"/>
      <c r="BZ1017" s="48"/>
      <c r="CA1017" s="48"/>
      <c r="CB1017" s="48"/>
      <c r="CC1017" s="48"/>
      <c r="CD1017" s="48"/>
      <c r="CE1017" s="48"/>
    </row>
    <row r="1018" spans="1:83" ht="13.2" x14ac:dyDescent="0.25">
      <c r="A1018" s="48"/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  <c r="AF1018" s="48"/>
      <c r="AG1018" s="48"/>
      <c r="AH1018" s="48"/>
      <c r="AI1018" s="48"/>
      <c r="AJ1018" s="48"/>
      <c r="AK1018" s="48"/>
      <c r="AL1018" s="48"/>
      <c r="AM1018" s="48"/>
      <c r="AN1018" s="48"/>
      <c r="AO1018" s="48"/>
      <c r="AP1018" s="48"/>
      <c r="AQ1018" s="48"/>
      <c r="AR1018" s="48"/>
      <c r="AS1018" s="48"/>
      <c r="AT1018" s="48"/>
      <c r="AU1018" s="48"/>
      <c r="AV1018" s="48"/>
      <c r="AW1018" s="48"/>
      <c r="AX1018" s="48"/>
      <c r="AY1018" s="48"/>
      <c r="AZ1018" s="48"/>
      <c r="BA1018" s="48"/>
      <c r="BB1018" s="48"/>
      <c r="BC1018" s="48"/>
      <c r="BD1018" s="48"/>
      <c r="BE1018" s="48"/>
      <c r="BF1018" s="48"/>
      <c r="BG1018" s="48"/>
      <c r="BH1018" s="48"/>
      <c r="BI1018" s="48"/>
      <c r="BJ1018" s="48"/>
      <c r="BK1018" s="48"/>
      <c r="BL1018" s="77"/>
      <c r="BM1018" s="48"/>
      <c r="BN1018" s="48"/>
      <c r="BO1018" s="48"/>
      <c r="BP1018" s="48"/>
      <c r="BQ1018" s="48"/>
      <c r="BR1018" s="48"/>
      <c r="BS1018" s="48"/>
      <c r="BT1018" s="48"/>
      <c r="BU1018" s="48"/>
      <c r="BV1018" s="48"/>
      <c r="BW1018" s="48"/>
      <c r="BX1018" s="48"/>
      <c r="BY1018" s="48"/>
      <c r="BZ1018" s="48"/>
      <c r="CA1018" s="48"/>
      <c r="CB1018" s="48"/>
      <c r="CC1018" s="48"/>
      <c r="CD1018" s="48"/>
      <c r="CE1018" s="48"/>
    </row>
    <row r="1019" spans="1:83" ht="13.2" x14ac:dyDescent="0.25">
      <c r="A1019" s="48"/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  <c r="AF1019" s="48"/>
      <c r="AG1019" s="48"/>
      <c r="AH1019" s="48"/>
      <c r="AI1019" s="48"/>
      <c r="AJ1019" s="48"/>
      <c r="AK1019" s="48"/>
      <c r="AL1019" s="48"/>
      <c r="AM1019" s="48"/>
      <c r="AN1019" s="48"/>
      <c r="AO1019" s="48"/>
      <c r="AP1019" s="48"/>
      <c r="AQ1019" s="48"/>
      <c r="AR1019" s="48"/>
      <c r="AS1019" s="48"/>
      <c r="AT1019" s="48"/>
      <c r="AU1019" s="48"/>
      <c r="AV1019" s="48"/>
      <c r="AW1019" s="48"/>
      <c r="AX1019" s="48"/>
      <c r="AY1019" s="48"/>
      <c r="AZ1019" s="48"/>
      <c r="BA1019" s="48"/>
      <c r="BB1019" s="48"/>
      <c r="BC1019" s="48"/>
      <c r="BD1019" s="48"/>
      <c r="BE1019" s="48"/>
      <c r="BF1019" s="48"/>
      <c r="BG1019" s="48"/>
      <c r="BH1019" s="48"/>
      <c r="BI1019" s="48"/>
      <c r="BJ1019" s="48"/>
      <c r="BK1019" s="48"/>
      <c r="BL1019" s="77"/>
      <c r="BM1019" s="48"/>
      <c r="BN1019" s="48"/>
      <c r="BO1019" s="48"/>
      <c r="BP1019" s="48"/>
      <c r="BQ1019" s="48"/>
      <c r="BR1019" s="48"/>
      <c r="BS1019" s="48"/>
      <c r="BT1019" s="48"/>
      <c r="BU1019" s="48"/>
      <c r="BV1019" s="48"/>
      <c r="BW1019" s="48"/>
      <c r="BX1019" s="48"/>
      <c r="BY1019" s="48"/>
      <c r="BZ1019" s="48"/>
      <c r="CA1019" s="48"/>
      <c r="CB1019" s="48"/>
      <c r="CC1019" s="48"/>
      <c r="CD1019" s="48"/>
      <c r="CE1019" s="48"/>
    </row>
    <row r="1020" spans="1:83" ht="13.2" x14ac:dyDescent="0.25">
      <c r="A1020" s="48"/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  <c r="AF1020" s="48"/>
      <c r="AG1020" s="48"/>
      <c r="AH1020" s="48"/>
      <c r="AI1020" s="48"/>
      <c r="AJ1020" s="48"/>
      <c r="AK1020" s="48"/>
      <c r="AL1020" s="48"/>
      <c r="AM1020" s="48"/>
      <c r="AN1020" s="48"/>
      <c r="AO1020" s="48"/>
      <c r="AP1020" s="48"/>
      <c r="AQ1020" s="48"/>
      <c r="AR1020" s="48"/>
      <c r="AS1020" s="48"/>
      <c r="AT1020" s="48"/>
      <c r="AU1020" s="48"/>
      <c r="AV1020" s="48"/>
      <c r="AW1020" s="48"/>
      <c r="AX1020" s="48"/>
      <c r="AY1020" s="48"/>
      <c r="AZ1020" s="48"/>
      <c r="BA1020" s="48"/>
      <c r="BB1020" s="48"/>
      <c r="BC1020" s="48"/>
      <c r="BD1020" s="48"/>
      <c r="BE1020" s="48"/>
      <c r="BF1020" s="48"/>
      <c r="BG1020" s="48"/>
      <c r="BH1020" s="48"/>
      <c r="BI1020" s="48"/>
      <c r="BJ1020" s="48"/>
      <c r="BK1020" s="48"/>
      <c r="BL1020" s="77"/>
      <c r="BM1020" s="48"/>
      <c r="BN1020" s="48"/>
      <c r="BO1020" s="48"/>
      <c r="BP1020" s="48"/>
      <c r="BQ1020" s="48"/>
      <c r="BR1020" s="48"/>
      <c r="BS1020" s="48"/>
      <c r="BT1020" s="48"/>
      <c r="BU1020" s="48"/>
      <c r="BV1020" s="48"/>
      <c r="BW1020" s="48"/>
      <c r="BX1020" s="48"/>
      <c r="BY1020" s="48"/>
      <c r="BZ1020" s="48"/>
      <c r="CA1020" s="48"/>
      <c r="CB1020" s="48"/>
      <c r="CC1020" s="48"/>
      <c r="CD1020" s="48"/>
      <c r="CE1020" s="48"/>
    </row>
    <row r="1021" spans="1:83" ht="13.2" x14ac:dyDescent="0.25">
      <c r="A1021" s="48"/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  <c r="AF1021" s="48"/>
      <c r="AG1021" s="48"/>
      <c r="AH1021" s="48"/>
      <c r="AI1021" s="48"/>
      <c r="AJ1021" s="48"/>
      <c r="AK1021" s="48"/>
      <c r="AL1021" s="48"/>
      <c r="AM1021" s="48"/>
      <c r="AN1021" s="48"/>
      <c r="AO1021" s="48"/>
      <c r="AP1021" s="48"/>
      <c r="AQ1021" s="48"/>
      <c r="AR1021" s="48"/>
      <c r="AS1021" s="48"/>
      <c r="AT1021" s="48"/>
      <c r="AU1021" s="48"/>
      <c r="AV1021" s="48"/>
      <c r="AW1021" s="48"/>
      <c r="AX1021" s="48"/>
      <c r="AY1021" s="48"/>
      <c r="AZ1021" s="48"/>
      <c r="BA1021" s="48"/>
      <c r="BB1021" s="48"/>
      <c r="BC1021" s="48"/>
      <c r="BD1021" s="48"/>
      <c r="BE1021" s="48"/>
      <c r="BF1021" s="48"/>
      <c r="BG1021" s="48"/>
      <c r="BH1021" s="48"/>
      <c r="BI1021" s="48"/>
      <c r="BJ1021" s="48"/>
      <c r="BK1021" s="48"/>
      <c r="BL1021" s="77"/>
      <c r="BM1021" s="48"/>
      <c r="BN1021" s="48"/>
      <c r="BO1021" s="48"/>
      <c r="BP1021" s="48"/>
      <c r="BQ1021" s="48"/>
      <c r="BR1021" s="48"/>
      <c r="BS1021" s="48"/>
      <c r="BT1021" s="48"/>
      <c r="BU1021" s="48"/>
      <c r="BV1021" s="48"/>
      <c r="BW1021" s="48"/>
      <c r="BX1021" s="48"/>
      <c r="BY1021" s="48"/>
      <c r="BZ1021" s="48"/>
      <c r="CA1021" s="48"/>
      <c r="CB1021" s="48"/>
      <c r="CC1021" s="48"/>
      <c r="CD1021" s="48"/>
      <c r="CE1021" s="48"/>
    </row>
    <row r="1022" spans="1:83" ht="13.2" x14ac:dyDescent="0.25">
      <c r="A1022" s="48"/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  <c r="AF1022" s="48"/>
      <c r="AG1022" s="48"/>
      <c r="AH1022" s="48"/>
      <c r="AI1022" s="48"/>
      <c r="AJ1022" s="48"/>
      <c r="AK1022" s="48"/>
      <c r="AL1022" s="48"/>
      <c r="AM1022" s="48"/>
      <c r="AN1022" s="48"/>
      <c r="AO1022" s="48"/>
      <c r="AP1022" s="48"/>
      <c r="AQ1022" s="48"/>
      <c r="AR1022" s="48"/>
      <c r="AS1022" s="48"/>
      <c r="AT1022" s="48"/>
      <c r="AU1022" s="48"/>
      <c r="AV1022" s="48"/>
      <c r="AW1022" s="48"/>
      <c r="AX1022" s="48"/>
      <c r="AY1022" s="48"/>
      <c r="AZ1022" s="48"/>
      <c r="BA1022" s="48"/>
      <c r="BB1022" s="48"/>
      <c r="BC1022" s="48"/>
      <c r="BD1022" s="48"/>
      <c r="BE1022" s="48"/>
      <c r="BF1022" s="48"/>
      <c r="BG1022" s="48"/>
      <c r="BH1022" s="48"/>
      <c r="BI1022" s="48"/>
      <c r="BJ1022" s="48"/>
      <c r="BK1022" s="48"/>
      <c r="BL1022" s="77"/>
      <c r="BM1022" s="48"/>
      <c r="BN1022" s="48"/>
      <c r="BO1022" s="48"/>
      <c r="BP1022" s="48"/>
      <c r="BQ1022" s="48"/>
      <c r="BR1022" s="48"/>
      <c r="BS1022" s="48"/>
      <c r="BT1022" s="48"/>
      <c r="BU1022" s="48"/>
      <c r="BV1022" s="48"/>
      <c r="BW1022" s="48"/>
      <c r="BX1022" s="48"/>
      <c r="BY1022" s="48"/>
      <c r="BZ1022" s="48"/>
      <c r="CA1022" s="48"/>
      <c r="CB1022" s="48"/>
      <c r="CC1022" s="48"/>
      <c r="CD1022" s="48"/>
      <c r="CE1022" s="48"/>
    </row>
    <row r="1023" spans="1:83" ht="13.2" x14ac:dyDescent="0.25">
      <c r="A1023" s="48"/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  <c r="AF1023" s="48"/>
      <c r="AG1023" s="48"/>
      <c r="AH1023" s="48"/>
      <c r="AI1023" s="48"/>
      <c r="AJ1023" s="48"/>
      <c r="AK1023" s="48"/>
      <c r="AL1023" s="48"/>
      <c r="AM1023" s="48"/>
      <c r="AN1023" s="48"/>
      <c r="AO1023" s="48"/>
      <c r="AP1023" s="48"/>
      <c r="AQ1023" s="48"/>
      <c r="AR1023" s="48"/>
      <c r="AS1023" s="48"/>
      <c r="AT1023" s="48"/>
      <c r="AU1023" s="48"/>
      <c r="AV1023" s="48"/>
      <c r="AW1023" s="48"/>
      <c r="AX1023" s="48"/>
      <c r="AY1023" s="48"/>
      <c r="AZ1023" s="48"/>
      <c r="BA1023" s="48"/>
      <c r="BB1023" s="48"/>
      <c r="BC1023" s="48"/>
      <c r="BD1023" s="48"/>
      <c r="BE1023" s="48"/>
      <c r="BF1023" s="48"/>
      <c r="BG1023" s="48"/>
      <c r="BH1023" s="48"/>
      <c r="BI1023" s="48"/>
      <c r="BJ1023" s="48"/>
      <c r="BK1023" s="48"/>
      <c r="BL1023" s="77"/>
      <c r="BM1023" s="48"/>
      <c r="BN1023" s="48"/>
      <c r="BO1023" s="48"/>
      <c r="BP1023" s="48"/>
      <c r="BQ1023" s="48"/>
      <c r="BR1023" s="48"/>
      <c r="BS1023" s="48"/>
      <c r="BT1023" s="48"/>
      <c r="BU1023" s="48"/>
      <c r="BV1023" s="48"/>
      <c r="BW1023" s="48"/>
      <c r="BX1023" s="48"/>
      <c r="BY1023" s="48"/>
      <c r="BZ1023" s="48"/>
      <c r="CA1023" s="48"/>
      <c r="CB1023" s="48"/>
      <c r="CC1023" s="48"/>
      <c r="CD1023" s="48"/>
      <c r="CE1023" s="48"/>
    </row>
    <row r="1024" spans="1:83" ht="13.2" x14ac:dyDescent="0.25">
      <c r="A1024" s="48"/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  <c r="AF1024" s="48"/>
      <c r="AG1024" s="48"/>
      <c r="AH1024" s="48"/>
      <c r="AI1024" s="48"/>
      <c r="AJ1024" s="48"/>
      <c r="AK1024" s="48"/>
      <c r="AL1024" s="48"/>
      <c r="AM1024" s="48"/>
      <c r="AN1024" s="48"/>
      <c r="AO1024" s="48"/>
      <c r="AP1024" s="48"/>
      <c r="AQ1024" s="48"/>
      <c r="AR1024" s="48"/>
      <c r="AS1024" s="48"/>
      <c r="AT1024" s="48"/>
      <c r="AU1024" s="48"/>
      <c r="AV1024" s="48"/>
      <c r="AW1024" s="48"/>
      <c r="AX1024" s="48"/>
      <c r="AY1024" s="48"/>
      <c r="AZ1024" s="48"/>
      <c r="BA1024" s="48"/>
      <c r="BB1024" s="48"/>
      <c r="BC1024" s="48"/>
      <c r="BD1024" s="48"/>
      <c r="BE1024" s="48"/>
      <c r="BF1024" s="48"/>
      <c r="BG1024" s="48"/>
      <c r="BH1024" s="48"/>
      <c r="BI1024" s="48"/>
      <c r="BJ1024" s="48"/>
      <c r="BK1024" s="48"/>
      <c r="BL1024" s="77"/>
      <c r="BM1024" s="48"/>
      <c r="BN1024" s="48"/>
      <c r="BO1024" s="48"/>
      <c r="BP1024" s="48"/>
      <c r="BQ1024" s="48"/>
      <c r="BR1024" s="48"/>
      <c r="BS1024" s="48"/>
      <c r="BT1024" s="48"/>
      <c r="BU1024" s="48"/>
      <c r="BV1024" s="48"/>
      <c r="BW1024" s="48"/>
      <c r="BX1024" s="48"/>
      <c r="BY1024" s="48"/>
      <c r="BZ1024" s="48"/>
      <c r="CA1024" s="48"/>
      <c r="CB1024" s="48"/>
      <c r="CC1024" s="48"/>
      <c r="CD1024" s="48"/>
      <c r="CE1024" s="48"/>
    </row>
    <row r="1025" spans="1:83" ht="13.2" x14ac:dyDescent="0.25">
      <c r="A1025" s="48"/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  <c r="AF1025" s="48"/>
      <c r="AG1025" s="48"/>
      <c r="AH1025" s="48"/>
      <c r="AI1025" s="48"/>
      <c r="AJ1025" s="48"/>
      <c r="AK1025" s="48"/>
      <c r="AL1025" s="48"/>
      <c r="AM1025" s="48"/>
      <c r="AN1025" s="48"/>
      <c r="AO1025" s="48"/>
      <c r="AP1025" s="48"/>
      <c r="AQ1025" s="48"/>
      <c r="AR1025" s="48"/>
      <c r="AS1025" s="48"/>
      <c r="AT1025" s="48"/>
      <c r="AU1025" s="48"/>
      <c r="AV1025" s="48"/>
      <c r="AW1025" s="48"/>
      <c r="AX1025" s="48"/>
      <c r="AY1025" s="48"/>
      <c r="AZ1025" s="48"/>
      <c r="BA1025" s="48"/>
      <c r="BB1025" s="48"/>
      <c r="BC1025" s="48"/>
      <c r="BD1025" s="48"/>
      <c r="BE1025" s="48"/>
      <c r="BF1025" s="48"/>
      <c r="BG1025" s="48"/>
      <c r="BH1025" s="48"/>
      <c r="BI1025" s="48"/>
      <c r="BJ1025" s="48"/>
      <c r="BK1025" s="48"/>
      <c r="BL1025" s="77"/>
      <c r="BM1025" s="48"/>
      <c r="BN1025" s="48"/>
      <c r="BO1025" s="48"/>
      <c r="BP1025" s="48"/>
      <c r="BQ1025" s="48"/>
      <c r="BR1025" s="48"/>
      <c r="BS1025" s="48"/>
      <c r="BT1025" s="48"/>
      <c r="BU1025" s="48"/>
      <c r="BV1025" s="48"/>
      <c r="BW1025" s="48"/>
      <c r="BX1025" s="48"/>
      <c r="BY1025" s="48"/>
      <c r="BZ1025" s="48"/>
      <c r="CA1025" s="48"/>
      <c r="CB1025" s="48"/>
      <c r="CC1025" s="48"/>
      <c r="CD1025" s="48"/>
      <c r="CE1025" s="48"/>
    </row>
    <row r="1026" spans="1:83" ht="13.2" x14ac:dyDescent="0.25">
      <c r="A1026" s="48"/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  <c r="AF1026" s="48"/>
      <c r="AG1026" s="48"/>
      <c r="AH1026" s="48"/>
      <c r="AI1026" s="48"/>
      <c r="AJ1026" s="48"/>
      <c r="AK1026" s="48"/>
      <c r="AL1026" s="48"/>
      <c r="AM1026" s="48"/>
      <c r="AN1026" s="48"/>
      <c r="AO1026" s="48"/>
      <c r="AP1026" s="48"/>
      <c r="AQ1026" s="48"/>
      <c r="AR1026" s="48"/>
      <c r="AS1026" s="48"/>
      <c r="AT1026" s="48"/>
      <c r="AU1026" s="48"/>
      <c r="AV1026" s="48"/>
      <c r="AW1026" s="48"/>
      <c r="AX1026" s="48"/>
      <c r="AY1026" s="48"/>
      <c r="AZ1026" s="48"/>
      <c r="BA1026" s="48"/>
      <c r="BB1026" s="48"/>
      <c r="BC1026" s="48"/>
      <c r="BD1026" s="48"/>
      <c r="BE1026" s="48"/>
      <c r="BF1026" s="48"/>
      <c r="BG1026" s="48"/>
      <c r="BH1026" s="48"/>
      <c r="BI1026" s="48"/>
      <c r="BJ1026" s="48"/>
      <c r="BK1026" s="48"/>
      <c r="BL1026" s="77"/>
      <c r="BM1026" s="48"/>
      <c r="BN1026" s="48"/>
      <c r="BO1026" s="48"/>
      <c r="BP1026" s="48"/>
      <c r="BQ1026" s="48"/>
      <c r="BR1026" s="48"/>
      <c r="BS1026" s="48"/>
      <c r="BT1026" s="48"/>
      <c r="BU1026" s="48"/>
      <c r="BV1026" s="48"/>
      <c r="BW1026" s="48"/>
      <c r="BX1026" s="48"/>
      <c r="BY1026" s="48"/>
      <c r="BZ1026" s="48"/>
      <c r="CA1026" s="48"/>
      <c r="CB1026" s="48"/>
      <c r="CC1026" s="48"/>
      <c r="CD1026" s="48"/>
      <c r="CE1026" s="48"/>
    </row>
    <row r="1027" spans="1:83" ht="13.2" x14ac:dyDescent="0.25">
      <c r="A1027" s="48"/>
      <c r="B1027" s="48"/>
      <c r="C1027" s="48"/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  <c r="AF1027" s="48"/>
      <c r="AG1027" s="48"/>
      <c r="AH1027" s="48"/>
      <c r="AI1027" s="48"/>
      <c r="AJ1027" s="48"/>
      <c r="AK1027" s="48"/>
      <c r="AL1027" s="48"/>
      <c r="AM1027" s="48"/>
      <c r="AN1027" s="48"/>
      <c r="AO1027" s="48"/>
      <c r="AP1027" s="48"/>
      <c r="AQ1027" s="48"/>
      <c r="AR1027" s="48"/>
      <c r="AS1027" s="48"/>
      <c r="AT1027" s="48"/>
      <c r="AU1027" s="48"/>
      <c r="AV1027" s="48"/>
      <c r="AW1027" s="48"/>
      <c r="AX1027" s="48"/>
      <c r="AY1027" s="48"/>
      <c r="AZ1027" s="48"/>
      <c r="BA1027" s="48"/>
      <c r="BB1027" s="48"/>
      <c r="BC1027" s="48"/>
      <c r="BD1027" s="48"/>
      <c r="BE1027" s="48"/>
      <c r="BF1027" s="48"/>
      <c r="BG1027" s="48"/>
      <c r="BH1027" s="48"/>
      <c r="BI1027" s="48"/>
      <c r="BJ1027" s="48"/>
      <c r="BK1027" s="48"/>
      <c r="BL1027" s="77"/>
      <c r="BM1027" s="48"/>
      <c r="BN1027" s="48"/>
      <c r="BO1027" s="48"/>
      <c r="BP1027" s="48"/>
      <c r="BQ1027" s="48"/>
      <c r="BR1027" s="48"/>
      <c r="BS1027" s="48"/>
      <c r="BT1027" s="48"/>
      <c r="BU1027" s="48"/>
      <c r="BV1027" s="48"/>
      <c r="BW1027" s="48"/>
      <c r="BX1027" s="48"/>
      <c r="BY1027" s="48"/>
      <c r="BZ1027" s="48"/>
      <c r="CA1027" s="48"/>
      <c r="CB1027" s="48"/>
      <c r="CC1027" s="48"/>
      <c r="CD1027" s="48"/>
      <c r="CE1027" s="48"/>
    </row>
    <row r="1028" spans="1:83" ht="13.2" x14ac:dyDescent="0.25">
      <c r="A1028" s="48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  <c r="AF1028" s="48"/>
      <c r="AG1028" s="48"/>
      <c r="AH1028" s="48"/>
      <c r="AI1028" s="48"/>
      <c r="AJ1028" s="48"/>
      <c r="AK1028" s="48"/>
      <c r="AL1028" s="48"/>
      <c r="AM1028" s="48"/>
      <c r="AN1028" s="48"/>
      <c r="AO1028" s="48"/>
      <c r="AP1028" s="48"/>
      <c r="AQ1028" s="48"/>
      <c r="AR1028" s="48"/>
      <c r="AS1028" s="48"/>
      <c r="AT1028" s="48"/>
      <c r="AU1028" s="48"/>
      <c r="AV1028" s="48"/>
      <c r="AW1028" s="48"/>
      <c r="AX1028" s="48"/>
      <c r="AY1028" s="48"/>
      <c r="AZ1028" s="48"/>
      <c r="BA1028" s="48"/>
      <c r="BB1028" s="48"/>
      <c r="BC1028" s="48"/>
      <c r="BD1028" s="48"/>
      <c r="BE1028" s="48"/>
      <c r="BF1028" s="48"/>
      <c r="BG1028" s="48"/>
      <c r="BH1028" s="48"/>
      <c r="BI1028" s="48"/>
      <c r="BJ1028" s="48"/>
      <c r="BK1028" s="48"/>
      <c r="BL1028" s="77"/>
      <c r="BM1028" s="48"/>
      <c r="BN1028" s="48"/>
      <c r="BO1028" s="48"/>
      <c r="BP1028" s="48"/>
      <c r="BQ1028" s="48"/>
      <c r="BR1028" s="48"/>
      <c r="BS1028" s="48"/>
      <c r="BT1028" s="48"/>
      <c r="BU1028" s="48"/>
      <c r="BV1028" s="48"/>
      <c r="BW1028" s="48"/>
      <c r="BX1028" s="48"/>
      <c r="BY1028" s="48"/>
      <c r="BZ1028" s="48"/>
      <c r="CA1028" s="48"/>
      <c r="CB1028" s="48"/>
      <c r="CC1028" s="48"/>
      <c r="CD1028" s="48"/>
      <c r="CE1028" s="48"/>
    </row>
    <row r="1029" spans="1:83" ht="13.2" x14ac:dyDescent="0.25">
      <c r="A1029" s="48"/>
      <c r="B1029" s="48"/>
      <c r="C1029" s="48"/>
      <c r="D1029" s="48"/>
      <c r="E1029" s="48"/>
      <c r="F1029" s="4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  <c r="AF1029" s="48"/>
      <c r="AG1029" s="48"/>
      <c r="AH1029" s="48"/>
      <c r="AI1029" s="48"/>
      <c r="AJ1029" s="48"/>
      <c r="AK1029" s="48"/>
      <c r="AL1029" s="48"/>
      <c r="AM1029" s="48"/>
      <c r="AN1029" s="48"/>
      <c r="AO1029" s="48"/>
      <c r="AP1029" s="48"/>
      <c r="AQ1029" s="48"/>
      <c r="AR1029" s="48"/>
      <c r="AS1029" s="48"/>
      <c r="AT1029" s="48"/>
      <c r="AU1029" s="48"/>
      <c r="AV1029" s="48"/>
      <c r="AW1029" s="48"/>
      <c r="AX1029" s="48"/>
      <c r="AY1029" s="48"/>
      <c r="AZ1029" s="48"/>
      <c r="BA1029" s="48"/>
      <c r="BB1029" s="48"/>
      <c r="BC1029" s="48"/>
      <c r="BD1029" s="48"/>
      <c r="BE1029" s="48"/>
      <c r="BF1029" s="48"/>
      <c r="BG1029" s="48"/>
      <c r="BH1029" s="48"/>
      <c r="BI1029" s="48"/>
      <c r="BJ1029" s="48"/>
      <c r="BK1029" s="48"/>
      <c r="BL1029" s="77"/>
      <c r="BM1029" s="48"/>
      <c r="BN1029" s="48"/>
      <c r="BO1029" s="48"/>
      <c r="BP1029" s="48"/>
      <c r="BQ1029" s="48"/>
      <c r="BR1029" s="48"/>
      <c r="BS1029" s="48"/>
      <c r="BT1029" s="48"/>
      <c r="BU1029" s="48"/>
      <c r="BV1029" s="48"/>
      <c r="BW1029" s="48"/>
      <c r="BX1029" s="48"/>
      <c r="BY1029" s="48"/>
      <c r="BZ1029" s="48"/>
      <c r="CA1029" s="48"/>
      <c r="CB1029" s="48"/>
      <c r="CC1029" s="48"/>
      <c r="CD1029" s="48"/>
      <c r="CE1029" s="48"/>
    </row>
    <row r="1030" spans="1:83" ht="13.2" x14ac:dyDescent="0.25">
      <c r="A1030" s="48"/>
      <c r="B1030" s="48"/>
      <c r="C1030" s="48"/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  <c r="AC1030" s="48"/>
      <c r="AD1030" s="48"/>
      <c r="AE1030" s="48"/>
      <c r="AF1030" s="48"/>
      <c r="AG1030" s="48"/>
      <c r="AH1030" s="48"/>
      <c r="AI1030" s="48"/>
      <c r="AJ1030" s="48"/>
      <c r="AK1030" s="48"/>
      <c r="AL1030" s="48"/>
      <c r="AM1030" s="48"/>
      <c r="AN1030" s="48"/>
      <c r="AO1030" s="48"/>
      <c r="AP1030" s="48"/>
      <c r="AQ1030" s="48"/>
      <c r="AR1030" s="48"/>
      <c r="AS1030" s="48"/>
      <c r="AT1030" s="48"/>
      <c r="AU1030" s="48"/>
      <c r="AV1030" s="48"/>
      <c r="AW1030" s="48"/>
      <c r="AX1030" s="48"/>
      <c r="AY1030" s="48"/>
      <c r="AZ1030" s="48"/>
      <c r="BA1030" s="48"/>
      <c r="BB1030" s="48"/>
      <c r="BC1030" s="48"/>
      <c r="BD1030" s="48"/>
      <c r="BE1030" s="48"/>
      <c r="BF1030" s="48"/>
      <c r="BG1030" s="48"/>
      <c r="BH1030" s="48"/>
      <c r="BI1030" s="48"/>
      <c r="BJ1030" s="48"/>
      <c r="BK1030" s="48"/>
      <c r="BL1030" s="77"/>
      <c r="BM1030" s="48"/>
      <c r="BN1030" s="48"/>
      <c r="BO1030" s="48"/>
      <c r="BP1030" s="48"/>
      <c r="BQ1030" s="48"/>
      <c r="BR1030" s="48"/>
      <c r="BS1030" s="48"/>
      <c r="BT1030" s="48"/>
      <c r="BU1030" s="48"/>
      <c r="BV1030" s="48"/>
      <c r="BW1030" s="48"/>
      <c r="BX1030" s="48"/>
      <c r="BY1030" s="48"/>
      <c r="BZ1030" s="48"/>
      <c r="CA1030" s="48"/>
      <c r="CB1030" s="48"/>
      <c r="CC1030" s="48"/>
      <c r="CD1030" s="48"/>
      <c r="CE1030" s="48"/>
    </row>
    <row r="1031" spans="1:83" ht="13.2" x14ac:dyDescent="0.25">
      <c r="A1031" s="48"/>
      <c r="B1031" s="48"/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  <c r="AE1031" s="48"/>
      <c r="AF1031" s="48"/>
      <c r="AG1031" s="48"/>
      <c r="AH1031" s="48"/>
      <c r="AI1031" s="48"/>
      <c r="AJ1031" s="48"/>
      <c r="AK1031" s="48"/>
      <c r="AL1031" s="48"/>
      <c r="AM1031" s="48"/>
      <c r="AN1031" s="48"/>
      <c r="AO1031" s="48"/>
      <c r="AP1031" s="48"/>
      <c r="AQ1031" s="48"/>
      <c r="AR1031" s="48"/>
      <c r="AS1031" s="48"/>
      <c r="AT1031" s="48"/>
      <c r="AU1031" s="48"/>
      <c r="AV1031" s="48"/>
      <c r="AW1031" s="48"/>
      <c r="AX1031" s="48"/>
      <c r="AY1031" s="48"/>
      <c r="AZ1031" s="48"/>
      <c r="BA1031" s="48"/>
      <c r="BB1031" s="48"/>
      <c r="BC1031" s="48"/>
      <c r="BD1031" s="48"/>
      <c r="BE1031" s="48"/>
      <c r="BF1031" s="48"/>
      <c r="BG1031" s="48"/>
      <c r="BH1031" s="48"/>
      <c r="BI1031" s="48"/>
      <c r="BJ1031" s="48"/>
      <c r="BK1031" s="48"/>
      <c r="BL1031" s="77"/>
      <c r="BM1031" s="48"/>
      <c r="BN1031" s="48"/>
      <c r="BO1031" s="48"/>
      <c r="BP1031" s="48"/>
      <c r="BQ1031" s="48"/>
      <c r="BR1031" s="48"/>
      <c r="BS1031" s="48"/>
      <c r="BT1031" s="48"/>
      <c r="BU1031" s="48"/>
      <c r="BV1031" s="48"/>
      <c r="BW1031" s="48"/>
      <c r="BX1031" s="48"/>
      <c r="BY1031" s="48"/>
      <c r="BZ1031" s="48"/>
      <c r="CA1031" s="48"/>
      <c r="CB1031" s="48"/>
      <c r="CC1031" s="48"/>
      <c r="CD1031" s="48"/>
      <c r="CE1031" s="48"/>
    </row>
    <row r="1032" spans="1:83" ht="13.2" x14ac:dyDescent="0.25">
      <c r="A1032" s="48"/>
      <c r="B1032" s="48"/>
      <c r="C1032" s="48"/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  <c r="AC1032" s="48"/>
      <c r="AD1032" s="48"/>
      <c r="AE1032" s="48"/>
      <c r="AF1032" s="48"/>
      <c r="AG1032" s="48"/>
      <c r="AH1032" s="48"/>
      <c r="AI1032" s="48"/>
      <c r="AJ1032" s="48"/>
      <c r="AK1032" s="48"/>
      <c r="AL1032" s="48"/>
      <c r="AM1032" s="48"/>
      <c r="AN1032" s="48"/>
      <c r="AO1032" s="48"/>
      <c r="AP1032" s="48"/>
      <c r="AQ1032" s="48"/>
      <c r="AR1032" s="48"/>
      <c r="AS1032" s="48"/>
      <c r="AT1032" s="48"/>
      <c r="AU1032" s="48"/>
      <c r="AV1032" s="48"/>
      <c r="AW1032" s="48"/>
      <c r="AX1032" s="48"/>
      <c r="AY1032" s="48"/>
      <c r="AZ1032" s="48"/>
      <c r="BA1032" s="48"/>
      <c r="BB1032" s="48"/>
      <c r="BC1032" s="48"/>
      <c r="BD1032" s="48"/>
      <c r="BE1032" s="48"/>
      <c r="BF1032" s="48"/>
      <c r="BG1032" s="48"/>
      <c r="BH1032" s="48"/>
      <c r="BI1032" s="48"/>
      <c r="BJ1032" s="48"/>
      <c r="BK1032" s="48"/>
      <c r="BL1032" s="77"/>
      <c r="BM1032" s="48"/>
      <c r="BN1032" s="48"/>
      <c r="BO1032" s="48"/>
      <c r="BP1032" s="48"/>
      <c r="BQ1032" s="48"/>
      <c r="BR1032" s="48"/>
      <c r="BS1032" s="48"/>
      <c r="BT1032" s="48"/>
      <c r="BU1032" s="48"/>
      <c r="BV1032" s="48"/>
      <c r="BW1032" s="48"/>
      <c r="BX1032" s="48"/>
      <c r="BY1032" s="48"/>
      <c r="BZ1032" s="48"/>
      <c r="CA1032" s="48"/>
      <c r="CB1032" s="48"/>
      <c r="CC1032" s="48"/>
      <c r="CD1032" s="48"/>
      <c r="CE1032" s="48"/>
    </row>
    <row r="1033" spans="1:83" ht="13.2" x14ac:dyDescent="0.25">
      <c r="A1033" s="48"/>
      <c r="B1033" s="48"/>
      <c r="C1033" s="48"/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  <c r="AC1033" s="48"/>
      <c r="AD1033" s="48"/>
      <c r="AE1033" s="48"/>
      <c r="AF1033" s="48"/>
      <c r="AG1033" s="48"/>
      <c r="AH1033" s="48"/>
      <c r="AI1033" s="48"/>
      <c r="AJ1033" s="48"/>
      <c r="AK1033" s="48"/>
      <c r="AL1033" s="48"/>
      <c r="AM1033" s="48"/>
      <c r="AN1033" s="48"/>
      <c r="AO1033" s="48"/>
      <c r="AP1033" s="48"/>
      <c r="AQ1033" s="48"/>
      <c r="AR1033" s="48"/>
      <c r="AS1033" s="48"/>
      <c r="AT1033" s="48"/>
      <c r="AU1033" s="48"/>
      <c r="AV1033" s="48"/>
      <c r="AW1033" s="48"/>
      <c r="AX1033" s="48"/>
      <c r="AY1033" s="48"/>
      <c r="AZ1033" s="48"/>
      <c r="BA1033" s="48"/>
      <c r="BB1033" s="48"/>
      <c r="BC1033" s="48"/>
      <c r="BD1033" s="48"/>
      <c r="BE1033" s="48"/>
      <c r="BF1033" s="48"/>
      <c r="BG1033" s="48"/>
      <c r="BH1033" s="48"/>
      <c r="BI1033" s="48"/>
      <c r="BJ1033" s="48"/>
      <c r="BK1033" s="48"/>
      <c r="BL1033" s="77"/>
      <c r="BM1033" s="48"/>
      <c r="BN1033" s="48"/>
      <c r="BO1033" s="48"/>
      <c r="BP1033" s="48"/>
      <c r="BQ1033" s="48"/>
      <c r="BR1033" s="48"/>
      <c r="BS1033" s="48"/>
      <c r="BT1033" s="48"/>
      <c r="BU1033" s="48"/>
      <c r="BV1033" s="48"/>
      <c r="BW1033" s="48"/>
      <c r="BX1033" s="48"/>
      <c r="BY1033" s="48"/>
      <c r="BZ1033" s="48"/>
      <c r="CA1033" s="48"/>
      <c r="CB1033" s="48"/>
      <c r="CC1033" s="48"/>
      <c r="CD1033" s="48"/>
      <c r="CE1033" s="48"/>
    </row>
    <row r="1034" spans="1:83" ht="13.2" x14ac:dyDescent="0.25">
      <c r="A1034" s="48"/>
      <c r="B1034" s="48"/>
      <c r="C1034" s="48"/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  <c r="AC1034" s="48"/>
      <c r="AD1034" s="48"/>
      <c r="AE1034" s="48"/>
      <c r="AF1034" s="48"/>
      <c r="AG1034" s="48"/>
      <c r="AH1034" s="48"/>
      <c r="AI1034" s="48"/>
      <c r="AJ1034" s="48"/>
      <c r="AK1034" s="48"/>
      <c r="AL1034" s="48"/>
      <c r="AM1034" s="48"/>
      <c r="AN1034" s="48"/>
      <c r="AO1034" s="48"/>
      <c r="AP1034" s="48"/>
      <c r="AQ1034" s="48"/>
      <c r="AR1034" s="48"/>
      <c r="AS1034" s="48"/>
      <c r="AT1034" s="48"/>
      <c r="AU1034" s="48"/>
      <c r="AV1034" s="48"/>
      <c r="AW1034" s="48"/>
      <c r="AX1034" s="48"/>
      <c r="AY1034" s="48"/>
      <c r="AZ1034" s="48"/>
      <c r="BA1034" s="48"/>
      <c r="BB1034" s="48"/>
      <c r="BC1034" s="48"/>
      <c r="BD1034" s="48"/>
      <c r="BE1034" s="48"/>
      <c r="BF1034" s="48"/>
      <c r="BG1034" s="48"/>
      <c r="BH1034" s="48"/>
      <c r="BI1034" s="48"/>
      <c r="BJ1034" s="48"/>
      <c r="BK1034" s="48"/>
      <c r="BL1034" s="77"/>
      <c r="BM1034" s="48"/>
      <c r="BN1034" s="48"/>
      <c r="BO1034" s="48"/>
      <c r="BP1034" s="48"/>
      <c r="BQ1034" s="48"/>
      <c r="BR1034" s="48"/>
      <c r="BS1034" s="48"/>
      <c r="BT1034" s="48"/>
      <c r="BU1034" s="48"/>
      <c r="BV1034" s="48"/>
      <c r="BW1034" s="48"/>
      <c r="BX1034" s="48"/>
      <c r="BY1034" s="48"/>
      <c r="BZ1034" s="48"/>
      <c r="CA1034" s="48"/>
      <c r="CB1034" s="48"/>
      <c r="CC1034" s="48"/>
      <c r="CD1034" s="48"/>
      <c r="CE1034" s="48"/>
    </row>
    <row r="1035" spans="1:83" ht="13.2" x14ac:dyDescent="0.25">
      <c r="A1035" s="48"/>
      <c r="B1035" s="48"/>
      <c r="C1035" s="48"/>
      <c r="D1035" s="48"/>
      <c r="E1035" s="48"/>
      <c r="F1035" s="48"/>
      <c r="G1035" s="48"/>
      <c r="H1035" s="48"/>
      <c r="I1035" s="48"/>
      <c r="J1035" s="48"/>
      <c r="K1035" s="48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8"/>
      <c r="AC1035" s="48"/>
      <c r="AD1035" s="48"/>
      <c r="AE1035" s="48"/>
      <c r="AF1035" s="48"/>
      <c r="AG1035" s="48"/>
      <c r="AH1035" s="48"/>
      <c r="AI1035" s="48"/>
      <c r="AJ1035" s="48"/>
      <c r="AK1035" s="48"/>
      <c r="AL1035" s="48"/>
      <c r="AM1035" s="48"/>
      <c r="AN1035" s="48"/>
      <c r="AO1035" s="48"/>
      <c r="AP1035" s="48"/>
      <c r="AQ1035" s="48"/>
      <c r="AR1035" s="48"/>
      <c r="AS1035" s="48"/>
      <c r="AT1035" s="48"/>
      <c r="AU1035" s="48"/>
      <c r="AV1035" s="48"/>
      <c r="AW1035" s="48"/>
      <c r="AX1035" s="48"/>
      <c r="AY1035" s="48"/>
      <c r="AZ1035" s="48"/>
      <c r="BA1035" s="48"/>
      <c r="BB1035" s="48"/>
      <c r="BC1035" s="48"/>
      <c r="BD1035" s="48"/>
      <c r="BE1035" s="48"/>
      <c r="BF1035" s="48"/>
      <c r="BG1035" s="48"/>
      <c r="BH1035" s="48"/>
      <c r="BI1035" s="48"/>
      <c r="BJ1035" s="48"/>
      <c r="BK1035" s="48"/>
      <c r="BL1035" s="77"/>
      <c r="BM1035" s="48"/>
      <c r="BN1035" s="48"/>
      <c r="BO1035" s="48"/>
      <c r="BP1035" s="48"/>
      <c r="BQ1035" s="48"/>
      <c r="BR1035" s="48"/>
      <c r="BS1035" s="48"/>
      <c r="BT1035" s="48"/>
      <c r="BU1035" s="48"/>
      <c r="BV1035" s="48"/>
      <c r="BW1035" s="48"/>
      <c r="BX1035" s="48"/>
      <c r="BY1035" s="48"/>
      <c r="BZ1035" s="48"/>
      <c r="CA1035" s="48"/>
      <c r="CB1035" s="48"/>
      <c r="CC1035" s="48"/>
      <c r="CD1035" s="48"/>
      <c r="CE1035" s="48"/>
    </row>
    <row r="1036" spans="1:83" ht="13.2" x14ac:dyDescent="0.25">
      <c r="A1036" s="48"/>
      <c r="B1036" s="48"/>
      <c r="C1036" s="48"/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  <c r="AE1036" s="48"/>
      <c r="AF1036" s="48"/>
      <c r="AG1036" s="48"/>
      <c r="AH1036" s="48"/>
      <c r="AI1036" s="48"/>
      <c r="AJ1036" s="48"/>
      <c r="AK1036" s="48"/>
      <c r="AL1036" s="48"/>
      <c r="AM1036" s="48"/>
      <c r="AN1036" s="48"/>
      <c r="AO1036" s="48"/>
      <c r="AP1036" s="48"/>
      <c r="AQ1036" s="48"/>
      <c r="AR1036" s="48"/>
      <c r="AS1036" s="48"/>
      <c r="AT1036" s="48"/>
      <c r="AU1036" s="48"/>
      <c r="AV1036" s="48"/>
      <c r="AW1036" s="48"/>
      <c r="AX1036" s="48"/>
      <c r="AY1036" s="48"/>
      <c r="AZ1036" s="48"/>
      <c r="BA1036" s="48"/>
      <c r="BB1036" s="48"/>
      <c r="BC1036" s="48"/>
      <c r="BD1036" s="48"/>
      <c r="BE1036" s="48"/>
      <c r="BF1036" s="48"/>
      <c r="BG1036" s="48"/>
      <c r="BH1036" s="48"/>
      <c r="BI1036" s="48"/>
      <c r="BJ1036" s="48"/>
      <c r="BK1036" s="48"/>
      <c r="BL1036" s="77"/>
      <c r="BM1036" s="48"/>
      <c r="BN1036" s="48"/>
      <c r="BO1036" s="48"/>
      <c r="BP1036" s="48"/>
      <c r="BQ1036" s="48"/>
      <c r="BR1036" s="48"/>
      <c r="BS1036" s="48"/>
      <c r="BT1036" s="48"/>
      <c r="BU1036" s="48"/>
      <c r="BV1036" s="48"/>
      <c r="BW1036" s="48"/>
      <c r="BX1036" s="48"/>
      <c r="BY1036" s="48"/>
      <c r="BZ1036" s="48"/>
      <c r="CA1036" s="48"/>
      <c r="CB1036" s="48"/>
      <c r="CC1036" s="48"/>
      <c r="CD1036" s="48"/>
      <c r="CE1036" s="48"/>
    </row>
    <row r="1037" spans="1:83" ht="13.2" x14ac:dyDescent="0.25">
      <c r="A1037" s="48"/>
      <c r="B1037" s="48"/>
      <c r="C1037" s="48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8"/>
      <c r="AC1037" s="48"/>
      <c r="AD1037" s="48"/>
      <c r="AE1037" s="48"/>
      <c r="AF1037" s="48"/>
      <c r="AG1037" s="48"/>
      <c r="AH1037" s="48"/>
      <c r="AI1037" s="48"/>
      <c r="AJ1037" s="48"/>
      <c r="AK1037" s="48"/>
      <c r="AL1037" s="48"/>
      <c r="AM1037" s="48"/>
      <c r="AN1037" s="48"/>
      <c r="AO1037" s="48"/>
      <c r="AP1037" s="48"/>
      <c r="AQ1037" s="48"/>
      <c r="AR1037" s="48"/>
      <c r="AS1037" s="48"/>
      <c r="AT1037" s="48"/>
      <c r="AU1037" s="48"/>
      <c r="AV1037" s="48"/>
      <c r="AW1037" s="48"/>
      <c r="AX1037" s="48"/>
      <c r="AY1037" s="48"/>
      <c r="AZ1037" s="48"/>
      <c r="BA1037" s="48"/>
      <c r="BB1037" s="48"/>
      <c r="BC1037" s="48"/>
      <c r="BD1037" s="48"/>
      <c r="BE1037" s="48"/>
      <c r="BF1037" s="48"/>
      <c r="BG1037" s="48"/>
      <c r="BH1037" s="48"/>
      <c r="BI1037" s="48"/>
      <c r="BJ1037" s="48"/>
      <c r="BK1037" s="48"/>
      <c r="BL1037" s="77"/>
      <c r="BM1037" s="48"/>
      <c r="BN1037" s="48"/>
      <c r="BO1037" s="48"/>
      <c r="BP1037" s="48"/>
      <c r="BQ1037" s="48"/>
      <c r="BR1037" s="48"/>
      <c r="BS1037" s="48"/>
      <c r="BT1037" s="48"/>
      <c r="BU1037" s="48"/>
      <c r="BV1037" s="48"/>
      <c r="BW1037" s="48"/>
      <c r="BX1037" s="48"/>
      <c r="BY1037" s="48"/>
      <c r="BZ1037" s="48"/>
      <c r="CA1037" s="48"/>
      <c r="CB1037" s="48"/>
      <c r="CC1037" s="48"/>
      <c r="CD1037" s="48"/>
      <c r="CE1037" s="48"/>
    </row>
    <row r="1038" spans="1:83" ht="13.2" x14ac:dyDescent="0.25">
      <c r="A1038" s="48"/>
      <c r="B1038" s="48"/>
      <c r="C1038" s="48"/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8"/>
      <c r="AC1038" s="48"/>
      <c r="AD1038" s="48"/>
      <c r="AE1038" s="48"/>
      <c r="AF1038" s="48"/>
      <c r="AG1038" s="48"/>
      <c r="AH1038" s="48"/>
      <c r="AI1038" s="48"/>
      <c r="AJ1038" s="48"/>
      <c r="AK1038" s="48"/>
      <c r="AL1038" s="48"/>
      <c r="AM1038" s="48"/>
      <c r="AN1038" s="48"/>
      <c r="AO1038" s="48"/>
      <c r="AP1038" s="48"/>
      <c r="AQ1038" s="48"/>
      <c r="AR1038" s="48"/>
      <c r="AS1038" s="48"/>
      <c r="AT1038" s="48"/>
      <c r="AU1038" s="48"/>
      <c r="AV1038" s="48"/>
      <c r="AW1038" s="48"/>
      <c r="AX1038" s="48"/>
      <c r="AY1038" s="48"/>
      <c r="AZ1038" s="48"/>
      <c r="BA1038" s="48"/>
      <c r="BB1038" s="48"/>
      <c r="BC1038" s="48"/>
      <c r="BD1038" s="48"/>
      <c r="BE1038" s="48"/>
      <c r="BF1038" s="48"/>
      <c r="BG1038" s="48"/>
      <c r="BH1038" s="48"/>
      <c r="BI1038" s="48"/>
      <c r="BJ1038" s="48"/>
      <c r="BK1038" s="48"/>
      <c r="BL1038" s="77"/>
      <c r="BM1038" s="48"/>
      <c r="BN1038" s="48"/>
      <c r="BO1038" s="48"/>
      <c r="BP1038" s="48"/>
      <c r="BQ1038" s="48"/>
      <c r="BR1038" s="48"/>
      <c r="BS1038" s="48"/>
      <c r="BT1038" s="48"/>
      <c r="BU1038" s="48"/>
      <c r="BV1038" s="48"/>
      <c r="BW1038" s="48"/>
      <c r="BX1038" s="48"/>
      <c r="BY1038" s="48"/>
      <c r="BZ1038" s="48"/>
      <c r="CA1038" s="48"/>
      <c r="CB1038" s="48"/>
      <c r="CC1038" s="48"/>
      <c r="CD1038" s="48"/>
      <c r="CE1038" s="48"/>
    </row>
    <row r="1039" spans="1:83" ht="13.2" x14ac:dyDescent="0.25">
      <c r="A1039" s="48"/>
      <c r="B1039" s="48"/>
      <c r="C1039" s="48"/>
      <c r="D1039" s="48"/>
      <c r="E1039" s="48"/>
      <c r="F1039" s="48"/>
      <c r="G1039" s="48"/>
      <c r="H1039" s="48"/>
      <c r="I1039" s="48"/>
      <c r="J1039" s="48"/>
      <c r="K1039" s="48"/>
      <c r="L1039" s="48"/>
      <c r="M1039" s="48"/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  <c r="AA1039" s="48"/>
      <c r="AB1039" s="48"/>
      <c r="AC1039" s="48"/>
      <c r="AD1039" s="48"/>
      <c r="AE1039" s="48"/>
      <c r="AF1039" s="48"/>
      <c r="AG1039" s="48"/>
      <c r="AH1039" s="48"/>
      <c r="AI1039" s="48"/>
      <c r="AJ1039" s="48"/>
      <c r="AK1039" s="48"/>
      <c r="AL1039" s="48"/>
      <c r="AM1039" s="48"/>
      <c r="AN1039" s="48"/>
      <c r="AO1039" s="48"/>
      <c r="AP1039" s="48"/>
      <c r="AQ1039" s="48"/>
      <c r="AR1039" s="48"/>
      <c r="AS1039" s="48"/>
      <c r="AT1039" s="48"/>
      <c r="AU1039" s="48"/>
      <c r="AV1039" s="48"/>
      <c r="AW1039" s="48"/>
      <c r="AX1039" s="48"/>
      <c r="AY1039" s="48"/>
      <c r="AZ1039" s="48"/>
      <c r="BA1039" s="48"/>
      <c r="BB1039" s="48"/>
      <c r="BC1039" s="48"/>
      <c r="BD1039" s="48"/>
      <c r="BE1039" s="48"/>
      <c r="BF1039" s="48"/>
      <c r="BG1039" s="48"/>
      <c r="BH1039" s="48"/>
      <c r="BI1039" s="48"/>
      <c r="BJ1039" s="48"/>
      <c r="BK1039" s="48"/>
      <c r="BL1039" s="77"/>
      <c r="BM1039" s="48"/>
      <c r="BN1039" s="48"/>
      <c r="BO1039" s="48"/>
      <c r="BP1039" s="48"/>
      <c r="BQ1039" s="48"/>
      <c r="BR1039" s="48"/>
      <c r="BS1039" s="48"/>
      <c r="BT1039" s="48"/>
      <c r="BU1039" s="48"/>
      <c r="BV1039" s="48"/>
      <c r="BW1039" s="48"/>
      <c r="BX1039" s="48"/>
      <c r="BY1039" s="48"/>
      <c r="BZ1039" s="48"/>
      <c r="CA1039" s="48"/>
      <c r="CB1039" s="48"/>
      <c r="CC1039" s="48"/>
      <c r="CD1039" s="48"/>
      <c r="CE1039" s="48"/>
    </row>
    <row r="1040" spans="1:83" ht="13.2" x14ac:dyDescent="0.25">
      <c r="A1040" s="48"/>
      <c r="B1040" s="48"/>
      <c r="C1040" s="48"/>
      <c r="D1040" s="48"/>
      <c r="E1040" s="48"/>
      <c r="F1040" s="48"/>
      <c r="G1040" s="48"/>
      <c r="H1040" s="48"/>
      <c r="I1040" s="48"/>
      <c r="J1040" s="48"/>
      <c r="K1040" s="48"/>
      <c r="L1040" s="48"/>
      <c r="M1040" s="48"/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48"/>
      <c r="AC1040" s="48"/>
      <c r="AD1040" s="48"/>
      <c r="AE1040" s="48"/>
      <c r="AF1040" s="48"/>
      <c r="AG1040" s="48"/>
      <c r="AH1040" s="48"/>
      <c r="AI1040" s="48"/>
      <c r="AJ1040" s="48"/>
      <c r="AK1040" s="48"/>
      <c r="AL1040" s="48"/>
      <c r="AM1040" s="48"/>
      <c r="AN1040" s="48"/>
      <c r="AO1040" s="48"/>
      <c r="AP1040" s="48"/>
      <c r="AQ1040" s="48"/>
      <c r="AR1040" s="48"/>
      <c r="AS1040" s="48"/>
      <c r="AT1040" s="48"/>
      <c r="AU1040" s="48"/>
      <c r="AV1040" s="48"/>
      <c r="AW1040" s="48"/>
      <c r="AX1040" s="48"/>
      <c r="AY1040" s="48"/>
      <c r="AZ1040" s="48"/>
      <c r="BA1040" s="48"/>
      <c r="BB1040" s="48"/>
      <c r="BC1040" s="48"/>
      <c r="BD1040" s="48"/>
      <c r="BE1040" s="48"/>
      <c r="BF1040" s="48"/>
      <c r="BG1040" s="48"/>
      <c r="BH1040" s="48"/>
      <c r="BI1040" s="48"/>
      <c r="BJ1040" s="48"/>
      <c r="BK1040" s="48"/>
      <c r="BL1040" s="77"/>
      <c r="BM1040" s="48"/>
      <c r="BN1040" s="48"/>
      <c r="BO1040" s="48"/>
      <c r="BP1040" s="48"/>
      <c r="BQ1040" s="48"/>
      <c r="BR1040" s="48"/>
      <c r="BS1040" s="48"/>
      <c r="BT1040" s="48"/>
      <c r="BU1040" s="48"/>
      <c r="BV1040" s="48"/>
      <c r="BW1040" s="48"/>
      <c r="BX1040" s="48"/>
      <c r="BY1040" s="48"/>
      <c r="BZ1040" s="48"/>
      <c r="CA1040" s="48"/>
      <c r="CB1040" s="48"/>
      <c r="CC1040" s="48"/>
      <c r="CD1040" s="48"/>
      <c r="CE1040" s="48"/>
    </row>
    <row r="1041" spans="1:83" ht="13.2" x14ac:dyDescent="0.25">
      <c r="A1041" s="48"/>
      <c r="B1041" s="48"/>
      <c r="C1041" s="48"/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8"/>
      <c r="AC1041" s="48"/>
      <c r="AD1041" s="48"/>
      <c r="AE1041" s="48"/>
      <c r="AF1041" s="48"/>
      <c r="AG1041" s="48"/>
      <c r="AH1041" s="48"/>
      <c r="AI1041" s="48"/>
      <c r="AJ1041" s="48"/>
      <c r="AK1041" s="48"/>
      <c r="AL1041" s="48"/>
      <c r="AM1041" s="48"/>
      <c r="AN1041" s="48"/>
      <c r="AO1041" s="48"/>
      <c r="AP1041" s="48"/>
      <c r="AQ1041" s="48"/>
      <c r="AR1041" s="48"/>
      <c r="AS1041" s="48"/>
      <c r="AT1041" s="48"/>
      <c r="AU1041" s="48"/>
      <c r="AV1041" s="48"/>
      <c r="AW1041" s="48"/>
      <c r="AX1041" s="48"/>
      <c r="AY1041" s="48"/>
      <c r="AZ1041" s="48"/>
      <c r="BA1041" s="48"/>
      <c r="BB1041" s="48"/>
      <c r="BC1041" s="48"/>
      <c r="BD1041" s="48"/>
      <c r="BE1041" s="48"/>
      <c r="BF1041" s="48"/>
      <c r="BG1041" s="48"/>
      <c r="BH1041" s="48"/>
      <c r="BI1041" s="48"/>
      <c r="BJ1041" s="48"/>
      <c r="BK1041" s="48"/>
      <c r="BL1041" s="77"/>
      <c r="BM1041" s="48"/>
      <c r="BN1041" s="48"/>
      <c r="BO1041" s="48"/>
      <c r="BP1041" s="48"/>
      <c r="BQ1041" s="48"/>
      <c r="BR1041" s="48"/>
      <c r="BS1041" s="48"/>
      <c r="BT1041" s="48"/>
      <c r="BU1041" s="48"/>
      <c r="BV1041" s="48"/>
      <c r="BW1041" s="48"/>
      <c r="BX1041" s="48"/>
      <c r="BY1041" s="48"/>
      <c r="BZ1041" s="48"/>
      <c r="CA1041" s="48"/>
      <c r="CB1041" s="48"/>
      <c r="CC1041" s="48"/>
      <c r="CD1041" s="48"/>
      <c r="CE1041" s="48"/>
    </row>
    <row r="1042" spans="1:83" ht="13.2" x14ac:dyDescent="0.25">
      <c r="A1042" s="48"/>
      <c r="B1042" s="48"/>
      <c r="C1042" s="48"/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  <c r="AC1042" s="48"/>
      <c r="AD1042" s="48"/>
      <c r="AE1042" s="48"/>
      <c r="AF1042" s="48"/>
      <c r="AG1042" s="48"/>
      <c r="AH1042" s="48"/>
      <c r="AI1042" s="48"/>
      <c r="AJ1042" s="48"/>
      <c r="AK1042" s="48"/>
      <c r="AL1042" s="48"/>
      <c r="AM1042" s="48"/>
      <c r="AN1042" s="48"/>
      <c r="AO1042" s="48"/>
      <c r="AP1042" s="48"/>
      <c r="AQ1042" s="48"/>
      <c r="AR1042" s="48"/>
      <c r="AS1042" s="48"/>
      <c r="AT1042" s="48"/>
      <c r="AU1042" s="48"/>
      <c r="AV1042" s="48"/>
      <c r="AW1042" s="48"/>
      <c r="AX1042" s="48"/>
      <c r="AY1042" s="48"/>
      <c r="AZ1042" s="48"/>
      <c r="BA1042" s="48"/>
      <c r="BB1042" s="48"/>
      <c r="BC1042" s="48"/>
      <c r="BD1042" s="48"/>
      <c r="BE1042" s="48"/>
      <c r="BF1042" s="48"/>
      <c r="BG1042" s="48"/>
      <c r="BH1042" s="48"/>
      <c r="BI1042" s="48"/>
      <c r="BJ1042" s="48"/>
      <c r="BK1042" s="48"/>
      <c r="BL1042" s="77"/>
      <c r="BM1042" s="48"/>
      <c r="BN1042" s="48"/>
      <c r="BO1042" s="48"/>
      <c r="BP1042" s="48"/>
      <c r="BQ1042" s="48"/>
      <c r="BR1042" s="48"/>
      <c r="BS1042" s="48"/>
      <c r="BT1042" s="48"/>
      <c r="BU1042" s="48"/>
      <c r="BV1042" s="48"/>
      <c r="BW1042" s="48"/>
      <c r="BX1042" s="48"/>
      <c r="BY1042" s="48"/>
      <c r="BZ1042" s="48"/>
      <c r="CA1042" s="48"/>
      <c r="CB1042" s="48"/>
      <c r="CC1042" s="48"/>
      <c r="CD1042" s="48"/>
      <c r="CE1042" s="48"/>
    </row>
    <row r="1043" spans="1:83" ht="13.2" x14ac:dyDescent="0.25">
      <c r="A1043" s="48"/>
      <c r="B1043" s="48"/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  <c r="AA1043" s="48"/>
      <c r="AB1043" s="48"/>
      <c r="AC1043" s="48"/>
      <c r="AD1043" s="48"/>
      <c r="AE1043" s="48"/>
      <c r="AF1043" s="48"/>
      <c r="AG1043" s="48"/>
      <c r="AH1043" s="48"/>
      <c r="AI1043" s="48"/>
      <c r="AJ1043" s="48"/>
      <c r="AK1043" s="48"/>
      <c r="AL1043" s="48"/>
      <c r="AM1043" s="48"/>
      <c r="AN1043" s="48"/>
      <c r="AO1043" s="48"/>
      <c r="AP1043" s="48"/>
      <c r="AQ1043" s="48"/>
      <c r="AR1043" s="48"/>
      <c r="AS1043" s="48"/>
      <c r="AT1043" s="48"/>
      <c r="AU1043" s="48"/>
      <c r="AV1043" s="48"/>
      <c r="AW1043" s="48"/>
      <c r="AX1043" s="48"/>
      <c r="AY1043" s="48"/>
      <c r="AZ1043" s="48"/>
      <c r="BA1043" s="48"/>
      <c r="BB1043" s="48"/>
      <c r="BC1043" s="48"/>
      <c r="BD1043" s="48"/>
      <c r="BE1043" s="48"/>
      <c r="BF1043" s="48"/>
      <c r="BG1043" s="48"/>
      <c r="BH1043" s="48"/>
      <c r="BI1043" s="48"/>
      <c r="BJ1043" s="48"/>
      <c r="BK1043" s="48"/>
      <c r="BL1043" s="77"/>
      <c r="BM1043" s="48"/>
      <c r="BN1043" s="48"/>
      <c r="BO1043" s="48"/>
      <c r="BP1043" s="48"/>
      <c r="BQ1043" s="48"/>
      <c r="BR1043" s="48"/>
      <c r="BS1043" s="48"/>
      <c r="BT1043" s="48"/>
      <c r="BU1043" s="48"/>
      <c r="BV1043" s="48"/>
      <c r="BW1043" s="48"/>
      <c r="BX1043" s="48"/>
      <c r="BY1043" s="48"/>
      <c r="BZ1043" s="48"/>
      <c r="CA1043" s="48"/>
      <c r="CB1043" s="48"/>
      <c r="CC1043" s="48"/>
      <c r="CD1043" s="48"/>
      <c r="CE1043" s="48"/>
    </row>
    <row r="1044" spans="1:83" ht="13.2" x14ac:dyDescent="0.25">
      <c r="A1044" s="48"/>
      <c r="B1044" s="48"/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  <c r="AE1044" s="48"/>
      <c r="AF1044" s="48"/>
      <c r="AG1044" s="48"/>
      <c r="AH1044" s="48"/>
      <c r="AI1044" s="48"/>
      <c r="AJ1044" s="48"/>
      <c r="AK1044" s="48"/>
      <c r="AL1044" s="48"/>
      <c r="AM1044" s="48"/>
      <c r="AN1044" s="48"/>
      <c r="AO1044" s="48"/>
      <c r="AP1044" s="48"/>
      <c r="AQ1044" s="48"/>
      <c r="AR1044" s="48"/>
      <c r="AS1044" s="48"/>
      <c r="AT1044" s="48"/>
      <c r="AU1044" s="48"/>
      <c r="AV1044" s="48"/>
      <c r="AW1044" s="48"/>
      <c r="AX1044" s="48"/>
      <c r="AY1044" s="48"/>
      <c r="AZ1044" s="48"/>
      <c r="BA1044" s="48"/>
      <c r="BB1044" s="48"/>
      <c r="BC1044" s="48"/>
      <c r="BD1044" s="48"/>
      <c r="BE1044" s="48"/>
      <c r="BF1044" s="48"/>
      <c r="BG1044" s="48"/>
      <c r="BH1044" s="48"/>
      <c r="BI1044" s="48"/>
      <c r="BJ1044" s="48"/>
      <c r="BK1044" s="48"/>
      <c r="BL1044" s="77"/>
      <c r="BM1044" s="48"/>
      <c r="BN1044" s="48"/>
      <c r="BO1044" s="48"/>
      <c r="BP1044" s="48"/>
      <c r="BQ1044" s="48"/>
      <c r="BR1044" s="48"/>
      <c r="BS1044" s="48"/>
      <c r="BT1044" s="48"/>
      <c r="BU1044" s="48"/>
      <c r="BV1044" s="48"/>
      <c r="BW1044" s="48"/>
      <c r="BX1044" s="48"/>
      <c r="BY1044" s="48"/>
      <c r="BZ1044" s="48"/>
      <c r="CA1044" s="48"/>
      <c r="CB1044" s="48"/>
      <c r="CC1044" s="48"/>
      <c r="CD1044" s="48"/>
      <c r="CE1044" s="48"/>
    </row>
    <row r="1045" spans="1:83" ht="13.2" x14ac:dyDescent="0.25">
      <c r="A1045" s="48"/>
      <c r="B1045" s="48"/>
      <c r="C1045" s="48"/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8"/>
      <c r="AC1045" s="48"/>
      <c r="AD1045" s="48"/>
      <c r="AE1045" s="48"/>
      <c r="AF1045" s="48"/>
      <c r="AG1045" s="48"/>
      <c r="AH1045" s="48"/>
      <c r="AI1045" s="48"/>
      <c r="AJ1045" s="48"/>
      <c r="AK1045" s="48"/>
      <c r="AL1045" s="48"/>
      <c r="AM1045" s="48"/>
      <c r="AN1045" s="48"/>
      <c r="AO1045" s="48"/>
      <c r="AP1045" s="48"/>
      <c r="AQ1045" s="48"/>
      <c r="AR1045" s="48"/>
      <c r="AS1045" s="48"/>
      <c r="AT1045" s="48"/>
      <c r="AU1045" s="48"/>
      <c r="AV1045" s="48"/>
      <c r="AW1045" s="48"/>
      <c r="AX1045" s="48"/>
      <c r="AY1045" s="48"/>
      <c r="AZ1045" s="48"/>
      <c r="BA1045" s="48"/>
      <c r="BB1045" s="48"/>
      <c r="BC1045" s="48"/>
      <c r="BD1045" s="48"/>
      <c r="BE1045" s="48"/>
      <c r="BF1045" s="48"/>
      <c r="BG1045" s="48"/>
      <c r="BH1045" s="48"/>
      <c r="BI1045" s="48"/>
      <c r="BJ1045" s="48"/>
      <c r="BK1045" s="48"/>
      <c r="BL1045" s="77"/>
      <c r="BM1045" s="48"/>
      <c r="BN1045" s="48"/>
      <c r="BO1045" s="48"/>
      <c r="BP1045" s="48"/>
      <c r="BQ1045" s="48"/>
      <c r="BR1045" s="48"/>
      <c r="BS1045" s="48"/>
      <c r="BT1045" s="48"/>
      <c r="BU1045" s="48"/>
      <c r="BV1045" s="48"/>
      <c r="BW1045" s="48"/>
      <c r="BX1045" s="48"/>
      <c r="BY1045" s="48"/>
      <c r="BZ1045" s="48"/>
      <c r="CA1045" s="48"/>
      <c r="CB1045" s="48"/>
      <c r="CC1045" s="48"/>
      <c r="CD1045" s="48"/>
      <c r="CE1045" s="48"/>
    </row>
    <row r="1046" spans="1:83" ht="13.2" x14ac:dyDescent="0.25">
      <c r="A1046" s="48"/>
      <c r="B1046" s="48"/>
      <c r="C1046" s="48"/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8"/>
      <c r="AC1046" s="48"/>
      <c r="AD1046" s="48"/>
      <c r="AE1046" s="48"/>
      <c r="AF1046" s="48"/>
      <c r="AG1046" s="48"/>
      <c r="AH1046" s="48"/>
      <c r="AI1046" s="48"/>
      <c r="AJ1046" s="48"/>
      <c r="AK1046" s="48"/>
      <c r="AL1046" s="48"/>
      <c r="AM1046" s="48"/>
      <c r="AN1046" s="48"/>
      <c r="AO1046" s="48"/>
      <c r="AP1046" s="48"/>
      <c r="AQ1046" s="48"/>
      <c r="AR1046" s="48"/>
      <c r="AS1046" s="48"/>
      <c r="AT1046" s="48"/>
      <c r="AU1046" s="48"/>
      <c r="AV1046" s="48"/>
      <c r="AW1046" s="48"/>
      <c r="AX1046" s="48"/>
      <c r="AY1046" s="48"/>
      <c r="AZ1046" s="48"/>
      <c r="BA1046" s="48"/>
      <c r="BB1046" s="48"/>
      <c r="BC1046" s="48"/>
      <c r="BD1046" s="48"/>
      <c r="BE1046" s="48"/>
      <c r="BF1046" s="48"/>
      <c r="BG1046" s="48"/>
      <c r="BH1046" s="48"/>
      <c r="BI1046" s="48"/>
      <c r="BJ1046" s="48"/>
      <c r="BK1046" s="48"/>
      <c r="BL1046" s="77"/>
      <c r="BM1046" s="48"/>
      <c r="BN1046" s="48"/>
      <c r="BO1046" s="48"/>
      <c r="BP1046" s="48"/>
      <c r="BQ1046" s="48"/>
      <c r="BR1046" s="48"/>
      <c r="BS1046" s="48"/>
      <c r="BT1046" s="48"/>
      <c r="BU1046" s="48"/>
      <c r="BV1046" s="48"/>
      <c r="BW1046" s="48"/>
      <c r="BX1046" s="48"/>
      <c r="BY1046" s="48"/>
      <c r="BZ1046" s="48"/>
      <c r="CA1046" s="48"/>
      <c r="CB1046" s="48"/>
      <c r="CC1046" s="48"/>
      <c r="CD1046" s="48"/>
      <c r="CE1046" s="48"/>
    </row>
    <row r="1047" spans="1:83" ht="13.2" x14ac:dyDescent="0.25">
      <c r="A1047" s="48"/>
      <c r="B1047" s="48"/>
      <c r="C1047" s="48"/>
      <c r="D1047" s="48"/>
      <c r="E1047" s="48"/>
      <c r="F1047" s="48"/>
      <c r="G1047" s="48"/>
      <c r="H1047" s="48"/>
      <c r="I1047" s="48"/>
      <c r="J1047" s="48"/>
      <c r="K1047" s="48"/>
      <c r="L1047" s="48"/>
      <c r="M1047" s="48"/>
      <c r="N1047" s="48"/>
      <c r="O1047" s="48"/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  <c r="AA1047" s="48"/>
      <c r="AB1047" s="48"/>
      <c r="AC1047" s="48"/>
      <c r="AD1047" s="48"/>
      <c r="AE1047" s="48"/>
      <c r="AF1047" s="48"/>
      <c r="AG1047" s="48"/>
      <c r="AH1047" s="48"/>
      <c r="AI1047" s="48"/>
      <c r="AJ1047" s="48"/>
      <c r="AK1047" s="48"/>
      <c r="AL1047" s="48"/>
      <c r="AM1047" s="48"/>
      <c r="AN1047" s="48"/>
      <c r="AO1047" s="48"/>
      <c r="AP1047" s="48"/>
      <c r="AQ1047" s="48"/>
      <c r="AR1047" s="48"/>
      <c r="AS1047" s="48"/>
      <c r="AT1047" s="48"/>
      <c r="AU1047" s="48"/>
      <c r="AV1047" s="48"/>
      <c r="AW1047" s="48"/>
      <c r="AX1047" s="48"/>
      <c r="AY1047" s="48"/>
      <c r="AZ1047" s="48"/>
      <c r="BA1047" s="48"/>
      <c r="BB1047" s="48"/>
      <c r="BC1047" s="48"/>
      <c r="BD1047" s="48"/>
      <c r="BE1047" s="48"/>
      <c r="BF1047" s="48"/>
      <c r="BG1047" s="48"/>
      <c r="BH1047" s="48"/>
      <c r="BI1047" s="48"/>
      <c r="BJ1047" s="48"/>
      <c r="BK1047" s="48"/>
      <c r="BL1047" s="77"/>
      <c r="BM1047" s="48"/>
      <c r="BN1047" s="48"/>
      <c r="BO1047" s="48"/>
      <c r="BP1047" s="48"/>
      <c r="BQ1047" s="48"/>
      <c r="BR1047" s="48"/>
      <c r="BS1047" s="48"/>
      <c r="BT1047" s="48"/>
      <c r="BU1047" s="48"/>
      <c r="BV1047" s="48"/>
      <c r="BW1047" s="48"/>
      <c r="BX1047" s="48"/>
      <c r="BY1047" s="48"/>
      <c r="BZ1047" s="48"/>
      <c r="CA1047" s="48"/>
      <c r="CB1047" s="48"/>
      <c r="CC1047" s="48"/>
      <c r="CD1047" s="48"/>
      <c r="CE1047" s="48"/>
    </row>
    <row r="1048" spans="1:83" ht="13.2" x14ac:dyDescent="0.25">
      <c r="A1048" s="48"/>
      <c r="B1048" s="48"/>
      <c r="C1048" s="48"/>
      <c r="D1048" s="48"/>
      <c r="E1048" s="48"/>
      <c r="F1048" s="48"/>
      <c r="G1048" s="48"/>
      <c r="H1048" s="48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8"/>
      <c r="AC1048" s="48"/>
      <c r="AD1048" s="48"/>
      <c r="AE1048" s="48"/>
      <c r="AF1048" s="48"/>
      <c r="AG1048" s="48"/>
      <c r="AH1048" s="48"/>
      <c r="AI1048" s="48"/>
      <c r="AJ1048" s="48"/>
      <c r="AK1048" s="48"/>
      <c r="AL1048" s="48"/>
      <c r="AM1048" s="48"/>
      <c r="AN1048" s="48"/>
      <c r="AO1048" s="48"/>
      <c r="AP1048" s="48"/>
      <c r="AQ1048" s="48"/>
      <c r="AR1048" s="48"/>
      <c r="AS1048" s="48"/>
      <c r="AT1048" s="48"/>
      <c r="AU1048" s="48"/>
      <c r="AV1048" s="48"/>
      <c r="AW1048" s="48"/>
      <c r="AX1048" s="48"/>
      <c r="AY1048" s="48"/>
      <c r="AZ1048" s="48"/>
      <c r="BA1048" s="48"/>
      <c r="BB1048" s="48"/>
      <c r="BC1048" s="48"/>
      <c r="BD1048" s="48"/>
      <c r="BE1048" s="48"/>
      <c r="BF1048" s="48"/>
      <c r="BG1048" s="48"/>
      <c r="BH1048" s="48"/>
      <c r="BI1048" s="48"/>
      <c r="BJ1048" s="48"/>
      <c r="BK1048" s="48"/>
      <c r="BL1048" s="77"/>
      <c r="BM1048" s="48"/>
      <c r="BN1048" s="48"/>
      <c r="BO1048" s="48"/>
      <c r="BP1048" s="48"/>
      <c r="BQ1048" s="48"/>
      <c r="BR1048" s="48"/>
      <c r="BS1048" s="48"/>
      <c r="BT1048" s="48"/>
      <c r="BU1048" s="48"/>
      <c r="BV1048" s="48"/>
      <c r="BW1048" s="48"/>
      <c r="BX1048" s="48"/>
      <c r="BY1048" s="48"/>
      <c r="BZ1048" s="48"/>
      <c r="CA1048" s="48"/>
      <c r="CB1048" s="48"/>
      <c r="CC1048" s="48"/>
      <c r="CD1048" s="48"/>
      <c r="CE1048" s="48"/>
    </row>
    <row r="1049" spans="1:83" ht="13.2" x14ac:dyDescent="0.25">
      <c r="A1049" s="48"/>
      <c r="B1049" s="48"/>
      <c r="C1049" s="48"/>
      <c r="D1049" s="48"/>
      <c r="E1049" s="48"/>
      <c r="F1049" s="48"/>
      <c r="G1049" s="48"/>
      <c r="H1049" s="48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  <c r="AA1049" s="48"/>
      <c r="AB1049" s="48"/>
      <c r="AC1049" s="48"/>
      <c r="AD1049" s="48"/>
      <c r="AE1049" s="48"/>
      <c r="AF1049" s="48"/>
      <c r="AG1049" s="48"/>
      <c r="AH1049" s="48"/>
      <c r="AI1049" s="48"/>
      <c r="AJ1049" s="48"/>
      <c r="AK1049" s="48"/>
      <c r="AL1049" s="48"/>
      <c r="AM1049" s="48"/>
      <c r="AN1049" s="48"/>
      <c r="AO1049" s="48"/>
      <c r="AP1049" s="48"/>
      <c r="AQ1049" s="48"/>
      <c r="AR1049" s="48"/>
      <c r="AS1049" s="48"/>
      <c r="AT1049" s="48"/>
      <c r="AU1049" s="48"/>
      <c r="AV1049" s="48"/>
      <c r="AW1049" s="48"/>
      <c r="AX1049" s="48"/>
      <c r="AY1049" s="48"/>
      <c r="AZ1049" s="48"/>
      <c r="BA1049" s="48"/>
      <c r="BB1049" s="48"/>
      <c r="BC1049" s="48"/>
      <c r="BD1049" s="48"/>
      <c r="BE1049" s="48"/>
      <c r="BF1049" s="48"/>
      <c r="BG1049" s="48"/>
      <c r="BH1049" s="48"/>
      <c r="BI1049" s="48"/>
      <c r="BJ1049" s="48"/>
      <c r="BK1049" s="48"/>
      <c r="BL1049" s="77"/>
      <c r="BM1049" s="48"/>
      <c r="BN1049" s="48"/>
      <c r="BO1049" s="48"/>
      <c r="BP1049" s="48"/>
      <c r="BQ1049" s="48"/>
      <c r="BR1049" s="48"/>
      <c r="BS1049" s="48"/>
      <c r="BT1049" s="48"/>
      <c r="BU1049" s="48"/>
      <c r="BV1049" s="48"/>
      <c r="BW1049" s="48"/>
      <c r="BX1049" s="48"/>
      <c r="BY1049" s="48"/>
      <c r="BZ1049" s="48"/>
      <c r="CA1049" s="48"/>
      <c r="CB1049" s="48"/>
      <c r="CC1049" s="48"/>
      <c r="CD1049" s="48"/>
      <c r="CE1049" s="48"/>
    </row>
    <row r="1050" spans="1:83" ht="13.2" x14ac:dyDescent="0.25">
      <c r="A1050" s="48"/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  <c r="AE1050" s="48"/>
      <c r="AF1050" s="48"/>
      <c r="AG1050" s="48"/>
      <c r="AH1050" s="48"/>
      <c r="AI1050" s="48"/>
      <c r="AJ1050" s="48"/>
      <c r="AK1050" s="48"/>
      <c r="AL1050" s="48"/>
      <c r="AM1050" s="48"/>
      <c r="AN1050" s="48"/>
      <c r="AO1050" s="48"/>
      <c r="AP1050" s="48"/>
      <c r="AQ1050" s="48"/>
      <c r="AR1050" s="48"/>
      <c r="AS1050" s="48"/>
      <c r="AT1050" s="48"/>
      <c r="AU1050" s="48"/>
      <c r="AV1050" s="48"/>
      <c r="AW1050" s="48"/>
      <c r="AX1050" s="48"/>
      <c r="AY1050" s="48"/>
      <c r="AZ1050" s="48"/>
      <c r="BA1050" s="48"/>
      <c r="BB1050" s="48"/>
      <c r="BC1050" s="48"/>
      <c r="BD1050" s="48"/>
      <c r="BE1050" s="48"/>
      <c r="BF1050" s="48"/>
      <c r="BG1050" s="48"/>
      <c r="BH1050" s="48"/>
      <c r="BI1050" s="48"/>
      <c r="BJ1050" s="48"/>
      <c r="BK1050" s="48"/>
      <c r="BL1050" s="77"/>
      <c r="BM1050" s="48"/>
      <c r="BN1050" s="48"/>
      <c r="BO1050" s="48"/>
      <c r="BP1050" s="48"/>
      <c r="BQ1050" s="48"/>
      <c r="BR1050" s="48"/>
      <c r="BS1050" s="48"/>
      <c r="BT1050" s="48"/>
      <c r="BU1050" s="48"/>
      <c r="BV1050" s="48"/>
      <c r="BW1050" s="48"/>
      <c r="BX1050" s="48"/>
      <c r="BY1050" s="48"/>
      <c r="BZ1050" s="48"/>
      <c r="CA1050" s="48"/>
      <c r="CB1050" s="48"/>
      <c r="CC1050" s="48"/>
      <c r="CD1050" s="48"/>
      <c r="CE1050" s="48"/>
    </row>
    <row r="1051" spans="1:83" ht="13.2" x14ac:dyDescent="0.25">
      <c r="A1051" s="48"/>
      <c r="B1051" s="48"/>
      <c r="C1051" s="48"/>
      <c r="D1051" s="48"/>
      <c r="E1051" s="48"/>
      <c r="F1051" s="48"/>
      <c r="G1051" s="48"/>
      <c r="H1051" s="48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  <c r="AC1051" s="48"/>
      <c r="AD1051" s="48"/>
      <c r="AE1051" s="48"/>
      <c r="AF1051" s="48"/>
      <c r="AG1051" s="48"/>
      <c r="AH1051" s="48"/>
      <c r="AI1051" s="48"/>
      <c r="AJ1051" s="48"/>
      <c r="AK1051" s="48"/>
      <c r="AL1051" s="48"/>
      <c r="AM1051" s="48"/>
      <c r="AN1051" s="48"/>
      <c r="AO1051" s="48"/>
      <c r="AP1051" s="48"/>
      <c r="AQ1051" s="48"/>
      <c r="AR1051" s="48"/>
      <c r="AS1051" s="48"/>
      <c r="AT1051" s="48"/>
      <c r="AU1051" s="48"/>
      <c r="AV1051" s="48"/>
      <c r="AW1051" s="48"/>
      <c r="AX1051" s="48"/>
      <c r="AY1051" s="48"/>
      <c r="AZ1051" s="48"/>
      <c r="BA1051" s="48"/>
      <c r="BB1051" s="48"/>
      <c r="BC1051" s="48"/>
      <c r="BD1051" s="48"/>
      <c r="BE1051" s="48"/>
      <c r="BF1051" s="48"/>
      <c r="BG1051" s="48"/>
      <c r="BH1051" s="48"/>
      <c r="BI1051" s="48"/>
      <c r="BJ1051" s="48"/>
      <c r="BK1051" s="48"/>
      <c r="BL1051" s="77"/>
      <c r="BM1051" s="48"/>
      <c r="BN1051" s="48"/>
      <c r="BO1051" s="48"/>
      <c r="BP1051" s="48"/>
      <c r="BQ1051" s="48"/>
      <c r="BR1051" s="48"/>
      <c r="BS1051" s="48"/>
      <c r="BT1051" s="48"/>
      <c r="BU1051" s="48"/>
      <c r="BV1051" s="48"/>
      <c r="BW1051" s="48"/>
      <c r="BX1051" s="48"/>
      <c r="BY1051" s="48"/>
      <c r="BZ1051" s="48"/>
      <c r="CA1051" s="48"/>
      <c r="CB1051" s="48"/>
      <c r="CC1051" s="48"/>
      <c r="CD1051" s="48"/>
      <c r="CE1051" s="48"/>
    </row>
    <row r="1052" spans="1:83" ht="13.2" x14ac:dyDescent="0.25">
      <c r="A1052" s="48"/>
      <c r="B1052" s="48"/>
      <c r="C1052" s="48"/>
      <c r="D1052" s="48"/>
      <c r="E1052" s="48"/>
      <c r="F1052" s="48"/>
      <c r="G1052" s="48"/>
      <c r="H1052" s="48"/>
      <c r="I1052" s="48"/>
      <c r="J1052" s="48"/>
      <c r="K1052" s="48"/>
      <c r="L1052" s="48"/>
      <c r="M1052" s="48"/>
      <c r="N1052" s="48"/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  <c r="AC1052" s="48"/>
      <c r="AD1052" s="48"/>
      <c r="AE1052" s="48"/>
      <c r="AF1052" s="48"/>
      <c r="AG1052" s="48"/>
      <c r="AH1052" s="48"/>
      <c r="AI1052" s="48"/>
      <c r="AJ1052" s="48"/>
      <c r="AK1052" s="48"/>
      <c r="AL1052" s="48"/>
      <c r="AM1052" s="48"/>
      <c r="AN1052" s="48"/>
      <c r="AO1052" s="48"/>
      <c r="AP1052" s="48"/>
      <c r="AQ1052" s="48"/>
      <c r="AR1052" s="48"/>
      <c r="AS1052" s="48"/>
      <c r="AT1052" s="48"/>
      <c r="AU1052" s="48"/>
      <c r="AV1052" s="48"/>
      <c r="AW1052" s="48"/>
      <c r="AX1052" s="48"/>
      <c r="AY1052" s="48"/>
      <c r="AZ1052" s="48"/>
      <c r="BA1052" s="48"/>
      <c r="BB1052" s="48"/>
      <c r="BC1052" s="48"/>
      <c r="BD1052" s="48"/>
      <c r="BE1052" s="48"/>
      <c r="BF1052" s="48"/>
      <c r="BG1052" s="48"/>
      <c r="BH1052" s="48"/>
      <c r="BI1052" s="48"/>
      <c r="BJ1052" s="48"/>
      <c r="BK1052" s="48"/>
      <c r="BL1052" s="77"/>
      <c r="BM1052" s="48"/>
      <c r="BN1052" s="48"/>
      <c r="BO1052" s="48"/>
      <c r="BP1052" s="48"/>
      <c r="BQ1052" s="48"/>
      <c r="BR1052" s="48"/>
      <c r="BS1052" s="48"/>
      <c r="BT1052" s="48"/>
      <c r="BU1052" s="48"/>
      <c r="BV1052" s="48"/>
      <c r="BW1052" s="48"/>
      <c r="BX1052" s="48"/>
      <c r="BY1052" s="48"/>
      <c r="BZ1052" s="48"/>
      <c r="CA1052" s="48"/>
      <c r="CB1052" s="48"/>
      <c r="CC1052" s="48"/>
      <c r="CD1052" s="48"/>
      <c r="CE1052" s="48"/>
    </row>
    <row r="1053" spans="1:83" ht="13.2" x14ac:dyDescent="0.25">
      <c r="A1053" s="48"/>
      <c r="B1053" s="48"/>
      <c r="C1053" s="48"/>
      <c r="D1053" s="48"/>
      <c r="E1053" s="48"/>
      <c r="F1053" s="48"/>
      <c r="G1053" s="48"/>
      <c r="H1053" s="48"/>
      <c r="I1053" s="48"/>
      <c r="J1053" s="48"/>
      <c r="K1053" s="48"/>
      <c r="L1053" s="48"/>
      <c r="M1053" s="48"/>
      <c r="N1053" s="48"/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  <c r="AC1053" s="48"/>
      <c r="AD1053" s="48"/>
      <c r="AE1053" s="48"/>
      <c r="AF1053" s="48"/>
      <c r="AG1053" s="48"/>
      <c r="AH1053" s="48"/>
      <c r="AI1053" s="48"/>
      <c r="AJ1053" s="48"/>
      <c r="AK1053" s="48"/>
      <c r="AL1053" s="48"/>
      <c r="AM1053" s="48"/>
      <c r="AN1053" s="48"/>
      <c r="AO1053" s="48"/>
      <c r="AP1053" s="48"/>
      <c r="AQ1053" s="48"/>
      <c r="AR1053" s="48"/>
      <c r="AS1053" s="48"/>
      <c r="AT1053" s="48"/>
      <c r="AU1053" s="48"/>
      <c r="AV1053" s="48"/>
      <c r="AW1053" s="48"/>
      <c r="AX1053" s="48"/>
      <c r="AY1053" s="48"/>
      <c r="AZ1053" s="48"/>
      <c r="BA1053" s="48"/>
      <c r="BB1053" s="48"/>
      <c r="BC1053" s="48"/>
      <c r="BD1053" s="48"/>
      <c r="BE1053" s="48"/>
      <c r="BF1053" s="48"/>
      <c r="BG1053" s="48"/>
      <c r="BH1053" s="48"/>
      <c r="BI1053" s="48"/>
      <c r="BJ1053" s="48"/>
      <c r="BK1053" s="48"/>
      <c r="BL1053" s="77"/>
      <c r="BM1053" s="48"/>
      <c r="BN1053" s="48"/>
      <c r="BO1053" s="48"/>
      <c r="BP1053" s="48"/>
      <c r="BQ1053" s="48"/>
      <c r="BR1053" s="48"/>
      <c r="BS1053" s="48"/>
      <c r="BT1053" s="48"/>
      <c r="BU1053" s="48"/>
      <c r="BV1053" s="48"/>
      <c r="BW1053" s="48"/>
      <c r="BX1053" s="48"/>
      <c r="BY1053" s="48"/>
      <c r="BZ1053" s="48"/>
      <c r="CA1053" s="48"/>
      <c r="CB1053" s="48"/>
      <c r="CC1053" s="48"/>
      <c r="CD1053" s="48"/>
      <c r="CE1053" s="48"/>
    </row>
    <row r="1054" spans="1:83" ht="13.2" x14ac:dyDescent="0.25">
      <c r="A1054" s="48"/>
      <c r="B1054" s="48"/>
      <c r="C1054" s="48"/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  <c r="AE1054" s="48"/>
      <c r="AF1054" s="48"/>
      <c r="AG1054" s="48"/>
      <c r="AH1054" s="48"/>
      <c r="AI1054" s="48"/>
      <c r="AJ1054" s="48"/>
      <c r="AK1054" s="48"/>
      <c r="AL1054" s="48"/>
      <c r="AM1054" s="48"/>
      <c r="AN1054" s="48"/>
      <c r="AO1054" s="48"/>
      <c r="AP1054" s="48"/>
      <c r="AQ1054" s="48"/>
      <c r="AR1054" s="48"/>
      <c r="AS1054" s="48"/>
      <c r="AT1054" s="48"/>
      <c r="AU1054" s="48"/>
      <c r="AV1054" s="48"/>
      <c r="AW1054" s="48"/>
      <c r="AX1054" s="48"/>
      <c r="AY1054" s="48"/>
      <c r="AZ1054" s="48"/>
      <c r="BA1054" s="48"/>
      <c r="BB1054" s="48"/>
      <c r="BC1054" s="48"/>
      <c r="BD1054" s="48"/>
      <c r="BE1054" s="48"/>
      <c r="BF1054" s="48"/>
      <c r="BG1054" s="48"/>
      <c r="BH1054" s="48"/>
      <c r="BI1054" s="48"/>
      <c r="BJ1054" s="48"/>
      <c r="BK1054" s="48"/>
      <c r="BL1054" s="77"/>
      <c r="BM1054" s="48"/>
      <c r="BN1054" s="48"/>
      <c r="BO1054" s="48"/>
      <c r="BP1054" s="48"/>
      <c r="BQ1054" s="48"/>
      <c r="BR1054" s="48"/>
      <c r="BS1054" s="48"/>
      <c r="BT1054" s="48"/>
      <c r="BU1054" s="48"/>
      <c r="BV1054" s="48"/>
      <c r="BW1054" s="48"/>
      <c r="BX1054" s="48"/>
      <c r="BY1054" s="48"/>
      <c r="BZ1054" s="48"/>
      <c r="CA1054" s="48"/>
      <c r="CB1054" s="48"/>
      <c r="CC1054" s="48"/>
      <c r="CD1054" s="48"/>
      <c r="CE1054" s="48"/>
    </row>
    <row r="1055" spans="1:83" ht="13.2" x14ac:dyDescent="0.25">
      <c r="A1055" s="48"/>
      <c r="B1055" s="48"/>
      <c r="C1055" s="48"/>
      <c r="D1055" s="48"/>
      <c r="E1055" s="48"/>
      <c r="F1055" s="48"/>
      <c r="G1055" s="48"/>
      <c r="H1055" s="48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  <c r="AC1055" s="48"/>
      <c r="AD1055" s="48"/>
      <c r="AE1055" s="48"/>
      <c r="AF1055" s="48"/>
      <c r="AG1055" s="48"/>
      <c r="AH1055" s="48"/>
      <c r="AI1055" s="48"/>
      <c r="AJ1055" s="48"/>
      <c r="AK1055" s="48"/>
      <c r="AL1055" s="48"/>
      <c r="AM1055" s="48"/>
      <c r="AN1055" s="48"/>
      <c r="AO1055" s="48"/>
      <c r="AP1055" s="48"/>
      <c r="AQ1055" s="48"/>
      <c r="AR1055" s="48"/>
      <c r="AS1055" s="48"/>
      <c r="AT1055" s="48"/>
      <c r="AU1055" s="48"/>
      <c r="AV1055" s="48"/>
      <c r="AW1055" s="48"/>
      <c r="AX1055" s="48"/>
      <c r="AY1055" s="48"/>
      <c r="AZ1055" s="48"/>
      <c r="BA1055" s="48"/>
      <c r="BB1055" s="48"/>
      <c r="BC1055" s="48"/>
      <c r="BD1055" s="48"/>
      <c r="BE1055" s="48"/>
      <c r="BF1055" s="48"/>
      <c r="BG1055" s="48"/>
      <c r="BH1055" s="48"/>
      <c r="BI1055" s="48"/>
      <c r="BJ1055" s="48"/>
      <c r="BK1055" s="48"/>
      <c r="BL1055" s="77"/>
      <c r="BM1055" s="48"/>
      <c r="BN1055" s="48"/>
      <c r="BO1055" s="48"/>
      <c r="BP1055" s="48"/>
      <c r="BQ1055" s="48"/>
      <c r="BR1055" s="48"/>
      <c r="BS1055" s="48"/>
      <c r="BT1055" s="48"/>
      <c r="BU1055" s="48"/>
      <c r="BV1055" s="48"/>
      <c r="BW1055" s="48"/>
      <c r="BX1055" s="48"/>
      <c r="BY1055" s="48"/>
      <c r="BZ1055" s="48"/>
      <c r="CA1055" s="48"/>
      <c r="CB1055" s="48"/>
      <c r="CC1055" s="48"/>
      <c r="CD1055" s="48"/>
      <c r="CE1055" s="48"/>
    </row>
    <row r="1056" spans="1:83" ht="13.2" x14ac:dyDescent="0.25">
      <c r="A1056" s="48"/>
      <c r="B1056" s="48"/>
      <c r="C1056" s="48"/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  <c r="AC1056" s="48"/>
      <c r="AD1056" s="48"/>
      <c r="AE1056" s="48"/>
      <c r="AF1056" s="48"/>
      <c r="AG1056" s="48"/>
      <c r="AH1056" s="48"/>
      <c r="AI1056" s="48"/>
      <c r="AJ1056" s="48"/>
      <c r="AK1056" s="48"/>
      <c r="AL1056" s="48"/>
      <c r="AM1056" s="48"/>
      <c r="AN1056" s="48"/>
      <c r="AO1056" s="48"/>
      <c r="AP1056" s="48"/>
      <c r="AQ1056" s="48"/>
      <c r="AR1056" s="48"/>
      <c r="AS1056" s="48"/>
      <c r="AT1056" s="48"/>
      <c r="AU1056" s="48"/>
      <c r="AV1056" s="48"/>
      <c r="AW1056" s="48"/>
      <c r="AX1056" s="48"/>
      <c r="AY1056" s="48"/>
      <c r="AZ1056" s="48"/>
      <c r="BA1056" s="48"/>
      <c r="BB1056" s="48"/>
      <c r="BC1056" s="48"/>
      <c r="BD1056" s="48"/>
      <c r="BE1056" s="48"/>
      <c r="BF1056" s="48"/>
      <c r="BG1056" s="48"/>
      <c r="BH1056" s="48"/>
      <c r="BI1056" s="48"/>
      <c r="BJ1056" s="48"/>
      <c r="BK1056" s="48"/>
      <c r="BL1056" s="77"/>
      <c r="BM1056" s="48"/>
      <c r="BN1056" s="48"/>
      <c r="BO1056" s="48"/>
      <c r="BP1056" s="48"/>
      <c r="BQ1056" s="48"/>
      <c r="BR1056" s="48"/>
      <c r="BS1056" s="48"/>
      <c r="BT1056" s="48"/>
      <c r="BU1056" s="48"/>
      <c r="BV1056" s="48"/>
      <c r="BW1056" s="48"/>
      <c r="BX1056" s="48"/>
      <c r="BY1056" s="48"/>
      <c r="BZ1056" s="48"/>
      <c r="CA1056" s="48"/>
      <c r="CB1056" s="48"/>
      <c r="CC1056" s="48"/>
      <c r="CD1056" s="48"/>
      <c r="CE1056" s="48"/>
    </row>
    <row r="1057" spans="1:83" ht="13.2" x14ac:dyDescent="0.25">
      <c r="A1057" s="48"/>
      <c r="B1057" s="48"/>
      <c r="C1057" s="48"/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  <c r="AC1057" s="48"/>
      <c r="AD1057" s="48"/>
      <c r="AE1057" s="48"/>
      <c r="AF1057" s="48"/>
      <c r="AG1057" s="48"/>
      <c r="AH1057" s="48"/>
      <c r="AI1057" s="48"/>
      <c r="AJ1057" s="48"/>
      <c r="AK1057" s="48"/>
      <c r="AL1057" s="48"/>
      <c r="AM1057" s="48"/>
      <c r="AN1057" s="48"/>
      <c r="AO1057" s="48"/>
      <c r="AP1057" s="48"/>
      <c r="AQ1057" s="48"/>
      <c r="AR1057" s="48"/>
      <c r="AS1057" s="48"/>
      <c r="AT1057" s="48"/>
      <c r="AU1057" s="48"/>
      <c r="AV1057" s="48"/>
      <c r="AW1057" s="48"/>
      <c r="AX1057" s="48"/>
      <c r="AY1057" s="48"/>
      <c r="AZ1057" s="48"/>
      <c r="BA1057" s="48"/>
      <c r="BB1057" s="48"/>
      <c r="BC1057" s="48"/>
      <c r="BD1057" s="48"/>
      <c r="BE1057" s="48"/>
      <c r="BF1057" s="48"/>
      <c r="BG1057" s="48"/>
      <c r="BH1057" s="48"/>
      <c r="BI1057" s="48"/>
      <c r="BJ1057" s="48"/>
      <c r="BK1057" s="48"/>
      <c r="BL1057" s="77"/>
      <c r="BM1057" s="48"/>
      <c r="BN1057" s="48"/>
      <c r="BO1057" s="48"/>
      <c r="BP1057" s="48"/>
      <c r="BQ1057" s="48"/>
      <c r="BR1057" s="48"/>
      <c r="BS1057" s="48"/>
      <c r="BT1057" s="48"/>
      <c r="BU1057" s="48"/>
      <c r="BV1057" s="48"/>
      <c r="BW1057" s="48"/>
      <c r="BX1057" s="48"/>
      <c r="BY1057" s="48"/>
      <c r="BZ1057" s="48"/>
      <c r="CA1057" s="48"/>
      <c r="CB1057" s="48"/>
      <c r="CC1057" s="48"/>
      <c r="CD1057" s="48"/>
      <c r="CE1057" s="48"/>
    </row>
    <row r="1058" spans="1:83" ht="13.2" x14ac:dyDescent="0.25">
      <c r="A1058" s="48"/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  <c r="AC1058" s="48"/>
      <c r="AD1058" s="48"/>
      <c r="AE1058" s="48"/>
      <c r="AF1058" s="48"/>
      <c r="AG1058" s="48"/>
      <c r="AH1058" s="48"/>
      <c r="AI1058" s="48"/>
      <c r="AJ1058" s="48"/>
      <c r="AK1058" s="48"/>
      <c r="AL1058" s="48"/>
      <c r="AM1058" s="48"/>
      <c r="AN1058" s="48"/>
      <c r="AO1058" s="48"/>
      <c r="AP1058" s="48"/>
      <c r="AQ1058" s="48"/>
      <c r="AR1058" s="48"/>
      <c r="AS1058" s="48"/>
      <c r="AT1058" s="48"/>
      <c r="AU1058" s="48"/>
      <c r="AV1058" s="48"/>
      <c r="AW1058" s="48"/>
      <c r="AX1058" s="48"/>
      <c r="AY1058" s="48"/>
      <c r="AZ1058" s="48"/>
      <c r="BA1058" s="48"/>
      <c r="BB1058" s="48"/>
      <c r="BC1058" s="48"/>
      <c r="BD1058" s="48"/>
      <c r="BE1058" s="48"/>
      <c r="BF1058" s="48"/>
      <c r="BG1058" s="48"/>
      <c r="BH1058" s="48"/>
      <c r="BI1058" s="48"/>
      <c r="BJ1058" s="48"/>
      <c r="BK1058" s="48"/>
      <c r="BL1058" s="77"/>
      <c r="BM1058" s="48"/>
      <c r="BN1058" s="48"/>
      <c r="BO1058" s="48"/>
      <c r="BP1058" s="48"/>
      <c r="BQ1058" s="48"/>
      <c r="BR1058" s="48"/>
      <c r="BS1058" s="48"/>
      <c r="BT1058" s="48"/>
      <c r="BU1058" s="48"/>
      <c r="BV1058" s="48"/>
      <c r="BW1058" s="48"/>
      <c r="BX1058" s="48"/>
      <c r="BY1058" s="48"/>
      <c r="BZ1058" s="48"/>
      <c r="CA1058" s="48"/>
      <c r="CB1058" s="48"/>
      <c r="CC1058" s="48"/>
      <c r="CD1058" s="48"/>
      <c r="CE1058" s="48"/>
    </row>
    <row r="1059" spans="1:83" ht="13.2" x14ac:dyDescent="0.25">
      <c r="A1059" s="48"/>
      <c r="B1059" s="48"/>
      <c r="C1059" s="48"/>
      <c r="D1059" s="48"/>
      <c r="E1059" s="48"/>
      <c r="F1059" s="48"/>
      <c r="G1059" s="48"/>
      <c r="H1059" s="48"/>
      <c r="I1059" s="48"/>
      <c r="J1059" s="48"/>
      <c r="K1059" s="48"/>
      <c r="L1059" s="48"/>
      <c r="M1059" s="48"/>
      <c r="N1059" s="48"/>
      <c r="O1059" s="48"/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8"/>
      <c r="AC1059" s="48"/>
      <c r="AD1059" s="48"/>
      <c r="AE1059" s="48"/>
      <c r="AF1059" s="48"/>
      <c r="AG1059" s="48"/>
      <c r="AH1059" s="48"/>
      <c r="AI1059" s="48"/>
      <c r="AJ1059" s="48"/>
      <c r="AK1059" s="48"/>
      <c r="AL1059" s="48"/>
      <c r="AM1059" s="48"/>
      <c r="AN1059" s="48"/>
      <c r="AO1059" s="48"/>
      <c r="AP1059" s="48"/>
      <c r="AQ1059" s="48"/>
      <c r="AR1059" s="48"/>
      <c r="AS1059" s="48"/>
      <c r="AT1059" s="48"/>
      <c r="AU1059" s="48"/>
      <c r="AV1059" s="48"/>
      <c r="AW1059" s="48"/>
      <c r="AX1059" s="48"/>
      <c r="AY1059" s="48"/>
      <c r="AZ1059" s="48"/>
      <c r="BA1059" s="48"/>
      <c r="BB1059" s="48"/>
      <c r="BC1059" s="48"/>
      <c r="BD1059" s="48"/>
      <c r="BE1059" s="48"/>
      <c r="BF1059" s="48"/>
      <c r="BG1059" s="48"/>
      <c r="BH1059" s="48"/>
      <c r="BI1059" s="48"/>
      <c r="BJ1059" s="48"/>
      <c r="BK1059" s="48"/>
      <c r="BL1059" s="77"/>
      <c r="BM1059" s="48"/>
      <c r="BN1059" s="48"/>
      <c r="BO1059" s="48"/>
      <c r="BP1059" s="48"/>
      <c r="BQ1059" s="48"/>
      <c r="BR1059" s="48"/>
      <c r="BS1059" s="48"/>
      <c r="BT1059" s="48"/>
      <c r="BU1059" s="48"/>
      <c r="BV1059" s="48"/>
      <c r="BW1059" s="48"/>
      <c r="BX1059" s="48"/>
      <c r="BY1059" s="48"/>
      <c r="BZ1059" s="48"/>
      <c r="CA1059" s="48"/>
      <c r="CB1059" s="48"/>
      <c r="CC1059" s="48"/>
      <c r="CD1059" s="48"/>
      <c r="CE1059" s="48"/>
    </row>
    <row r="1060" spans="1:83" ht="13.2" x14ac:dyDescent="0.25">
      <c r="A1060" s="48"/>
      <c r="B1060" s="48"/>
      <c r="C1060" s="48"/>
      <c r="D1060" s="48"/>
      <c r="E1060" s="48"/>
      <c r="F1060" s="48"/>
      <c r="G1060" s="48"/>
      <c r="H1060" s="48"/>
      <c r="I1060" s="48"/>
      <c r="J1060" s="48"/>
      <c r="K1060" s="48"/>
      <c r="L1060" s="48"/>
      <c r="M1060" s="48"/>
      <c r="N1060" s="48"/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  <c r="AC1060" s="48"/>
      <c r="AD1060" s="48"/>
      <c r="AE1060" s="48"/>
      <c r="AF1060" s="48"/>
      <c r="AG1060" s="48"/>
      <c r="AH1060" s="48"/>
      <c r="AI1060" s="48"/>
      <c r="AJ1060" s="48"/>
      <c r="AK1060" s="48"/>
      <c r="AL1060" s="48"/>
      <c r="AM1060" s="48"/>
      <c r="AN1060" s="48"/>
      <c r="AO1060" s="48"/>
      <c r="AP1060" s="48"/>
      <c r="AQ1060" s="48"/>
      <c r="AR1060" s="48"/>
      <c r="AS1060" s="48"/>
      <c r="AT1060" s="48"/>
      <c r="AU1060" s="48"/>
      <c r="AV1060" s="48"/>
      <c r="AW1060" s="48"/>
      <c r="AX1060" s="48"/>
      <c r="AY1060" s="48"/>
      <c r="AZ1060" s="48"/>
      <c r="BA1060" s="48"/>
      <c r="BB1060" s="48"/>
      <c r="BC1060" s="48"/>
      <c r="BD1060" s="48"/>
      <c r="BE1060" s="48"/>
      <c r="BF1060" s="48"/>
      <c r="BG1060" s="48"/>
      <c r="BH1060" s="48"/>
      <c r="BI1060" s="48"/>
      <c r="BJ1060" s="48"/>
      <c r="BK1060" s="48"/>
      <c r="BL1060" s="77"/>
      <c r="BM1060" s="48"/>
      <c r="BN1060" s="48"/>
      <c r="BO1060" s="48"/>
      <c r="BP1060" s="48"/>
      <c r="BQ1060" s="48"/>
      <c r="BR1060" s="48"/>
      <c r="BS1060" s="48"/>
      <c r="BT1060" s="48"/>
      <c r="BU1060" s="48"/>
      <c r="BV1060" s="48"/>
      <c r="BW1060" s="48"/>
      <c r="BX1060" s="48"/>
      <c r="BY1060" s="48"/>
      <c r="BZ1060" s="48"/>
      <c r="CA1060" s="48"/>
      <c r="CB1060" s="48"/>
      <c r="CC1060" s="48"/>
      <c r="CD1060" s="48"/>
      <c r="CE1060" s="48"/>
    </row>
    <row r="1061" spans="1:83" ht="13.2" x14ac:dyDescent="0.25">
      <c r="A1061" s="48"/>
      <c r="B1061" s="48"/>
      <c r="C1061" s="48"/>
      <c r="D1061" s="48"/>
      <c r="E1061" s="48"/>
      <c r="F1061" s="48"/>
      <c r="G1061" s="48"/>
      <c r="H1061" s="48"/>
      <c r="I1061" s="48"/>
      <c r="J1061" s="48"/>
      <c r="K1061" s="48"/>
      <c r="L1061" s="48"/>
      <c r="M1061" s="48"/>
      <c r="N1061" s="48"/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  <c r="AC1061" s="48"/>
      <c r="AD1061" s="48"/>
      <c r="AE1061" s="48"/>
      <c r="AF1061" s="48"/>
      <c r="AG1061" s="48"/>
      <c r="AH1061" s="48"/>
      <c r="AI1061" s="48"/>
      <c r="AJ1061" s="48"/>
      <c r="AK1061" s="48"/>
      <c r="AL1061" s="48"/>
      <c r="AM1061" s="48"/>
      <c r="AN1061" s="48"/>
      <c r="AO1061" s="48"/>
      <c r="AP1061" s="48"/>
      <c r="AQ1061" s="48"/>
      <c r="AR1061" s="48"/>
      <c r="AS1061" s="48"/>
      <c r="AT1061" s="48"/>
      <c r="AU1061" s="48"/>
      <c r="AV1061" s="48"/>
      <c r="AW1061" s="48"/>
      <c r="AX1061" s="48"/>
      <c r="AY1061" s="48"/>
      <c r="AZ1061" s="48"/>
      <c r="BA1061" s="48"/>
      <c r="BB1061" s="48"/>
      <c r="BC1061" s="48"/>
      <c r="BD1061" s="48"/>
      <c r="BE1061" s="48"/>
      <c r="BF1061" s="48"/>
      <c r="BG1061" s="48"/>
      <c r="BH1061" s="48"/>
      <c r="BI1061" s="48"/>
      <c r="BJ1061" s="48"/>
      <c r="BK1061" s="48"/>
      <c r="BL1061" s="77"/>
      <c r="BM1061" s="48"/>
      <c r="BN1061" s="48"/>
      <c r="BO1061" s="48"/>
      <c r="BP1061" s="48"/>
      <c r="BQ1061" s="48"/>
      <c r="BR1061" s="48"/>
      <c r="BS1061" s="48"/>
      <c r="BT1061" s="48"/>
      <c r="BU1061" s="48"/>
      <c r="BV1061" s="48"/>
      <c r="BW1061" s="48"/>
      <c r="BX1061" s="48"/>
      <c r="BY1061" s="48"/>
      <c r="BZ1061" s="48"/>
      <c r="CA1061" s="48"/>
      <c r="CB1061" s="48"/>
      <c r="CC1061" s="48"/>
      <c r="CD1061" s="48"/>
      <c r="CE1061" s="48"/>
    </row>
    <row r="1062" spans="1:83" ht="13.2" x14ac:dyDescent="0.25">
      <c r="A1062" s="48"/>
      <c r="B1062" s="48"/>
      <c r="C1062" s="48"/>
      <c r="D1062" s="48"/>
      <c r="E1062" s="48"/>
      <c r="F1062" s="48"/>
      <c r="G1062" s="48"/>
      <c r="H1062" s="48"/>
      <c r="I1062" s="48"/>
      <c r="J1062" s="48"/>
      <c r="K1062" s="48"/>
      <c r="L1062" s="48"/>
      <c r="M1062" s="48"/>
      <c r="N1062" s="48"/>
      <c r="O1062" s="48"/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8"/>
      <c r="AC1062" s="48"/>
      <c r="AD1062" s="48"/>
      <c r="AE1062" s="48"/>
      <c r="AF1062" s="48"/>
      <c r="AG1062" s="48"/>
      <c r="AH1062" s="48"/>
      <c r="AI1062" s="48"/>
      <c r="AJ1062" s="48"/>
      <c r="AK1062" s="48"/>
      <c r="AL1062" s="48"/>
      <c r="AM1062" s="48"/>
      <c r="AN1062" s="48"/>
      <c r="AO1062" s="48"/>
      <c r="AP1062" s="48"/>
      <c r="AQ1062" s="48"/>
      <c r="AR1062" s="48"/>
      <c r="AS1062" s="48"/>
      <c r="AT1062" s="48"/>
      <c r="AU1062" s="48"/>
      <c r="AV1062" s="48"/>
      <c r="AW1062" s="48"/>
      <c r="AX1062" s="48"/>
      <c r="AY1062" s="48"/>
      <c r="AZ1062" s="48"/>
      <c r="BA1062" s="48"/>
      <c r="BB1062" s="48"/>
      <c r="BC1062" s="48"/>
      <c r="BD1062" s="48"/>
      <c r="BE1062" s="48"/>
      <c r="BF1062" s="48"/>
      <c r="BG1062" s="48"/>
      <c r="BH1062" s="48"/>
      <c r="BI1062" s="48"/>
      <c r="BJ1062" s="48"/>
      <c r="BK1062" s="48"/>
      <c r="BL1062" s="77"/>
      <c r="BM1062" s="48"/>
      <c r="BN1062" s="48"/>
      <c r="BO1062" s="48"/>
      <c r="BP1062" s="48"/>
      <c r="BQ1062" s="48"/>
      <c r="BR1062" s="48"/>
      <c r="BS1062" s="48"/>
      <c r="BT1062" s="48"/>
      <c r="BU1062" s="48"/>
      <c r="BV1062" s="48"/>
      <c r="BW1062" s="48"/>
      <c r="BX1062" s="48"/>
      <c r="BY1062" s="48"/>
      <c r="BZ1062" s="48"/>
      <c r="CA1062" s="48"/>
      <c r="CB1062" s="48"/>
      <c r="CC1062" s="48"/>
      <c r="CD1062" s="48"/>
      <c r="CE1062" s="48"/>
    </row>
    <row r="1063" spans="1:83" ht="13.2" x14ac:dyDescent="0.25">
      <c r="A1063" s="48"/>
      <c r="B1063" s="48"/>
      <c r="C1063" s="48"/>
      <c r="D1063" s="48"/>
      <c r="E1063" s="48"/>
      <c r="F1063" s="48"/>
      <c r="G1063" s="48"/>
      <c r="H1063" s="48"/>
      <c r="I1063" s="48"/>
      <c r="J1063" s="48"/>
      <c r="K1063" s="48"/>
      <c r="L1063" s="48"/>
      <c r="M1063" s="48"/>
      <c r="N1063" s="48"/>
      <c r="O1063" s="48"/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8"/>
      <c r="AC1063" s="48"/>
      <c r="AD1063" s="48"/>
      <c r="AE1063" s="48"/>
      <c r="AF1063" s="48"/>
      <c r="AG1063" s="48"/>
      <c r="AH1063" s="48"/>
      <c r="AI1063" s="48"/>
      <c r="AJ1063" s="48"/>
      <c r="AK1063" s="48"/>
      <c r="AL1063" s="48"/>
      <c r="AM1063" s="48"/>
      <c r="AN1063" s="48"/>
      <c r="AO1063" s="48"/>
      <c r="AP1063" s="48"/>
      <c r="AQ1063" s="48"/>
      <c r="AR1063" s="48"/>
      <c r="AS1063" s="48"/>
      <c r="AT1063" s="48"/>
      <c r="AU1063" s="48"/>
      <c r="AV1063" s="48"/>
      <c r="AW1063" s="48"/>
      <c r="AX1063" s="48"/>
      <c r="AY1063" s="48"/>
      <c r="AZ1063" s="48"/>
      <c r="BA1063" s="48"/>
      <c r="BB1063" s="48"/>
      <c r="BC1063" s="48"/>
      <c r="BD1063" s="48"/>
      <c r="BE1063" s="48"/>
      <c r="BF1063" s="48"/>
      <c r="BG1063" s="48"/>
      <c r="BH1063" s="48"/>
      <c r="BI1063" s="48"/>
      <c r="BJ1063" s="48"/>
      <c r="BK1063" s="48"/>
      <c r="BL1063" s="77"/>
      <c r="BM1063" s="48"/>
      <c r="BN1063" s="48"/>
      <c r="BO1063" s="48"/>
      <c r="BP1063" s="48"/>
      <c r="BQ1063" s="48"/>
      <c r="BR1063" s="48"/>
      <c r="BS1063" s="48"/>
      <c r="BT1063" s="48"/>
      <c r="BU1063" s="48"/>
      <c r="BV1063" s="48"/>
      <c r="BW1063" s="48"/>
      <c r="BX1063" s="48"/>
      <c r="BY1063" s="48"/>
      <c r="BZ1063" s="48"/>
      <c r="CA1063" s="48"/>
      <c r="CB1063" s="48"/>
      <c r="CC1063" s="48"/>
      <c r="CD1063" s="48"/>
      <c r="CE1063" s="48"/>
    </row>
    <row r="1064" spans="1:83" ht="13.2" x14ac:dyDescent="0.25">
      <c r="A1064" s="48"/>
      <c r="B1064" s="48"/>
      <c r="C1064" s="48"/>
      <c r="D1064" s="48"/>
      <c r="E1064" s="48"/>
      <c r="F1064" s="48"/>
      <c r="G1064" s="48"/>
      <c r="H1064" s="48"/>
      <c r="I1064" s="48"/>
      <c r="J1064" s="48"/>
      <c r="K1064" s="48"/>
      <c r="L1064" s="48"/>
      <c r="M1064" s="48"/>
      <c r="N1064" s="48"/>
      <c r="O1064" s="48"/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8"/>
      <c r="AC1064" s="48"/>
      <c r="AD1064" s="48"/>
      <c r="AE1064" s="48"/>
      <c r="AF1064" s="48"/>
      <c r="AG1064" s="48"/>
      <c r="AH1064" s="48"/>
      <c r="AI1064" s="48"/>
      <c r="AJ1064" s="48"/>
      <c r="AK1064" s="48"/>
      <c r="AL1064" s="48"/>
      <c r="AM1064" s="48"/>
      <c r="AN1064" s="48"/>
      <c r="AO1064" s="48"/>
      <c r="AP1064" s="48"/>
      <c r="AQ1064" s="48"/>
      <c r="AR1064" s="48"/>
      <c r="AS1064" s="48"/>
      <c r="AT1064" s="48"/>
      <c r="AU1064" s="48"/>
      <c r="AV1064" s="48"/>
      <c r="AW1064" s="48"/>
      <c r="AX1064" s="48"/>
      <c r="AY1064" s="48"/>
      <c r="AZ1064" s="48"/>
      <c r="BA1064" s="48"/>
      <c r="BB1064" s="48"/>
      <c r="BC1064" s="48"/>
      <c r="BD1064" s="48"/>
      <c r="BE1064" s="48"/>
      <c r="BF1064" s="48"/>
      <c r="BG1064" s="48"/>
      <c r="BH1064" s="48"/>
      <c r="BI1064" s="48"/>
      <c r="BJ1064" s="48"/>
      <c r="BK1064" s="48"/>
      <c r="BL1064" s="77"/>
      <c r="BM1064" s="48"/>
      <c r="BN1064" s="48"/>
      <c r="BO1064" s="48"/>
      <c r="BP1064" s="48"/>
      <c r="BQ1064" s="48"/>
      <c r="BR1064" s="48"/>
      <c r="BS1064" s="48"/>
      <c r="BT1064" s="48"/>
      <c r="BU1064" s="48"/>
      <c r="BV1064" s="48"/>
      <c r="BW1064" s="48"/>
      <c r="BX1064" s="48"/>
      <c r="BY1064" s="48"/>
      <c r="BZ1064" s="48"/>
      <c r="CA1064" s="48"/>
      <c r="CB1064" s="48"/>
      <c r="CC1064" s="48"/>
      <c r="CD1064" s="48"/>
      <c r="CE1064" s="48"/>
    </row>
    <row r="1065" spans="1:83" ht="13.2" x14ac:dyDescent="0.25">
      <c r="A1065" s="48"/>
      <c r="B1065" s="48"/>
      <c r="C1065" s="48"/>
      <c r="D1065" s="48"/>
      <c r="E1065" s="48"/>
      <c r="F1065" s="48"/>
      <c r="G1065" s="48"/>
      <c r="H1065" s="48"/>
      <c r="I1065" s="48"/>
      <c r="J1065" s="48"/>
      <c r="K1065" s="48"/>
      <c r="L1065" s="48"/>
      <c r="M1065" s="48"/>
      <c r="N1065" s="48"/>
      <c r="O1065" s="48"/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8"/>
      <c r="AC1065" s="48"/>
      <c r="AD1065" s="48"/>
      <c r="AE1065" s="48"/>
      <c r="AF1065" s="48"/>
      <c r="AG1065" s="48"/>
      <c r="AH1065" s="48"/>
      <c r="AI1065" s="48"/>
      <c r="AJ1065" s="48"/>
      <c r="AK1065" s="48"/>
      <c r="AL1065" s="48"/>
      <c r="AM1065" s="48"/>
      <c r="AN1065" s="48"/>
      <c r="AO1065" s="48"/>
      <c r="AP1065" s="48"/>
      <c r="AQ1065" s="48"/>
      <c r="AR1065" s="48"/>
      <c r="AS1065" s="48"/>
      <c r="AT1065" s="48"/>
      <c r="AU1065" s="48"/>
      <c r="AV1065" s="48"/>
      <c r="AW1065" s="48"/>
      <c r="AX1065" s="48"/>
      <c r="AY1065" s="48"/>
      <c r="AZ1065" s="48"/>
      <c r="BA1065" s="48"/>
      <c r="BB1065" s="48"/>
      <c r="BC1065" s="48"/>
      <c r="BD1065" s="48"/>
      <c r="BE1065" s="48"/>
      <c r="BF1065" s="48"/>
      <c r="BG1065" s="48"/>
      <c r="BH1065" s="48"/>
      <c r="BI1065" s="48"/>
      <c r="BJ1065" s="48"/>
      <c r="BK1065" s="48"/>
      <c r="BL1065" s="77"/>
      <c r="BM1065" s="48"/>
      <c r="BN1065" s="48"/>
      <c r="BO1065" s="48"/>
      <c r="BP1065" s="48"/>
      <c r="BQ1065" s="48"/>
      <c r="BR1065" s="48"/>
      <c r="BS1065" s="48"/>
      <c r="BT1065" s="48"/>
      <c r="BU1065" s="48"/>
      <c r="BV1065" s="48"/>
      <c r="BW1065" s="48"/>
      <c r="BX1065" s="48"/>
      <c r="BY1065" s="48"/>
      <c r="BZ1065" s="48"/>
      <c r="CA1065" s="48"/>
      <c r="CB1065" s="48"/>
      <c r="CC1065" s="48"/>
      <c r="CD1065" s="48"/>
      <c r="CE1065" s="48"/>
    </row>
    <row r="1066" spans="1:83" ht="13.2" x14ac:dyDescent="0.25">
      <c r="A1066" s="48"/>
      <c r="B1066" s="48"/>
      <c r="C1066" s="48"/>
      <c r="D1066" s="48"/>
      <c r="E1066" s="48"/>
      <c r="F1066" s="48"/>
      <c r="G1066" s="48"/>
      <c r="H1066" s="48"/>
      <c r="I1066" s="48"/>
      <c r="J1066" s="48"/>
      <c r="K1066" s="48"/>
      <c r="L1066" s="48"/>
      <c r="M1066" s="48"/>
      <c r="N1066" s="48"/>
      <c r="O1066" s="48"/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8"/>
      <c r="AC1066" s="48"/>
      <c r="AD1066" s="48"/>
      <c r="AE1066" s="48"/>
      <c r="AF1066" s="48"/>
      <c r="AG1066" s="48"/>
      <c r="AH1066" s="48"/>
      <c r="AI1066" s="48"/>
      <c r="AJ1066" s="48"/>
      <c r="AK1066" s="48"/>
      <c r="AL1066" s="48"/>
      <c r="AM1066" s="48"/>
      <c r="AN1066" s="48"/>
      <c r="AO1066" s="48"/>
      <c r="AP1066" s="48"/>
      <c r="AQ1066" s="48"/>
      <c r="AR1066" s="48"/>
      <c r="AS1066" s="48"/>
      <c r="AT1066" s="48"/>
      <c r="AU1066" s="48"/>
      <c r="AV1066" s="48"/>
      <c r="AW1066" s="48"/>
      <c r="AX1066" s="48"/>
      <c r="AY1066" s="48"/>
      <c r="AZ1066" s="48"/>
      <c r="BA1066" s="48"/>
      <c r="BB1066" s="48"/>
      <c r="BC1066" s="48"/>
      <c r="BD1066" s="48"/>
      <c r="BE1066" s="48"/>
      <c r="BF1066" s="48"/>
      <c r="BG1066" s="48"/>
      <c r="BH1066" s="48"/>
      <c r="BI1066" s="48"/>
      <c r="BJ1066" s="48"/>
      <c r="BK1066" s="48"/>
      <c r="BL1066" s="77"/>
      <c r="BM1066" s="48"/>
      <c r="BN1066" s="48"/>
      <c r="BO1066" s="48"/>
      <c r="BP1066" s="48"/>
      <c r="BQ1066" s="48"/>
      <c r="BR1066" s="48"/>
      <c r="BS1066" s="48"/>
      <c r="BT1066" s="48"/>
      <c r="BU1066" s="48"/>
      <c r="BV1066" s="48"/>
      <c r="BW1066" s="48"/>
      <c r="BX1066" s="48"/>
      <c r="BY1066" s="48"/>
      <c r="BZ1066" s="48"/>
      <c r="CA1066" s="48"/>
      <c r="CB1066" s="48"/>
      <c r="CC1066" s="48"/>
      <c r="CD1066" s="48"/>
      <c r="CE1066" s="48"/>
    </row>
    <row r="1067" spans="1:83" ht="13.2" x14ac:dyDescent="0.25">
      <c r="A1067" s="48"/>
      <c r="B1067" s="48"/>
      <c r="C1067" s="48"/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48"/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  <c r="AE1067" s="48"/>
      <c r="AF1067" s="48"/>
      <c r="AG1067" s="48"/>
      <c r="AH1067" s="48"/>
      <c r="AI1067" s="48"/>
      <c r="AJ1067" s="48"/>
      <c r="AK1067" s="48"/>
      <c r="AL1067" s="48"/>
      <c r="AM1067" s="48"/>
      <c r="AN1067" s="48"/>
      <c r="AO1067" s="48"/>
      <c r="AP1067" s="48"/>
      <c r="AQ1067" s="48"/>
      <c r="AR1067" s="48"/>
      <c r="AS1067" s="48"/>
      <c r="AT1067" s="48"/>
      <c r="AU1067" s="48"/>
      <c r="AV1067" s="48"/>
      <c r="AW1067" s="48"/>
      <c r="AX1067" s="48"/>
      <c r="AY1067" s="48"/>
      <c r="AZ1067" s="48"/>
      <c r="BA1067" s="48"/>
      <c r="BB1067" s="48"/>
      <c r="BC1067" s="48"/>
      <c r="BD1067" s="48"/>
      <c r="BE1067" s="48"/>
      <c r="BF1067" s="48"/>
      <c r="BG1067" s="48"/>
      <c r="BH1067" s="48"/>
      <c r="BI1067" s="48"/>
      <c r="BJ1067" s="48"/>
      <c r="BK1067" s="48"/>
      <c r="BL1067" s="77"/>
      <c r="BM1067" s="48"/>
      <c r="BN1067" s="48"/>
      <c r="BO1067" s="48"/>
      <c r="BP1067" s="48"/>
      <c r="BQ1067" s="48"/>
      <c r="BR1067" s="48"/>
      <c r="BS1067" s="48"/>
      <c r="BT1067" s="48"/>
      <c r="BU1067" s="48"/>
      <c r="BV1067" s="48"/>
      <c r="BW1067" s="48"/>
      <c r="BX1067" s="48"/>
      <c r="BY1067" s="48"/>
      <c r="BZ1067" s="48"/>
      <c r="CA1067" s="48"/>
      <c r="CB1067" s="48"/>
      <c r="CC1067" s="48"/>
      <c r="CD1067" s="48"/>
      <c r="CE1067" s="48"/>
    </row>
    <row r="1068" spans="1:83" ht="13.2" x14ac:dyDescent="0.25">
      <c r="A1068" s="48"/>
      <c r="B1068" s="48"/>
      <c r="C1068" s="48"/>
      <c r="D1068" s="48"/>
      <c r="E1068" s="48"/>
      <c r="F1068" s="48"/>
      <c r="G1068" s="48"/>
      <c r="H1068" s="48"/>
      <c r="I1068" s="48"/>
      <c r="J1068" s="48"/>
      <c r="K1068" s="48"/>
      <c r="L1068" s="48"/>
      <c r="M1068" s="48"/>
      <c r="N1068" s="48"/>
      <c r="O1068" s="48"/>
      <c r="P1068" s="48"/>
      <c r="Q1068" s="48"/>
      <c r="R1068" s="48"/>
      <c r="S1068" s="48"/>
      <c r="T1068" s="48"/>
      <c r="U1068" s="48"/>
      <c r="V1068" s="48"/>
      <c r="W1068" s="48"/>
      <c r="X1068" s="48"/>
      <c r="Y1068" s="48"/>
      <c r="Z1068" s="48"/>
      <c r="AA1068" s="48"/>
      <c r="AB1068" s="48"/>
      <c r="AC1068" s="48"/>
      <c r="AD1068" s="48"/>
      <c r="AE1068" s="48"/>
      <c r="AF1068" s="48"/>
      <c r="AG1068" s="48"/>
      <c r="AH1068" s="48"/>
      <c r="AI1068" s="48"/>
      <c r="AJ1068" s="48"/>
      <c r="AK1068" s="48"/>
      <c r="AL1068" s="48"/>
      <c r="AM1068" s="48"/>
      <c r="AN1068" s="48"/>
      <c r="AO1068" s="48"/>
      <c r="AP1068" s="48"/>
      <c r="AQ1068" s="48"/>
      <c r="AR1068" s="48"/>
      <c r="AS1068" s="48"/>
      <c r="AT1068" s="48"/>
      <c r="AU1068" s="48"/>
      <c r="AV1068" s="48"/>
      <c r="AW1068" s="48"/>
      <c r="AX1068" s="48"/>
      <c r="AY1068" s="48"/>
      <c r="AZ1068" s="48"/>
      <c r="BA1068" s="48"/>
      <c r="BB1068" s="48"/>
      <c r="BC1068" s="48"/>
      <c r="BD1068" s="48"/>
      <c r="BE1068" s="48"/>
      <c r="BF1068" s="48"/>
      <c r="BG1068" s="48"/>
      <c r="BH1068" s="48"/>
      <c r="BI1068" s="48"/>
      <c r="BJ1068" s="48"/>
      <c r="BK1068" s="48"/>
      <c r="BL1068" s="77"/>
      <c r="BM1068" s="48"/>
      <c r="BN1068" s="48"/>
      <c r="BO1068" s="48"/>
      <c r="BP1068" s="48"/>
      <c r="BQ1068" s="48"/>
      <c r="BR1068" s="48"/>
      <c r="BS1068" s="48"/>
      <c r="BT1068" s="48"/>
      <c r="BU1068" s="48"/>
      <c r="BV1068" s="48"/>
      <c r="BW1068" s="48"/>
      <c r="BX1068" s="48"/>
      <c r="BY1068" s="48"/>
      <c r="BZ1068" s="48"/>
      <c r="CA1068" s="48"/>
      <c r="CB1068" s="48"/>
      <c r="CC1068" s="48"/>
      <c r="CD1068" s="48"/>
      <c r="CE1068" s="48"/>
    </row>
    <row r="1069" spans="1:83" ht="13.2" x14ac:dyDescent="0.25">
      <c r="A1069" s="48"/>
      <c r="B1069" s="48"/>
      <c r="C1069" s="48"/>
      <c r="D1069" s="48"/>
      <c r="E1069" s="48"/>
      <c r="F1069" s="48"/>
      <c r="G1069" s="48"/>
      <c r="H1069" s="48"/>
      <c r="I1069" s="48"/>
      <c r="J1069" s="48"/>
      <c r="K1069" s="48"/>
      <c r="L1069" s="48"/>
      <c r="M1069" s="48"/>
      <c r="N1069" s="48"/>
      <c r="O1069" s="48"/>
      <c r="P1069" s="48"/>
      <c r="Q1069" s="48"/>
      <c r="R1069" s="48"/>
      <c r="S1069" s="48"/>
      <c r="T1069" s="48"/>
      <c r="U1069" s="48"/>
      <c r="V1069" s="48"/>
      <c r="W1069" s="48"/>
      <c r="X1069" s="48"/>
      <c r="Y1069" s="48"/>
      <c r="Z1069" s="48"/>
      <c r="AA1069" s="48"/>
      <c r="AB1069" s="48"/>
      <c r="AC1069" s="48"/>
      <c r="AD1069" s="48"/>
      <c r="AE1069" s="48"/>
      <c r="AF1069" s="48"/>
      <c r="AG1069" s="48"/>
      <c r="AH1069" s="48"/>
      <c r="AI1069" s="48"/>
      <c r="AJ1069" s="48"/>
      <c r="AK1069" s="48"/>
      <c r="AL1069" s="48"/>
      <c r="AM1069" s="48"/>
      <c r="AN1069" s="48"/>
      <c r="AO1069" s="48"/>
      <c r="AP1069" s="48"/>
      <c r="AQ1069" s="48"/>
      <c r="AR1069" s="48"/>
      <c r="AS1069" s="48"/>
      <c r="AT1069" s="48"/>
      <c r="AU1069" s="48"/>
      <c r="AV1069" s="48"/>
      <c r="AW1069" s="48"/>
      <c r="AX1069" s="48"/>
      <c r="AY1069" s="48"/>
      <c r="AZ1069" s="48"/>
      <c r="BA1069" s="48"/>
      <c r="BB1069" s="48"/>
      <c r="BC1069" s="48"/>
      <c r="BD1069" s="48"/>
      <c r="BE1069" s="48"/>
      <c r="BF1069" s="48"/>
      <c r="BG1069" s="48"/>
      <c r="BH1069" s="48"/>
      <c r="BI1069" s="48"/>
      <c r="BJ1069" s="48"/>
      <c r="BK1069" s="48"/>
      <c r="BL1069" s="77"/>
      <c r="BM1069" s="48"/>
      <c r="BN1069" s="48"/>
      <c r="BO1069" s="48"/>
      <c r="BP1069" s="48"/>
      <c r="BQ1069" s="48"/>
      <c r="BR1069" s="48"/>
      <c r="BS1069" s="48"/>
      <c r="BT1069" s="48"/>
      <c r="BU1069" s="48"/>
      <c r="BV1069" s="48"/>
      <c r="BW1069" s="48"/>
      <c r="BX1069" s="48"/>
      <c r="BY1069" s="48"/>
      <c r="BZ1069" s="48"/>
      <c r="CA1069" s="48"/>
      <c r="CB1069" s="48"/>
      <c r="CC1069" s="48"/>
      <c r="CD1069" s="48"/>
      <c r="CE1069" s="48"/>
    </row>
    <row r="1070" spans="1:83" ht="13.2" x14ac:dyDescent="0.25">
      <c r="A1070" s="48"/>
      <c r="B1070" s="48"/>
      <c r="C1070" s="48"/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48"/>
      <c r="O1070" s="48"/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8"/>
      <c r="AC1070" s="48"/>
      <c r="AD1070" s="48"/>
      <c r="AE1070" s="48"/>
      <c r="AF1070" s="48"/>
      <c r="AG1070" s="48"/>
      <c r="AH1070" s="48"/>
      <c r="AI1070" s="48"/>
      <c r="AJ1070" s="48"/>
      <c r="AK1070" s="48"/>
      <c r="AL1070" s="48"/>
      <c r="AM1070" s="48"/>
      <c r="AN1070" s="48"/>
      <c r="AO1070" s="48"/>
      <c r="AP1070" s="48"/>
      <c r="AQ1070" s="48"/>
      <c r="AR1070" s="48"/>
      <c r="AS1070" s="48"/>
      <c r="AT1070" s="48"/>
      <c r="AU1070" s="48"/>
      <c r="AV1070" s="48"/>
      <c r="AW1070" s="48"/>
      <c r="AX1070" s="48"/>
      <c r="AY1070" s="48"/>
      <c r="AZ1070" s="48"/>
      <c r="BA1070" s="48"/>
      <c r="BB1070" s="48"/>
      <c r="BC1070" s="48"/>
      <c r="BD1070" s="48"/>
      <c r="BE1070" s="48"/>
      <c r="BF1070" s="48"/>
      <c r="BG1070" s="48"/>
      <c r="BH1070" s="48"/>
      <c r="BI1070" s="48"/>
      <c r="BJ1070" s="48"/>
      <c r="BK1070" s="48"/>
      <c r="BL1070" s="77"/>
      <c r="BM1070" s="48"/>
      <c r="BN1070" s="48"/>
      <c r="BO1070" s="48"/>
      <c r="BP1070" s="48"/>
      <c r="BQ1070" s="48"/>
      <c r="BR1070" s="48"/>
      <c r="BS1070" s="48"/>
      <c r="BT1070" s="48"/>
      <c r="BU1070" s="48"/>
      <c r="BV1070" s="48"/>
      <c r="BW1070" s="48"/>
      <c r="BX1070" s="48"/>
      <c r="BY1070" s="48"/>
      <c r="BZ1070" s="48"/>
      <c r="CA1070" s="48"/>
      <c r="CB1070" s="48"/>
      <c r="CC1070" s="48"/>
      <c r="CD1070" s="48"/>
      <c r="CE1070" s="48"/>
    </row>
    <row r="1071" spans="1:83" ht="13.2" x14ac:dyDescent="0.25">
      <c r="A1071" s="48"/>
      <c r="B1071" s="48"/>
      <c r="C1071" s="48"/>
      <c r="D1071" s="48"/>
      <c r="E1071" s="48"/>
      <c r="F1071" s="48"/>
      <c r="G1071" s="48"/>
      <c r="H1071" s="48"/>
      <c r="I1071" s="48"/>
      <c r="J1071" s="48"/>
      <c r="K1071" s="48"/>
      <c r="L1071" s="48"/>
      <c r="M1071" s="48"/>
      <c r="N1071" s="48"/>
      <c r="O1071" s="48"/>
      <c r="P1071" s="48"/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  <c r="AA1071" s="48"/>
      <c r="AB1071" s="48"/>
      <c r="AC1071" s="48"/>
      <c r="AD1071" s="48"/>
      <c r="AE1071" s="48"/>
      <c r="AF1071" s="48"/>
      <c r="AG1071" s="48"/>
      <c r="AH1071" s="48"/>
      <c r="AI1071" s="48"/>
      <c r="AJ1071" s="48"/>
      <c r="AK1071" s="48"/>
      <c r="AL1071" s="48"/>
      <c r="AM1071" s="48"/>
      <c r="AN1071" s="48"/>
      <c r="AO1071" s="48"/>
      <c r="AP1071" s="48"/>
      <c r="AQ1071" s="48"/>
      <c r="AR1071" s="48"/>
      <c r="AS1071" s="48"/>
      <c r="AT1071" s="48"/>
      <c r="AU1071" s="48"/>
      <c r="AV1071" s="48"/>
      <c r="AW1071" s="48"/>
      <c r="AX1071" s="48"/>
      <c r="AY1071" s="48"/>
      <c r="AZ1071" s="48"/>
      <c r="BA1071" s="48"/>
      <c r="BB1071" s="48"/>
      <c r="BC1071" s="48"/>
      <c r="BD1071" s="48"/>
      <c r="BE1071" s="48"/>
      <c r="BF1071" s="48"/>
      <c r="BG1071" s="48"/>
      <c r="BH1071" s="48"/>
      <c r="BI1071" s="48"/>
      <c r="BJ1071" s="48"/>
      <c r="BK1071" s="48"/>
      <c r="BL1071" s="77"/>
      <c r="BM1071" s="48"/>
      <c r="BN1071" s="48"/>
      <c r="BO1071" s="48"/>
      <c r="BP1071" s="48"/>
      <c r="BQ1071" s="48"/>
      <c r="BR1071" s="48"/>
      <c r="BS1071" s="48"/>
      <c r="BT1071" s="48"/>
      <c r="BU1071" s="48"/>
      <c r="BV1071" s="48"/>
      <c r="BW1071" s="48"/>
      <c r="BX1071" s="48"/>
      <c r="BY1071" s="48"/>
      <c r="BZ1071" s="48"/>
      <c r="CA1071" s="48"/>
      <c r="CB1071" s="48"/>
      <c r="CC1071" s="48"/>
      <c r="CD1071" s="48"/>
      <c r="CE1071" s="48"/>
    </row>
    <row r="1072" spans="1:83" ht="13.2" x14ac:dyDescent="0.25">
      <c r="A1072" s="48"/>
      <c r="B1072" s="48"/>
      <c r="C1072" s="48"/>
      <c r="D1072" s="48"/>
      <c r="E1072" s="48"/>
      <c r="F1072" s="48"/>
      <c r="G1072" s="48"/>
      <c r="H1072" s="48"/>
      <c r="I1072" s="48"/>
      <c r="J1072" s="48"/>
      <c r="K1072" s="48"/>
      <c r="L1072" s="48"/>
      <c r="M1072" s="48"/>
      <c r="N1072" s="48"/>
      <c r="O1072" s="48"/>
      <c r="P1072" s="48"/>
      <c r="Q1072" s="48"/>
      <c r="R1072" s="48"/>
      <c r="S1072" s="48"/>
      <c r="T1072" s="48"/>
      <c r="U1072" s="48"/>
      <c r="V1072" s="48"/>
      <c r="W1072" s="48"/>
      <c r="X1072" s="48"/>
      <c r="Y1072" s="48"/>
      <c r="Z1072" s="48"/>
      <c r="AA1072" s="48"/>
      <c r="AB1072" s="48"/>
      <c r="AC1072" s="48"/>
      <c r="AD1072" s="48"/>
      <c r="AE1072" s="48"/>
      <c r="AF1072" s="48"/>
      <c r="AG1072" s="48"/>
      <c r="AH1072" s="48"/>
      <c r="AI1072" s="48"/>
      <c r="AJ1072" s="48"/>
      <c r="AK1072" s="48"/>
      <c r="AL1072" s="48"/>
      <c r="AM1072" s="48"/>
      <c r="AN1072" s="48"/>
      <c r="AO1072" s="48"/>
      <c r="AP1072" s="48"/>
      <c r="AQ1072" s="48"/>
      <c r="AR1072" s="48"/>
      <c r="AS1072" s="48"/>
      <c r="AT1072" s="48"/>
      <c r="AU1072" s="48"/>
      <c r="AV1072" s="48"/>
      <c r="AW1072" s="48"/>
      <c r="AX1072" s="48"/>
      <c r="AY1072" s="48"/>
      <c r="AZ1072" s="48"/>
      <c r="BA1072" s="48"/>
      <c r="BB1072" s="48"/>
      <c r="BC1072" s="48"/>
      <c r="BD1072" s="48"/>
      <c r="BE1072" s="48"/>
      <c r="BF1072" s="48"/>
      <c r="BG1072" s="48"/>
      <c r="BH1072" s="48"/>
      <c r="BI1072" s="48"/>
      <c r="BJ1072" s="48"/>
      <c r="BK1072" s="48"/>
      <c r="BL1072" s="77"/>
      <c r="BM1072" s="48"/>
      <c r="BN1072" s="48"/>
      <c r="BO1072" s="48"/>
      <c r="BP1072" s="48"/>
      <c r="BQ1072" s="48"/>
      <c r="BR1072" s="48"/>
      <c r="BS1072" s="48"/>
      <c r="BT1072" s="48"/>
      <c r="BU1072" s="48"/>
      <c r="BV1072" s="48"/>
      <c r="BW1072" s="48"/>
      <c r="BX1072" s="48"/>
      <c r="BY1072" s="48"/>
      <c r="BZ1072" s="48"/>
      <c r="CA1072" s="48"/>
      <c r="CB1072" s="48"/>
      <c r="CC1072" s="48"/>
      <c r="CD1072" s="48"/>
      <c r="CE1072" s="48"/>
    </row>
    <row r="1073" spans="1:83" ht="13.2" x14ac:dyDescent="0.25">
      <c r="A1073" s="48"/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48"/>
      <c r="M1073" s="48"/>
      <c r="N1073" s="48"/>
      <c r="O1073" s="48"/>
      <c r="P1073" s="48"/>
      <c r="Q1073" s="48"/>
      <c r="R1073" s="48"/>
      <c r="S1073" s="48"/>
      <c r="T1073" s="48"/>
      <c r="U1073" s="48"/>
      <c r="V1073" s="48"/>
      <c r="W1073" s="48"/>
      <c r="X1073" s="48"/>
      <c r="Y1073" s="48"/>
      <c r="Z1073" s="48"/>
      <c r="AA1073" s="48"/>
      <c r="AB1073" s="48"/>
      <c r="AC1073" s="48"/>
      <c r="AD1073" s="48"/>
      <c r="AE1073" s="48"/>
      <c r="AF1073" s="48"/>
      <c r="AG1073" s="48"/>
      <c r="AH1073" s="48"/>
      <c r="AI1073" s="48"/>
      <c r="AJ1073" s="48"/>
      <c r="AK1073" s="48"/>
      <c r="AL1073" s="48"/>
      <c r="AM1073" s="48"/>
      <c r="AN1073" s="48"/>
      <c r="AO1073" s="48"/>
      <c r="AP1073" s="48"/>
      <c r="AQ1073" s="48"/>
      <c r="AR1073" s="48"/>
      <c r="AS1073" s="48"/>
      <c r="AT1073" s="48"/>
      <c r="AU1073" s="48"/>
      <c r="AV1073" s="48"/>
      <c r="AW1073" s="48"/>
      <c r="AX1073" s="48"/>
      <c r="AY1073" s="48"/>
      <c r="AZ1073" s="48"/>
      <c r="BA1073" s="48"/>
      <c r="BB1073" s="48"/>
      <c r="BC1073" s="48"/>
      <c r="BD1073" s="48"/>
      <c r="BE1073" s="48"/>
      <c r="BF1073" s="48"/>
      <c r="BG1073" s="48"/>
      <c r="BH1073" s="48"/>
      <c r="BI1073" s="48"/>
      <c r="BJ1073" s="48"/>
      <c r="BK1073" s="48"/>
      <c r="BL1073" s="77"/>
      <c r="BM1073" s="48"/>
      <c r="BN1073" s="48"/>
      <c r="BO1073" s="48"/>
      <c r="BP1073" s="48"/>
      <c r="BQ1073" s="48"/>
      <c r="BR1073" s="48"/>
      <c r="BS1073" s="48"/>
      <c r="BT1073" s="48"/>
      <c r="BU1073" s="48"/>
      <c r="BV1073" s="48"/>
      <c r="BW1073" s="48"/>
      <c r="BX1073" s="48"/>
      <c r="BY1073" s="48"/>
      <c r="BZ1073" s="48"/>
      <c r="CA1073" s="48"/>
      <c r="CB1073" s="48"/>
      <c r="CC1073" s="48"/>
      <c r="CD1073" s="48"/>
      <c r="CE1073" s="48"/>
    </row>
    <row r="1074" spans="1:83" ht="13.2" x14ac:dyDescent="0.25">
      <c r="A1074" s="48"/>
      <c r="B1074" s="48"/>
      <c r="C1074" s="48"/>
      <c r="D1074" s="48"/>
      <c r="E1074" s="48"/>
      <c r="F1074" s="48"/>
      <c r="G1074" s="48"/>
      <c r="H1074" s="48"/>
      <c r="I1074" s="48"/>
      <c r="J1074" s="48"/>
      <c r="K1074" s="48"/>
      <c r="L1074" s="48"/>
      <c r="M1074" s="48"/>
      <c r="N1074" s="48"/>
      <c r="O1074" s="48"/>
      <c r="P1074" s="48"/>
      <c r="Q1074" s="48"/>
      <c r="R1074" s="48"/>
      <c r="S1074" s="48"/>
      <c r="T1074" s="48"/>
      <c r="U1074" s="48"/>
      <c r="V1074" s="48"/>
      <c r="W1074" s="48"/>
      <c r="X1074" s="48"/>
      <c r="Y1074" s="48"/>
      <c r="Z1074" s="48"/>
      <c r="AA1074" s="48"/>
      <c r="AB1074" s="48"/>
      <c r="AC1074" s="48"/>
      <c r="AD1074" s="48"/>
      <c r="AE1074" s="48"/>
      <c r="AF1074" s="48"/>
      <c r="AG1074" s="48"/>
      <c r="AH1074" s="48"/>
      <c r="AI1074" s="48"/>
      <c r="AJ1074" s="48"/>
      <c r="AK1074" s="48"/>
      <c r="AL1074" s="48"/>
      <c r="AM1074" s="48"/>
      <c r="AN1074" s="48"/>
      <c r="AO1074" s="48"/>
      <c r="AP1074" s="48"/>
      <c r="AQ1074" s="48"/>
      <c r="AR1074" s="48"/>
      <c r="AS1074" s="48"/>
      <c r="AT1074" s="48"/>
      <c r="AU1074" s="48"/>
      <c r="AV1074" s="48"/>
      <c r="AW1074" s="48"/>
      <c r="AX1074" s="48"/>
      <c r="AY1074" s="48"/>
      <c r="AZ1074" s="48"/>
      <c r="BA1074" s="48"/>
      <c r="BB1074" s="48"/>
      <c r="BC1074" s="48"/>
      <c r="BD1074" s="48"/>
      <c r="BE1074" s="48"/>
      <c r="BF1074" s="48"/>
      <c r="BG1074" s="48"/>
      <c r="BH1074" s="48"/>
      <c r="BI1074" s="48"/>
      <c r="BJ1074" s="48"/>
      <c r="BK1074" s="48"/>
      <c r="BL1074" s="77"/>
      <c r="BM1074" s="48"/>
      <c r="BN1074" s="48"/>
      <c r="BO1074" s="48"/>
      <c r="BP1074" s="48"/>
      <c r="BQ1074" s="48"/>
      <c r="BR1074" s="48"/>
      <c r="BS1074" s="48"/>
      <c r="BT1074" s="48"/>
      <c r="BU1074" s="48"/>
      <c r="BV1074" s="48"/>
      <c r="BW1074" s="48"/>
      <c r="BX1074" s="48"/>
      <c r="BY1074" s="48"/>
      <c r="BZ1074" s="48"/>
      <c r="CA1074" s="48"/>
      <c r="CB1074" s="48"/>
      <c r="CC1074" s="48"/>
      <c r="CD1074" s="48"/>
      <c r="CE1074" s="48"/>
    </row>
    <row r="1075" spans="1:83" ht="13.2" x14ac:dyDescent="0.25">
      <c r="A1075" s="48"/>
      <c r="B1075" s="48"/>
      <c r="C1075" s="48"/>
      <c r="D1075" s="48"/>
      <c r="E1075" s="48"/>
      <c r="F1075" s="48"/>
      <c r="G1075" s="48"/>
      <c r="H1075" s="48"/>
      <c r="I1075" s="48"/>
      <c r="J1075" s="48"/>
      <c r="K1075" s="48"/>
      <c r="L1075" s="48"/>
      <c r="M1075" s="48"/>
      <c r="N1075" s="48"/>
      <c r="O1075" s="48"/>
      <c r="P1075" s="48"/>
      <c r="Q1075" s="48"/>
      <c r="R1075" s="48"/>
      <c r="S1075" s="48"/>
      <c r="T1075" s="48"/>
      <c r="U1075" s="48"/>
      <c r="V1075" s="48"/>
      <c r="W1075" s="48"/>
      <c r="X1075" s="48"/>
      <c r="Y1075" s="48"/>
      <c r="Z1075" s="48"/>
      <c r="AA1075" s="48"/>
      <c r="AB1075" s="48"/>
      <c r="AC1075" s="48"/>
      <c r="AD1075" s="48"/>
      <c r="AE1075" s="48"/>
      <c r="AF1075" s="48"/>
      <c r="AG1075" s="48"/>
      <c r="AH1075" s="48"/>
      <c r="AI1075" s="48"/>
      <c r="AJ1075" s="48"/>
      <c r="AK1075" s="48"/>
      <c r="AL1075" s="48"/>
      <c r="AM1075" s="48"/>
      <c r="AN1075" s="48"/>
      <c r="AO1075" s="48"/>
      <c r="AP1075" s="48"/>
      <c r="AQ1075" s="48"/>
      <c r="AR1075" s="48"/>
      <c r="AS1075" s="48"/>
      <c r="AT1075" s="48"/>
      <c r="AU1075" s="48"/>
      <c r="AV1075" s="48"/>
      <c r="AW1075" s="48"/>
      <c r="AX1075" s="48"/>
      <c r="AY1075" s="48"/>
      <c r="AZ1075" s="48"/>
      <c r="BA1075" s="48"/>
      <c r="BB1075" s="48"/>
      <c r="BC1075" s="48"/>
      <c r="BD1075" s="48"/>
      <c r="BE1075" s="48"/>
      <c r="BF1075" s="48"/>
      <c r="BG1075" s="48"/>
      <c r="BH1075" s="48"/>
      <c r="BI1075" s="48"/>
      <c r="BJ1075" s="48"/>
      <c r="BK1075" s="48"/>
      <c r="BL1075" s="77"/>
      <c r="BM1075" s="48"/>
      <c r="BN1075" s="48"/>
      <c r="BO1075" s="48"/>
      <c r="BP1075" s="48"/>
      <c r="BQ1075" s="48"/>
      <c r="BR1075" s="48"/>
      <c r="BS1075" s="48"/>
      <c r="BT1075" s="48"/>
      <c r="BU1075" s="48"/>
      <c r="BV1075" s="48"/>
      <c r="BW1075" s="48"/>
      <c r="BX1075" s="48"/>
      <c r="BY1075" s="48"/>
      <c r="BZ1075" s="48"/>
      <c r="CA1075" s="48"/>
      <c r="CB1075" s="48"/>
      <c r="CC1075" s="48"/>
      <c r="CD1075" s="48"/>
      <c r="CE1075" s="48"/>
    </row>
    <row r="1076" spans="1:83" ht="13.2" x14ac:dyDescent="0.25">
      <c r="A1076" s="48"/>
      <c r="B1076" s="48"/>
      <c r="C1076" s="48"/>
      <c r="D1076" s="48"/>
      <c r="E1076" s="48"/>
      <c r="F1076" s="48"/>
      <c r="G1076" s="48"/>
      <c r="H1076" s="48"/>
      <c r="I1076" s="48"/>
      <c r="J1076" s="48"/>
      <c r="K1076" s="48"/>
      <c r="L1076" s="48"/>
      <c r="M1076" s="48"/>
      <c r="N1076" s="48"/>
      <c r="O1076" s="48"/>
      <c r="P1076" s="48"/>
      <c r="Q1076" s="48"/>
      <c r="R1076" s="48"/>
      <c r="S1076" s="48"/>
      <c r="T1076" s="48"/>
      <c r="U1076" s="48"/>
      <c r="V1076" s="48"/>
      <c r="W1076" s="48"/>
      <c r="X1076" s="48"/>
      <c r="Y1076" s="48"/>
      <c r="Z1076" s="48"/>
      <c r="AA1076" s="48"/>
      <c r="AB1076" s="48"/>
      <c r="AC1076" s="48"/>
      <c r="AD1076" s="48"/>
      <c r="AE1076" s="48"/>
      <c r="AF1076" s="48"/>
      <c r="AG1076" s="48"/>
      <c r="AH1076" s="48"/>
      <c r="AI1076" s="48"/>
      <c r="AJ1076" s="48"/>
      <c r="AK1076" s="48"/>
      <c r="AL1076" s="48"/>
      <c r="AM1076" s="48"/>
      <c r="AN1076" s="48"/>
      <c r="AO1076" s="48"/>
      <c r="AP1076" s="48"/>
      <c r="AQ1076" s="48"/>
      <c r="AR1076" s="48"/>
      <c r="AS1076" s="48"/>
      <c r="AT1076" s="48"/>
      <c r="AU1076" s="48"/>
      <c r="AV1076" s="48"/>
      <c r="AW1076" s="48"/>
      <c r="AX1076" s="48"/>
      <c r="AY1076" s="48"/>
      <c r="AZ1076" s="48"/>
      <c r="BA1076" s="48"/>
      <c r="BB1076" s="48"/>
      <c r="BC1076" s="48"/>
      <c r="BD1076" s="48"/>
      <c r="BE1076" s="48"/>
      <c r="BF1076" s="48"/>
      <c r="BG1076" s="48"/>
      <c r="BH1076" s="48"/>
      <c r="BI1076" s="48"/>
      <c r="BJ1076" s="48"/>
      <c r="BK1076" s="48"/>
      <c r="BL1076" s="77"/>
      <c r="BM1076" s="48"/>
      <c r="BN1076" s="48"/>
      <c r="BO1076" s="48"/>
      <c r="BP1076" s="48"/>
      <c r="BQ1076" s="48"/>
      <c r="BR1076" s="48"/>
      <c r="BS1076" s="48"/>
      <c r="BT1076" s="48"/>
      <c r="BU1076" s="48"/>
      <c r="BV1076" s="48"/>
      <c r="BW1076" s="48"/>
      <c r="BX1076" s="48"/>
      <c r="BY1076" s="48"/>
      <c r="BZ1076" s="48"/>
      <c r="CA1076" s="48"/>
      <c r="CB1076" s="48"/>
      <c r="CC1076" s="48"/>
      <c r="CD1076" s="48"/>
      <c r="CE1076" s="48"/>
    </row>
    <row r="1077" spans="1:83" ht="13.2" x14ac:dyDescent="0.25">
      <c r="A1077" s="48"/>
      <c r="B1077" s="48"/>
      <c r="C1077" s="48"/>
      <c r="D1077" s="48"/>
      <c r="E1077" s="48"/>
      <c r="F1077" s="48"/>
      <c r="G1077" s="48"/>
      <c r="H1077" s="48"/>
      <c r="I1077" s="48"/>
      <c r="J1077" s="48"/>
      <c r="K1077" s="48"/>
      <c r="L1077" s="48"/>
      <c r="M1077" s="48"/>
      <c r="N1077" s="48"/>
      <c r="O1077" s="48"/>
      <c r="P1077" s="48"/>
      <c r="Q1077" s="48"/>
      <c r="R1077" s="48"/>
      <c r="S1077" s="48"/>
      <c r="T1077" s="48"/>
      <c r="U1077" s="48"/>
      <c r="V1077" s="48"/>
      <c r="W1077" s="48"/>
      <c r="X1077" s="48"/>
      <c r="Y1077" s="48"/>
      <c r="Z1077" s="48"/>
      <c r="AA1077" s="48"/>
      <c r="AB1077" s="48"/>
      <c r="AC1077" s="48"/>
      <c r="AD1077" s="48"/>
      <c r="AE1077" s="48"/>
      <c r="AF1077" s="48"/>
      <c r="AG1077" s="48"/>
      <c r="AH1077" s="48"/>
      <c r="AI1077" s="48"/>
      <c r="AJ1077" s="48"/>
      <c r="AK1077" s="48"/>
      <c r="AL1077" s="48"/>
      <c r="AM1077" s="48"/>
      <c r="AN1077" s="48"/>
      <c r="AO1077" s="48"/>
      <c r="AP1077" s="48"/>
      <c r="AQ1077" s="48"/>
      <c r="AR1077" s="48"/>
      <c r="AS1077" s="48"/>
      <c r="AT1077" s="48"/>
      <c r="AU1077" s="48"/>
      <c r="AV1077" s="48"/>
      <c r="AW1077" s="48"/>
      <c r="AX1077" s="48"/>
      <c r="AY1077" s="48"/>
      <c r="AZ1077" s="48"/>
      <c r="BA1077" s="48"/>
      <c r="BB1077" s="48"/>
      <c r="BC1077" s="48"/>
      <c r="BD1077" s="48"/>
      <c r="BE1077" s="48"/>
      <c r="BF1077" s="48"/>
      <c r="BG1077" s="48"/>
      <c r="BH1077" s="48"/>
      <c r="BI1077" s="48"/>
      <c r="BJ1077" s="48"/>
      <c r="BK1077" s="48"/>
      <c r="BL1077" s="77"/>
      <c r="BM1077" s="48"/>
      <c r="BN1077" s="48"/>
      <c r="BO1077" s="48"/>
      <c r="BP1077" s="48"/>
      <c r="BQ1077" s="48"/>
      <c r="BR1077" s="48"/>
      <c r="BS1077" s="48"/>
      <c r="BT1077" s="48"/>
      <c r="BU1077" s="48"/>
      <c r="BV1077" s="48"/>
      <c r="BW1077" s="48"/>
      <c r="BX1077" s="48"/>
      <c r="BY1077" s="48"/>
      <c r="BZ1077" s="48"/>
      <c r="CA1077" s="48"/>
      <c r="CB1077" s="48"/>
      <c r="CC1077" s="48"/>
      <c r="CD1077" s="48"/>
      <c r="CE1077" s="48"/>
    </row>
    <row r="1078" spans="1:83" ht="13.2" x14ac:dyDescent="0.25">
      <c r="A1078" s="48"/>
      <c r="B1078" s="48"/>
      <c r="C1078" s="48"/>
      <c r="D1078" s="48"/>
      <c r="E1078" s="48"/>
      <c r="F1078" s="48"/>
      <c r="G1078" s="48"/>
      <c r="H1078" s="48"/>
      <c r="I1078" s="48"/>
      <c r="J1078" s="48"/>
      <c r="K1078" s="48"/>
      <c r="L1078" s="48"/>
      <c r="M1078" s="48"/>
      <c r="N1078" s="48"/>
      <c r="O1078" s="48"/>
      <c r="P1078" s="48"/>
      <c r="Q1078" s="48"/>
      <c r="R1078" s="48"/>
      <c r="S1078" s="48"/>
      <c r="T1078" s="48"/>
      <c r="U1078" s="48"/>
      <c r="V1078" s="48"/>
      <c r="W1078" s="48"/>
      <c r="X1078" s="48"/>
      <c r="Y1078" s="48"/>
      <c r="Z1078" s="48"/>
      <c r="AA1078" s="48"/>
      <c r="AB1078" s="48"/>
      <c r="AC1078" s="48"/>
      <c r="AD1078" s="48"/>
      <c r="AE1078" s="48"/>
      <c r="AF1078" s="48"/>
      <c r="AG1078" s="48"/>
      <c r="AH1078" s="48"/>
      <c r="AI1078" s="48"/>
      <c r="AJ1078" s="48"/>
      <c r="AK1078" s="48"/>
      <c r="AL1078" s="48"/>
      <c r="AM1078" s="48"/>
      <c r="AN1078" s="48"/>
      <c r="AO1078" s="48"/>
      <c r="AP1078" s="48"/>
      <c r="AQ1078" s="48"/>
      <c r="AR1078" s="48"/>
      <c r="AS1078" s="48"/>
      <c r="AT1078" s="48"/>
      <c r="AU1078" s="48"/>
      <c r="AV1078" s="48"/>
      <c r="AW1078" s="48"/>
      <c r="AX1078" s="48"/>
      <c r="AY1078" s="48"/>
      <c r="AZ1078" s="48"/>
      <c r="BA1078" s="48"/>
      <c r="BB1078" s="48"/>
      <c r="BC1078" s="48"/>
      <c r="BD1078" s="48"/>
      <c r="BE1078" s="48"/>
      <c r="BF1078" s="48"/>
      <c r="BG1078" s="48"/>
      <c r="BH1078" s="48"/>
      <c r="BI1078" s="48"/>
      <c r="BJ1078" s="48"/>
      <c r="BK1078" s="48"/>
      <c r="BL1078" s="77"/>
      <c r="BM1078" s="48"/>
      <c r="BN1078" s="48"/>
      <c r="BO1078" s="48"/>
      <c r="BP1078" s="48"/>
      <c r="BQ1078" s="48"/>
      <c r="BR1078" s="48"/>
      <c r="BS1078" s="48"/>
      <c r="BT1078" s="48"/>
      <c r="BU1078" s="48"/>
      <c r="BV1078" s="48"/>
      <c r="BW1078" s="48"/>
      <c r="BX1078" s="48"/>
      <c r="BY1078" s="48"/>
      <c r="BZ1078" s="48"/>
      <c r="CA1078" s="48"/>
      <c r="CB1078" s="48"/>
      <c r="CC1078" s="48"/>
      <c r="CD1078" s="48"/>
      <c r="CE1078" s="48"/>
    </row>
    <row r="1079" spans="1:83" ht="13.2" x14ac:dyDescent="0.25">
      <c r="A1079" s="48"/>
      <c r="B1079" s="48"/>
      <c r="C1079" s="48"/>
      <c r="D1079" s="48"/>
      <c r="E1079" s="48"/>
      <c r="F1079" s="48"/>
      <c r="G1079" s="48"/>
      <c r="H1079" s="48"/>
      <c r="I1079" s="48"/>
      <c r="J1079" s="48"/>
      <c r="K1079" s="48"/>
      <c r="L1079" s="48"/>
      <c r="M1079" s="48"/>
      <c r="N1079" s="48"/>
      <c r="O1079" s="48"/>
      <c r="P1079" s="48"/>
      <c r="Q1079" s="48"/>
      <c r="R1079" s="48"/>
      <c r="S1079" s="48"/>
      <c r="T1079" s="48"/>
      <c r="U1079" s="48"/>
      <c r="V1079" s="48"/>
      <c r="W1079" s="48"/>
      <c r="X1079" s="48"/>
      <c r="Y1079" s="48"/>
      <c r="Z1079" s="48"/>
      <c r="AA1079" s="48"/>
      <c r="AB1079" s="48"/>
      <c r="AC1079" s="48"/>
      <c r="AD1079" s="48"/>
      <c r="AE1079" s="48"/>
      <c r="AF1079" s="48"/>
      <c r="AG1079" s="48"/>
      <c r="AH1079" s="48"/>
      <c r="AI1079" s="48"/>
      <c r="AJ1079" s="48"/>
      <c r="AK1079" s="48"/>
      <c r="AL1079" s="48"/>
      <c r="AM1079" s="48"/>
      <c r="AN1079" s="48"/>
      <c r="AO1079" s="48"/>
      <c r="AP1079" s="48"/>
      <c r="AQ1079" s="48"/>
      <c r="AR1079" s="48"/>
      <c r="AS1079" s="48"/>
      <c r="AT1079" s="48"/>
      <c r="AU1079" s="48"/>
      <c r="AV1079" s="48"/>
      <c r="AW1079" s="48"/>
      <c r="AX1079" s="48"/>
      <c r="AY1079" s="48"/>
      <c r="AZ1079" s="48"/>
      <c r="BA1079" s="48"/>
      <c r="BB1079" s="48"/>
      <c r="BC1079" s="48"/>
      <c r="BD1079" s="48"/>
      <c r="BE1079" s="48"/>
      <c r="BF1079" s="48"/>
      <c r="BG1079" s="48"/>
      <c r="BH1079" s="48"/>
      <c r="BI1079" s="48"/>
      <c r="BJ1079" s="48"/>
      <c r="BK1079" s="48"/>
      <c r="BL1079" s="77"/>
      <c r="BM1079" s="48"/>
      <c r="BN1079" s="48"/>
      <c r="BO1079" s="48"/>
      <c r="BP1079" s="48"/>
      <c r="BQ1079" s="48"/>
      <c r="BR1079" s="48"/>
      <c r="BS1079" s="48"/>
      <c r="BT1079" s="48"/>
      <c r="BU1079" s="48"/>
      <c r="BV1079" s="48"/>
      <c r="BW1079" s="48"/>
      <c r="BX1079" s="48"/>
      <c r="BY1079" s="48"/>
      <c r="BZ1079" s="48"/>
      <c r="CA1079" s="48"/>
      <c r="CB1079" s="48"/>
      <c r="CC1079" s="48"/>
      <c r="CD1079" s="48"/>
      <c r="CE1079" s="48"/>
    </row>
    <row r="1080" spans="1:83" ht="13.2" x14ac:dyDescent="0.25">
      <c r="A1080" s="48"/>
      <c r="B1080" s="48"/>
      <c r="C1080" s="48"/>
      <c r="D1080" s="48"/>
      <c r="E1080" s="48"/>
      <c r="F1080" s="48"/>
      <c r="G1080" s="48"/>
      <c r="H1080" s="48"/>
      <c r="I1080" s="48"/>
      <c r="J1080" s="48"/>
      <c r="K1080" s="48"/>
      <c r="L1080" s="48"/>
      <c r="M1080" s="48"/>
      <c r="N1080" s="48"/>
      <c r="O1080" s="48"/>
      <c r="P1080" s="48"/>
      <c r="Q1080" s="48"/>
      <c r="R1080" s="48"/>
      <c r="S1080" s="48"/>
      <c r="T1080" s="48"/>
      <c r="U1080" s="48"/>
      <c r="V1080" s="48"/>
      <c r="W1080" s="48"/>
      <c r="X1080" s="48"/>
      <c r="Y1080" s="48"/>
      <c r="Z1080" s="48"/>
      <c r="AA1080" s="48"/>
      <c r="AB1080" s="48"/>
      <c r="AC1080" s="48"/>
      <c r="AD1080" s="48"/>
      <c r="AE1080" s="48"/>
      <c r="AF1080" s="48"/>
      <c r="AG1080" s="48"/>
      <c r="AH1080" s="48"/>
      <c r="AI1080" s="48"/>
      <c r="AJ1080" s="48"/>
      <c r="AK1080" s="48"/>
      <c r="AL1080" s="48"/>
      <c r="AM1080" s="48"/>
      <c r="AN1080" s="48"/>
      <c r="AO1080" s="48"/>
      <c r="AP1080" s="48"/>
      <c r="AQ1080" s="48"/>
      <c r="AR1080" s="48"/>
      <c r="AS1080" s="48"/>
      <c r="AT1080" s="48"/>
      <c r="AU1080" s="48"/>
      <c r="AV1080" s="48"/>
      <c r="AW1080" s="48"/>
      <c r="AX1080" s="48"/>
      <c r="AY1080" s="48"/>
      <c r="AZ1080" s="48"/>
      <c r="BA1080" s="48"/>
      <c r="BB1080" s="48"/>
      <c r="BC1080" s="48"/>
      <c r="BD1080" s="48"/>
      <c r="BE1080" s="48"/>
      <c r="BF1080" s="48"/>
      <c r="BG1080" s="48"/>
      <c r="BH1080" s="48"/>
      <c r="BI1080" s="48"/>
      <c r="BJ1080" s="48"/>
      <c r="BK1080" s="48"/>
      <c r="BL1080" s="77"/>
      <c r="BM1080" s="48"/>
      <c r="BN1080" s="48"/>
      <c r="BO1080" s="48"/>
      <c r="BP1080" s="48"/>
      <c r="BQ1080" s="48"/>
      <c r="BR1080" s="48"/>
      <c r="BS1080" s="48"/>
      <c r="BT1080" s="48"/>
      <c r="BU1080" s="48"/>
      <c r="BV1080" s="48"/>
      <c r="BW1080" s="48"/>
      <c r="BX1080" s="48"/>
      <c r="BY1080" s="48"/>
      <c r="BZ1080" s="48"/>
      <c r="CA1080" s="48"/>
      <c r="CB1080" s="48"/>
      <c r="CC1080" s="48"/>
      <c r="CD1080" s="48"/>
      <c r="CE1080" s="48"/>
    </row>
    <row r="1081" spans="1:83" ht="13.2" x14ac:dyDescent="0.25">
      <c r="A1081" s="48"/>
      <c r="B1081" s="48"/>
      <c r="C1081" s="48"/>
      <c r="D1081" s="48"/>
      <c r="E1081" s="48"/>
      <c r="F1081" s="48"/>
      <c r="G1081" s="48"/>
      <c r="H1081" s="48"/>
      <c r="I1081" s="48"/>
      <c r="J1081" s="48"/>
      <c r="K1081" s="48"/>
      <c r="L1081" s="48"/>
      <c r="M1081" s="48"/>
      <c r="N1081" s="48"/>
      <c r="O1081" s="48"/>
      <c r="P1081" s="48"/>
      <c r="Q1081" s="48"/>
      <c r="R1081" s="48"/>
      <c r="S1081" s="48"/>
      <c r="T1081" s="48"/>
      <c r="U1081" s="48"/>
      <c r="V1081" s="48"/>
      <c r="W1081" s="48"/>
      <c r="X1081" s="48"/>
      <c r="Y1081" s="48"/>
      <c r="Z1081" s="48"/>
      <c r="AA1081" s="48"/>
      <c r="AB1081" s="48"/>
      <c r="AC1081" s="48"/>
      <c r="AD1081" s="48"/>
      <c r="AE1081" s="48"/>
      <c r="AF1081" s="48"/>
      <c r="AG1081" s="48"/>
      <c r="AH1081" s="48"/>
      <c r="AI1081" s="48"/>
      <c r="AJ1081" s="48"/>
      <c r="AK1081" s="48"/>
      <c r="AL1081" s="48"/>
      <c r="AM1081" s="48"/>
      <c r="AN1081" s="48"/>
      <c r="AO1081" s="48"/>
      <c r="AP1081" s="48"/>
      <c r="AQ1081" s="48"/>
      <c r="AR1081" s="48"/>
      <c r="AS1081" s="48"/>
      <c r="AT1081" s="48"/>
      <c r="AU1081" s="48"/>
      <c r="AV1081" s="48"/>
      <c r="AW1081" s="48"/>
      <c r="AX1081" s="48"/>
      <c r="AY1081" s="48"/>
      <c r="AZ1081" s="48"/>
      <c r="BA1081" s="48"/>
      <c r="BB1081" s="48"/>
      <c r="BC1081" s="48"/>
      <c r="BD1081" s="48"/>
      <c r="BE1081" s="48"/>
      <c r="BF1081" s="48"/>
      <c r="BG1081" s="48"/>
      <c r="BH1081" s="48"/>
      <c r="BI1081" s="48"/>
      <c r="BJ1081" s="48"/>
      <c r="BK1081" s="48"/>
      <c r="BL1081" s="77"/>
      <c r="BM1081" s="48"/>
      <c r="BN1081" s="48"/>
      <c r="BO1081" s="48"/>
      <c r="BP1081" s="48"/>
      <c r="BQ1081" s="48"/>
      <c r="BR1081" s="48"/>
      <c r="BS1081" s="48"/>
      <c r="BT1081" s="48"/>
      <c r="BU1081" s="48"/>
      <c r="BV1081" s="48"/>
      <c r="BW1081" s="48"/>
      <c r="BX1081" s="48"/>
      <c r="BY1081" s="48"/>
      <c r="BZ1081" s="48"/>
      <c r="CA1081" s="48"/>
      <c r="CB1081" s="48"/>
      <c r="CC1081" s="48"/>
      <c r="CD1081" s="48"/>
      <c r="CE1081" s="48"/>
    </row>
    <row r="1082" spans="1:83" ht="13.2" x14ac:dyDescent="0.25">
      <c r="A1082" s="48"/>
      <c r="B1082" s="48"/>
      <c r="C1082" s="48"/>
      <c r="D1082" s="48"/>
      <c r="E1082" s="48"/>
      <c r="F1082" s="48"/>
      <c r="G1082" s="48"/>
      <c r="H1082" s="48"/>
      <c r="I1082" s="48"/>
      <c r="J1082" s="48"/>
      <c r="K1082" s="48"/>
      <c r="L1082" s="48"/>
      <c r="M1082" s="48"/>
      <c r="N1082" s="48"/>
      <c r="O1082" s="48"/>
      <c r="P1082" s="48"/>
      <c r="Q1082" s="48"/>
      <c r="R1082" s="48"/>
      <c r="S1082" s="48"/>
      <c r="T1082" s="48"/>
      <c r="U1082" s="48"/>
      <c r="V1082" s="48"/>
      <c r="W1082" s="48"/>
      <c r="X1082" s="48"/>
      <c r="Y1082" s="48"/>
      <c r="Z1082" s="48"/>
      <c r="AA1082" s="48"/>
      <c r="AB1082" s="48"/>
      <c r="AC1082" s="48"/>
      <c r="AD1082" s="48"/>
      <c r="AE1082" s="48"/>
      <c r="AF1082" s="48"/>
      <c r="AG1082" s="48"/>
      <c r="AH1082" s="48"/>
      <c r="AI1082" s="48"/>
      <c r="AJ1082" s="48"/>
      <c r="AK1082" s="48"/>
      <c r="AL1082" s="48"/>
      <c r="AM1082" s="48"/>
      <c r="AN1082" s="48"/>
      <c r="AO1082" s="48"/>
      <c r="AP1082" s="48"/>
      <c r="AQ1082" s="48"/>
      <c r="AR1082" s="48"/>
      <c r="AS1082" s="48"/>
      <c r="AT1082" s="48"/>
      <c r="AU1082" s="48"/>
      <c r="AV1082" s="48"/>
      <c r="AW1082" s="48"/>
      <c r="AX1082" s="48"/>
      <c r="AY1082" s="48"/>
      <c r="AZ1082" s="48"/>
      <c r="BA1082" s="48"/>
      <c r="BB1082" s="48"/>
      <c r="BC1082" s="48"/>
      <c r="BD1082" s="48"/>
      <c r="BE1082" s="48"/>
      <c r="BF1082" s="48"/>
      <c r="BG1082" s="48"/>
      <c r="BH1082" s="48"/>
      <c r="BI1082" s="48"/>
      <c r="BJ1082" s="48"/>
      <c r="BK1082" s="48"/>
      <c r="BL1082" s="77"/>
      <c r="BM1082" s="48"/>
      <c r="BN1082" s="48"/>
      <c r="BO1082" s="48"/>
      <c r="BP1082" s="48"/>
      <c r="BQ1082" s="48"/>
      <c r="BR1082" s="48"/>
      <c r="BS1082" s="48"/>
      <c r="BT1082" s="48"/>
      <c r="BU1082" s="48"/>
      <c r="BV1082" s="48"/>
      <c r="BW1082" s="48"/>
      <c r="BX1082" s="48"/>
      <c r="BY1082" s="48"/>
      <c r="BZ1082" s="48"/>
      <c r="CA1082" s="48"/>
      <c r="CB1082" s="48"/>
      <c r="CC1082" s="48"/>
      <c r="CD1082" s="48"/>
      <c r="CE1082" s="48"/>
    </row>
    <row r="1083" spans="1:83" ht="13.2" x14ac:dyDescent="0.25">
      <c r="A1083" s="48"/>
      <c r="B1083" s="48"/>
      <c r="C1083" s="48"/>
      <c r="D1083" s="48"/>
      <c r="E1083" s="48"/>
      <c r="F1083" s="48"/>
      <c r="G1083" s="48"/>
      <c r="H1083" s="48"/>
      <c r="I1083" s="48"/>
      <c r="J1083" s="48"/>
      <c r="K1083" s="48"/>
      <c r="L1083" s="48"/>
      <c r="M1083" s="48"/>
      <c r="N1083" s="48"/>
      <c r="O1083" s="48"/>
      <c r="P1083" s="48"/>
      <c r="Q1083" s="48"/>
      <c r="R1083" s="48"/>
      <c r="S1083" s="48"/>
      <c r="T1083" s="48"/>
      <c r="U1083" s="48"/>
      <c r="V1083" s="48"/>
      <c r="W1083" s="48"/>
      <c r="X1083" s="48"/>
      <c r="Y1083" s="48"/>
      <c r="Z1083" s="48"/>
      <c r="AA1083" s="48"/>
      <c r="AB1083" s="48"/>
      <c r="AC1083" s="48"/>
      <c r="AD1083" s="48"/>
      <c r="AE1083" s="48"/>
      <c r="AF1083" s="48"/>
      <c r="AG1083" s="48"/>
      <c r="AH1083" s="48"/>
      <c r="AI1083" s="48"/>
      <c r="AJ1083" s="48"/>
      <c r="AK1083" s="48"/>
      <c r="AL1083" s="48"/>
      <c r="AM1083" s="48"/>
      <c r="AN1083" s="48"/>
      <c r="AO1083" s="48"/>
      <c r="AP1083" s="48"/>
      <c r="AQ1083" s="48"/>
      <c r="AR1083" s="48"/>
      <c r="AS1083" s="48"/>
      <c r="AT1083" s="48"/>
      <c r="AU1083" s="48"/>
      <c r="AV1083" s="48"/>
      <c r="AW1083" s="48"/>
      <c r="AX1083" s="48"/>
      <c r="AY1083" s="48"/>
      <c r="AZ1083" s="48"/>
      <c r="BA1083" s="48"/>
      <c r="BB1083" s="48"/>
      <c r="BC1083" s="48"/>
      <c r="BD1083" s="48"/>
      <c r="BE1083" s="48"/>
      <c r="BF1083" s="48"/>
      <c r="BG1083" s="48"/>
      <c r="BH1083" s="48"/>
      <c r="BI1083" s="48"/>
      <c r="BJ1083" s="48"/>
      <c r="BK1083" s="48"/>
      <c r="BL1083" s="77"/>
      <c r="BM1083" s="48"/>
      <c r="BN1083" s="48"/>
      <c r="BO1083" s="48"/>
      <c r="BP1083" s="48"/>
      <c r="BQ1083" s="48"/>
      <c r="BR1083" s="48"/>
      <c r="BS1083" s="48"/>
      <c r="BT1083" s="48"/>
      <c r="BU1083" s="48"/>
      <c r="BV1083" s="48"/>
      <c r="BW1083" s="48"/>
      <c r="BX1083" s="48"/>
      <c r="BY1083" s="48"/>
      <c r="BZ1083" s="48"/>
      <c r="CA1083" s="48"/>
      <c r="CB1083" s="48"/>
      <c r="CC1083" s="48"/>
      <c r="CD1083" s="48"/>
      <c r="CE1083" s="48"/>
    </row>
    <row r="1084" spans="1:83" ht="13.2" x14ac:dyDescent="0.25">
      <c r="A1084" s="48"/>
      <c r="B1084" s="48"/>
      <c r="C1084" s="48"/>
      <c r="D1084" s="48"/>
      <c r="E1084" s="48"/>
      <c r="F1084" s="48"/>
      <c r="G1084" s="48"/>
      <c r="H1084" s="48"/>
      <c r="I1084" s="48"/>
      <c r="J1084" s="48"/>
      <c r="K1084" s="48"/>
      <c r="L1084" s="48"/>
      <c r="M1084" s="48"/>
      <c r="N1084" s="48"/>
      <c r="O1084" s="48"/>
      <c r="P1084" s="48"/>
      <c r="Q1084" s="48"/>
      <c r="R1084" s="48"/>
      <c r="S1084" s="48"/>
      <c r="T1084" s="48"/>
      <c r="U1084" s="48"/>
      <c r="V1084" s="48"/>
      <c r="W1084" s="48"/>
      <c r="X1084" s="48"/>
      <c r="Y1084" s="48"/>
      <c r="Z1084" s="48"/>
      <c r="AA1084" s="48"/>
      <c r="AB1084" s="48"/>
      <c r="AC1084" s="48"/>
      <c r="AD1084" s="48"/>
      <c r="AE1084" s="48"/>
      <c r="AF1084" s="48"/>
      <c r="AG1084" s="48"/>
      <c r="AH1084" s="48"/>
      <c r="AI1084" s="48"/>
      <c r="AJ1084" s="48"/>
      <c r="AK1084" s="48"/>
      <c r="AL1084" s="48"/>
      <c r="AM1084" s="48"/>
      <c r="AN1084" s="48"/>
      <c r="AO1084" s="48"/>
      <c r="AP1084" s="48"/>
      <c r="AQ1084" s="48"/>
      <c r="AR1084" s="48"/>
      <c r="AS1084" s="48"/>
      <c r="AT1084" s="48"/>
      <c r="AU1084" s="48"/>
      <c r="AV1084" s="48"/>
      <c r="AW1084" s="48"/>
      <c r="AX1084" s="48"/>
      <c r="AY1084" s="48"/>
      <c r="AZ1084" s="48"/>
      <c r="BA1084" s="48"/>
      <c r="BB1084" s="48"/>
      <c r="BC1084" s="48"/>
      <c r="BD1084" s="48"/>
      <c r="BE1084" s="48"/>
      <c r="BF1084" s="48"/>
      <c r="BG1084" s="48"/>
      <c r="BH1084" s="48"/>
      <c r="BI1084" s="48"/>
      <c r="BJ1084" s="48"/>
      <c r="BK1084" s="48"/>
      <c r="BL1084" s="77"/>
      <c r="BM1084" s="48"/>
      <c r="BN1084" s="48"/>
      <c r="BO1084" s="48"/>
      <c r="BP1084" s="48"/>
      <c r="BQ1084" s="48"/>
      <c r="BR1084" s="48"/>
      <c r="BS1084" s="48"/>
      <c r="BT1084" s="48"/>
      <c r="BU1084" s="48"/>
      <c r="BV1084" s="48"/>
      <c r="BW1084" s="48"/>
      <c r="BX1084" s="48"/>
      <c r="BY1084" s="48"/>
      <c r="BZ1084" s="48"/>
      <c r="CA1084" s="48"/>
      <c r="CB1084" s="48"/>
      <c r="CC1084" s="48"/>
      <c r="CD1084" s="48"/>
      <c r="CE1084" s="48"/>
    </row>
    <row r="1085" spans="1:83" ht="13.2" x14ac:dyDescent="0.25">
      <c r="A1085" s="48"/>
      <c r="B1085" s="48"/>
      <c r="C1085" s="48"/>
      <c r="D1085" s="48"/>
      <c r="E1085" s="48"/>
      <c r="F1085" s="48"/>
      <c r="G1085" s="48"/>
      <c r="H1085" s="48"/>
      <c r="I1085" s="48"/>
      <c r="J1085" s="48"/>
      <c r="K1085" s="48"/>
      <c r="L1085" s="48"/>
      <c r="M1085" s="48"/>
      <c r="N1085" s="48"/>
      <c r="O1085" s="48"/>
      <c r="P1085" s="48"/>
      <c r="Q1085" s="48"/>
      <c r="R1085" s="48"/>
      <c r="S1085" s="48"/>
      <c r="T1085" s="48"/>
      <c r="U1085" s="48"/>
      <c r="V1085" s="48"/>
      <c r="W1085" s="48"/>
      <c r="X1085" s="48"/>
      <c r="Y1085" s="48"/>
      <c r="Z1085" s="48"/>
      <c r="AA1085" s="48"/>
      <c r="AB1085" s="48"/>
      <c r="AC1085" s="48"/>
      <c r="AD1085" s="48"/>
      <c r="AE1085" s="48"/>
      <c r="AF1085" s="48"/>
      <c r="AG1085" s="48"/>
      <c r="AH1085" s="48"/>
      <c r="AI1085" s="48"/>
      <c r="AJ1085" s="48"/>
      <c r="AK1085" s="48"/>
      <c r="AL1085" s="48"/>
      <c r="AM1085" s="48"/>
      <c r="AN1085" s="48"/>
      <c r="AO1085" s="48"/>
      <c r="AP1085" s="48"/>
      <c r="AQ1085" s="48"/>
      <c r="AR1085" s="48"/>
      <c r="AS1085" s="48"/>
      <c r="AT1085" s="48"/>
      <c r="AU1085" s="48"/>
      <c r="AV1085" s="48"/>
      <c r="AW1085" s="48"/>
      <c r="AX1085" s="48"/>
      <c r="AY1085" s="48"/>
      <c r="AZ1085" s="48"/>
      <c r="BA1085" s="48"/>
      <c r="BB1085" s="48"/>
      <c r="BC1085" s="48"/>
      <c r="BD1085" s="48"/>
      <c r="BE1085" s="48"/>
      <c r="BF1085" s="48"/>
      <c r="BG1085" s="48"/>
      <c r="BH1085" s="48"/>
      <c r="BI1085" s="48"/>
      <c r="BJ1085" s="48"/>
      <c r="BK1085" s="48"/>
      <c r="BL1085" s="77"/>
      <c r="BM1085" s="48"/>
      <c r="BN1085" s="48"/>
      <c r="BO1085" s="48"/>
      <c r="BP1085" s="48"/>
      <c r="BQ1085" s="48"/>
      <c r="BR1085" s="48"/>
      <c r="BS1085" s="48"/>
      <c r="BT1085" s="48"/>
      <c r="BU1085" s="48"/>
      <c r="BV1085" s="48"/>
      <c r="BW1085" s="48"/>
      <c r="BX1085" s="48"/>
      <c r="BY1085" s="48"/>
      <c r="BZ1085" s="48"/>
      <c r="CA1085" s="48"/>
      <c r="CB1085" s="48"/>
      <c r="CC1085" s="48"/>
      <c r="CD1085" s="48"/>
      <c r="CE1085" s="48"/>
    </row>
    <row r="1086" spans="1:83" ht="13.2" x14ac:dyDescent="0.25">
      <c r="A1086" s="48"/>
      <c r="B1086" s="48"/>
      <c r="C1086" s="48"/>
      <c r="D1086" s="48"/>
      <c r="E1086" s="48"/>
      <c r="F1086" s="48"/>
      <c r="G1086" s="48"/>
      <c r="H1086" s="48"/>
      <c r="I1086" s="48"/>
      <c r="J1086" s="48"/>
      <c r="K1086" s="48"/>
      <c r="L1086" s="48"/>
      <c r="M1086" s="48"/>
      <c r="N1086" s="48"/>
      <c r="O1086" s="48"/>
      <c r="P1086" s="48"/>
      <c r="Q1086" s="48"/>
      <c r="R1086" s="48"/>
      <c r="S1086" s="48"/>
      <c r="T1086" s="48"/>
      <c r="U1086" s="48"/>
      <c r="V1086" s="48"/>
      <c r="W1086" s="48"/>
      <c r="X1086" s="48"/>
      <c r="Y1086" s="48"/>
      <c r="Z1086" s="48"/>
      <c r="AA1086" s="48"/>
      <c r="AB1086" s="48"/>
      <c r="AC1086" s="48"/>
      <c r="AD1086" s="48"/>
      <c r="AE1086" s="48"/>
      <c r="AF1086" s="48"/>
      <c r="AG1086" s="48"/>
      <c r="AH1086" s="48"/>
      <c r="AI1086" s="48"/>
      <c r="AJ1086" s="48"/>
      <c r="AK1086" s="48"/>
      <c r="AL1086" s="48"/>
      <c r="AM1086" s="48"/>
      <c r="AN1086" s="48"/>
      <c r="AO1086" s="48"/>
      <c r="AP1086" s="48"/>
      <c r="AQ1086" s="48"/>
      <c r="AR1086" s="48"/>
      <c r="AS1086" s="48"/>
      <c r="AT1086" s="48"/>
      <c r="AU1086" s="48"/>
      <c r="AV1086" s="48"/>
      <c r="AW1086" s="48"/>
      <c r="AX1086" s="48"/>
      <c r="AY1086" s="48"/>
      <c r="AZ1086" s="48"/>
      <c r="BA1086" s="48"/>
      <c r="BB1086" s="48"/>
      <c r="BC1086" s="48"/>
      <c r="BD1086" s="48"/>
      <c r="BE1086" s="48"/>
      <c r="BF1086" s="48"/>
      <c r="BG1086" s="48"/>
      <c r="BH1086" s="48"/>
      <c r="BI1086" s="48"/>
      <c r="BJ1086" s="48"/>
      <c r="BK1086" s="48"/>
      <c r="BL1086" s="77"/>
      <c r="BM1086" s="48"/>
      <c r="BN1086" s="48"/>
      <c r="BO1086" s="48"/>
      <c r="BP1086" s="48"/>
      <c r="BQ1086" s="48"/>
      <c r="BR1086" s="48"/>
      <c r="BS1086" s="48"/>
      <c r="BT1086" s="48"/>
      <c r="BU1086" s="48"/>
      <c r="BV1086" s="48"/>
      <c r="BW1086" s="48"/>
      <c r="BX1086" s="48"/>
      <c r="BY1086" s="48"/>
      <c r="BZ1086" s="48"/>
      <c r="CA1086" s="48"/>
      <c r="CB1086" s="48"/>
      <c r="CC1086" s="48"/>
      <c r="CD1086" s="48"/>
      <c r="CE1086" s="48"/>
    </row>
    <row r="1087" spans="1:83" ht="13.2" x14ac:dyDescent="0.25">
      <c r="A1087" s="48"/>
      <c r="B1087" s="48"/>
      <c r="C1087" s="48"/>
      <c r="D1087" s="48"/>
      <c r="E1087" s="48"/>
      <c r="F1087" s="48"/>
      <c r="G1087" s="48"/>
      <c r="H1087" s="48"/>
      <c r="I1087" s="48"/>
      <c r="J1087" s="48"/>
      <c r="K1087" s="48"/>
      <c r="L1087" s="48"/>
      <c r="M1087" s="48"/>
      <c r="N1087" s="48"/>
      <c r="O1087" s="48"/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8"/>
      <c r="AC1087" s="48"/>
      <c r="AD1087" s="48"/>
      <c r="AE1087" s="48"/>
      <c r="AF1087" s="48"/>
      <c r="AG1087" s="48"/>
      <c r="AH1087" s="48"/>
      <c r="AI1087" s="48"/>
      <c r="AJ1087" s="48"/>
      <c r="AK1087" s="48"/>
      <c r="AL1087" s="48"/>
      <c r="AM1087" s="48"/>
      <c r="AN1087" s="48"/>
      <c r="AO1087" s="48"/>
      <c r="AP1087" s="48"/>
      <c r="AQ1087" s="48"/>
      <c r="AR1087" s="48"/>
      <c r="AS1087" s="48"/>
      <c r="AT1087" s="48"/>
      <c r="AU1087" s="48"/>
      <c r="AV1087" s="48"/>
      <c r="AW1087" s="48"/>
      <c r="AX1087" s="48"/>
      <c r="AY1087" s="48"/>
      <c r="AZ1087" s="48"/>
      <c r="BA1087" s="48"/>
      <c r="BB1087" s="48"/>
      <c r="BC1087" s="48"/>
      <c r="BD1087" s="48"/>
      <c r="BE1087" s="48"/>
      <c r="BF1087" s="48"/>
      <c r="BG1087" s="48"/>
      <c r="BH1087" s="48"/>
      <c r="BI1087" s="48"/>
      <c r="BJ1087" s="48"/>
      <c r="BK1087" s="48"/>
      <c r="BL1087" s="77"/>
      <c r="BM1087" s="48"/>
      <c r="BN1087" s="48"/>
      <c r="BO1087" s="48"/>
      <c r="BP1087" s="48"/>
      <c r="BQ1087" s="48"/>
      <c r="BR1087" s="48"/>
      <c r="BS1087" s="48"/>
      <c r="BT1087" s="48"/>
      <c r="BU1087" s="48"/>
      <c r="BV1087" s="48"/>
      <c r="BW1087" s="48"/>
      <c r="BX1087" s="48"/>
      <c r="BY1087" s="48"/>
      <c r="BZ1087" s="48"/>
      <c r="CA1087" s="48"/>
      <c r="CB1087" s="48"/>
      <c r="CC1087" s="48"/>
      <c r="CD1087" s="48"/>
      <c r="CE1087" s="48"/>
    </row>
    <row r="1088" spans="1:83" ht="13.2" x14ac:dyDescent="0.25">
      <c r="A1088" s="48"/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48"/>
      <c r="M1088" s="48"/>
      <c r="N1088" s="48"/>
      <c r="O1088" s="48"/>
      <c r="P1088" s="48"/>
      <c r="Q1088" s="48"/>
      <c r="R1088" s="48"/>
      <c r="S1088" s="48"/>
      <c r="T1088" s="48"/>
      <c r="U1088" s="48"/>
      <c r="V1088" s="48"/>
      <c r="W1088" s="48"/>
      <c r="X1088" s="48"/>
      <c r="Y1088" s="48"/>
      <c r="Z1088" s="48"/>
      <c r="AA1088" s="48"/>
      <c r="AB1088" s="48"/>
      <c r="AC1088" s="48"/>
      <c r="AD1088" s="48"/>
      <c r="AE1088" s="48"/>
      <c r="AF1088" s="48"/>
      <c r="AG1088" s="48"/>
      <c r="AH1088" s="48"/>
      <c r="AI1088" s="48"/>
      <c r="AJ1088" s="48"/>
      <c r="AK1088" s="48"/>
      <c r="AL1088" s="48"/>
      <c r="AM1088" s="48"/>
      <c r="AN1088" s="48"/>
      <c r="AO1088" s="48"/>
      <c r="AP1088" s="48"/>
      <c r="AQ1088" s="48"/>
      <c r="AR1088" s="48"/>
      <c r="AS1088" s="48"/>
      <c r="AT1088" s="48"/>
      <c r="AU1088" s="48"/>
      <c r="AV1088" s="48"/>
      <c r="AW1088" s="48"/>
      <c r="AX1088" s="48"/>
      <c r="AY1088" s="48"/>
      <c r="AZ1088" s="48"/>
      <c r="BA1088" s="48"/>
      <c r="BB1088" s="48"/>
      <c r="BC1088" s="48"/>
      <c r="BD1088" s="48"/>
      <c r="BE1088" s="48"/>
      <c r="BF1088" s="48"/>
      <c r="BG1088" s="48"/>
      <c r="BH1088" s="48"/>
      <c r="BI1088" s="48"/>
      <c r="BJ1088" s="48"/>
      <c r="BK1088" s="48"/>
      <c r="BL1088" s="77"/>
      <c r="BM1088" s="48"/>
      <c r="BN1088" s="48"/>
      <c r="BO1088" s="48"/>
      <c r="BP1088" s="48"/>
      <c r="BQ1088" s="48"/>
      <c r="BR1088" s="48"/>
      <c r="BS1088" s="48"/>
      <c r="BT1088" s="48"/>
      <c r="BU1088" s="48"/>
      <c r="BV1088" s="48"/>
      <c r="BW1088" s="48"/>
      <c r="BX1088" s="48"/>
      <c r="BY1088" s="48"/>
      <c r="BZ1088" s="48"/>
      <c r="CA1088" s="48"/>
      <c r="CB1088" s="48"/>
      <c r="CC1088" s="48"/>
      <c r="CD1088" s="48"/>
      <c r="CE1088" s="48"/>
    </row>
    <row r="1089" spans="1:83" ht="13.2" x14ac:dyDescent="0.25">
      <c r="A1089" s="48"/>
      <c r="B1089" s="48"/>
      <c r="C1089" s="48"/>
      <c r="D1089" s="48"/>
      <c r="E1089" s="48"/>
      <c r="F1089" s="48"/>
      <c r="G1089" s="48"/>
      <c r="H1089" s="48"/>
      <c r="I1089" s="48"/>
      <c r="J1089" s="48"/>
      <c r="K1089" s="48"/>
      <c r="L1089" s="48"/>
      <c r="M1089" s="48"/>
      <c r="N1089" s="48"/>
      <c r="O1089" s="48"/>
      <c r="P1089" s="48"/>
      <c r="Q1089" s="48"/>
      <c r="R1089" s="48"/>
      <c r="S1089" s="48"/>
      <c r="T1089" s="48"/>
      <c r="U1089" s="48"/>
      <c r="V1089" s="48"/>
      <c r="W1089" s="48"/>
      <c r="X1089" s="48"/>
      <c r="Y1089" s="48"/>
      <c r="Z1089" s="48"/>
      <c r="AA1089" s="48"/>
      <c r="AB1089" s="48"/>
      <c r="AC1089" s="48"/>
      <c r="AD1089" s="48"/>
      <c r="AE1089" s="48"/>
      <c r="AF1089" s="48"/>
      <c r="AG1089" s="48"/>
      <c r="AH1089" s="48"/>
      <c r="AI1089" s="48"/>
      <c r="AJ1089" s="48"/>
      <c r="AK1089" s="48"/>
      <c r="AL1089" s="48"/>
      <c r="AM1089" s="48"/>
      <c r="AN1089" s="48"/>
      <c r="AO1089" s="48"/>
      <c r="AP1089" s="48"/>
      <c r="AQ1089" s="48"/>
      <c r="AR1089" s="48"/>
      <c r="AS1089" s="48"/>
      <c r="AT1089" s="48"/>
      <c r="AU1089" s="48"/>
      <c r="AV1089" s="48"/>
      <c r="AW1089" s="48"/>
      <c r="AX1089" s="48"/>
      <c r="AY1089" s="48"/>
      <c r="AZ1089" s="48"/>
      <c r="BA1089" s="48"/>
      <c r="BB1089" s="48"/>
      <c r="BC1089" s="48"/>
      <c r="BD1089" s="48"/>
      <c r="BE1089" s="48"/>
      <c r="BF1089" s="48"/>
      <c r="BG1089" s="48"/>
      <c r="BH1089" s="48"/>
      <c r="BI1089" s="48"/>
      <c r="BJ1089" s="48"/>
      <c r="BK1089" s="48"/>
      <c r="BL1089" s="77"/>
      <c r="BM1089" s="48"/>
      <c r="BN1089" s="48"/>
      <c r="BO1089" s="48"/>
      <c r="BP1089" s="48"/>
      <c r="BQ1089" s="48"/>
      <c r="BR1089" s="48"/>
      <c r="BS1089" s="48"/>
      <c r="BT1089" s="48"/>
      <c r="BU1089" s="48"/>
      <c r="BV1089" s="48"/>
      <c r="BW1089" s="48"/>
      <c r="BX1089" s="48"/>
      <c r="BY1089" s="48"/>
      <c r="BZ1089" s="48"/>
      <c r="CA1089" s="48"/>
      <c r="CB1089" s="48"/>
      <c r="CC1089" s="48"/>
      <c r="CD1089" s="48"/>
      <c r="CE1089" s="48"/>
    </row>
    <row r="1090" spans="1:83" ht="13.2" x14ac:dyDescent="0.25">
      <c r="A1090" s="48"/>
      <c r="B1090" s="48"/>
      <c r="C1090" s="48"/>
      <c r="D1090" s="48"/>
      <c r="E1090" s="48"/>
      <c r="F1090" s="48"/>
      <c r="G1090" s="48"/>
      <c r="H1090" s="48"/>
      <c r="I1090" s="48"/>
      <c r="J1090" s="48"/>
      <c r="K1090" s="48"/>
      <c r="L1090" s="48"/>
      <c r="M1090" s="48"/>
      <c r="N1090" s="48"/>
      <c r="O1090" s="48"/>
      <c r="P1090" s="48"/>
      <c r="Q1090" s="48"/>
      <c r="R1090" s="48"/>
      <c r="S1090" s="48"/>
      <c r="T1090" s="48"/>
      <c r="U1090" s="48"/>
      <c r="V1090" s="48"/>
      <c r="W1090" s="48"/>
      <c r="X1090" s="48"/>
      <c r="Y1090" s="48"/>
      <c r="Z1090" s="48"/>
      <c r="AA1090" s="48"/>
      <c r="AB1090" s="48"/>
      <c r="AC1090" s="48"/>
      <c r="AD1090" s="48"/>
      <c r="AE1090" s="48"/>
      <c r="AF1090" s="48"/>
      <c r="AG1090" s="48"/>
      <c r="AH1090" s="48"/>
      <c r="AI1090" s="48"/>
      <c r="AJ1090" s="48"/>
      <c r="AK1090" s="48"/>
      <c r="AL1090" s="48"/>
      <c r="AM1090" s="48"/>
      <c r="AN1090" s="48"/>
      <c r="AO1090" s="48"/>
      <c r="AP1090" s="48"/>
      <c r="AQ1090" s="48"/>
      <c r="AR1090" s="48"/>
      <c r="AS1090" s="48"/>
      <c r="AT1090" s="48"/>
      <c r="AU1090" s="48"/>
      <c r="AV1090" s="48"/>
      <c r="AW1090" s="48"/>
      <c r="AX1090" s="48"/>
      <c r="AY1090" s="48"/>
      <c r="AZ1090" s="48"/>
      <c r="BA1090" s="48"/>
      <c r="BB1090" s="48"/>
      <c r="BC1090" s="48"/>
      <c r="BD1090" s="48"/>
      <c r="BE1090" s="48"/>
      <c r="BF1090" s="48"/>
      <c r="BG1090" s="48"/>
      <c r="BH1090" s="48"/>
      <c r="BI1090" s="48"/>
      <c r="BJ1090" s="48"/>
      <c r="BK1090" s="48"/>
      <c r="BL1090" s="77"/>
      <c r="BM1090" s="48"/>
      <c r="BN1090" s="48"/>
      <c r="BO1090" s="48"/>
      <c r="BP1090" s="48"/>
      <c r="BQ1090" s="48"/>
      <c r="BR1090" s="48"/>
      <c r="BS1090" s="48"/>
      <c r="BT1090" s="48"/>
      <c r="BU1090" s="48"/>
      <c r="BV1090" s="48"/>
      <c r="BW1090" s="48"/>
      <c r="BX1090" s="48"/>
      <c r="BY1090" s="48"/>
      <c r="BZ1090" s="48"/>
      <c r="CA1090" s="48"/>
      <c r="CB1090" s="48"/>
      <c r="CC1090" s="48"/>
      <c r="CD1090" s="48"/>
      <c r="CE1090" s="48"/>
    </row>
    <row r="1091" spans="1:83" ht="13.2" x14ac:dyDescent="0.25">
      <c r="A1091" s="48"/>
      <c r="B1091" s="48"/>
      <c r="C1091" s="48"/>
      <c r="D1091" s="48"/>
      <c r="E1091" s="48"/>
      <c r="F1091" s="48"/>
      <c r="G1091" s="48"/>
      <c r="H1091" s="48"/>
      <c r="I1091" s="48"/>
      <c r="J1091" s="48"/>
      <c r="K1091" s="48"/>
      <c r="L1091" s="48"/>
      <c r="M1091" s="48"/>
      <c r="N1091" s="48"/>
      <c r="O1091" s="48"/>
      <c r="P1091" s="48"/>
      <c r="Q1091" s="48"/>
      <c r="R1091" s="48"/>
      <c r="S1091" s="48"/>
      <c r="T1091" s="48"/>
      <c r="U1091" s="48"/>
      <c r="V1091" s="48"/>
      <c r="W1091" s="48"/>
      <c r="X1091" s="48"/>
      <c r="Y1091" s="48"/>
      <c r="Z1091" s="48"/>
      <c r="AA1091" s="48"/>
      <c r="AB1091" s="48"/>
      <c r="AC1091" s="48"/>
      <c r="AD1091" s="48"/>
      <c r="AE1091" s="48"/>
      <c r="AF1091" s="48"/>
      <c r="AG1091" s="48"/>
      <c r="AH1091" s="48"/>
      <c r="AI1091" s="48"/>
      <c r="AJ1091" s="48"/>
      <c r="AK1091" s="48"/>
      <c r="AL1091" s="48"/>
      <c r="AM1091" s="48"/>
      <c r="AN1091" s="48"/>
      <c r="AO1091" s="48"/>
      <c r="AP1091" s="48"/>
      <c r="AQ1091" s="48"/>
      <c r="AR1091" s="48"/>
      <c r="AS1091" s="48"/>
      <c r="AT1091" s="48"/>
      <c r="AU1091" s="48"/>
      <c r="AV1091" s="48"/>
      <c r="AW1091" s="48"/>
      <c r="AX1091" s="48"/>
      <c r="AY1091" s="48"/>
      <c r="AZ1091" s="48"/>
      <c r="BA1091" s="48"/>
      <c r="BB1091" s="48"/>
      <c r="BC1091" s="48"/>
      <c r="BD1091" s="48"/>
      <c r="BE1091" s="48"/>
      <c r="BF1091" s="48"/>
      <c r="BG1091" s="48"/>
      <c r="BH1091" s="48"/>
      <c r="BI1091" s="48"/>
      <c r="BJ1091" s="48"/>
      <c r="BK1091" s="48"/>
      <c r="BL1091" s="77"/>
      <c r="BM1091" s="48"/>
      <c r="BN1091" s="48"/>
      <c r="BO1091" s="48"/>
      <c r="BP1091" s="48"/>
      <c r="BQ1091" s="48"/>
      <c r="BR1091" s="48"/>
      <c r="BS1091" s="48"/>
      <c r="BT1091" s="48"/>
      <c r="BU1091" s="48"/>
      <c r="BV1091" s="48"/>
      <c r="BW1091" s="48"/>
      <c r="BX1091" s="48"/>
      <c r="BY1091" s="48"/>
      <c r="BZ1091" s="48"/>
      <c r="CA1091" s="48"/>
      <c r="CB1091" s="48"/>
      <c r="CC1091" s="48"/>
      <c r="CD1091" s="48"/>
      <c r="CE1091" s="48"/>
    </row>
    <row r="1092" spans="1:83" ht="13.2" x14ac:dyDescent="0.25">
      <c r="A1092" s="48"/>
      <c r="B1092" s="48"/>
      <c r="C1092" s="48"/>
      <c r="D1092" s="48"/>
      <c r="E1092" s="48"/>
      <c r="F1092" s="48"/>
      <c r="G1092" s="48"/>
      <c r="H1092" s="48"/>
      <c r="I1092" s="48"/>
      <c r="J1092" s="48"/>
      <c r="K1092" s="48"/>
      <c r="L1092" s="48"/>
      <c r="M1092" s="48"/>
      <c r="N1092" s="48"/>
      <c r="O1092" s="48"/>
      <c r="P1092" s="48"/>
      <c r="Q1092" s="48"/>
      <c r="R1092" s="48"/>
      <c r="S1092" s="48"/>
      <c r="T1092" s="48"/>
      <c r="U1092" s="48"/>
      <c r="V1092" s="48"/>
      <c r="W1092" s="48"/>
      <c r="X1092" s="48"/>
      <c r="Y1092" s="48"/>
      <c r="Z1092" s="48"/>
      <c r="AA1092" s="48"/>
      <c r="AB1092" s="48"/>
      <c r="AC1092" s="48"/>
      <c r="AD1092" s="48"/>
      <c r="AE1092" s="48"/>
      <c r="AF1092" s="48"/>
      <c r="AG1092" s="48"/>
      <c r="AH1092" s="48"/>
      <c r="AI1092" s="48"/>
      <c r="AJ1092" s="48"/>
      <c r="AK1092" s="48"/>
      <c r="AL1092" s="48"/>
      <c r="AM1092" s="48"/>
      <c r="AN1092" s="48"/>
      <c r="AO1092" s="48"/>
      <c r="AP1092" s="48"/>
      <c r="AQ1092" s="48"/>
      <c r="AR1092" s="48"/>
      <c r="AS1092" s="48"/>
      <c r="AT1092" s="48"/>
      <c r="AU1092" s="48"/>
      <c r="AV1092" s="48"/>
      <c r="AW1092" s="48"/>
      <c r="AX1092" s="48"/>
      <c r="AY1092" s="48"/>
      <c r="AZ1092" s="48"/>
      <c r="BA1092" s="48"/>
      <c r="BB1092" s="48"/>
      <c r="BC1092" s="48"/>
      <c r="BD1092" s="48"/>
      <c r="BE1092" s="48"/>
      <c r="BF1092" s="48"/>
      <c r="BG1092" s="48"/>
      <c r="BH1092" s="48"/>
      <c r="BI1092" s="48"/>
      <c r="BJ1092" s="48"/>
      <c r="BK1092" s="48"/>
      <c r="BL1092" s="77"/>
      <c r="BM1092" s="48"/>
      <c r="BN1092" s="48"/>
      <c r="BO1092" s="48"/>
      <c r="BP1092" s="48"/>
      <c r="BQ1092" s="48"/>
      <c r="BR1092" s="48"/>
      <c r="BS1092" s="48"/>
      <c r="BT1092" s="48"/>
      <c r="BU1092" s="48"/>
      <c r="BV1092" s="48"/>
      <c r="BW1092" s="48"/>
      <c r="BX1092" s="48"/>
      <c r="BY1092" s="48"/>
      <c r="BZ1092" s="48"/>
      <c r="CA1092" s="48"/>
      <c r="CB1092" s="48"/>
      <c r="CC1092" s="48"/>
      <c r="CD1092" s="48"/>
      <c r="CE1092" s="48"/>
    </row>
    <row r="1093" spans="1:83" ht="13.2" x14ac:dyDescent="0.25">
      <c r="A1093" s="48"/>
      <c r="B1093" s="48"/>
      <c r="C1093" s="48"/>
      <c r="D1093" s="48"/>
      <c r="E1093" s="48"/>
      <c r="F1093" s="48"/>
      <c r="G1093" s="48"/>
      <c r="H1093" s="48"/>
      <c r="I1093" s="48"/>
      <c r="J1093" s="48"/>
      <c r="K1093" s="48"/>
      <c r="L1093" s="48"/>
      <c r="M1093" s="48"/>
      <c r="N1093" s="48"/>
      <c r="O1093" s="48"/>
      <c r="P1093" s="48"/>
      <c r="Q1093" s="48"/>
      <c r="R1093" s="48"/>
      <c r="S1093" s="48"/>
      <c r="T1093" s="48"/>
      <c r="U1093" s="48"/>
      <c r="V1093" s="48"/>
      <c r="W1093" s="48"/>
      <c r="X1093" s="48"/>
      <c r="Y1093" s="48"/>
      <c r="Z1093" s="48"/>
      <c r="AA1093" s="48"/>
      <c r="AB1093" s="48"/>
      <c r="AC1093" s="48"/>
      <c r="AD1093" s="48"/>
      <c r="AE1093" s="48"/>
      <c r="AF1093" s="48"/>
      <c r="AG1093" s="48"/>
      <c r="AH1093" s="48"/>
      <c r="AI1093" s="48"/>
      <c r="AJ1093" s="48"/>
      <c r="AK1093" s="48"/>
      <c r="AL1093" s="48"/>
      <c r="AM1093" s="48"/>
      <c r="AN1093" s="48"/>
      <c r="AO1093" s="48"/>
      <c r="AP1093" s="48"/>
      <c r="AQ1093" s="48"/>
      <c r="AR1093" s="48"/>
      <c r="AS1093" s="48"/>
      <c r="AT1093" s="48"/>
      <c r="AU1093" s="48"/>
      <c r="AV1093" s="48"/>
      <c r="AW1093" s="48"/>
      <c r="AX1093" s="48"/>
      <c r="AY1093" s="48"/>
      <c r="AZ1093" s="48"/>
      <c r="BA1093" s="48"/>
      <c r="BB1093" s="48"/>
      <c r="BC1093" s="48"/>
      <c r="BD1093" s="48"/>
      <c r="BE1093" s="48"/>
      <c r="BF1093" s="48"/>
      <c r="BG1093" s="48"/>
      <c r="BH1093" s="48"/>
      <c r="BI1093" s="48"/>
      <c r="BJ1093" s="48"/>
      <c r="BK1093" s="48"/>
      <c r="BL1093" s="77"/>
      <c r="BM1093" s="48"/>
      <c r="BN1093" s="48"/>
      <c r="BO1093" s="48"/>
      <c r="BP1093" s="48"/>
      <c r="BQ1093" s="48"/>
      <c r="BR1093" s="48"/>
      <c r="BS1093" s="48"/>
      <c r="BT1093" s="48"/>
      <c r="BU1093" s="48"/>
      <c r="BV1093" s="48"/>
      <c r="BW1093" s="48"/>
      <c r="BX1093" s="48"/>
      <c r="BY1093" s="48"/>
      <c r="BZ1093" s="48"/>
      <c r="CA1093" s="48"/>
      <c r="CB1093" s="48"/>
      <c r="CC1093" s="48"/>
      <c r="CD1093" s="48"/>
      <c r="CE1093" s="48"/>
    </row>
    <row r="1094" spans="1:83" ht="13.2" x14ac:dyDescent="0.25">
      <c r="A1094" s="48"/>
      <c r="B1094" s="48"/>
      <c r="C1094" s="48"/>
      <c r="D1094" s="48"/>
      <c r="E1094" s="48"/>
      <c r="F1094" s="48"/>
      <c r="G1094" s="48"/>
      <c r="H1094" s="48"/>
      <c r="I1094" s="48"/>
      <c r="J1094" s="48"/>
      <c r="K1094" s="48"/>
      <c r="L1094" s="48"/>
      <c r="M1094" s="48"/>
      <c r="N1094" s="48"/>
      <c r="O1094" s="48"/>
      <c r="P1094" s="48"/>
      <c r="Q1094" s="48"/>
      <c r="R1094" s="48"/>
      <c r="S1094" s="48"/>
      <c r="T1094" s="48"/>
      <c r="U1094" s="48"/>
      <c r="V1094" s="48"/>
      <c r="W1094" s="48"/>
      <c r="X1094" s="48"/>
      <c r="Y1094" s="48"/>
      <c r="Z1094" s="48"/>
      <c r="AA1094" s="48"/>
      <c r="AB1094" s="48"/>
      <c r="AC1094" s="48"/>
      <c r="AD1094" s="48"/>
      <c r="AE1094" s="48"/>
      <c r="AF1094" s="48"/>
      <c r="AG1094" s="48"/>
      <c r="AH1094" s="48"/>
      <c r="AI1094" s="48"/>
      <c r="AJ1094" s="48"/>
      <c r="AK1094" s="48"/>
      <c r="AL1094" s="48"/>
      <c r="AM1094" s="48"/>
      <c r="AN1094" s="48"/>
      <c r="AO1094" s="48"/>
      <c r="AP1094" s="48"/>
      <c r="AQ1094" s="48"/>
      <c r="AR1094" s="48"/>
      <c r="AS1094" s="48"/>
      <c r="AT1094" s="48"/>
      <c r="AU1094" s="48"/>
      <c r="AV1094" s="48"/>
      <c r="AW1094" s="48"/>
      <c r="AX1094" s="48"/>
      <c r="AY1094" s="48"/>
      <c r="AZ1094" s="48"/>
      <c r="BA1094" s="48"/>
      <c r="BB1094" s="48"/>
      <c r="BC1094" s="48"/>
      <c r="BD1094" s="48"/>
      <c r="BE1094" s="48"/>
      <c r="BF1094" s="48"/>
      <c r="BG1094" s="48"/>
      <c r="BH1094" s="48"/>
      <c r="BI1094" s="48"/>
      <c r="BJ1094" s="48"/>
      <c r="BK1094" s="48"/>
      <c r="BL1094" s="77"/>
      <c r="BM1094" s="48"/>
      <c r="BN1094" s="48"/>
      <c r="BO1094" s="48"/>
      <c r="BP1094" s="48"/>
      <c r="BQ1094" s="48"/>
      <c r="BR1094" s="48"/>
      <c r="BS1094" s="48"/>
      <c r="BT1094" s="48"/>
      <c r="BU1094" s="48"/>
      <c r="BV1094" s="48"/>
      <c r="BW1094" s="48"/>
      <c r="BX1094" s="48"/>
      <c r="BY1094" s="48"/>
      <c r="BZ1094" s="48"/>
      <c r="CA1094" s="48"/>
      <c r="CB1094" s="48"/>
      <c r="CC1094" s="48"/>
      <c r="CD1094" s="48"/>
      <c r="CE1094" s="48"/>
    </row>
    <row r="1095" spans="1:83" ht="13.2" x14ac:dyDescent="0.25">
      <c r="A1095" s="48"/>
      <c r="B1095" s="48"/>
      <c r="C1095" s="48"/>
      <c r="D1095" s="48"/>
      <c r="E1095" s="48"/>
      <c r="F1095" s="48"/>
      <c r="G1095" s="48"/>
      <c r="H1095" s="48"/>
      <c r="I1095" s="48"/>
      <c r="J1095" s="48"/>
      <c r="K1095" s="48"/>
      <c r="L1095" s="48"/>
      <c r="M1095" s="48"/>
      <c r="N1095" s="48"/>
      <c r="O1095" s="48"/>
      <c r="P1095" s="48"/>
      <c r="Q1095" s="48"/>
      <c r="R1095" s="48"/>
      <c r="S1095" s="48"/>
      <c r="T1095" s="48"/>
      <c r="U1095" s="48"/>
      <c r="V1095" s="48"/>
      <c r="W1095" s="48"/>
      <c r="X1095" s="48"/>
      <c r="Y1095" s="48"/>
      <c r="Z1095" s="48"/>
      <c r="AA1095" s="48"/>
      <c r="AB1095" s="48"/>
      <c r="AC1095" s="48"/>
      <c r="AD1095" s="48"/>
      <c r="AE1095" s="48"/>
      <c r="AF1095" s="48"/>
      <c r="AG1095" s="48"/>
      <c r="AH1095" s="48"/>
      <c r="AI1095" s="48"/>
      <c r="AJ1095" s="48"/>
      <c r="AK1095" s="48"/>
      <c r="AL1095" s="48"/>
      <c r="AM1095" s="48"/>
      <c r="AN1095" s="48"/>
      <c r="AO1095" s="48"/>
      <c r="AP1095" s="48"/>
      <c r="AQ1095" s="48"/>
      <c r="AR1095" s="48"/>
      <c r="AS1095" s="48"/>
      <c r="AT1095" s="48"/>
      <c r="AU1095" s="48"/>
      <c r="AV1095" s="48"/>
      <c r="AW1095" s="48"/>
      <c r="AX1095" s="48"/>
      <c r="AY1095" s="48"/>
      <c r="AZ1095" s="48"/>
      <c r="BA1095" s="48"/>
      <c r="BB1095" s="48"/>
      <c r="BC1095" s="48"/>
      <c r="BD1095" s="48"/>
      <c r="BE1095" s="48"/>
      <c r="BF1095" s="48"/>
      <c r="BG1095" s="48"/>
      <c r="BH1095" s="48"/>
      <c r="BI1095" s="48"/>
      <c r="BJ1095" s="48"/>
      <c r="BK1095" s="48"/>
      <c r="BL1095" s="77"/>
      <c r="BM1095" s="48"/>
      <c r="BN1095" s="48"/>
      <c r="BO1095" s="48"/>
      <c r="BP1095" s="48"/>
      <c r="BQ1095" s="48"/>
      <c r="BR1095" s="48"/>
      <c r="BS1095" s="48"/>
      <c r="BT1095" s="48"/>
      <c r="BU1095" s="48"/>
      <c r="BV1095" s="48"/>
      <c r="BW1095" s="48"/>
      <c r="BX1095" s="48"/>
      <c r="BY1095" s="48"/>
      <c r="BZ1095" s="48"/>
      <c r="CA1095" s="48"/>
      <c r="CB1095" s="48"/>
      <c r="CC1095" s="48"/>
      <c r="CD1095" s="48"/>
      <c r="CE1095" s="48"/>
    </row>
    <row r="1096" spans="1:83" ht="13.2" x14ac:dyDescent="0.25">
      <c r="A1096" s="48"/>
      <c r="B1096" s="48"/>
      <c r="C1096" s="48"/>
      <c r="D1096" s="48"/>
      <c r="E1096" s="48"/>
      <c r="F1096" s="48"/>
      <c r="G1096" s="48"/>
      <c r="H1096" s="48"/>
      <c r="I1096" s="48"/>
      <c r="J1096" s="48"/>
      <c r="K1096" s="48"/>
      <c r="L1096" s="48"/>
      <c r="M1096" s="48"/>
      <c r="N1096" s="48"/>
      <c r="O1096" s="48"/>
      <c r="P1096" s="48"/>
      <c r="Q1096" s="48"/>
      <c r="R1096" s="48"/>
      <c r="S1096" s="48"/>
      <c r="T1096" s="48"/>
      <c r="U1096" s="48"/>
      <c r="V1096" s="48"/>
      <c r="W1096" s="48"/>
      <c r="X1096" s="48"/>
      <c r="Y1096" s="48"/>
      <c r="Z1096" s="48"/>
      <c r="AA1096" s="48"/>
      <c r="AB1096" s="48"/>
      <c r="AC1096" s="48"/>
      <c r="AD1096" s="48"/>
      <c r="AE1096" s="48"/>
      <c r="AF1096" s="48"/>
      <c r="AG1096" s="48"/>
      <c r="AH1096" s="48"/>
      <c r="AI1096" s="48"/>
      <c r="AJ1096" s="48"/>
      <c r="AK1096" s="48"/>
      <c r="AL1096" s="48"/>
      <c r="AM1096" s="48"/>
      <c r="AN1096" s="48"/>
      <c r="AO1096" s="48"/>
      <c r="AP1096" s="48"/>
      <c r="AQ1096" s="48"/>
      <c r="AR1096" s="48"/>
      <c r="AS1096" s="48"/>
      <c r="AT1096" s="48"/>
      <c r="AU1096" s="48"/>
      <c r="AV1096" s="48"/>
      <c r="AW1096" s="48"/>
      <c r="AX1096" s="48"/>
      <c r="AY1096" s="48"/>
      <c r="AZ1096" s="48"/>
      <c r="BA1096" s="48"/>
      <c r="BB1096" s="48"/>
      <c r="BC1096" s="48"/>
      <c r="BD1096" s="48"/>
      <c r="BE1096" s="48"/>
      <c r="BF1096" s="48"/>
      <c r="BG1096" s="48"/>
      <c r="BH1096" s="48"/>
      <c r="BI1096" s="48"/>
      <c r="BJ1096" s="48"/>
      <c r="BK1096" s="48"/>
      <c r="BL1096" s="77"/>
      <c r="BM1096" s="48"/>
      <c r="BN1096" s="48"/>
      <c r="BO1096" s="48"/>
      <c r="BP1096" s="48"/>
      <c r="BQ1096" s="48"/>
      <c r="BR1096" s="48"/>
      <c r="BS1096" s="48"/>
      <c r="BT1096" s="48"/>
      <c r="BU1096" s="48"/>
      <c r="BV1096" s="48"/>
      <c r="BW1096" s="48"/>
      <c r="BX1096" s="48"/>
      <c r="BY1096" s="48"/>
      <c r="BZ1096" s="48"/>
      <c r="CA1096" s="48"/>
      <c r="CB1096" s="48"/>
      <c r="CC1096" s="48"/>
      <c r="CD1096" s="48"/>
      <c r="CE1096" s="48"/>
    </row>
    <row r="1097" spans="1:83" ht="13.2" x14ac:dyDescent="0.25">
      <c r="A1097" s="48"/>
      <c r="B1097" s="48"/>
      <c r="C1097" s="48"/>
      <c r="D1097" s="48"/>
      <c r="E1097" s="48"/>
      <c r="F1097" s="48"/>
      <c r="G1097" s="48"/>
      <c r="H1097" s="48"/>
      <c r="I1097" s="48"/>
      <c r="J1097" s="48"/>
      <c r="K1097" s="48"/>
      <c r="L1097" s="48"/>
      <c r="M1097" s="48"/>
      <c r="N1097" s="48"/>
      <c r="O1097" s="48"/>
      <c r="P1097" s="48"/>
      <c r="Q1097" s="48"/>
      <c r="R1097" s="48"/>
      <c r="S1097" s="48"/>
      <c r="T1097" s="48"/>
      <c r="U1097" s="48"/>
      <c r="V1097" s="48"/>
      <c r="W1097" s="48"/>
      <c r="X1097" s="48"/>
      <c r="Y1097" s="48"/>
      <c r="Z1097" s="48"/>
      <c r="AA1097" s="48"/>
      <c r="AB1097" s="48"/>
      <c r="AC1097" s="48"/>
      <c r="AD1097" s="48"/>
      <c r="AE1097" s="48"/>
      <c r="AF1097" s="48"/>
      <c r="AG1097" s="48"/>
      <c r="AH1097" s="48"/>
      <c r="AI1097" s="48"/>
      <c r="AJ1097" s="48"/>
      <c r="AK1097" s="48"/>
      <c r="AL1097" s="48"/>
      <c r="AM1097" s="48"/>
      <c r="AN1097" s="48"/>
      <c r="AO1097" s="48"/>
      <c r="AP1097" s="48"/>
      <c r="AQ1097" s="48"/>
      <c r="AR1097" s="48"/>
      <c r="AS1097" s="48"/>
      <c r="AT1097" s="48"/>
      <c r="AU1097" s="48"/>
      <c r="AV1097" s="48"/>
      <c r="AW1097" s="48"/>
      <c r="AX1097" s="48"/>
      <c r="AY1097" s="48"/>
      <c r="AZ1097" s="48"/>
      <c r="BA1097" s="48"/>
      <c r="BB1097" s="48"/>
      <c r="BC1097" s="48"/>
      <c r="BD1097" s="48"/>
      <c r="BE1097" s="48"/>
      <c r="BF1097" s="48"/>
      <c r="BG1097" s="48"/>
      <c r="BH1097" s="48"/>
      <c r="BI1097" s="48"/>
      <c r="BJ1097" s="48"/>
      <c r="BK1097" s="48"/>
      <c r="BL1097" s="77"/>
      <c r="BM1097" s="48"/>
      <c r="BN1097" s="48"/>
      <c r="BO1097" s="48"/>
      <c r="BP1097" s="48"/>
      <c r="BQ1097" s="48"/>
      <c r="BR1097" s="48"/>
      <c r="BS1097" s="48"/>
      <c r="BT1097" s="48"/>
      <c r="BU1097" s="48"/>
      <c r="BV1097" s="48"/>
      <c r="BW1097" s="48"/>
      <c r="BX1097" s="48"/>
      <c r="BY1097" s="48"/>
      <c r="BZ1097" s="48"/>
      <c r="CA1097" s="48"/>
      <c r="CB1097" s="48"/>
      <c r="CC1097" s="48"/>
      <c r="CD1097" s="48"/>
      <c r="CE1097" s="48"/>
    </row>
    <row r="1098" spans="1:83" ht="13.2" x14ac:dyDescent="0.25">
      <c r="A1098" s="48"/>
      <c r="B1098" s="48"/>
      <c r="C1098" s="48"/>
      <c r="D1098" s="48"/>
      <c r="E1098" s="48"/>
      <c r="F1098" s="48"/>
      <c r="G1098" s="48"/>
      <c r="H1098" s="48"/>
      <c r="I1098" s="48"/>
      <c r="J1098" s="48"/>
      <c r="K1098" s="48"/>
      <c r="L1098" s="48"/>
      <c r="M1098" s="48"/>
      <c r="N1098" s="48"/>
      <c r="O1098" s="48"/>
      <c r="P1098" s="48"/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48"/>
      <c r="AC1098" s="48"/>
      <c r="AD1098" s="48"/>
      <c r="AE1098" s="48"/>
      <c r="AF1098" s="48"/>
      <c r="AG1098" s="48"/>
      <c r="AH1098" s="48"/>
      <c r="AI1098" s="48"/>
      <c r="AJ1098" s="48"/>
      <c r="AK1098" s="48"/>
      <c r="AL1098" s="48"/>
      <c r="AM1098" s="48"/>
      <c r="AN1098" s="48"/>
      <c r="AO1098" s="48"/>
      <c r="AP1098" s="48"/>
      <c r="AQ1098" s="48"/>
      <c r="AR1098" s="48"/>
      <c r="AS1098" s="48"/>
      <c r="AT1098" s="48"/>
      <c r="AU1098" s="48"/>
      <c r="AV1098" s="48"/>
      <c r="AW1098" s="48"/>
      <c r="AX1098" s="48"/>
      <c r="AY1098" s="48"/>
      <c r="AZ1098" s="48"/>
      <c r="BA1098" s="48"/>
      <c r="BB1098" s="48"/>
      <c r="BC1098" s="48"/>
      <c r="BD1098" s="48"/>
      <c r="BE1098" s="48"/>
      <c r="BF1098" s="48"/>
      <c r="BG1098" s="48"/>
      <c r="BH1098" s="48"/>
      <c r="BI1098" s="48"/>
      <c r="BJ1098" s="48"/>
      <c r="BK1098" s="48"/>
      <c r="BL1098" s="77"/>
      <c r="BM1098" s="48"/>
      <c r="BN1098" s="48"/>
      <c r="BO1098" s="48"/>
      <c r="BP1098" s="48"/>
      <c r="BQ1098" s="48"/>
      <c r="BR1098" s="48"/>
      <c r="BS1098" s="48"/>
      <c r="BT1098" s="48"/>
      <c r="BU1098" s="48"/>
      <c r="BV1098" s="48"/>
      <c r="BW1098" s="48"/>
      <c r="BX1098" s="48"/>
      <c r="BY1098" s="48"/>
      <c r="BZ1098" s="48"/>
      <c r="CA1098" s="48"/>
      <c r="CB1098" s="48"/>
      <c r="CC1098" s="48"/>
      <c r="CD1098" s="48"/>
      <c r="CE1098" s="48"/>
    </row>
    <row r="1099" spans="1:83" ht="13.2" x14ac:dyDescent="0.25">
      <c r="A1099" s="48"/>
      <c r="B1099" s="48"/>
      <c r="C1099" s="48"/>
      <c r="D1099" s="48"/>
      <c r="E1099" s="48"/>
      <c r="F1099" s="48"/>
      <c r="G1099" s="48"/>
      <c r="H1099" s="48"/>
      <c r="I1099" s="48"/>
      <c r="J1099" s="48"/>
      <c r="K1099" s="48"/>
      <c r="L1099" s="48"/>
      <c r="M1099" s="48"/>
      <c r="N1099" s="48"/>
      <c r="O1099" s="48"/>
      <c r="P1099" s="48"/>
      <c r="Q1099" s="48"/>
      <c r="R1099" s="48"/>
      <c r="S1099" s="48"/>
      <c r="T1099" s="48"/>
      <c r="U1099" s="48"/>
      <c r="V1099" s="48"/>
      <c r="W1099" s="48"/>
      <c r="X1099" s="48"/>
      <c r="Y1099" s="48"/>
      <c r="Z1099" s="48"/>
      <c r="AA1099" s="48"/>
      <c r="AB1099" s="48"/>
      <c r="AC1099" s="48"/>
      <c r="AD1099" s="48"/>
      <c r="AE1099" s="48"/>
      <c r="AF1099" s="48"/>
      <c r="AG1099" s="48"/>
      <c r="AH1099" s="48"/>
      <c r="AI1099" s="48"/>
      <c r="AJ1099" s="48"/>
      <c r="AK1099" s="48"/>
      <c r="AL1099" s="48"/>
      <c r="AM1099" s="48"/>
      <c r="AN1099" s="48"/>
      <c r="AO1099" s="48"/>
      <c r="AP1099" s="48"/>
      <c r="AQ1099" s="48"/>
      <c r="AR1099" s="48"/>
      <c r="AS1099" s="48"/>
      <c r="AT1099" s="48"/>
      <c r="AU1099" s="48"/>
      <c r="AV1099" s="48"/>
      <c r="AW1099" s="48"/>
      <c r="AX1099" s="48"/>
      <c r="AY1099" s="48"/>
      <c r="AZ1099" s="48"/>
      <c r="BA1099" s="48"/>
      <c r="BB1099" s="48"/>
      <c r="BC1099" s="48"/>
      <c r="BD1099" s="48"/>
      <c r="BE1099" s="48"/>
      <c r="BF1099" s="48"/>
      <c r="BG1099" s="48"/>
      <c r="BH1099" s="48"/>
      <c r="BI1099" s="48"/>
      <c r="BJ1099" s="48"/>
      <c r="BK1099" s="48"/>
      <c r="BL1099" s="77"/>
      <c r="BM1099" s="48"/>
      <c r="BN1099" s="48"/>
      <c r="BO1099" s="48"/>
      <c r="BP1099" s="48"/>
      <c r="BQ1099" s="48"/>
      <c r="BR1099" s="48"/>
      <c r="BS1099" s="48"/>
      <c r="BT1099" s="48"/>
      <c r="BU1099" s="48"/>
      <c r="BV1099" s="48"/>
      <c r="BW1099" s="48"/>
      <c r="BX1099" s="48"/>
      <c r="BY1099" s="48"/>
      <c r="BZ1099" s="48"/>
      <c r="CA1099" s="48"/>
      <c r="CB1099" s="48"/>
      <c r="CC1099" s="48"/>
      <c r="CD1099" s="48"/>
      <c r="CE1099" s="48"/>
    </row>
    <row r="1100" spans="1:83" ht="13.2" x14ac:dyDescent="0.25">
      <c r="A1100" s="48"/>
      <c r="B1100" s="48"/>
      <c r="C1100" s="48"/>
      <c r="D1100" s="48"/>
      <c r="E1100" s="48"/>
      <c r="F1100" s="48"/>
      <c r="G1100" s="48"/>
      <c r="H1100" s="48"/>
      <c r="I1100" s="48"/>
      <c r="J1100" s="48"/>
      <c r="K1100" s="48"/>
      <c r="L1100" s="48"/>
      <c r="M1100" s="48"/>
      <c r="N1100" s="48"/>
      <c r="O1100" s="48"/>
      <c r="P1100" s="48"/>
      <c r="Q1100" s="48"/>
      <c r="R1100" s="48"/>
      <c r="S1100" s="48"/>
      <c r="T1100" s="48"/>
      <c r="U1100" s="48"/>
      <c r="V1100" s="48"/>
      <c r="W1100" s="48"/>
      <c r="X1100" s="48"/>
      <c r="Y1100" s="48"/>
      <c r="Z1100" s="48"/>
      <c r="AA1100" s="48"/>
      <c r="AB1100" s="48"/>
      <c r="AC1100" s="48"/>
      <c r="AD1100" s="48"/>
      <c r="AE1100" s="48"/>
      <c r="AF1100" s="48"/>
      <c r="AG1100" s="48"/>
      <c r="AH1100" s="48"/>
      <c r="AI1100" s="48"/>
      <c r="AJ1100" s="48"/>
      <c r="AK1100" s="48"/>
      <c r="AL1100" s="48"/>
      <c r="AM1100" s="48"/>
      <c r="AN1100" s="48"/>
      <c r="AO1100" s="48"/>
      <c r="AP1100" s="48"/>
      <c r="AQ1100" s="48"/>
      <c r="AR1100" s="48"/>
      <c r="AS1100" s="48"/>
      <c r="AT1100" s="48"/>
      <c r="AU1100" s="48"/>
      <c r="AV1100" s="48"/>
      <c r="AW1100" s="48"/>
      <c r="AX1100" s="48"/>
      <c r="AY1100" s="48"/>
      <c r="AZ1100" s="48"/>
      <c r="BA1100" s="48"/>
      <c r="BB1100" s="48"/>
      <c r="BC1100" s="48"/>
      <c r="BD1100" s="48"/>
      <c r="BE1100" s="48"/>
      <c r="BF1100" s="48"/>
      <c r="BG1100" s="48"/>
      <c r="BH1100" s="48"/>
      <c r="BI1100" s="48"/>
      <c r="BJ1100" s="48"/>
      <c r="BK1100" s="48"/>
      <c r="BL1100" s="77"/>
      <c r="BM1100" s="48"/>
      <c r="BN1100" s="48"/>
      <c r="BO1100" s="48"/>
      <c r="BP1100" s="48"/>
      <c r="BQ1100" s="48"/>
      <c r="BR1100" s="48"/>
      <c r="BS1100" s="48"/>
      <c r="BT1100" s="48"/>
      <c r="BU1100" s="48"/>
      <c r="BV1100" s="48"/>
      <c r="BW1100" s="48"/>
      <c r="BX1100" s="48"/>
      <c r="BY1100" s="48"/>
      <c r="BZ1100" s="48"/>
      <c r="CA1100" s="48"/>
      <c r="CB1100" s="48"/>
      <c r="CC1100" s="48"/>
      <c r="CD1100" s="48"/>
      <c r="CE1100" s="48"/>
    </row>
    <row r="1101" spans="1:83" ht="13.2" x14ac:dyDescent="0.25">
      <c r="A1101" s="48"/>
      <c r="B1101" s="48"/>
      <c r="C1101" s="48"/>
      <c r="D1101" s="48"/>
      <c r="E1101" s="48"/>
      <c r="F1101" s="48"/>
      <c r="G1101" s="48"/>
      <c r="H1101" s="48"/>
      <c r="I1101" s="48"/>
      <c r="J1101" s="48"/>
      <c r="K1101" s="48"/>
      <c r="L1101" s="48"/>
      <c r="M1101" s="48"/>
      <c r="N1101" s="48"/>
      <c r="O1101" s="48"/>
      <c r="P1101" s="48"/>
      <c r="Q1101" s="48"/>
      <c r="R1101" s="48"/>
      <c r="S1101" s="48"/>
      <c r="T1101" s="48"/>
      <c r="U1101" s="48"/>
      <c r="V1101" s="48"/>
      <c r="W1101" s="48"/>
      <c r="X1101" s="48"/>
      <c r="Y1101" s="48"/>
      <c r="Z1101" s="48"/>
      <c r="AA1101" s="48"/>
      <c r="AB1101" s="48"/>
      <c r="AC1101" s="48"/>
      <c r="AD1101" s="48"/>
      <c r="AE1101" s="48"/>
      <c r="AF1101" s="48"/>
      <c r="AG1101" s="48"/>
      <c r="AH1101" s="48"/>
      <c r="AI1101" s="48"/>
      <c r="AJ1101" s="48"/>
      <c r="AK1101" s="48"/>
      <c r="AL1101" s="48"/>
      <c r="AM1101" s="48"/>
      <c r="AN1101" s="48"/>
      <c r="AO1101" s="48"/>
      <c r="AP1101" s="48"/>
      <c r="AQ1101" s="48"/>
      <c r="AR1101" s="48"/>
      <c r="AS1101" s="48"/>
      <c r="AT1101" s="48"/>
      <c r="AU1101" s="48"/>
      <c r="AV1101" s="48"/>
      <c r="AW1101" s="48"/>
      <c r="AX1101" s="48"/>
      <c r="AY1101" s="48"/>
      <c r="AZ1101" s="48"/>
      <c r="BA1101" s="48"/>
      <c r="BB1101" s="48"/>
      <c r="BC1101" s="48"/>
      <c r="BD1101" s="48"/>
      <c r="BE1101" s="48"/>
      <c r="BF1101" s="48"/>
      <c r="BG1101" s="48"/>
      <c r="BH1101" s="48"/>
      <c r="BI1101" s="48"/>
      <c r="BJ1101" s="48"/>
      <c r="BK1101" s="48"/>
      <c r="BL1101" s="77"/>
      <c r="BM1101" s="48"/>
      <c r="BN1101" s="48"/>
      <c r="BO1101" s="48"/>
      <c r="BP1101" s="48"/>
      <c r="BQ1101" s="48"/>
      <c r="BR1101" s="48"/>
      <c r="BS1101" s="48"/>
      <c r="BT1101" s="48"/>
      <c r="BU1101" s="48"/>
      <c r="BV1101" s="48"/>
      <c r="BW1101" s="48"/>
      <c r="BX1101" s="48"/>
      <c r="BY1101" s="48"/>
      <c r="BZ1101" s="48"/>
      <c r="CA1101" s="48"/>
      <c r="CB1101" s="48"/>
      <c r="CC1101" s="48"/>
      <c r="CD1101" s="48"/>
      <c r="CE1101" s="48"/>
    </row>
    <row r="1102" spans="1:83" ht="13.2" x14ac:dyDescent="0.25">
      <c r="A1102" s="48"/>
      <c r="B1102" s="48"/>
      <c r="C1102" s="48"/>
      <c r="D1102" s="48"/>
      <c r="E1102" s="48"/>
      <c r="F1102" s="48"/>
      <c r="G1102" s="48"/>
      <c r="H1102" s="48"/>
      <c r="I1102" s="48"/>
      <c r="J1102" s="48"/>
      <c r="K1102" s="48"/>
      <c r="L1102" s="48"/>
      <c r="M1102" s="48"/>
      <c r="N1102" s="48"/>
      <c r="O1102" s="48"/>
      <c r="P1102" s="48"/>
      <c r="Q1102" s="48"/>
      <c r="R1102" s="48"/>
      <c r="S1102" s="48"/>
      <c r="T1102" s="48"/>
      <c r="U1102" s="48"/>
      <c r="V1102" s="48"/>
      <c r="W1102" s="48"/>
      <c r="X1102" s="48"/>
      <c r="Y1102" s="48"/>
      <c r="Z1102" s="48"/>
      <c r="AA1102" s="48"/>
      <c r="AB1102" s="48"/>
      <c r="AC1102" s="48"/>
      <c r="AD1102" s="48"/>
      <c r="AE1102" s="48"/>
      <c r="AF1102" s="48"/>
      <c r="AG1102" s="48"/>
      <c r="AH1102" s="48"/>
      <c r="AI1102" s="48"/>
      <c r="AJ1102" s="48"/>
      <c r="AK1102" s="48"/>
      <c r="AL1102" s="48"/>
      <c r="AM1102" s="48"/>
      <c r="AN1102" s="48"/>
      <c r="AO1102" s="48"/>
      <c r="AP1102" s="48"/>
      <c r="AQ1102" s="48"/>
      <c r="AR1102" s="48"/>
      <c r="AS1102" s="48"/>
      <c r="AT1102" s="48"/>
      <c r="AU1102" s="48"/>
      <c r="AV1102" s="48"/>
      <c r="AW1102" s="48"/>
      <c r="AX1102" s="48"/>
      <c r="AY1102" s="48"/>
      <c r="AZ1102" s="48"/>
      <c r="BA1102" s="48"/>
      <c r="BB1102" s="48"/>
      <c r="BC1102" s="48"/>
      <c r="BD1102" s="48"/>
      <c r="BE1102" s="48"/>
      <c r="BF1102" s="48"/>
      <c r="BG1102" s="48"/>
      <c r="BH1102" s="48"/>
      <c r="BI1102" s="48"/>
      <c r="BJ1102" s="48"/>
      <c r="BK1102" s="48"/>
      <c r="BL1102" s="77"/>
      <c r="BM1102" s="48"/>
      <c r="BN1102" s="48"/>
      <c r="BO1102" s="48"/>
      <c r="BP1102" s="48"/>
      <c r="BQ1102" s="48"/>
      <c r="BR1102" s="48"/>
      <c r="BS1102" s="48"/>
      <c r="BT1102" s="48"/>
      <c r="BU1102" s="48"/>
      <c r="BV1102" s="48"/>
      <c r="BW1102" s="48"/>
      <c r="BX1102" s="48"/>
      <c r="BY1102" s="48"/>
      <c r="BZ1102" s="48"/>
      <c r="CA1102" s="48"/>
      <c r="CB1102" s="48"/>
      <c r="CC1102" s="48"/>
      <c r="CD1102" s="48"/>
      <c r="CE1102" s="48"/>
    </row>
    <row r="1103" spans="1:83" ht="13.2" x14ac:dyDescent="0.25">
      <c r="A1103" s="48"/>
      <c r="B1103" s="48"/>
      <c r="C1103" s="48"/>
      <c r="D1103" s="48"/>
      <c r="E1103" s="48"/>
      <c r="F1103" s="48"/>
      <c r="G1103" s="48"/>
      <c r="H1103" s="48"/>
      <c r="I1103" s="48"/>
      <c r="J1103" s="48"/>
      <c r="K1103" s="48"/>
      <c r="L1103" s="48"/>
      <c r="M1103" s="48"/>
      <c r="N1103" s="48"/>
      <c r="O1103" s="48"/>
      <c r="P1103" s="48"/>
      <c r="Q1103" s="48"/>
      <c r="R1103" s="48"/>
      <c r="S1103" s="48"/>
      <c r="T1103" s="48"/>
      <c r="U1103" s="48"/>
      <c r="V1103" s="48"/>
      <c r="W1103" s="48"/>
      <c r="X1103" s="48"/>
      <c r="Y1103" s="48"/>
      <c r="Z1103" s="48"/>
      <c r="AA1103" s="48"/>
      <c r="AB1103" s="48"/>
      <c r="AC1103" s="48"/>
      <c r="AD1103" s="48"/>
      <c r="AE1103" s="48"/>
      <c r="AF1103" s="48"/>
      <c r="AG1103" s="48"/>
      <c r="AH1103" s="48"/>
      <c r="AI1103" s="48"/>
      <c r="AJ1103" s="48"/>
      <c r="AK1103" s="48"/>
      <c r="AL1103" s="48"/>
      <c r="AM1103" s="48"/>
      <c r="AN1103" s="48"/>
      <c r="AO1103" s="48"/>
      <c r="AP1103" s="48"/>
      <c r="AQ1103" s="48"/>
      <c r="AR1103" s="48"/>
      <c r="AS1103" s="48"/>
      <c r="AT1103" s="48"/>
      <c r="AU1103" s="48"/>
      <c r="AV1103" s="48"/>
      <c r="AW1103" s="48"/>
      <c r="AX1103" s="48"/>
      <c r="AY1103" s="48"/>
      <c r="AZ1103" s="48"/>
      <c r="BA1103" s="48"/>
      <c r="BB1103" s="48"/>
      <c r="BC1103" s="48"/>
      <c r="BD1103" s="48"/>
      <c r="BE1103" s="48"/>
      <c r="BF1103" s="48"/>
      <c r="BG1103" s="48"/>
      <c r="BH1103" s="48"/>
      <c r="BI1103" s="48"/>
      <c r="BJ1103" s="48"/>
      <c r="BK1103" s="48"/>
      <c r="BL1103" s="77"/>
      <c r="BM1103" s="48"/>
      <c r="BN1103" s="48"/>
      <c r="BO1103" s="48"/>
      <c r="BP1103" s="48"/>
      <c r="BQ1103" s="48"/>
      <c r="BR1103" s="48"/>
      <c r="BS1103" s="48"/>
      <c r="BT1103" s="48"/>
      <c r="BU1103" s="48"/>
      <c r="BV1103" s="48"/>
      <c r="BW1103" s="48"/>
      <c r="BX1103" s="48"/>
      <c r="BY1103" s="48"/>
      <c r="BZ1103" s="48"/>
      <c r="CA1103" s="48"/>
      <c r="CB1103" s="48"/>
      <c r="CC1103" s="48"/>
      <c r="CD1103" s="48"/>
      <c r="CE1103" s="48"/>
    </row>
    <row r="1104" spans="1:83" ht="13.2" x14ac:dyDescent="0.25">
      <c r="A1104" s="48"/>
      <c r="B1104" s="48"/>
      <c r="C1104" s="48"/>
      <c r="D1104" s="48"/>
      <c r="E1104" s="48"/>
      <c r="F1104" s="48"/>
      <c r="G1104" s="48"/>
      <c r="H1104" s="48"/>
      <c r="I1104" s="48"/>
      <c r="J1104" s="48"/>
      <c r="K1104" s="48"/>
      <c r="L1104" s="48"/>
      <c r="M1104" s="48"/>
      <c r="N1104" s="48"/>
      <c r="O1104" s="48"/>
      <c r="P1104" s="48"/>
      <c r="Q1104" s="48"/>
      <c r="R1104" s="48"/>
      <c r="S1104" s="48"/>
      <c r="T1104" s="48"/>
      <c r="U1104" s="48"/>
      <c r="V1104" s="48"/>
      <c r="W1104" s="48"/>
      <c r="X1104" s="48"/>
      <c r="Y1104" s="48"/>
      <c r="Z1104" s="48"/>
      <c r="AA1104" s="48"/>
      <c r="AB1104" s="48"/>
      <c r="AC1104" s="48"/>
      <c r="AD1104" s="48"/>
      <c r="AE1104" s="48"/>
      <c r="AF1104" s="48"/>
      <c r="AG1104" s="48"/>
      <c r="AH1104" s="48"/>
      <c r="AI1104" s="48"/>
      <c r="AJ1104" s="48"/>
      <c r="AK1104" s="48"/>
      <c r="AL1104" s="48"/>
      <c r="AM1104" s="48"/>
      <c r="AN1104" s="48"/>
      <c r="AO1104" s="48"/>
      <c r="AP1104" s="48"/>
      <c r="AQ1104" s="48"/>
      <c r="AR1104" s="48"/>
      <c r="AS1104" s="48"/>
      <c r="AT1104" s="48"/>
      <c r="AU1104" s="48"/>
      <c r="AV1104" s="48"/>
      <c r="AW1104" s="48"/>
      <c r="AX1104" s="48"/>
      <c r="AY1104" s="48"/>
      <c r="AZ1104" s="48"/>
      <c r="BA1104" s="48"/>
      <c r="BB1104" s="48"/>
      <c r="BC1104" s="48"/>
      <c r="BD1104" s="48"/>
      <c r="BE1104" s="48"/>
      <c r="BF1104" s="48"/>
      <c r="BG1104" s="48"/>
      <c r="BH1104" s="48"/>
      <c r="BI1104" s="48"/>
      <c r="BJ1104" s="48"/>
      <c r="BK1104" s="48"/>
      <c r="BL1104" s="77"/>
      <c r="BM1104" s="48"/>
      <c r="BN1104" s="48"/>
      <c r="BO1104" s="48"/>
      <c r="BP1104" s="48"/>
      <c r="BQ1104" s="48"/>
      <c r="BR1104" s="48"/>
      <c r="BS1104" s="48"/>
      <c r="BT1104" s="48"/>
      <c r="BU1104" s="48"/>
      <c r="BV1104" s="48"/>
      <c r="BW1104" s="48"/>
      <c r="BX1104" s="48"/>
      <c r="BY1104" s="48"/>
      <c r="BZ1104" s="48"/>
      <c r="CA1104" s="48"/>
      <c r="CB1104" s="48"/>
      <c r="CC1104" s="48"/>
      <c r="CD1104" s="48"/>
      <c r="CE1104" s="48"/>
    </row>
    <row r="1105" spans="1:83" ht="13.2" x14ac:dyDescent="0.25">
      <c r="A1105" s="48"/>
      <c r="B1105" s="48"/>
      <c r="C1105" s="48"/>
      <c r="D1105" s="48"/>
      <c r="E1105" s="48"/>
      <c r="F1105" s="48"/>
      <c r="G1105" s="48"/>
      <c r="H1105" s="48"/>
      <c r="I1105" s="48"/>
      <c r="J1105" s="48"/>
      <c r="K1105" s="48"/>
      <c r="L1105" s="48"/>
      <c r="M1105" s="48"/>
      <c r="N1105" s="48"/>
      <c r="O1105" s="48"/>
      <c r="P1105" s="48"/>
      <c r="Q1105" s="48"/>
      <c r="R1105" s="48"/>
      <c r="S1105" s="48"/>
      <c r="T1105" s="48"/>
      <c r="U1105" s="48"/>
      <c r="V1105" s="48"/>
      <c r="W1105" s="48"/>
      <c r="X1105" s="48"/>
      <c r="Y1105" s="48"/>
      <c r="Z1105" s="48"/>
      <c r="AA1105" s="48"/>
      <c r="AB1105" s="48"/>
      <c r="AC1105" s="48"/>
      <c r="AD1105" s="48"/>
      <c r="AE1105" s="48"/>
      <c r="AF1105" s="48"/>
      <c r="AG1105" s="48"/>
      <c r="AH1105" s="48"/>
      <c r="AI1105" s="48"/>
      <c r="AJ1105" s="48"/>
      <c r="AK1105" s="48"/>
      <c r="AL1105" s="48"/>
      <c r="AM1105" s="48"/>
      <c r="AN1105" s="48"/>
      <c r="AO1105" s="48"/>
      <c r="AP1105" s="48"/>
      <c r="AQ1105" s="48"/>
      <c r="AR1105" s="48"/>
      <c r="AS1105" s="48"/>
      <c r="AT1105" s="48"/>
      <c r="AU1105" s="48"/>
      <c r="AV1105" s="48"/>
      <c r="AW1105" s="48"/>
      <c r="AX1105" s="48"/>
      <c r="AY1105" s="48"/>
      <c r="AZ1105" s="48"/>
      <c r="BA1105" s="48"/>
      <c r="BB1105" s="48"/>
      <c r="BC1105" s="48"/>
      <c r="BD1105" s="48"/>
      <c r="BE1105" s="48"/>
      <c r="BF1105" s="48"/>
      <c r="BG1105" s="48"/>
      <c r="BH1105" s="48"/>
      <c r="BI1105" s="48"/>
      <c r="BJ1105" s="48"/>
      <c r="BK1105" s="48"/>
      <c r="BL1105" s="77"/>
      <c r="BM1105" s="48"/>
      <c r="BN1105" s="48"/>
      <c r="BO1105" s="48"/>
      <c r="BP1105" s="48"/>
      <c r="BQ1105" s="48"/>
      <c r="BR1105" s="48"/>
      <c r="BS1105" s="48"/>
      <c r="BT1105" s="48"/>
      <c r="BU1105" s="48"/>
      <c r="BV1105" s="48"/>
      <c r="BW1105" s="48"/>
      <c r="BX1105" s="48"/>
      <c r="BY1105" s="48"/>
      <c r="BZ1105" s="48"/>
      <c r="CA1105" s="48"/>
      <c r="CB1105" s="48"/>
      <c r="CC1105" s="48"/>
      <c r="CD1105" s="48"/>
      <c r="CE1105" s="48"/>
    </row>
    <row r="1106" spans="1:83" ht="13.2" x14ac:dyDescent="0.25">
      <c r="A1106" s="48"/>
      <c r="B1106" s="48"/>
      <c r="C1106" s="48"/>
      <c r="D1106" s="48"/>
      <c r="E1106" s="48"/>
      <c r="F1106" s="48"/>
      <c r="G1106" s="48"/>
      <c r="H1106" s="48"/>
      <c r="I1106" s="48"/>
      <c r="J1106" s="48"/>
      <c r="K1106" s="48"/>
      <c r="L1106" s="48"/>
      <c r="M1106" s="48"/>
      <c r="N1106" s="48"/>
      <c r="O1106" s="48"/>
      <c r="P1106" s="48"/>
      <c r="Q1106" s="48"/>
      <c r="R1106" s="48"/>
      <c r="S1106" s="48"/>
      <c r="T1106" s="48"/>
      <c r="U1106" s="48"/>
      <c r="V1106" s="48"/>
      <c r="W1106" s="48"/>
      <c r="X1106" s="48"/>
      <c r="Y1106" s="48"/>
      <c r="Z1106" s="48"/>
      <c r="AA1106" s="48"/>
      <c r="AB1106" s="48"/>
      <c r="AC1106" s="48"/>
      <c r="AD1106" s="48"/>
      <c r="AE1106" s="48"/>
      <c r="AF1106" s="48"/>
      <c r="AG1106" s="48"/>
      <c r="AH1106" s="48"/>
      <c r="AI1106" s="48"/>
      <c r="AJ1106" s="48"/>
      <c r="AK1106" s="48"/>
      <c r="AL1106" s="48"/>
      <c r="AM1106" s="48"/>
      <c r="AN1106" s="48"/>
      <c r="AO1106" s="48"/>
      <c r="AP1106" s="48"/>
      <c r="AQ1106" s="48"/>
      <c r="AR1106" s="48"/>
      <c r="AS1106" s="48"/>
      <c r="AT1106" s="48"/>
      <c r="AU1106" s="48"/>
      <c r="AV1106" s="48"/>
      <c r="AW1106" s="48"/>
      <c r="AX1106" s="48"/>
      <c r="AY1106" s="48"/>
      <c r="AZ1106" s="48"/>
      <c r="BA1106" s="48"/>
      <c r="BB1106" s="48"/>
      <c r="BC1106" s="48"/>
      <c r="BD1106" s="48"/>
      <c r="BE1106" s="48"/>
      <c r="BF1106" s="48"/>
      <c r="BG1106" s="48"/>
      <c r="BH1106" s="48"/>
      <c r="BI1106" s="48"/>
      <c r="BJ1106" s="48"/>
      <c r="BK1106" s="48"/>
      <c r="BL1106" s="77"/>
      <c r="BM1106" s="48"/>
      <c r="BN1106" s="48"/>
      <c r="BO1106" s="48"/>
      <c r="BP1106" s="48"/>
      <c r="BQ1106" s="48"/>
      <c r="BR1106" s="48"/>
      <c r="BS1106" s="48"/>
      <c r="BT1106" s="48"/>
      <c r="BU1106" s="48"/>
      <c r="BV1106" s="48"/>
      <c r="BW1106" s="48"/>
      <c r="BX1106" s="48"/>
      <c r="BY1106" s="48"/>
      <c r="BZ1106" s="48"/>
      <c r="CA1106" s="48"/>
      <c r="CB1106" s="48"/>
      <c r="CC1106" s="48"/>
      <c r="CD1106" s="48"/>
      <c r="CE1106" s="48"/>
    </row>
    <row r="1107" spans="1:83" ht="13.2" x14ac:dyDescent="0.25">
      <c r="A1107" s="48"/>
      <c r="B1107" s="48"/>
      <c r="C1107" s="48"/>
      <c r="D1107" s="48"/>
      <c r="E1107" s="48"/>
      <c r="F1107" s="48"/>
      <c r="G1107" s="48"/>
      <c r="H1107" s="48"/>
      <c r="I1107" s="48"/>
      <c r="J1107" s="48"/>
      <c r="K1107" s="48"/>
      <c r="L1107" s="48"/>
      <c r="M1107" s="48"/>
      <c r="N1107" s="48"/>
      <c r="O1107" s="48"/>
      <c r="P1107" s="48"/>
      <c r="Q1107" s="48"/>
      <c r="R1107" s="48"/>
      <c r="S1107" s="48"/>
      <c r="T1107" s="48"/>
      <c r="U1107" s="48"/>
      <c r="V1107" s="48"/>
      <c r="W1107" s="48"/>
      <c r="X1107" s="48"/>
      <c r="Y1107" s="48"/>
      <c r="Z1107" s="48"/>
      <c r="AA1107" s="48"/>
      <c r="AB1107" s="48"/>
      <c r="AC1107" s="48"/>
      <c r="AD1107" s="48"/>
      <c r="AE1107" s="48"/>
      <c r="AF1107" s="48"/>
      <c r="AG1107" s="48"/>
      <c r="AH1107" s="48"/>
      <c r="AI1107" s="48"/>
      <c r="AJ1107" s="48"/>
      <c r="AK1107" s="48"/>
      <c r="AL1107" s="48"/>
      <c r="AM1107" s="48"/>
      <c r="AN1107" s="48"/>
      <c r="AO1107" s="48"/>
      <c r="AP1107" s="48"/>
      <c r="AQ1107" s="48"/>
      <c r="AR1107" s="48"/>
      <c r="AS1107" s="48"/>
      <c r="AT1107" s="48"/>
      <c r="AU1107" s="48"/>
      <c r="AV1107" s="48"/>
      <c r="AW1107" s="48"/>
      <c r="AX1107" s="48"/>
      <c r="AY1107" s="48"/>
      <c r="AZ1107" s="48"/>
      <c r="BA1107" s="48"/>
      <c r="BB1107" s="48"/>
      <c r="BC1107" s="48"/>
      <c r="BD1107" s="48"/>
      <c r="BE1107" s="48"/>
      <c r="BF1107" s="48"/>
      <c r="BG1107" s="48"/>
      <c r="BH1107" s="48"/>
      <c r="BI1107" s="48"/>
      <c r="BJ1107" s="48"/>
      <c r="BK1107" s="48"/>
      <c r="BL1107" s="77"/>
      <c r="BM1107" s="48"/>
      <c r="BN1107" s="48"/>
      <c r="BO1107" s="48"/>
      <c r="BP1107" s="48"/>
      <c r="BQ1107" s="48"/>
      <c r="BR1107" s="48"/>
      <c r="BS1107" s="48"/>
      <c r="BT1107" s="48"/>
      <c r="BU1107" s="48"/>
      <c r="BV1107" s="48"/>
      <c r="BW1107" s="48"/>
      <c r="BX1107" s="48"/>
      <c r="BY1107" s="48"/>
      <c r="BZ1107" s="48"/>
      <c r="CA1107" s="48"/>
      <c r="CB1107" s="48"/>
      <c r="CC1107" s="48"/>
      <c r="CD1107" s="48"/>
      <c r="CE1107" s="48"/>
    </row>
    <row r="1108" spans="1:83" ht="13.2" x14ac:dyDescent="0.25">
      <c r="A1108" s="48"/>
      <c r="B1108" s="48"/>
      <c r="C1108" s="48"/>
      <c r="D1108" s="48"/>
      <c r="E1108" s="48"/>
      <c r="F1108" s="48"/>
      <c r="G1108" s="48"/>
      <c r="H1108" s="48"/>
      <c r="I1108" s="48"/>
      <c r="J1108" s="48"/>
      <c r="K1108" s="48"/>
      <c r="L1108" s="48"/>
      <c r="M1108" s="48"/>
      <c r="N1108" s="48"/>
      <c r="O1108" s="48"/>
      <c r="P1108" s="48"/>
      <c r="Q1108" s="48"/>
      <c r="R1108" s="48"/>
      <c r="S1108" s="48"/>
      <c r="T1108" s="48"/>
      <c r="U1108" s="48"/>
      <c r="V1108" s="48"/>
      <c r="W1108" s="48"/>
      <c r="X1108" s="48"/>
      <c r="Y1108" s="48"/>
      <c r="Z1108" s="48"/>
      <c r="AA1108" s="48"/>
      <c r="AB1108" s="48"/>
      <c r="AC1108" s="48"/>
      <c r="AD1108" s="48"/>
      <c r="AE1108" s="48"/>
      <c r="AF1108" s="48"/>
      <c r="AG1108" s="48"/>
      <c r="AH1108" s="48"/>
      <c r="AI1108" s="48"/>
      <c r="AJ1108" s="48"/>
      <c r="AK1108" s="48"/>
      <c r="AL1108" s="48"/>
      <c r="AM1108" s="48"/>
      <c r="AN1108" s="48"/>
      <c r="AO1108" s="48"/>
      <c r="AP1108" s="48"/>
      <c r="AQ1108" s="48"/>
      <c r="AR1108" s="48"/>
      <c r="AS1108" s="48"/>
      <c r="AT1108" s="48"/>
      <c r="AU1108" s="48"/>
      <c r="AV1108" s="48"/>
      <c r="AW1108" s="48"/>
      <c r="AX1108" s="48"/>
      <c r="AY1108" s="48"/>
      <c r="AZ1108" s="48"/>
      <c r="BA1108" s="48"/>
      <c r="BB1108" s="48"/>
      <c r="BC1108" s="48"/>
      <c r="BD1108" s="48"/>
      <c r="BE1108" s="48"/>
      <c r="BF1108" s="48"/>
      <c r="BG1108" s="48"/>
      <c r="BH1108" s="48"/>
      <c r="BI1108" s="48"/>
      <c r="BJ1108" s="48"/>
      <c r="BK1108" s="48"/>
      <c r="BL1108" s="77"/>
      <c r="BM1108" s="48"/>
      <c r="BN1108" s="48"/>
      <c r="BO1108" s="48"/>
      <c r="BP1108" s="48"/>
      <c r="BQ1108" s="48"/>
      <c r="BR1108" s="48"/>
      <c r="BS1108" s="48"/>
      <c r="BT1108" s="48"/>
      <c r="BU1108" s="48"/>
      <c r="BV1108" s="48"/>
      <c r="BW1108" s="48"/>
      <c r="BX1108" s="48"/>
      <c r="BY1108" s="48"/>
      <c r="BZ1108" s="48"/>
      <c r="CA1108" s="48"/>
      <c r="CB1108" s="48"/>
      <c r="CC1108" s="48"/>
      <c r="CD1108" s="48"/>
      <c r="CE1108" s="48"/>
    </row>
    <row r="1109" spans="1:83" ht="13.2" x14ac:dyDescent="0.25">
      <c r="A1109" s="48"/>
      <c r="B1109" s="48"/>
      <c r="C1109" s="48"/>
      <c r="D1109" s="48"/>
      <c r="E1109" s="48"/>
      <c r="F1109" s="48"/>
      <c r="G1109" s="48"/>
      <c r="H1109" s="48"/>
      <c r="I1109" s="48"/>
      <c r="J1109" s="48"/>
      <c r="K1109" s="48"/>
      <c r="L1109" s="48"/>
      <c r="M1109" s="48"/>
      <c r="N1109" s="48"/>
      <c r="O1109" s="48"/>
      <c r="P1109" s="48"/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48"/>
      <c r="AC1109" s="48"/>
      <c r="AD1109" s="48"/>
      <c r="AE1109" s="48"/>
      <c r="AF1109" s="48"/>
      <c r="AG1109" s="48"/>
      <c r="AH1109" s="48"/>
      <c r="AI1109" s="48"/>
      <c r="AJ1109" s="48"/>
      <c r="AK1109" s="48"/>
      <c r="AL1109" s="48"/>
      <c r="AM1109" s="48"/>
      <c r="AN1109" s="48"/>
      <c r="AO1109" s="48"/>
      <c r="AP1109" s="48"/>
      <c r="AQ1109" s="48"/>
      <c r="AR1109" s="48"/>
      <c r="AS1109" s="48"/>
      <c r="AT1109" s="48"/>
      <c r="AU1109" s="48"/>
      <c r="AV1109" s="48"/>
      <c r="AW1109" s="48"/>
      <c r="AX1109" s="48"/>
      <c r="AY1109" s="48"/>
      <c r="AZ1109" s="48"/>
      <c r="BA1109" s="48"/>
      <c r="BB1109" s="48"/>
      <c r="BC1109" s="48"/>
      <c r="BD1109" s="48"/>
      <c r="BE1109" s="48"/>
      <c r="BF1109" s="48"/>
      <c r="BG1109" s="48"/>
      <c r="BH1109" s="48"/>
      <c r="BI1109" s="48"/>
      <c r="BJ1109" s="48"/>
      <c r="BK1109" s="48"/>
      <c r="BL1109" s="77"/>
      <c r="BM1109" s="48"/>
      <c r="BN1109" s="48"/>
      <c r="BO1109" s="48"/>
      <c r="BP1109" s="48"/>
      <c r="BQ1109" s="48"/>
      <c r="BR1109" s="48"/>
      <c r="BS1109" s="48"/>
      <c r="BT1109" s="48"/>
      <c r="BU1109" s="48"/>
      <c r="BV1109" s="48"/>
      <c r="BW1109" s="48"/>
      <c r="BX1109" s="48"/>
      <c r="BY1109" s="48"/>
      <c r="BZ1109" s="48"/>
      <c r="CA1109" s="48"/>
      <c r="CB1109" s="48"/>
      <c r="CC1109" s="48"/>
      <c r="CD1109" s="48"/>
      <c r="CE1109" s="48"/>
    </row>
    <row r="1110" spans="1:83" ht="13.2" x14ac:dyDescent="0.25">
      <c r="A1110" s="48"/>
      <c r="B1110" s="48"/>
      <c r="C1110" s="48"/>
      <c r="D1110" s="48"/>
      <c r="E1110" s="48"/>
      <c r="F1110" s="48"/>
      <c r="G1110" s="48"/>
      <c r="H1110" s="48"/>
      <c r="I1110" s="48"/>
      <c r="J1110" s="48"/>
      <c r="K1110" s="48"/>
      <c r="L1110" s="48"/>
      <c r="M1110" s="48"/>
      <c r="N1110" s="48"/>
      <c r="O1110" s="48"/>
      <c r="P1110" s="48"/>
      <c r="Q1110" s="48"/>
      <c r="R1110" s="48"/>
      <c r="S1110" s="48"/>
      <c r="T1110" s="48"/>
      <c r="U1110" s="48"/>
      <c r="V1110" s="48"/>
      <c r="W1110" s="48"/>
      <c r="X1110" s="48"/>
      <c r="Y1110" s="48"/>
      <c r="Z1110" s="48"/>
      <c r="AA1110" s="48"/>
      <c r="AB1110" s="48"/>
      <c r="AC1110" s="48"/>
      <c r="AD1110" s="48"/>
      <c r="AE1110" s="48"/>
      <c r="AF1110" s="48"/>
      <c r="AG1110" s="48"/>
      <c r="AH1110" s="48"/>
      <c r="AI1110" s="48"/>
      <c r="AJ1110" s="48"/>
      <c r="AK1110" s="48"/>
      <c r="AL1110" s="48"/>
      <c r="AM1110" s="48"/>
      <c r="AN1110" s="48"/>
      <c r="AO1110" s="48"/>
      <c r="AP1110" s="48"/>
      <c r="AQ1110" s="48"/>
      <c r="AR1110" s="48"/>
      <c r="AS1110" s="48"/>
      <c r="AT1110" s="48"/>
      <c r="AU1110" s="48"/>
      <c r="AV1110" s="48"/>
      <c r="AW1110" s="48"/>
      <c r="AX1110" s="48"/>
      <c r="AY1110" s="48"/>
      <c r="AZ1110" s="48"/>
      <c r="BA1110" s="48"/>
      <c r="BB1110" s="48"/>
      <c r="BC1110" s="48"/>
      <c r="BD1110" s="48"/>
      <c r="BE1110" s="48"/>
      <c r="BF1110" s="48"/>
      <c r="BG1110" s="48"/>
      <c r="BH1110" s="48"/>
      <c r="BI1110" s="48"/>
      <c r="BJ1110" s="48"/>
      <c r="BK1110" s="48"/>
      <c r="BL1110" s="77"/>
      <c r="BM1110" s="48"/>
      <c r="BN1110" s="48"/>
      <c r="BO1110" s="48"/>
      <c r="BP1110" s="48"/>
      <c r="BQ1110" s="48"/>
      <c r="BR1110" s="48"/>
      <c r="BS1110" s="48"/>
      <c r="BT1110" s="48"/>
      <c r="BU1110" s="48"/>
      <c r="BV1110" s="48"/>
      <c r="BW1110" s="48"/>
      <c r="BX1110" s="48"/>
      <c r="BY1110" s="48"/>
      <c r="BZ1110" s="48"/>
      <c r="CA1110" s="48"/>
      <c r="CB1110" s="48"/>
      <c r="CC1110" s="48"/>
      <c r="CD1110" s="48"/>
      <c r="CE1110" s="48"/>
    </row>
    <row r="1111" spans="1:83" ht="13.2" x14ac:dyDescent="0.25">
      <c r="A1111" s="48"/>
      <c r="B1111" s="48"/>
      <c r="C1111" s="48"/>
      <c r="D1111" s="48"/>
      <c r="E1111" s="48"/>
      <c r="F1111" s="48"/>
      <c r="G1111" s="48"/>
      <c r="H1111" s="48"/>
      <c r="I1111" s="48"/>
      <c r="J1111" s="48"/>
      <c r="K1111" s="48"/>
      <c r="L1111" s="48"/>
      <c r="M1111" s="48"/>
      <c r="N1111" s="48"/>
      <c r="O1111" s="48"/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  <c r="AU1111" s="48"/>
      <c r="AV1111" s="48"/>
      <c r="AW1111" s="48"/>
      <c r="AX1111" s="48"/>
      <c r="AY1111" s="48"/>
      <c r="AZ1111" s="48"/>
      <c r="BA1111" s="48"/>
      <c r="BB1111" s="48"/>
      <c r="BC1111" s="48"/>
      <c r="BD1111" s="48"/>
      <c r="BE1111" s="48"/>
      <c r="BF1111" s="48"/>
      <c r="BG1111" s="48"/>
      <c r="BH1111" s="48"/>
      <c r="BI1111" s="48"/>
      <c r="BJ1111" s="48"/>
      <c r="BK1111" s="48"/>
      <c r="BL1111" s="77"/>
      <c r="BM1111" s="48"/>
      <c r="BN1111" s="48"/>
      <c r="BO1111" s="48"/>
      <c r="BP1111" s="48"/>
      <c r="BQ1111" s="48"/>
      <c r="BR1111" s="48"/>
      <c r="BS1111" s="48"/>
      <c r="BT1111" s="48"/>
      <c r="BU1111" s="48"/>
      <c r="BV1111" s="48"/>
      <c r="BW1111" s="48"/>
      <c r="BX1111" s="48"/>
      <c r="BY1111" s="48"/>
      <c r="BZ1111" s="48"/>
      <c r="CA1111" s="48"/>
      <c r="CB1111" s="48"/>
      <c r="CC1111" s="48"/>
      <c r="CD1111" s="48"/>
      <c r="CE1111" s="48"/>
    </row>
    <row r="1112" spans="1:83" ht="13.2" x14ac:dyDescent="0.25">
      <c r="A1112" s="48"/>
      <c r="B1112" s="48"/>
      <c r="C1112" s="48"/>
      <c r="D1112" s="48"/>
      <c r="E1112" s="48"/>
      <c r="F1112" s="48"/>
      <c r="G1112" s="48"/>
      <c r="H1112" s="48"/>
      <c r="I1112" s="48"/>
      <c r="J1112" s="48"/>
      <c r="K1112" s="48"/>
      <c r="L1112" s="48"/>
      <c r="M1112" s="48"/>
      <c r="N1112" s="48"/>
      <c r="O1112" s="48"/>
      <c r="P1112" s="48"/>
      <c r="Q1112" s="48"/>
      <c r="R1112" s="48"/>
      <c r="S1112" s="48"/>
      <c r="T1112" s="48"/>
      <c r="U1112" s="48"/>
      <c r="V1112" s="48"/>
      <c r="W1112" s="48"/>
      <c r="X1112" s="48"/>
      <c r="Y1112" s="48"/>
      <c r="Z1112" s="48"/>
      <c r="AA1112" s="48"/>
      <c r="AB1112" s="48"/>
      <c r="AC1112" s="48"/>
      <c r="AD1112" s="48"/>
      <c r="AE1112" s="48"/>
      <c r="AF1112" s="48"/>
      <c r="AG1112" s="48"/>
      <c r="AH1112" s="48"/>
      <c r="AI1112" s="48"/>
      <c r="AJ1112" s="48"/>
      <c r="AK1112" s="48"/>
      <c r="AL1112" s="48"/>
      <c r="AM1112" s="48"/>
      <c r="AN1112" s="48"/>
      <c r="AO1112" s="48"/>
      <c r="AP1112" s="48"/>
      <c r="AQ1112" s="48"/>
      <c r="AR1112" s="48"/>
      <c r="AS1112" s="48"/>
      <c r="AT1112" s="48"/>
      <c r="AU1112" s="48"/>
      <c r="AV1112" s="48"/>
      <c r="AW1112" s="48"/>
      <c r="AX1112" s="48"/>
      <c r="AY1112" s="48"/>
      <c r="AZ1112" s="48"/>
      <c r="BA1112" s="48"/>
      <c r="BB1112" s="48"/>
      <c r="BC1112" s="48"/>
      <c r="BD1112" s="48"/>
      <c r="BE1112" s="48"/>
      <c r="BF1112" s="48"/>
      <c r="BG1112" s="48"/>
      <c r="BH1112" s="48"/>
      <c r="BI1112" s="48"/>
      <c r="BJ1112" s="48"/>
      <c r="BK1112" s="48"/>
      <c r="BL1112" s="77"/>
      <c r="BM1112" s="48"/>
      <c r="BN1112" s="48"/>
      <c r="BO1112" s="48"/>
      <c r="BP1112" s="48"/>
      <c r="BQ1112" s="48"/>
      <c r="BR1112" s="48"/>
      <c r="BS1112" s="48"/>
      <c r="BT1112" s="48"/>
      <c r="BU1112" s="48"/>
      <c r="BV1112" s="48"/>
      <c r="BW1112" s="48"/>
      <c r="BX1112" s="48"/>
      <c r="BY1112" s="48"/>
      <c r="BZ1112" s="48"/>
      <c r="CA1112" s="48"/>
      <c r="CB1112" s="48"/>
      <c r="CC1112" s="48"/>
      <c r="CD1112" s="48"/>
      <c r="CE1112" s="48"/>
    </row>
    <row r="1113" spans="1:83" ht="13.2" x14ac:dyDescent="0.25">
      <c r="A1113" s="48"/>
      <c r="B1113" s="48"/>
      <c r="C1113" s="48"/>
      <c r="D1113" s="48"/>
      <c r="E1113" s="48"/>
      <c r="F1113" s="48"/>
      <c r="G1113" s="48"/>
      <c r="H1113" s="48"/>
      <c r="I1113" s="48"/>
      <c r="J1113" s="48"/>
      <c r="K1113" s="48"/>
      <c r="L1113" s="48"/>
      <c r="M1113" s="48"/>
      <c r="N1113" s="48"/>
      <c r="O1113" s="48"/>
      <c r="P1113" s="48"/>
      <c r="Q1113" s="48"/>
      <c r="R1113" s="48"/>
      <c r="S1113" s="48"/>
      <c r="T1113" s="48"/>
      <c r="U1113" s="48"/>
      <c r="V1113" s="48"/>
      <c r="W1113" s="48"/>
      <c r="X1113" s="48"/>
      <c r="Y1113" s="48"/>
      <c r="Z1113" s="48"/>
      <c r="AA1113" s="48"/>
      <c r="AB1113" s="48"/>
      <c r="AC1113" s="48"/>
      <c r="AD1113" s="48"/>
      <c r="AE1113" s="48"/>
      <c r="AF1113" s="48"/>
      <c r="AG1113" s="48"/>
      <c r="AH1113" s="48"/>
      <c r="AI1113" s="48"/>
      <c r="AJ1113" s="48"/>
      <c r="AK1113" s="48"/>
      <c r="AL1113" s="48"/>
      <c r="AM1113" s="48"/>
      <c r="AN1113" s="48"/>
      <c r="AO1113" s="48"/>
      <c r="AP1113" s="48"/>
      <c r="AQ1113" s="48"/>
      <c r="AR1113" s="48"/>
      <c r="AS1113" s="48"/>
      <c r="AT1113" s="48"/>
      <c r="AU1113" s="48"/>
      <c r="AV1113" s="48"/>
      <c r="AW1113" s="48"/>
      <c r="AX1113" s="48"/>
      <c r="AY1113" s="48"/>
      <c r="AZ1113" s="48"/>
      <c r="BA1113" s="48"/>
      <c r="BB1113" s="48"/>
      <c r="BC1113" s="48"/>
      <c r="BD1113" s="48"/>
      <c r="BE1113" s="48"/>
      <c r="BF1113" s="48"/>
      <c r="BG1113" s="48"/>
      <c r="BH1113" s="48"/>
      <c r="BI1113" s="48"/>
      <c r="BJ1113" s="48"/>
      <c r="BK1113" s="48"/>
      <c r="BL1113" s="77"/>
      <c r="BM1113" s="48"/>
      <c r="BN1113" s="48"/>
      <c r="BO1113" s="48"/>
      <c r="BP1113" s="48"/>
      <c r="BQ1113" s="48"/>
      <c r="BR1113" s="48"/>
      <c r="BS1113" s="48"/>
      <c r="BT1113" s="48"/>
      <c r="BU1113" s="48"/>
      <c r="BV1113" s="48"/>
      <c r="BW1113" s="48"/>
      <c r="BX1113" s="48"/>
      <c r="BY1113" s="48"/>
      <c r="BZ1113" s="48"/>
      <c r="CA1113" s="48"/>
      <c r="CB1113" s="48"/>
      <c r="CC1113" s="48"/>
      <c r="CD1113" s="48"/>
      <c r="CE1113" s="48"/>
    </row>
    <row r="1114" spans="1:83" ht="13.2" x14ac:dyDescent="0.25">
      <c r="A1114" s="48"/>
      <c r="B1114" s="48"/>
      <c r="C1114" s="48"/>
      <c r="D1114" s="48"/>
      <c r="E1114" s="48"/>
      <c r="F1114" s="48"/>
      <c r="G1114" s="48"/>
      <c r="H1114" s="48"/>
      <c r="I1114" s="48"/>
      <c r="J1114" s="48"/>
      <c r="K1114" s="48"/>
      <c r="L1114" s="48"/>
      <c r="M1114" s="48"/>
      <c r="N1114" s="48"/>
      <c r="O1114" s="48"/>
      <c r="P1114" s="48"/>
      <c r="Q1114" s="48"/>
      <c r="R1114" s="48"/>
      <c r="S1114" s="48"/>
      <c r="T1114" s="48"/>
      <c r="U1114" s="48"/>
      <c r="V1114" s="48"/>
      <c r="W1114" s="48"/>
      <c r="X1114" s="48"/>
      <c r="Y1114" s="48"/>
      <c r="Z1114" s="48"/>
      <c r="AA1114" s="48"/>
      <c r="AB1114" s="48"/>
      <c r="AC1114" s="48"/>
      <c r="AD1114" s="48"/>
      <c r="AE1114" s="48"/>
      <c r="AF1114" s="48"/>
      <c r="AG1114" s="48"/>
      <c r="AH1114" s="48"/>
      <c r="AI1114" s="48"/>
      <c r="AJ1114" s="48"/>
      <c r="AK1114" s="48"/>
      <c r="AL1114" s="48"/>
      <c r="AM1114" s="48"/>
      <c r="AN1114" s="48"/>
      <c r="AO1114" s="48"/>
      <c r="AP1114" s="48"/>
      <c r="AQ1114" s="48"/>
      <c r="AR1114" s="48"/>
      <c r="AS1114" s="48"/>
      <c r="AT1114" s="48"/>
      <c r="AU1114" s="48"/>
      <c r="AV1114" s="48"/>
      <c r="AW1114" s="48"/>
      <c r="AX1114" s="48"/>
      <c r="AY1114" s="48"/>
      <c r="AZ1114" s="48"/>
      <c r="BA1114" s="48"/>
      <c r="BB1114" s="48"/>
      <c r="BC1114" s="48"/>
      <c r="BD1114" s="48"/>
      <c r="BE1114" s="48"/>
      <c r="BF1114" s="48"/>
      <c r="BG1114" s="48"/>
      <c r="BH1114" s="48"/>
      <c r="BI1114" s="48"/>
      <c r="BJ1114" s="48"/>
      <c r="BK1114" s="48"/>
      <c r="BL1114" s="77"/>
      <c r="BM1114" s="48"/>
      <c r="BN1114" s="48"/>
      <c r="BO1114" s="48"/>
      <c r="BP1114" s="48"/>
      <c r="BQ1114" s="48"/>
      <c r="BR1114" s="48"/>
      <c r="BS1114" s="48"/>
      <c r="BT1114" s="48"/>
      <c r="BU1114" s="48"/>
      <c r="BV1114" s="48"/>
      <c r="BW1114" s="48"/>
      <c r="BX1114" s="48"/>
      <c r="BY1114" s="48"/>
      <c r="BZ1114" s="48"/>
      <c r="CA1114" s="48"/>
      <c r="CB1114" s="48"/>
      <c r="CC1114" s="48"/>
      <c r="CD1114" s="48"/>
      <c r="CE1114" s="48"/>
    </row>
    <row r="1115" spans="1:83" ht="13.2" x14ac:dyDescent="0.25">
      <c r="A1115" s="48"/>
      <c r="B1115" s="48"/>
      <c r="C1115" s="48"/>
      <c r="D1115" s="48"/>
      <c r="E1115" s="48"/>
      <c r="F1115" s="48"/>
      <c r="G1115" s="48"/>
      <c r="H1115" s="48"/>
      <c r="I1115" s="48"/>
      <c r="J1115" s="48"/>
      <c r="K1115" s="48"/>
      <c r="L1115" s="48"/>
      <c r="M1115" s="48"/>
      <c r="N1115" s="48"/>
      <c r="O1115" s="48"/>
      <c r="P1115" s="48"/>
      <c r="Q1115" s="48"/>
      <c r="R1115" s="48"/>
      <c r="S1115" s="48"/>
      <c r="T1115" s="48"/>
      <c r="U1115" s="48"/>
      <c r="V1115" s="48"/>
      <c r="W1115" s="48"/>
      <c r="X1115" s="48"/>
      <c r="Y1115" s="48"/>
      <c r="Z1115" s="48"/>
      <c r="AA1115" s="48"/>
      <c r="AB1115" s="48"/>
      <c r="AC1115" s="48"/>
      <c r="AD1115" s="48"/>
      <c r="AE1115" s="48"/>
      <c r="AF1115" s="48"/>
      <c r="AG1115" s="48"/>
      <c r="AH1115" s="48"/>
      <c r="AI1115" s="48"/>
      <c r="AJ1115" s="48"/>
      <c r="AK1115" s="48"/>
      <c r="AL1115" s="48"/>
      <c r="AM1115" s="48"/>
      <c r="AN1115" s="48"/>
      <c r="AO1115" s="48"/>
      <c r="AP1115" s="48"/>
      <c r="AQ1115" s="48"/>
      <c r="AR1115" s="48"/>
      <c r="AS1115" s="48"/>
      <c r="AT1115" s="48"/>
      <c r="AU1115" s="48"/>
      <c r="AV1115" s="48"/>
      <c r="AW1115" s="48"/>
      <c r="AX1115" s="48"/>
      <c r="AY1115" s="48"/>
      <c r="AZ1115" s="48"/>
      <c r="BA1115" s="48"/>
      <c r="BB1115" s="48"/>
      <c r="BC1115" s="48"/>
      <c r="BD1115" s="48"/>
      <c r="BE1115" s="48"/>
      <c r="BF1115" s="48"/>
      <c r="BG1115" s="48"/>
      <c r="BH1115" s="48"/>
      <c r="BI1115" s="48"/>
      <c r="BJ1115" s="48"/>
      <c r="BK1115" s="48"/>
      <c r="BL1115" s="77"/>
      <c r="BM1115" s="48"/>
      <c r="BN1115" s="48"/>
      <c r="BO1115" s="48"/>
      <c r="BP1115" s="48"/>
      <c r="BQ1115" s="48"/>
      <c r="BR1115" s="48"/>
      <c r="BS1115" s="48"/>
      <c r="BT1115" s="48"/>
      <c r="BU1115" s="48"/>
      <c r="BV1115" s="48"/>
      <c r="BW1115" s="48"/>
      <c r="BX1115" s="48"/>
      <c r="BY1115" s="48"/>
      <c r="BZ1115" s="48"/>
      <c r="CA1115" s="48"/>
      <c r="CB1115" s="48"/>
      <c r="CC1115" s="48"/>
      <c r="CD1115" s="48"/>
      <c r="CE1115" s="48"/>
    </row>
    <row r="1116" spans="1:83" ht="13.2" x14ac:dyDescent="0.25">
      <c r="A1116" s="48"/>
      <c r="B1116" s="48"/>
      <c r="C1116" s="48"/>
      <c r="D1116" s="48"/>
      <c r="E1116" s="48"/>
      <c r="F1116" s="48"/>
      <c r="G1116" s="48"/>
      <c r="H1116" s="48"/>
      <c r="I1116" s="48"/>
      <c r="J1116" s="48"/>
      <c r="K1116" s="48"/>
      <c r="L1116" s="48"/>
      <c r="M1116" s="48"/>
      <c r="N1116" s="48"/>
      <c r="O1116" s="48"/>
      <c r="P1116" s="48"/>
      <c r="Q1116" s="48"/>
      <c r="R1116" s="48"/>
      <c r="S1116" s="48"/>
      <c r="T1116" s="48"/>
      <c r="U1116" s="48"/>
      <c r="V1116" s="48"/>
      <c r="W1116" s="48"/>
      <c r="X1116" s="48"/>
      <c r="Y1116" s="48"/>
      <c r="Z1116" s="48"/>
      <c r="AA1116" s="48"/>
      <c r="AB1116" s="48"/>
      <c r="AC1116" s="48"/>
      <c r="AD1116" s="48"/>
      <c r="AE1116" s="48"/>
      <c r="AF1116" s="48"/>
      <c r="AG1116" s="48"/>
      <c r="AH1116" s="48"/>
      <c r="AI1116" s="48"/>
      <c r="AJ1116" s="48"/>
      <c r="AK1116" s="48"/>
      <c r="AL1116" s="48"/>
      <c r="AM1116" s="48"/>
      <c r="AN1116" s="48"/>
      <c r="AO1116" s="48"/>
      <c r="AP1116" s="48"/>
      <c r="AQ1116" s="48"/>
      <c r="AR1116" s="48"/>
      <c r="AS1116" s="48"/>
      <c r="AT1116" s="48"/>
      <c r="AU1116" s="48"/>
      <c r="AV1116" s="48"/>
      <c r="AW1116" s="48"/>
      <c r="AX1116" s="48"/>
      <c r="AY1116" s="48"/>
      <c r="AZ1116" s="48"/>
      <c r="BA1116" s="48"/>
      <c r="BB1116" s="48"/>
      <c r="BC1116" s="48"/>
      <c r="BD1116" s="48"/>
      <c r="BE1116" s="48"/>
      <c r="BF1116" s="48"/>
      <c r="BG1116" s="48"/>
      <c r="BH1116" s="48"/>
      <c r="BI1116" s="48"/>
      <c r="BJ1116" s="48"/>
      <c r="BK1116" s="48"/>
      <c r="BL1116" s="77"/>
      <c r="BM1116" s="48"/>
      <c r="BN1116" s="48"/>
      <c r="BO1116" s="48"/>
      <c r="BP1116" s="48"/>
      <c r="BQ1116" s="48"/>
      <c r="BR1116" s="48"/>
      <c r="BS1116" s="48"/>
      <c r="BT1116" s="48"/>
      <c r="BU1116" s="48"/>
      <c r="BV1116" s="48"/>
      <c r="BW1116" s="48"/>
      <c r="BX1116" s="48"/>
      <c r="BY1116" s="48"/>
      <c r="BZ1116" s="48"/>
      <c r="CA1116" s="48"/>
      <c r="CB1116" s="48"/>
      <c r="CC1116" s="48"/>
      <c r="CD1116" s="48"/>
      <c r="CE1116" s="48"/>
    </row>
    <row r="1117" spans="1:83" ht="13.2" x14ac:dyDescent="0.25">
      <c r="A1117" s="48"/>
      <c r="B1117" s="48"/>
      <c r="C1117" s="48"/>
      <c r="D1117" s="48"/>
      <c r="E1117" s="48"/>
      <c r="F1117" s="48"/>
      <c r="G1117" s="48"/>
      <c r="H1117" s="48"/>
      <c r="I1117" s="48"/>
      <c r="J1117" s="48"/>
      <c r="K1117" s="48"/>
      <c r="L1117" s="48"/>
      <c r="M1117" s="48"/>
      <c r="N1117" s="48"/>
      <c r="O1117" s="48"/>
      <c r="P1117" s="48"/>
      <c r="Q1117" s="48"/>
      <c r="R1117" s="48"/>
      <c r="S1117" s="48"/>
      <c r="T1117" s="48"/>
      <c r="U1117" s="48"/>
      <c r="V1117" s="48"/>
      <c r="W1117" s="48"/>
      <c r="X1117" s="48"/>
      <c r="Y1117" s="48"/>
      <c r="Z1117" s="48"/>
      <c r="AA1117" s="48"/>
      <c r="AB1117" s="48"/>
      <c r="AC1117" s="48"/>
      <c r="AD1117" s="48"/>
      <c r="AE1117" s="48"/>
      <c r="AF1117" s="48"/>
      <c r="AG1117" s="48"/>
      <c r="AH1117" s="48"/>
      <c r="AI1117" s="48"/>
      <c r="AJ1117" s="48"/>
      <c r="AK1117" s="48"/>
      <c r="AL1117" s="48"/>
      <c r="AM1117" s="48"/>
      <c r="AN1117" s="48"/>
      <c r="AO1117" s="48"/>
      <c r="AP1117" s="48"/>
      <c r="AQ1117" s="48"/>
      <c r="AR1117" s="48"/>
      <c r="AS1117" s="48"/>
      <c r="AT1117" s="48"/>
      <c r="AU1117" s="48"/>
      <c r="AV1117" s="48"/>
      <c r="AW1117" s="48"/>
      <c r="AX1117" s="48"/>
      <c r="AY1117" s="48"/>
      <c r="AZ1117" s="48"/>
      <c r="BA1117" s="48"/>
      <c r="BB1117" s="48"/>
      <c r="BC1117" s="48"/>
      <c r="BD1117" s="48"/>
      <c r="BE1117" s="48"/>
      <c r="BF1117" s="48"/>
      <c r="BG1117" s="48"/>
      <c r="BH1117" s="48"/>
      <c r="BI1117" s="48"/>
      <c r="BJ1117" s="48"/>
      <c r="BK1117" s="48"/>
      <c r="BL1117" s="77"/>
      <c r="BM1117" s="48"/>
      <c r="BN1117" s="48"/>
      <c r="BO1117" s="48"/>
      <c r="BP1117" s="48"/>
      <c r="BQ1117" s="48"/>
      <c r="BR1117" s="48"/>
      <c r="BS1117" s="48"/>
      <c r="BT1117" s="48"/>
      <c r="BU1117" s="48"/>
      <c r="BV1117" s="48"/>
      <c r="BW1117" s="48"/>
      <c r="BX1117" s="48"/>
      <c r="BY1117" s="48"/>
      <c r="BZ1117" s="48"/>
      <c r="CA1117" s="48"/>
      <c r="CB1117" s="48"/>
      <c r="CC1117" s="48"/>
      <c r="CD1117" s="48"/>
      <c r="CE1117" s="48"/>
    </row>
    <row r="1118" spans="1:83" ht="13.2" x14ac:dyDescent="0.25">
      <c r="A1118" s="48"/>
      <c r="B1118" s="48"/>
      <c r="C1118" s="48"/>
      <c r="D1118" s="48"/>
      <c r="E1118" s="48"/>
      <c r="F1118" s="48"/>
      <c r="G1118" s="48"/>
      <c r="H1118" s="48"/>
      <c r="I1118" s="48"/>
      <c r="J1118" s="48"/>
      <c r="K1118" s="48"/>
      <c r="L1118" s="48"/>
      <c r="M1118" s="48"/>
      <c r="N1118" s="48"/>
      <c r="O1118" s="48"/>
      <c r="P1118" s="48"/>
      <c r="Q1118" s="48"/>
      <c r="R1118" s="48"/>
      <c r="S1118" s="48"/>
      <c r="T1118" s="48"/>
      <c r="U1118" s="48"/>
      <c r="V1118" s="48"/>
      <c r="W1118" s="48"/>
      <c r="X1118" s="48"/>
      <c r="Y1118" s="48"/>
      <c r="Z1118" s="48"/>
      <c r="AA1118" s="48"/>
      <c r="AB1118" s="48"/>
      <c r="AC1118" s="48"/>
      <c r="AD1118" s="48"/>
      <c r="AE1118" s="48"/>
      <c r="AF1118" s="48"/>
      <c r="AG1118" s="48"/>
      <c r="AH1118" s="48"/>
      <c r="AI1118" s="48"/>
      <c r="AJ1118" s="48"/>
      <c r="AK1118" s="48"/>
      <c r="AL1118" s="48"/>
      <c r="AM1118" s="48"/>
      <c r="AN1118" s="48"/>
      <c r="AO1118" s="48"/>
      <c r="AP1118" s="48"/>
      <c r="AQ1118" s="48"/>
      <c r="AR1118" s="48"/>
      <c r="AS1118" s="48"/>
      <c r="AT1118" s="48"/>
      <c r="AU1118" s="48"/>
      <c r="AV1118" s="48"/>
      <c r="AW1118" s="48"/>
      <c r="AX1118" s="48"/>
      <c r="AY1118" s="48"/>
      <c r="AZ1118" s="48"/>
      <c r="BA1118" s="48"/>
      <c r="BB1118" s="48"/>
      <c r="BC1118" s="48"/>
      <c r="BD1118" s="48"/>
      <c r="BE1118" s="48"/>
      <c r="BF1118" s="48"/>
      <c r="BG1118" s="48"/>
      <c r="BH1118" s="48"/>
      <c r="BI1118" s="48"/>
      <c r="BJ1118" s="48"/>
      <c r="BK1118" s="48"/>
      <c r="BL1118" s="77"/>
      <c r="BM1118" s="48"/>
      <c r="BN1118" s="48"/>
      <c r="BO1118" s="48"/>
      <c r="BP1118" s="48"/>
      <c r="BQ1118" s="48"/>
      <c r="BR1118" s="48"/>
      <c r="BS1118" s="48"/>
      <c r="BT1118" s="48"/>
      <c r="BU1118" s="48"/>
      <c r="BV1118" s="48"/>
      <c r="BW1118" s="48"/>
      <c r="BX1118" s="48"/>
      <c r="BY1118" s="48"/>
      <c r="BZ1118" s="48"/>
      <c r="CA1118" s="48"/>
      <c r="CB1118" s="48"/>
      <c r="CC1118" s="48"/>
      <c r="CD1118" s="48"/>
      <c r="CE1118" s="48"/>
    </row>
    <row r="1119" spans="1:83" ht="13.2" x14ac:dyDescent="0.25">
      <c r="A1119" s="48"/>
      <c r="B1119" s="48"/>
      <c r="C1119" s="48"/>
      <c r="D1119" s="48"/>
      <c r="E1119" s="48"/>
      <c r="F1119" s="48"/>
      <c r="G1119" s="48"/>
      <c r="H1119" s="48"/>
      <c r="I1119" s="48"/>
      <c r="J1119" s="48"/>
      <c r="K1119" s="48"/>
      <c r="L1119" s="48"/>
      <c r="M1119" s="48"/>
      <c r="N1119" s="48"/>
      <c r="O1119" s="48"/>
      <c r="P1119" s="48"/>
      <c r="Q1119" s="48"/>
      <c r="R1119" s="48"/>
      <c r="S1119" s="48"/>
      <c r="T1119" s="48"/>
      <c r="U1119" s="48"/>
      <c r="V1119" s="48"/>
      <c r="W1119" s="48"/>
      <c r="X1119" s="48"/>
      <c r="Y1119" s="48"/>
      <c r="Z1119" s="48"/>
      <c r="AA1119" s="48"/>
      <c r="AB1119" s="48"/>
      <c r="AC1119" s="48"/>
      <c r="AD1119" s="48"/>
      <c r="AE1119" s="48"/>
      <c r="AF1119" s="48"/>
      <c r="AG1119" s="48"/>
      <c r="AH1119" s="48"/>
      <c r="AI1119" s="48"/>
      <c r="AJ1119" s="48"/>
      <c r="AK1119" s="48"/>
      <c r="AL1119" s="48"/>
      <c r="AM1119" s="48"/>
      <c r="AN1119" s="48"/>
      <c r="AO1119" s="48"/>
      <c r="AP1119" s="48"/>
      <c r="AQ1119" s="48"/>
      <c r="AR1119" s="48"/>
      <c r="AS1119" s="48"/>
      <c r="AT1119" s="48"/>
      <c r="AU1119" s="48"/>
      <c r="AV1119" s="48"/>
      <c r="AW1119" s="48"/>
      <c r="AX1119" s="48"/>
      <c r="AY1119" s="48"/>
      <c r="AZ1119" s="48"/>
      <c r="BA1119" s="48"/>
      <c r="BB1119" s="48"/>
      <c r="BC1119" s="48"/>
      <c r="BD1119" s="48"/>
      <c r="BE1119" s="48"/>
      <c r="BF1119" s="48"/>
      <c r="BG1119" s="48"/>
      <c r="BH1119" s="48"/>
      <c r="BI1119" s="48"/>
      <c r="BJ1119" s="48"/>
      <c r="BK1119" s="48"/>
      <c r="BL1119" s="77"/>
      <c r="BM1119" s="48"/>
      <c r="BN1119" s="48"/>
      <c r="BO1119" s="48"/>
      <c r="BP1119" s="48"/>
      <c r="BQ1119" s="48"/>
      <c r="BR1119" s="48"/>
      <c r="BS1119" s="48"/>
      <c r="BT1119" s="48"/>
      <c r="BU1119" s="48"/>
      <c r="BV1119" s="48"/>
      <c r="BW1119" s="48"/>
      <c r="BX1119" s="48"/>
      <c r="BY1119" s="48"/>
      <c r="BZ1119" s="48"/>
      <c r="CA1119" s="48"/>
      <c r="CB1119" s="48"/>
      <c r="CC1119" s="48"/>
      <c r="CD1119" s="48"/>
      <c r="CE1119" s="48"/>
    </row>
    <row r="1120" spans="1:83" ht="13.2" x14ac:dyDescent="0.25">
      <c r="A1120" s="48"/>
      <c r="B1120" s="48"/>
      <c r="C1120" s="48"/>
      <c r="D1120" s="48"/>
      <c r="E1120" s="48"/>
      <c r="F1120" s="48"/>
      <c r="G1120" s="48"/>
      <c r="H1120" s="48"/>
      <c r="I1120" s="48"/>
      <c r="J1120" s="48"/>
      <c r="K1120" s="48"/>
      <c r="L1120" s="48"/>
      <c r="M1120" s="48"/>
      <c r="N1120" s="48"/>
      <c r="O1120" s="48"/>
      <c r="P1120" s="48"/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8"/>
      <c r="AC1120" s="48"/>
      <c r="AD1120" s="48"/>
      <c r="AE1120" s="48"/>
      <c r="AF1120" s="48"/>
      <c r="AG1120" s="48"/>
      <c r="AH1120" s="48"/>
      <c r="AI1120" s="48"/>
      <c r="AJ1120" s="48"/>
      <c r="AK1120" s="48"/>
      <c r="AL1120" s="48"/>
      <c r="AM1120" s="48"/>
      <c r="AN1120" s="48"/>
      <c r="AO1120" s="48"/>
      <c r="AP1120" s="48"/>
      <c r="AQ1120" s="48"/>
      <c r="AR1120" s="48"/>
      <c r="AS1120" s="48"/>
      <c r="AT1120" s="48"/>
      <c r="AU1120" s="48"/>
      <c r="AV1120" s="48"/>
      <c r="AW1120" s="48"/>
      <c r="AX1120" s="48"/>
      <c r="AY1120" s="48"/>
      <c r="AZ1120" s="48"/>
      <c r="BA1120" s="48"/>
      <c r="BB1120" s="48"/>
      <c r="BC1120" s="48"/>
      <c r="BD1120" s="48"/>
      <c r="BE1120" s="48"/>
      <c r="BF1120" s="48"/>
      <c r="BG1120" s="48"/>
      <c r="BH1120" s="48"/>
      <c r="BI1120" s="48"/>
      <c r="BJ1120" s="48"/>
      <c r="BK1120" s="48"/>
      <c r="BL1120" s="77"/>
      <c r="BM1120" s="48"/>
      <c r="BN1120" s="48"/>
      <c r="BO1120" s="48"/>
      <c r="BP1120" s="48"/>
      <c r="BQ1120" s="48"/>
      <c r="BR1120" s="48"/>
      <c r="BS1120" s="48"/>
      <c r="BT1120" s="48"/>
      <c r="BU1120" s="48"/>
      <c r="BV1120" s="48"/>
      <c r="BW1120" s="48"/>
      <c r="BX1120" s="48"/>
      <c r="BY1120" s="48"/>
      <c r="BZ1120" s="48"/>
      <c r="CA1120" s="48"/>
      <c r="CB1120" s="48"/>
      <c r="CC1120" s="48"/>
      <c r="CD1120" s="48"/>
      <c r="CE1120" s="48"/>
    </row>
    <row r="1121" spans="1:83" ht="13.2" x14ac:dyDescent="0.25">
      <c r="A1121" s="48"/>
      <c r="B1121" s="48"/>
      <c r="C1121" s="48"/>
      <c r="D1121" s="48"/>
      <c r="E1121" s="48"/>
      <c r="F1121" s="48"/>
      <c r="G1121" s="48"/>
      <c r="H1121" s="48"/>
      <c r="I1121" s="48"/>
      <c r="J1121" s="48"/>
      <c r="K1121" s="48"/>
      <c r="L1121" s="48"/>
      <c r="M1121" s="48"/>
      <c r="N1121" s="48"/>
      <c r="O1121" s="48"/>
      <c r="P1121" s="48"/>
      <c r="Q1121" s="48"/>
      <c r="R1121" s="48"/>
      <c r="S1121" s="48"/>
      <c r="T1121" s="48"/>
      <c r="U1121" s="48"/>
      <c r="V1121" s="48"/>
      <c r="W1121" s="48"/>
      <c r="X1121" s="48"/>
      <c r="Y1121" s="48"/>
      <c r="Z1121" s="48"/>
      <c r="AA1121" s="48"/>
      <c r="AB1121" s="48"/>
      <c r="AC1121" s="48"/>
      <c r="AD1121" s="48"/>
      <c r="AE1121" s="48"/>
      <c r="AF1121" s="48"/>
      <c r="AG1121" s="48"/>
      <c r="AH1121" s="48"/>
      <c r="AI1121" s="48"/>
      <c r="AJ1121" s="48"/>
      <c r="AK1121" s="48"/>
      <c r="AL1121" s="48"/>
      <c r="AM1121" s="48"/>
      <c r="AN1121" s="48"/>
      <c r="AO1121" s="48"/>
      <c r="AP1121" s="48"/>
      <c r="AQ1121" s="48"/>
      <c r="AR1121" s="48"/>
      <c r="AS1121" s="48"/>
      <c r="AT1121" s="48"/>
      <c r="AU1121" s="48"/>
      <c r="AV1121" s="48"/>
      <c r="AW1121" s="48"/>
      <c r="AX1121" s="48"/>
      <c r="AY1121" s="48"/>
      <c r="AZ1121" s="48"/>
      <c r="BA1121" s="48"/>
      <c r="BB1121" s="48"/>
      <c r="BC1121" s="48"/>
      <c r="BD1121" s="48"/>
      <c r="BE1121" s="48"/>
      <c r="BF1121" s="48"/>
      <c r="BG1121" s="48"/>
      <c r="BH1121" s="48"/>
      <c r="BI1121" s="48"/>
      <c r="BJ1121" s="48"/>
      <c r="BK1121" s="48"/>
      <c r="BL1121" s="77"/>
      <c r="BM1121" s="48"/>
      <c r="BN1121" s="48"/>
      <c r="BO1121" s="48"/>
      <c r="BP1121" s="48"/>
      <c r="BQ1121" s="48"/>
      <c r="BR1121" s="48"/>
      <c r="BS1121" s="48"/>
      <c r="BT1121" s="48"/>
      <c r="BU1121" s="48"/>
      <c r="BV1121" s="48"/>
      <c r="BW1121" s="48"/>
      <c r="BX1121" s="48"/>
      <c r="BY1121" s="48"/>
      <c r="BZ1121" s="48"/>
      <c r="CA1121" s="48"/>
      <c r="CB1121" s="48"/>
      <c r="CC1121" s="48"/>
      <c r="CD1121" s="48"/>
      <c r="CE1121" s="48"/>
    </row>
    <row r="1122" spans="1:83" ht="13.2" x14ac:dyDescent="0.25">
      <c r="A1122" s="48"/>
      <c r="B1122" s="48"/>
      <c r="C1122" s="48"/>
      <c r="D1122" s="48"/>
      <c r="E1122" s="48"/>
      <c r="F1122" s="48"/>
      <c r="G1122" s="48"/>
      <c r="H1122" s="48"/>
      <c r="I1122" s="48"/>
      <c r="J1122" s="48"/>
      <c r="K1122" s="48"/>
      <c r="L1122" s="48"/>
      <c r="M1122" s="48"/>
      <c r="N1122" s="48"/>
      <c r="O1122" s="48"/>
      <c r="P1122" s="48"/>
      <c r="Q1122" s="48"/>
      <c r="R1122" s="48"/>
      <c r="S1122" s="48"/>
      <c r="T1122" s="48"/>
      <c r="U1122" s="48"/>
      <c r="V1122" s="48"/>
      <c r="W1122" s="48"/>
      <c r="X1122" s="48"/>
      <c r="Y1122" s="48"/>
      <c r="Z1122" s="48"/>
      <c r="AA1122" s="48"/>
      <c r="AB1122" s="48"/>
      <c r="AC1122" s="48"/>
      <c r="AD1122" s="48"/>
      <c r="AE1122" s="48"/>
      <c r="AF1122" s="48"/>
      <c r="AG1122" s="48"/>
      <c r="AH1122" s="48"/>
      <c r="AI1122" s="48"/>
      <c r="AJ1122" s="48"/>
      <c r="AK1122" s="48"/>
      <c r="AL1122" s="48"/>
      <c r="AM1122" s="48"/>
      <c r="AN1122" s="48"/>
      <c r="AO1122" s="48"/>
      <c r="AP1122" s="48"/>
      <c r="AQ1122" s="48"/>
      <c r="AR1122" s="48"/>
      <c r="AS1122" s="48"/>
      <c r="AT1122" s="48"/>
      <c r="AU1122" s="48"/>
      <c r="AV1122" s="48"/>
      <c r="AW1122" s="48"/>
      <c r="AX1122" s="48"/>
      <c r="AY1122" s="48"/>
      <c r="AZ1122" s="48"/>
      <c r="BA1122" s="48"/>
      <c r="BB1122" s="48"/>
      <c r="BC1122" s="48"/>
      <c r="BD1122" s="48"/>
      <c r="BE1122" s="48"/>
      <c r="BF1122" s="48"/>
      <c r="BG1122" s="48"/>
      <c r="BH1122" s="48"/>
      <c r="BI1122" s="48"/>
      <c r="BJ1122" s="48"/>
      <c r="BK1122" s="48"/>
      <c r="BL1122" s="77"/>
      <c r="BM1122" s="48"/>
      <c r="BN1122" s="48"/>
      <c r="BO1122" s="48"/>
      <c r="BP1122" s="48"/>
      <c r="BQ1122" s="48"/>
      <c r="BR1122" s="48"/>
      <c r="BS1122" s="48"/>
      <c r="BT1122" s="48"/>
      <c r="BU1122" s="48"/>
      <c r="BV1122" s="48"/>
      <c r="BW1122" s="48"/>
      <c r="BX1122" s="48"/>
      <c r="BY1122" s="48"/>
      <c r="BZ1122" s="48"/>
      <c r="CA1122" s="48"/>
      <c r="CB1122" s="48"/>
      <c r="CC1122" s="48"/>
      <c r="CD1122" s="48"/>
      <c r="CE1122" s="48"/>
    </row>
    <row r="1123" spans="1:83" ht="13.2" x14ac:dyDescent="0.25">
      <c r="A1123" s="48"/>
      <c r="B1123" s="48"/>
      <c r="C1123" s="48"/>
      <c r="D1123" s="48"/>
      <c r="E1123" s="48"/>
      <c r="F1123" s="48"/>
      <c r="G1123" s="48"/>
      <c r="H1123" s="48"/>
      <c r="I1123" s="48"/>
      <c r="J1123" s="48"/>
      <c r="K1123" s="48"/>
      <c r="L1123" s="48"/>
      <c r="M1123" s="48"/>
      <c r="N1123" s="48"/>
      <c r="O1123" s="48"/>
      <c r="P1123" s="48"/>
      <c r="Q1123" s="48"/>
      <c r="R1123" s="48"/>
      <c r="S1123" s="48"/>
      <c r="T1123" s="48"/>
      <c r="U1123" s="48"/>
      <c r="V1123" s="48"/>
      <c r="W1123" s="48"/>
      <c r="X1123" s="48"/>
      <c r="Y1123" s="48"/>
      <c r="Z1123" s="48"/>
      <c r="AA1123" s="48"/>
      <c r="AB1123" s="48"/>
      <c r="AC1123" s="48"/>
      <c r="AD1123" s="48"/>
      <c r="AE1123" s="48"/>
      <c r="AF1123" s="48"/>
      <c r="AG1123" s="48"/>
      <c r="AH1123" s="48"/>
      <c r="AI1123" s="48"/>
      <c r="AJ1123" s="48"/>
      <c r="AK1123" s="48"/>
      <c r="AL1123" s="48"/>
      <c r="AM1123" s="48"/>
      <c r="AN1123" s="48"/>
      <c r="AO1123" s="48"/>
      <c r="AP1123" s="48"/>
      <c r="AQ1123" s="48"/>
      <c r="AR1123" s="48"/>
      <c r="AS1123" s="48"/>
      <c r="AT1123" s="48"/>
      <c r="AU1123" s="48"/>
      <c r="AV1123" s="48"/>
      <c r="AW1123" s="48"/>
      <c r="AX1123" s="48"/>
      <c r="AY1123" s="48"/>
      <c r="AZ1123" s="48"/>
      <c r="BA1123" s="48"/>
      <c r="BB1123" s="48"/>
      <c r="BC1123" s="48"/>
      <c r="BD1123" s="48"/>
      <c r="BE1123" s="48"/>
      <c r="BF1123" s="48"/>
      <c r="BG1123" s="48"/>
      <c r="BH1123" s="48"/>
      <c r="BI1123" s="48"/>
      <c r="BJ1123" s="48"/>
      <c r="BK1123" s="48"/>
      <c r="BL1123" s="77"/>
      <c r="BM1123" s="48"/>
      <c r="BN1123" s="48"/>
      <c r="BO1123" s="48"/>
      <c r="BP1123" s="48"/>
      <c r="BQ1123" s="48"/>
      <c r="BR1123" s="48"/>
      <c r="BS1123" s="48"/>
      <c r="BT1123" s="48"/>
      <c r="BU1123" s="48"/>
      <c r="BV1123" s="48"/>
      <c r="BW1123" s="48"/>
      <c r="BX1123" s="48"/>
      <c r="BY1123" s="48"/>
      <c r="BZ1123" s="48"/>
      <c r="CA1123" s="48"/>
      <c r="CB1123" s="48"/>
      <c r="CC1123" s="48"/>
      <c r="CD1123" s="48"/>
      <c r="CE1123" s="48"/>
    </row>
    <row r="1124" spans="1:83" ht="13.2" x14ac:dyDescent="0.25">
      <c r="A1124" s="48"/>
      <c r="B1124" s="48"/>
      <c r="C1124" s="48"/>
      <c r="D1124" s="48"/>
      <c r="E1124" s="48"/>
      <c r="F1124" s="48"/>
      <c r="G1124" s="48"/>
      <c r="H1124" s="48"/>
      <c r="I1124" s="48"/>
      <c r="J1124" s="48"/>
      <c r="K1124" s="48"/>
      <c r="L1124" s="48"/>
      <c r="M1124" s="48"/>
      <c r="N1124" s="48"/>
      <c r="O1124" s="48"/>
      <c r="P1124" s="48"/>
      <c r="Q1124" s="48"/>
      <c r="R1124" s="48"/>
      <c r="S1124" s="48"/>
      <c r="T1124" s="48"/>
      <c r="U1124" s="48"/>
      <c r="V1124" s="48"/>
      <c r="W1124" s="48"/>
      <c r="X1124" s="48"/>
      <c r="Y1124" s="48"/>
      <c r="Z1124" s="48"/>
      <c r="AA1124" s="48"/>
      <c r="AB1124" s="48"/>
      <c r="AC1124" s="48"/>
      <c r="AD1124" s="48"/>
      <c r="AE1124" s="48"/>
      <c r="AF1124" s="48"/>
      <c r="AG1124" s="48"/>
      <c r="AH1124" s="48"/>
      <c r="AI1124" s="48"/>
      <c r="AJ1124" s="48"/>
      <c r="AK1124" s="48"/>
      <c r="AL1124" s="48"/>
      <c r="AM1124" s="48"/>
      <c r="AN1124" s="48"/>
      <c r="AO1124" s="48"/>
      <c r="AP1124" s="48"/>
      <c r="AQ1124" s="48"/>
      <c r="AR1124" s="48"/>
      <c r="AS1124" s="48"/>
      <c r="AT1124" s="48"/>
      <c r="AU1124" s="48"/>
      <c r="AV1124" s="48"/>
      <c r="AW1124" s="48"/>
      <c r="AX1124" s="48"/>
      <c r="AY1124" s="48"/>
      <c r="AZ1124" s="48"/>
      <c r="BA1124" s="48"/>
      <c r="BB1124" s="48"/>
      <c r="BC1124" s="48"/>
      <c r="BD1124" s="48"/>
      <c r="BE1124" s="48"/>
      <c r="BF1124" s="48"/>
      <c r="BG1124" s="48"/>
      <c r="BH1124" s="48"/>
      <c r="BI1124" s="48"/>
      <c r="BJ1124" s="48"/>
      <c r="BK1124" s="48"/>
      <c r="BL1124" s="77"/>
      <c r="BM1124" s="48"/>
      <c r="BN1124" s="48"/>
      <c r="BO1124" s="48"/>
      <c r="BP1124" s="48"/>
      <c r="BQ1124" s="48"/>
      <c r="BR1124" s="48"/>
      <c r="BS1124" s="48"/>
      <c r="BT1124" s="48"/>
      <c r="BU1124" s="48"/>
      <c r="BV1124" s="48"/>
      <c r="BW1124" s="48"/>
      <c r="BX1124" s="48"/>
      <c r="BY1124" s="48"/>
      <c r="BZ1124" s="48"/>
      <c r="CA1124" s="48"/>
      <c r="CB1124" s="48"/>
      <c r="CC1124" s="48"/>
      <c r="CD1124" s="48"/>
      <c r="CE1124" s="48"/>
    </row>
    <row r="1125" spans="1:83" ht="13.2" x14ac:dyDescent="0.25">
      <c r="A1125" s="48"/>
      <c r="B1125" s="48"/>
      <c r="C1125" s="48"/>
      <c r="D1125" s="48"/>
      <c r="E1125" s="48"/>
      <c r="F1125" s="48"/>
      <c r="G1125" s="48"/>
      <c r="H1125" s="48"/>
      <c r="I1125" s="48"/>
      <c r="J1125" s="48"/>
      <c r="K1125" s="48"/>
      <c r="L1125" s="48"/>
      <c r="M1125" s="48"/>
      <c r="N1125" s="48"/>
      <c r="O1125" s="48"/>
      <c r="P1125" s="48"/>
      <c r="Q1125" s="48"/>
      <c r="R1125" s="48"/>
      <c r="S1125" s="48"/>
      <c r="T1125" s="48"/>
      <c r="U1125" s="48"/>
      <c r="V1125" s="48"/>
      <c r="W1125" s="48"/>
      <c r="X1125" s="48"/>
      <c r="Y1125" s="48"/>
      <c r="Z1125" s="48"/>
      <c r="AA1125" s="48"/>
      <c r="AB1125" s="48"/>
      <c r="AC1125" s="48"/>
      <c r="AD1125" s="48"/>
      <c r="AE1125" s="48"/>
      <c r="AF1125" s="48"/>
      <c r="AG1125" s="48"/>
      <c r="AH1125" s="48"/>
      <c r="AI1125" s="48"/>
      <c r="AJ1125" s="48"/>
      <c r="AK1125" s="48"/>
      <c r="AL1125" s="48"/>
      <c r="AM1125" s="48"/>
      <c r="AN1125" s="48"/>
      <c r="AO1125" s="48"/>
      <c r="AP1125" s="48"/>
      <c r="AQ1125" s="48"/>
      <c r="AR1125" s="48"/>
      <c r="AS1125" s="48"/>
      <c r="AT1125" s="48"/>
      <c r="AU1125" s="48"/>
      <c r="AV1125" s="48"/>
      <c r="AW1125" s="48"/>
      <c r="AX1125" s="48"/>
      <c r="AY1125" s="48"/>
      <c r="AZ1125" s="48"/>
      <c r="BA1125" s="48"/>
      <c r="BB1125" s="48"/>
      <c r="BC1125" s="48"/>
      <c r="BD1125" s="48"/>
      <c r="BE1125" s="48"/>
      <c r="BF1125" s="48"/>
      <c r="BG1125" s="48"/>
      <c r="BH1125" s="48"/>
      <c r="BI1125" s="48"/>
      <c r="BJ1125" s="48"/>
      <c r="BK1125" s="48"/>
      <c r="BL1125" s="77"/>
      <c r="BM1125" s="48"/>
      <c r="BN1125" s="48"/>
      <c r="BO1125" s="48"/>
      <c r="BP1125" s="48"/>
      <c r="BQ1125" s="48"/>
      <c r="BR1125" s="48"/>
      <c r="BS1125" s="48"/>
      <c r="BT1125" s="48"/>
      <c r="BU1125" s="48"/>
      <c r="BV1125" s="48"/>
      <c r="BW1125" s="48"/>
      <c r="BX1125" s="48"/>
      <c r="BY1125" s="48"/>
      <c r="BZ1125" s="48"/>
      <c r="CA1125" s="48"/>
      <c r="CB1125" s="48"/>
      <c r="CC1125" s="48"/>
      <c r="CD1125" s="48"/>
      <c r="CE1125" s="48"/>
    </row>
    <row r="1126" spans="1:83" ht="13.2" x14ac:dyDescent="0.25">
      <c r="A1126" s="48"/>
      <c r="B1126" s="48"/>
      <c r="C1126" s="48"/>
      <c r="D1126" s="48"/>
      <c r="E1126" s="48"/>
      <c r="F1126" s="48"/>
      <c r="G1126" s="48"/>
      <c r="H1126" s="48"/>
      <c r="I1126" s="48"/>
      <c r="J1126" s="48"/>
      <c r="K1126" s="48"/>
      <c r="L1126" s="48"/>
      <c r="M1126" s="48"/>
      <c r="N1126" s="48"/>
      <c r="O1126" s="48"/>
      <c r="P1126" s="48"/>
      <c r="Q1126" s="48"/>
      <c r="R1126" s="48"/>
      <c r="S1126" s="48"/>
      <c r="T1126" s="48"/>
      <c r="U1126" s="48"/>
      <c r="V1126" s="48"/>
      <c r="W1126" s="48"/>
      <c r="X1126" s="48"/>
      <c r="Y1126" s="48"/>
      <c r="Z1126" s="48"/>
      <c r="AA1126" s="48"/>
      <c r="AB1126" s="48"/>
      <c r="AC1126" s="48"/>
      <c r="AD1126" s="48"/>
      <c r="AE1126" s="48"/>
      <c r="AF1126" s="48"/>
      <c r="AG1126" s="48"/>
      <c r="AH1126" s="48"/>
      <c r="AI1126" s="48"/>
      <c r="AJ1126" s="48"/>
      <c r="AK1126" s="48"/>
      <c r="AL1126" s="48"/>
      <c r="AM1126" s="48"/>
      <c r="AN1126" s="48"/>
      <c r="AO1126" s="48"/>
      <c r="AP1126" s="48"/>
      <c r="AQ1126" s="48"/>
      <c r="AR1126" s="48"/>
      <c r="AS1126" s="48"/>
      <c r="AT1126" s="48"/>
      <c r="AU1126" s="48"/>
      <c r="AV1126" s="48"/>
      <c r="AW1126" s="48"/>
      <c r="AX1126" s="48"/>
      <c r="AY1126" s="48"/>
      <c r="AZ1126" s="48"/>
      <c r="BA1126" s="48"/>
      <c r="BB1126" s="48"/>
      <c r="BC1126" s="48"/>
      <c r="BD1126" s="48"/>
      <c r="BE1126" s="48"/>
      <c r="BF1126" s="48"/>
      <c r="BG1126" s="48"/>
      <c r="BH1126" s="48"/>
      <c r="BI1126" s="48"/>
      <c r="BJ1126" s="48"/>
      <c r="BK1126" s="48"/>
      <c r="BL1126" s="77"/>
      <c r="BM1126" s="48"/>
      <c r="BN1126" s="48"/>
      <c r="BO1126" s="48"/>
      <c r="BP1126" s="48"/>
      <c r="BQ1126" s="48"/>
      <c r="BR1126" s="48"/>
      <c r="BS1126" s="48"/>
      <c r="BT1126" s="48"/>
      <c r="BU1126" s="48"/>
      <c r="BV1126" s="48"/>
      <c r="BW1126" s="48"/>
      <c r="BX1126" s="48"/>
      <c r="BY1126" s="48"/>
      <c r="BZ1126" s="48"/>
      <c r="CA1126" s="48"/>
      <c r="CB1126" s="48"/>
      <c r="CC1126" s="48"/>
      <c r="CD1126" s="48"/>
      <c r="CE1126" s="48"/>
    </row>
    <row r="1127" spans="1:83" ht="13.2" x14ac:dyDescent="0.25">
      <c r="A1127" s="48"/>
      <c r="B1127" s="48"/>
      <c r="C1127" s="48"/>
      <c r="D1127" s="48"/>
      <c r="E1127" s="48"/>
      <c r="F1127" s="48"/>
      <c r="G1127" s="48"/>
      <c r="H1127" s="48"/>
      <c r="I1127" s="48"/>
      <c r="J1127" s="48"/>
      <c r="K1127" s="48"/>
      <c r="L1127" s="48"/>
      <c r="M1127" s="48"/>
      <c r="N1127" s="48"/>
      <c r="O1127" s="48"/>
      <c r="P1127" s="48"/>
      <c r="Q1127" s="48"/>
      <c r="R1127" s="48"/>
      <c r="S1127" s="48"/>
      <c r="T1127" s="48"/>
      <c r="U1127" s="48"/>
      <c r="V1127" s="48"/>
      <c r="W1127" s="48"/>
      <c r="X1127" s="48"/>
      <c r="Y1127" s="48"/>
      <c r="Z1127" s="48"/>
      <c r="AA1127" s="48"/>
      <c r="AB1127" s="48"/>
      <c r="AC1127" s="48"/>
      <c r="AD1127" s="48"/>
      <c r="AE1127" s="48"/>
      <c r="AF1127" s="48"/>
      <c r="AG1127" s="48"/>
      <c r="AH1127" s="48"/>
      <c r="AI1127" s="48"/>
      <c r="AJ1127" s="48"/>
      <c r="AK1127" s="48"/>
      <c r="AL1127" s="48"/>
      <c r="AM1127" s="48"/>
      <c r="AN1127" s="48"/>
      <c r="AO1127" s="48"/>
      <c r="AP1127" s="48"/>
      <c r="AQ1127" s="48"/>
      <c r="AR1127" s="48"/>
      <c r="AS1127" s="48"/>
      <c r="AT1127" s="48"/>
      <c r="AU1127" s="48"/>
      <c r="AV1127" s="48"/>
      <c r="AW1127" s="48"/>
      <c r="AX1127" s="48"/>
      <c r="AY1127" s="48"/>
      <c r="AZ1127" s="48"/>
      <c r="BA1127" s="48"/>
      <c r="BB1127" s="48"/>
      <c r="BC1127" s="48"/>
      <c r="BD1127" s="48"/>
      <c r="BE1127" s="48"/>
      <c r="BF1127" s="48"/>
      <c r="BG1127" s="48"/>
      <c r="BH1127" s="48"/>
      <c r="BI1127" s="48"/>
      <c r="BJ1127" s="48"/>
      <c r="BK1127" s="48"/>
      <c r="BL1127" s="77"/>
      <c r="BM1127" s="48"/>
      <c r="BN1127" s="48"/>
      <c r="BO1127" s="48"/>
      <c r="BP1127" s="48"/>
      <c r="BQ1127" s="48"/>
      <c r="BR1127" s="48"/>
      <c r="BS1127" s="48"/>
      <c r="BT1127" s="48"/>
      <c r="BU1127" s="48"/>
      <c r="BV1127" s="48"/>
      <c r="BW1127" s="48"/>
      <c r="BX1127" s="48"/>
      <c r="BY1127" s="48"/>
      <c r="BZ1127" s="48"/>
      <c r="CA1127" s="48"/>
      <c r="CB1127" s="48"/>
      <c r="CC1127" s="48"/>
      <c r="CD1127" s="48"/>
      <c r="CE1127" s="48"/>
    </row>
    <row r="1128" spans="1:83" ht="13.2" x14ac:dyDescent="0.25">
      <c r="A1128" s="48"/>
      <c r="B1128" s="48"/>
      <c r="C1128" s="48"/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48"/>
      <c r="O1128" s="48"/>
      <c r="P1128" s="48"/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8"/>
      <c r="AC1128" s="48"/>
      <c r="AD1128" s="48"/>
      <c r="AE1128" s="48"/>
      <c r="AF1128" s="48"/>
      <c r="AG1128" s="48"/>
      <c r="AH1128" s="48"/>
      <c r="AI1128" s="48"/>
      <c r="AJ1128" s="48"/>
      <c r="AK1128" s="48"/>
      <c r="AL1128" s="48"/>
      <c r="AM1128" s="48"/>
      <c r="AN1128" s="48"/>
      <c r="AO1128" s="48"/>
      <c r="AP1128" s="48"/>
      <c r="AQ1128" s="48"/>
      <c r="AR1128" s="48"/>
      <c r="AS1128" s="48"/>
      <c r="AT1128" s="48"/>
      <c r="AU1128" s="48"/>
      <c r="AV1128" s="48"/>
      <c r="AW1128" s="48"/>
      <c r="AX1128" s="48"/>
      <c r="AY1128" s="48"/>
      <c r="AZ1128" s="48"/>
      <c r="BA1128" s="48"/>
      <c r="BB1128" s="48"/>
      <c r="BC1128" s="48"/>
      <c r="BD1128" s="48"/>
      <c r="BE1128" s="48"/>
      <c r="BF1128" s="48"/>
      <c r="BG1128" s="48"/>
      <c r="BH1128" s="48"/>
      <c r="BI1128" s="48"/>
      <c r="BJ1128" s="48"/>
      <c r="BK1128" s="48"/>
      <c r="BL1128" s="77"/>
      <c r="BM1128" s="48"/>
      <c r="BN1128" s="48"/>
      <c r="BO1128" s="48"/>
      <c r="BP1128" s="48"/>
      <c r="BQ1128" s="48"/>
      <c r="BR1128" s="48"/>
      <c r="BS1128" s="48"/>
      <c r="BT1128" s="48"/>
      <c r="BU1128" s="48"/>
      <c r="BV1128" s="48"/>
      <c r="BW1128" s="48"/>
      <c r="BX1128" s="48"/>
      <c r="BY1128" s="48"/>
      <c r="BZ1128" s="48"/>
      <c r="CA1128" s="48"/>
      <c r="CB1128" s="48"/>
      <c r="CC1128" s="48"/>
      <c r="CD1128" s="48"/>
      <c r="CE1128" s="48"/>
    </row>
    <row r="1129" spans="1:83" ht="13.2" x14ac:dyDescent="0.25">
      <c r="A1129" s="48"/>
      <c r="B1129" s="48"/>
      <c r="C1129" s="48"/>
      <c r="D1129" s="48"/>
      <c r="E1129" s="48"/>
      <c r="F1129" s="48"/>
      <c r="G1129" s="48"/>
      <c r="H1129" s="48"/>
      <c r="I1129" s="48"/>
      <c r="J1129" s="48"/>
      <c r="K1129" s="48"/>
      <c r="L1129" s="48"/>
      <c r="M1129" s="48"/>
      <c r="N1129" s="48"/>
      <c r="O1129" s="48"/>
      <c r="P1129" s="48"/>
      <c r="Q1129" s="48"/>
      <c r="R1129" s="48"/>
      <c r="S1129" s="48"/>
      <c r="T1129" s="48"/>
      <c r="U1129" s="48"/>
      <c r="V1129" s="48"/>
      <c r="W1129" s="48"/>
      <c r="X1129" s="48"/>
      <c r="Y1129" s="48"/>
      <c r="Z1129" s="48"/>
      <c r="AA1129" s="48"/>
      <c r="AB1129" s="48"/>
      <c r="AC1129" s="48"/>
      <c r="AD1129" s="48"/>
      <c r="AE1129" s="48"/>
      <c r="AF1129" s="48"/>
      <c r="AG1129" s="48"/>
      <c r="AH1129" s="48"/>
      <c r="AI1129" s="48"/>
      <c r="AJ1129" s="48"/>
      <c r="AK1129" s="48"/>
      <c r="AL1129" s="48"/>
      <c r="AM1129" s="48"/>
      <c r="AN1129" s="48"/>
      <c r="AO1129" s="48"/>
      <c r="AP1129" s="48"/>
      <c r="AQ1129" s="48"/>
      <c r="AR1129" s="48"/>
      <c r="AS1129" s="48"/>
      <c r="AT1129" s="48"/>
      <c r="AU1129" s="48"/>
      <c r="AV1129" s="48"/>
      <c r="AW1129" s="48"/>
      <c r="AX1129" s="48"/>
      <c r="AY1129" s="48"/>
      <c r="AZ1129" s="48"/>
      <c r="BA1129" s="48"/>
      <c r="BB1129" s="48"/>
      <c r="BC1129" s="48"/>
      <c r="BD1129" s="48"/>
      <c r="BE1129" s="48"/>
      <c r="BF1129" s="48"/>
      <c r="BG1129" s="48"/>
      <c r="BH1129" s="48"/>
      <c r="BI1129" s="48"/>
      <c r="BJ1129" s="48"/>
      <c r="BK1129" s="48"/>
      <c r="BL1129" s="77"/>
      <c r="BM1129" s="48"/>
      <c r="BN1129" s="48"/>
      <c r="BO1129" s="48"/>
      <c r="BP1129" s="48"/>
      <c r="BQ1129" s="48"/>
      <c r="BR1129" s="48"/>
      <c r="BS1129" s="48"/>
      <c r="BT1129" s="48"/>
      <c r="BU1129" s="48"/>
      <c r="BV1129" s="48"/>
      <c r="BW1129" s="48"/>
      <c r="BX1129" s="48"/>
      <c r="BY1129" s="48"/>
      <c r="BZ1129" s="48"/>
      <c r="CA1129" s="48"/>
      <c r="CB1129" s="48"/>
      <c r="CC1129" s="48"/>
      <c r="CD1129" s="48"/>
      <c r="CE1129" s="48"/>
    </row>
    <row r="1130" spans="1:83" ht="13.2" x14ac:dyDescent="0.25">
      <c r="A1130" s="48"/>
      <c r="B1130" s="48"/>
      <c r="C1130" s="48"/>
      <c r="D1130" s="48"/>
      <c r="E1130" s="48"/>
      <c r="F1130" s="48"/>
      <c r="G1130" s="48"/>
      <c r="H1130" s="48"/>
      <c r="I1130" s="48"/>
      <c r="J1130" s="48"/>
      <c r="K1130" s="48"/>
      <c r="L1130" s="48"/>
      <c r="M1130" s="48"/>
      <c r="N1130" s="48"/>
      <c r="O1130" s="48"/>
      <c r="P1130" s="48"/>
      <c r="Q1130" s="48"/>
      <c r="R1130" s="48"/>
      <c r="S1130" s="48"/>
      <c r="T1130" s="48"/>
      <c r="U1130" s="48"/>
      <c r="V1130" s="48"/>
      <c r="W1130" s="48"/>
      <c r="X1130" s="48"/>
      <c r="Y1130" s="48"/>
      <c r="Z1130" s="48"/>
      <c r="AA1130" s="48"/>
      <c r="AB1130" s="48"/>
      <c r="AC1130" s="48"/>
      <c r="AD1130" s="48"/>
      <c r="AE1130" s="48"/>
      <c r="AF1130" s="48"/>
      <c r="AG1130" s="48"/>
      <c r="AH1130" s="48"/>
      <c r="AI1130" s="48"/>
      <c r="AJ1130" s="48"/>
      <c r="AK1130" s="48"/>
      <c r="AL1130" s="48"/>
      <c r="AM1130" s="48"/>
      <c r="AN1130" s="48"/>
      <c r="AO1130" s="48"/>
      <c r="AP1130" s="48"/>
      <c r="AQ1130" s="48"/>
      <c r="AR1130" s="48"/>
      <c r="AS1130" s="48"/>
      <c r="AT1130" s="48"/>
      <c r="AU1130" s="48"/>
      <c r="AV1130" s="48"/>
      <c r="AW1130" s="48"/>
      <c r="AX1130" s="48"/>
      <c r="AY1130" s="48"/>
      <c r="AZ1130" s="48"/>
      <c r="BA1130" s="48"/>
      <c r="BB1130" s="48"/>
      <c r="BC1130" s="48"/>
      <c r="BD1130" s="48"/>
      <c r="BE1130" s="48"/>
      <c r="BF1130" s="48"/>
      <c r="BG1130" s="48"/>
      <c r="BH1130" s="48"/>
      <c r="BI1130" s="48"/>
      <c r="BJ1130" s="48"/>
      <c r="BK1130" s="48"/>
      <c r="BL1130" s="77"/>
      <c r="BM1130" s="48"/>
      <c r="BN1130" s="48"/>
      <c r="BO1130" s="48"/>
      <c r="BP1130" s="48"/>
      <c r="BQ1130" s="48"/>
      <c r="BR1130" s="48"/>
      <c r="BS1130" s="48"/>
      <c r="BT1130" s="48"/>
      <c r="BU1130" s="48"/>
      <c r="BV1130" s="48"/>
      <c r="BW1130" s="48"/>
      <c r="BX1130" s="48"/>
      <c r="BY1130" s="48"/>
      <c r="BZ1130" s="48"/>
      <c r="CA1130" s="48"/>
      <c r="CB1130" s="48"/>
      <c r="CC1130" s="48"/>
      <c r="CD1130" s="48"/>
      <c r="CE1130" s="48"/>
    </row>
    <row r="1131" spans="1:83" ht="13.2" x14ac:dyDescent="0.25">
      <c r="A1131" s="48"/>
      <c r="B1131" s="48"/>
      <c r="C1131" s="48"/>
      <c r="D1131" s="48"/>
      <c r="E1131" s="48"/>
      <c r="F1131" s="48"/>
      <c r="G1131" s="48"/>
      <c r="H1131" s="48"/>
      <c r="I1131" s="48"/>
      <c r="J1131" s="48"/>
      <c r="K1131" s="48"/>
      <c r="L1131" s="48"/>
      <c r="M1131" s="48"/>
      <c r="N1131" s="48"/>
      <c r="O1131" s="48"/>
      <c r="P1131" s="48"/>
      <c r="Q1131" s="48"/>
      <c r="R1131" s="48"/>
      <c r="S1131" s="48"/>
      <c r="T1131" s="48"/>
      <c r="U1131" s="48"/>
      <c r="V1131" s="48"/>
      <c r="W1131" s="48"/>
      <c r="X1131" s="48"/>
      <c r="Y1131" s="48"/>
      <c r="Z1131" s="48"/>
      <c r="AA1131" s="48"/>
      <c r="AB1131" s="48"/>
      <c r="AC1131" s="48"/>
      <c r="AD1131" s="48"/>
      <c r="AE1131" s="48"/>
      <c r="AF1131" s="48"/>
      <c r="AG1131" s="48"/>
      <c r="AH1131" s="48"/>
      <c r="AI1131" s="48"/>
      <c r="AJ1131" s="48"/>
      <c r="AK1131" s="48"/>
      <c r="AL1131" s="48"/>
      <c r="AM1131" s="48"/>
      <c r="AN1131" s="48"/>
      <c r="AO1131" s="48"/>
      <c r="AP1131" s="48"/>
      <c r="AQ1131" s="48"/>
      <c r="AR1131" s="48"/>
      <c r="AS1131" s="48"/>
      <c r="AT1131" s="48"/>
      <c r="AU1131" s="48"/>
      <c r="AV1131" s="48"/>
      <c r="AW1131" s="48"/>
      <c r="AX1131" s="48"/>
      <c r="AY1131" s="48"/>
      <c r="AZ1131" s="48"/>
      <c r="BA1131" s="48"/>
      <c r="BB1131" s="48"/>
      <c r="BC1131" s="48"/>
      <c r="BD1131" s="48"/>
      <c r="BE1131" s="48"/>
      <c r="BF1131" s="48"/>
      <c r="BG1131" s="48"/>
      <c r="BH1131" s="48"/>
      <c r="BI1131" s="48"/>
      <c r="BJ1131" s="48"/>
      <c r="BK1131" s="48"/>
      <c r="BL1131" s="77"/>
      <c r="BM1131" s="48"/>
      <c r="BN1131" s="48"/>
      <c r="BO1131" s="48"/>
      <c r="BP1131" s="48"/>
      <c r="BQ1131" s="48"/>
      <c r="BR1131" s="48"/>
      <c r="BS1131" s="48"/>
      <c r="BT1131" s="48"/>
      <c r="BU1131" s="48"/>
      <c r="BV1131" s="48"/>
      <c r="BW1131" s="48"/>
      <c r="BX1131" s="48"/>
      <c r="BY1131" s="48"/>
      <c r="BZ1131" s="48"/>
      <c r="CA1131" s="48"/>
      <c r="CB1131" s="48"/>
      <c r="CC1131" s="48"/>
      <c r="CD1131" s="48"/>
      <c r="CE1131" s="48"/>
    </row>
    <row r="1132" spans="1:83" ht="13.2" x14ac:dyDescent="0.25">
      <c r="A1132" s="48"/>
      <c r="B1132" s="48"/>
      <c r="C1132" s="48"/>
      <c r="D1132" s="48"/>
      <c r="E1132" s="48"/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8"/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8"/>
      <c r="AC1132" s="48"/>
      <c r="AD1132" s="48"/>
      <c r="AE1132" s="48"/>
      <c r="AF1132" s="48"/>
      <c r="AG1132" s="48"/>
      <c r="AH1132" s="48"/>
      <c r="AI1132" s="48"/>
      <c r="AJ1132" s="48"/>
      <c r="AK1132" s="48"/>
      <c r="AL1132" s="48"/>
      <c r="AM1132" s="48"/>
      <c r="AN1132" s="48"/>
      <c r="AO1132" s="48"/>
      <c r="AP1132" s="48"/>
      <c r="AQ1132" s="48"/>
      <c r="AR1132" s="48"/>
      <c r="AS1132" s="48"/>
      <c r="AT1132" s="48"/>
      <c r="AU1132" s="48"/>
      <c r="AV1132" s="48"/>
      <c r="AW1132" s="48"/>
      <c r="AX1132" s="48"/>
      <c r="AY1132" s="48"/>
      <c r="AZ1132" s="48"/>
      <c r="BA1132" s="48"/>
      <c r="BB1132" s="48"/>
      <c r="BC1132" s="48"/>
      <c r="BD1132" s="48"/>
      <c r="BE1132" s="48"/>
      <c r="BF1132" s="48"/>
      <c r="BG1132" s="48"/>
      <c r="BH1132" s="48"/>
      <c r="BI1132" s="48"/>
      <c r="BJ1132" s="48"/>
      <c r="BK1132" s="48"/>
      <c r="BL1132" s="77"/>
      <c r="BM1132" s="48"/>
      <c r="BN1132" s="48"/>
      <c r="BO1132" s="48"/>
      <c r="BP1132" s="48"/>
      <c r="BQ1132" s="48"/>
      <c r="BR1132" s="48"/>
      <c r="BS1132" s="48"/>
      <c r="BT1132" s="48"/>
      <c r="BU1132" s="48"/>
      <c r="BV1132" s="48"/>
      <c r="BW1132" s="48"/>
      <c r="BX1132" s="48"/>
      <c r="BY1132" s="48"/>
      <c r="BZ1132" s="48"/>
      <c r="CA1132" s="48"/>
      <c r="CB1132" s="48"/>
      <c r="CC1132" s="48"/>
      <c r="CD1132" s="48"/>
      <c r="CE1132" s="48"/>
    </row>
    <row r="1133" spans="1:83" ht="13.2" x14ac:dyDescent="0.25">
      <c r="A1133" s="48"/>
      <c r="B1133" s="48"/>
      <c r="C1133" s="48"/>
      <c r="D1133" s="48"/>
      <c r="E1133" s="48"/>
      <c r="F1133" s="48"/>
      <c r="G1133" s="48"/>
      <c r="H1133" s="48"/>
      <c r="I1133" s="48"/>
      <c r="J1133" s="48"/>
      <c r="K1133" s="48"/>
      <c r="L1133" s="48"/>
      <c r="M1133" s="48"/>
      <c r="N1133" s="48"/>
      <c r="O1133" s="48"/>
      <c r="P1133" s="48"/>
      <c r="Q1133" s="48"/>
      <c r="R1133" s="48"/>
      <c r="S1133" s="48"/>
      <c r="T1133" s="48"/>
      <c r="U1133" s="48"/>
      <c r="V1133" s="48"/>
      <c r="W1133" s="48"/>
      <c r="X1133" s="48"/>
      <c r="Y1133" s="48"/>
      <c r="Z1133" s="48"/>
      <c r="AA1133" s="48"/>
      <c r="AB1133" s="48"/>
      <c r="AC1133" s="48"/>
      <c r="AD1133" s="48"/>
      <c r="AE1133" s="48"/>
      <c r="AF1133" s="48"/>
      <c r="AG1133" s="48"/>
      <c r="AH1133" s="48"/>
      <c r="AI1133" s="48"/>
      <c r="AJ1133" s="48"/>
      <c r="AK1133" s="48"/>
      <c r="AL1133" s="48"/>
      <c r="AM1133" s="48"/>
      <c r="AN1133" s="48"/>
      <c r="AO1133" s="48"/>
      <c r="AP1133" s="48"/>
      <c r="AQ1133" s="48"/>
      <c r="AR1133" s="48"/>
      <c r="AS1133" s="48"/>
      <c r="AT1133" s="48"/>
      <c r="AU1133" s="48"/>
      <c r="AV1133" s="48"/>
      <c r="AW1133" s="48"/>
      <c r="AX1133" s="48"/>
      <c r="AY1133" s="48"/>
      <c r="AZ1133" s="48"/>
      <c r="BA1133" s="48"/>
      <c r="BB1133" s="48"/>
      <c r="BC1133" s="48"/>
      <c r="BD1133" s="48"/>
      <c r="BE1133" s="48"/>
      <c r="BF1133" s="48"/>
      <c r="BG1133" s="48"/>
      <c r="BH1133" s="48"/>
      <c r="BI1133" s="48"/>
      <c r="BJ1133" s="48"/>
      <c r="BK1133" s="48"/>
      <c r="BL1133" s="77"/>
      <c r="BM1133" s="48"/>
      <c r="BN1133" s="48"/>
      <c r="BO1133" s="48"/>
      <c r="BP1133" s="48"/>
      <c r="BQ1133" s="48"/>
      <c r="BR1133" s="48"/>
      <c r="BS1133" s="48"/>
      <c r="BT1133" s="48"/>
      <c r="BU1133" s="48"/>
      <c r="BV1133" s="48"/>
      <c r="BW1133" s="48"/>
      <c r="BX1133" s="48"/>
      <c r="BY1133" s="48"/>
      <c r="BZ1133" s="48"/>
      <c r="CA1133" s="48"/>
      <c r="CB1133" s="48"/>
      <c r="CC1133" s="48"/>
      <c r="CD1133" s="48"/>
      <c r="CE1133" s="48"/>
    </row>
    <row r="1134" spans="1:83" ht="13.2" x14ac:dyDescent="0.25">
      <c r="A1134" s="48"/>
      <c r="B1134" s="48"/>
      <c r="C1134" s="48"/>
      <c r="D1134" s="48"/>
      <c r="E1134" s="48"/>
      <c r="F1134" s="48"/>
      <c r="G1134" s="48"/>
      <c r="H1134" s="48"/>
      <c r="I1134" s="48"/>
      <c r="J1134" s="48"/>
      <c r="K1134" s="48"/>
      <c r="L1134" s="48"/>
      <c r="M1134" s="48"/>
      <c r="N1134" s="48"/>
      <c r="O1134" s="48"/>
      <c r="P1134" s="48"/>
      <c r="Q1134" s="48"/>
      <c r="R1134" s="48"/>
      <c r="S1134" s="48"/>
      <c r="T1134" s="48"/>
      <c r="U1134" s="48"/>
      <c r="V1134" s="48"/>
      <c r="W1134" s="48"/>
      <c r="X1134" s="48"/>
      <c r="Y1134" s="48"/>
      <c r="Z1134" s="48"/>
      <c r="AA1134" s="48"/>
      <c r="AB1134" s="48"/>
      <c r="AC1134" s="48"/>
      <c r="AD1134" s="48"/>
      <c r="AE1134" s="48"/>
      <c r="AF1134" s="48"/>
      <c r="AG1134" s="48"/>
      <c r="AH1134" s="48"/>
      <c r="AI1134" s="48"/>
      <c r="AJ1134" s="48"/>
      <c r="AK1134" s="48"/>
      <c r="AL1134" s="48"/>
      <c r="AM1134" s="48"/>
      <c r="AN1134" s="48"/>
      <c r="AO1134" s="48"/>
      <c r="AP1134" s="48"/>
      <c r="AQ1134" s="48"/>
      <c r="AR1134" s="48"/>
      <c r="AS1134" s="48"/>
      <c r="AT1134" s="48"/>
      <c r="AU1134" s="48"/>
      <c r="AV1134" s="48"/>
      <c r="AW1134" s="48"/>
      <c r="AX1134" s="48"/>
      <c r="AY1134" s="48"/>
      <c r="AZ1134" s="48"/>
      <c r="BA1134" s="48"/>
      <c r="BB1134" s="48"/>
      <c r="BC1134" s="48"/>
      <c r="BD1134" s="48"/>
      <c r="BE1134" s="48"/>
      <c r="BF1134" s="48"/>
      <c r="BG1134" s="48"/>
      <c r="BH1134" s="48"/>
      <c r="BI1134" s="48"/>
      <c r="BJ1134" s="48"/>
      <c r="BK1134" s="48"/>
      <c r="BL1134" s="77"/>
      <c r="BM1134" s="48"/>
      <c r="BN1134" s="48"/>
      <c r="BO1134" s="48"/>
      <c r="BP1134" s="48"/>
      <c r="BQ1134" s="48"/>
      <c r="BR1134" s="48"/>
      <c r="BS1134" s="48"/>
      <c r="BT1134" s="48"/>
      <c r="BU1134" s="48"/>
      <c r="BV1134" s="48"/>
      <c r="BW1134" s="48"/>
      <c r="BX1134" s="48"/>
      <c r="BY1134" s="48"/>
      <c r="BZ1134" s="48"/>
      <c r="CA1134" s="48"/>
      <c r="CB1134" s="48"/>
      <c r="CC1134" s="48"/>
      <c r="CD1134" s="48"/>
      <c r="CE1134" s="48"/>
    </row>
    <row r="1135" spans="1:83" ht="13.2" x14ac:dyDescent="0.25">
      <c r="A1135" s="48"/>
      <c r="B1135" s="48"/>
      <c r="C1135" s="48"/>
      <c r="D1135" s="48"/>
      <c r="E1135" s="48"/>
      <c r="F1135" s="48"/>
      <c r="G1135" s="48"/>
      <c r="H1135" s="48"/>
      <c r="I1135" s="48"/>
      <c r="J1135" s="48"/>
      <c r="K1135" s="48"/>
      <c r="L1135" s="48"/>
      <c r="M1135" s="48"/>
      <c r="N1135" s="48"/>
      <c r="O1135" s="48"/>
      <c r="P1135" s="48"/>
      <c r="Q1135" s="48"/>
      <c r="R1135" s="48"/>
      <c r="S1135" s="48"/>
      <c r="T1135" s="48"/>
      <c r="U1135" s="48"/>
      <c r="V1135" s="48"/>
      <c r="W1135" s="48"/>
      <c r="X1135" s="48"/>
      <c r="Y1135" s="48"/>
      <c r="Z1135" s="48"/>
      <c r="AA1135" s="48"/>
      <c r="AB1135" s="48"/>
      <c r="AC1135" s="48"/>
      <c r="AD1135" s="48"/>
      <c r="AE1135" s="48"/>
      <c r="AF1135" s="48"/>
      <c r="AG1135" s="48"/>
      <c r="AH1135" s="48"/>
      <c r="AI1135" s="48"/>
      <c r="AJ1135" s="48"/>
      <c r="AK1135" s="48"/>
      <c r="AL1135" s="48"/>
      <c r="AM1135" s="48"/>
      <c r="AN1135" s="48"/>
      <c r="AO1135" s="48"/>
      <c r="AP1135" s="48"/>
      <c r="AQ1135" s="48"/>
      <c r="AR1135" s="48"/>
      <c r="AS1135" s="48"/>
      <c r="AT1135" s="48"/>
      <c r="AU1135" s="48"/>
      <c r="AV1135" s="48"/>
      <c r="AW1135" s="48"/>
      <c r="AX1135" s="48"/>
      <c r="AY1135" s="48"/>
      <c r="AZ1135" s="48"/>
      <c r="BA1135" s="48"/>
      <c r="BB1135" s="48"/>
      <c r="BC1135" s="48"/>
      <c r="BD1135" s="48"/>
      <c r="BE1135" s="48"/>
      <c r="BF1135" s="48"/>
      <c r="BG1135" s="48"/>
      <c r="BH1135" s="48"/>
      <c r="BI1135" s="48"/>
      <c r="BJ1135" s="48"/>
      <c r="BK1135" s="48"/>
      <c r="BL1135" s="77"/>
      <c r="BM1135" s="48"/>
      <c r="BN1135" s="48"/>
      <c r="BO1135" s="48"/>
      <c r="BP1135" s="48"/>
      <c r="BQ1135" s="48"/>
      <c r="BR1135" s="48"/>
      <c r="BS1135" s="48"/>
      <c r="BT1135" s="48"/>
      <c r="BU1135" s="48"/>
      <c r="BV1135" s="48"/>
      <c r="BW1135" s="48"/>
      <c r="BX1135" s="48"/>
      <c r="BY1135" s="48"/>
      <c r="BZ1135" s="48"/>
      <c r="CA1135" s="48"/>
      <c r="CB1135" s="48"/>
      <c r="CC1135" s="48"/>
      <c r="CD1135" s="48"/>
      <c r="CE1135" s="48"/>
    </row>
    <row r="1136" spans="1:83" ht="13.2" x14ac:dyDescent="0.25">
      <c r="A1136" s="48"/>
      <c r="B1136" s="48"/>
      <c r="C1136" s="48"/>
      <c r="D1136" s="48"/>
      <c r="E1136" s="48"/>
      <c r="F1136" s="48"/>
      <c r="G1136" s="48"/>
      <c r="H1136" s="48"/>
      <c r="I1136" s="48"/>
      <c r="J1136" s="48"/>
      <c r="K1136" s="48"/>
      <c r="L1136" s="48"/>
      <c r="M1136" s="48"/>
      <c r="N1136" s="48"/>
      <c r="O1136" s="48"/>
      <c r="P1136" s="48"/>
      <c r="Q1136" s="48"/>
      <c r="R1136" s="48"/>
      <c r="S1136" s="48"/>
      <c r="T1136" s="48"/>
      <c r="U1136" s="48"/>
      <c r="V1136" s="48"/>
      <c r="W1136" s="48"/>
      <c r="X1136" s="48"/>
      <c r="Y1136" s="48"/>
      <c r="Z1136" s="48"/>
      <c r="AA1136" s="48"/>
      <c r="AB1136" s="48"/>
      <c r="AC1136" s="48"/>
      <c r="AD1136" s="48"/>
      <c r="AE1136" s="48"/>
      <c r="AF1136" s="48"/>
      <c r="AG1136" s="48"/>
      <c r="AH1136" s="48"/>
      <c r="AI1136" s="48"/>
      <c r="AJ1136" s="48"/>
      <c r="AK1136" s="48"/>
      <c r="AL1136" s="48"/>
      <c r="AM1136" s="48"/>
      <c r="AN1136" s="48"/>
      <c r="AO1136" s="48"/>
      <c r="AP1136" s="48"/>
      <c r="AQ1136" s="48"/>
      <c r="AR1136" s="48"/>
      <c r="AS1136" s="48"/>
      <c r="AT1136" s="48"/>
      <c r="AU1136" s="48"/>
      <c r="AV1136" s="48"/>
      <c r="AW1136" s="48"/>
      <c r="AX1136" s="48"/>
      <c r="AY1136" s="48"/>
      <c r="AZ1136" s="48"/>
      <c r="BA1136" s="48"/>
      <c r="BB1136" s="48"/>
      <c r="BC1136" s="48"/>
      <c r="BD1136" s="48"/>
      <c r="BE1136" s="48"/>
      <c r="BF1136" s="48"/>
      <c r="BG1136" s="48"/>
      <c r="BH1136" s="48"/>
      <c r="BI1136" s="48"/>
      <c r="BJ1136" s="48"/>
      <c r="BK1136" s="48"/>
      <c r="BL1136" s="77"/>
      <c r="BM1136" s="48"/>
      <c r="BN1136" s="48"/>
      <c r="BO1136" s="48"/>
      <c r="BP1136" s="48"/>
      <c r="BQ1136" s="48"/>
      <c r="BR1136" s="48"/>
      <c r="BS1136" s="48"/>
      <c r="BT1136" s="48"/>
      <c r="BU1136" s="48"/>
      <c r="BV1136" s="48"/>
      <c r="BW1136" s="48"/>
      <c r="BX1136" s="48"/>
      <c r="BY1136" s="48"/>
      <c r="BZ1136" s="48"/>
      <c r="CA1136" s="48"/>
      <c r="CB1136" s="48"/>
      <c r="CC1136" s="48"/>
      <c r="CD1136" s="48"/>
      <c r="CE1136" s="48"/>
    </row>
    <row r="1137" spans="1:83" ht="13.2" x14ac:dyDescent="0.25">
      <c r="A1137" s="48"/>
      <c r="B1137" s="48"/>
      <c r="C1137" s="48"/>
      <c r="D1137" s="48"/>
      <c r="E1137" s="48"/>
      <c r="F1137" s="48"/>
      <c r="G1137" s="48"/>
      <c r="H1137" s="48"/>
      <c r="I1137" s="48"/>
      <c r="J1137" s="48"/>
      <c r="K1137" s="48"/>
      <c r="L1137" s="48"/>
      <c r="M1137" s="48"/>
      <c r="N1137" s="48"/>
      <c r="O1137" s="48"/>
      <c r="P1137" s="48"/>
      <c r="Q1137" s="48"/>
      <c r="R1137" s="48"/>
      <c r="S1137" s="48"/>
      <c r="T1137" s="48"/>
      <c r="U1137" s="48"/>
      <c r="V1137" s="48"/>
      <c r="W1137" s="48"/>
      <c r="X1137" s="48"/>
      <c r="Y1137" s="48"/>
      <c r="Z1137" s="48"/>
      <c r="AA1137" s="48"/>
      <c r="AB1137" s="48"/>
      <c r="AC1137" s="48"/>
      <c r="AD1137" s="48"/>
      <c r="AE1137" s="48"/>
      <c r="AF1137" s="48"/>
      <c r="AG1137" s="48"/>
      <c r="AH1137" s="48"/>
      <c r="AI1137" s="48"/>
      <c r="AJ1137" s="48"/>
      <c r="AK1137" s="48"/>
      <c r="AL1137" s="48"/>
      <c r="AM1137" s="48"/>
      <c r="AN1137" s="48"/>
      <c r="AO1137" s="48"/>
      <c r="AP1137" s="48"/>
      <c r="AQ1137" s="48"/>
      <c r="AR1137" s="48"/>
      <c r="AS1137" s="48"/>
      <c r="AT1137" s="48"/>
      <c r="AU1137" s="48"/>
      <c r="AV1137" s="48"/>
      <c r="AW1137" s="48"/>
      <c r="AX1137" s="48"/>
      <c r="AY1137" s="48"/>
      <c r="AZ1137" s="48"/>
      <c r="BA1137" s="48"/>
      <c r="BB1137" s="48"/>
      <c r="BC1137" s="48"/>
      <c r="BD1137" s="48"/>
      <c r="BE1137" s="48"/>
      <c r="BF1137" s="48"/>
      <c r="BG1137" s="48"/>
      <c r="BH1137" s="48"/>
      <c r="BI1137" s="48"/>
      <c r="BJ1137" s="48"/>
      <c r="BK1137" s="48"/>
      <c r="BL1137" s="77"/>
      <c r="BM1137" s="48"/>
      <c r="BN1137" s="48"/>
      <c r="BO1137" s="48"/>
      <c r="BP1137" s="48"/>
      <c r="BQ1137" s="48"/>
      <c r="BR1137" s="48"/>
      <c r="BS1137" s="48"/>
      <c r="BT1137" s="48"/>
      <c r="BU1137" s="48"/>
      <c r="BV1137" s="48"/>
      <c r="BW1137" s="48"/>
      <c r="BX1137" s="48"/>
      <c r="BY1137" s="48"/>
      <c r="BZ1137" s="48"/>
      <c r="CA1137" s="48"/>
      <c r="CB1137" s="48"/>
      <c r="CC1137" s="48"/>
      <c r="CD1137" s="48"/>
      <c r="CE1137" s="48"/>
    </row>
    <row r="1138" spans="1:83" ht="13.2" x14ac:dyDescent="0.25">
      <c r="A1138" s="48"/>
      <c r="B1138" s="48"/>
      <c r="C1138" s="48"/>
      <c r="D1138" s="48"/>
      <c r="E1138" s="48"/>
      <c r="F1138" s="48"/>
      <c r="G1138" s="48"/>
      <c r="H1138" s="48"/>
      <c r="I1138" s="48"/>
      <c r="J1138" s="48"/>
      <c r="K1138" s="48"/>
      <c r="L1138" s="48"/>
      <c r="M1138" s="48"/>
      <c r="N1138" s="48"/>
      <c r="O1138" s="48"/>
      <c r="P1138" s="48"/>
      <c r="Q1138" s="48"/>
      <c r="R1138" s="48"/>
      <c r="S1138" s="48"/>
      <c r="T1138" s="48"/>
      <c r="U1138" s="48"/>
      <c r="V1138" s="48"/>
      <c r="W1138" s="48"/>
      <c r="X1138" s="48"/>
      <c r="Y1138" s="48"/>
      <c r="Z1138" s="48"/>
      <c r="AA1138" s="48"/>
      <c r="AB1138" s="48"/>
      <c r="AC1138" s="48"/>
      <c r="AD1138" s="48"/>
      <c r="AE1138" s="48"/>
      <c r="AF1138" s="48"/>
      <c r="AG1138" s="48"/>
      <c r="AH1138" s="48"/>
      <c r="AI1138" s="48"/>
      <c r="AJ1138" s="48"/>
      <c r="AK1138" s="48"/>
      <c r="AL1138" s="48"/>
      <c r="AM1138" s="48"/>
      <c r="AN1138" s="48"/>
      <c r="AO1138" s="48"/>
      <c r="AP1138" s="48"/>
      <c r="AQ1138" s="48"/>
      <c r="AR1138" s="48"/>
      <c r="AS1138" s="48"/>
      <c r="AT1138" s="48"/>
      <c r="AU1138" s="48"/>
      <c r="AV1138" s="48"/>
      <c r="AW1138" s="48"/>
      <c r="AX1138" s="48"/>
      <c r="AY1138" s="48"/>
      <c r="AZ1138" s="48"/>
      <c r="BA1138" s="48"/>
      <c r="BB1138" s="48"/>
      <c r="BC1138" s="48"/>
      <c r="BD1138" s="48"/>
      <c r="BE1138" s="48"/>
      <c r="BF1138" s="48"/>
      <c r="BG1138" s="48"/>
      <c r="BH1138" s="48"/>
      <c r="BI1138" s="48"/>
      <c r="BJ1138" s="48"/>
      <c r="BK1138" s="48"/>
      <c r="BL1138" s="77"/>
      <c r="BM1138" s="48"/>
      <c r="BN1138" s="48"/>
      <c r="BO1138" s="48"/>
      <c r="BP1138" s="48"/>
      <c r="BQ1138" s="48"/>
      <c r="BR1138" s="48"/>
      <c r="BS1138" s="48"/>
      <c r="BT1138" s="48"/>
      <c r="BU1138" s="48"/>
      <c r="BV1138" s="48"/>
      <c r="BW1138" s="48"/>
      <c r="BX1138" s="48"/>
      <c r="BY1138" s="48"/>
      <c r="BZ1138" s="48"/>
      <c r="CA1138" s="48"/>
      <c r="CB1138" s="48"/>
      <c r="CC1138" s="48"/>
      <c r="CD1138" s="48"/>
      <c r="CE1138" s="48"/>
    </row>
    <row r="1139" spans="1:83" ht="13.2" x14ac:dyDescent="0.25">
      <c r="A1139" s="48"/>
      <c r="B1139" s="48"/>
      <c r="C1139" s="48"/>
      <c r="D1139" s="48"/>
      <c r="E1139" s="48"/>
      <c r="F1139" s="48"/>
      <c r="G1139" s="48"/>
      <c r="H1139" s="48"/>
      <c r="I1139" s="48"/>
      <c r="J1139" s="48"/>
      <c r="K1139" s="48"/>
      <c r="L1139" s="48"/>
      <c r="M1139" s="48"/>
      <c r="N1139" s="48"/>
      <c r="O1139" s="48"/>
      <c r="P1139" s="48"/>
      <c r="Q1139" s="48"/>
      <c r="R1139" s="48"/>
      <c r="S1139" s="48"/>
      <c r="T1139" s="48"/>
      <c r="U1139" s="48"/>
      <c r="V1139" s="48"/>
      <c r="W1139" s="48"/>
      <c r="X1139" s="48"/>
      <c r="Y1139" s="48"/>
      <c r="Z1139" s="48"/>
      <c r="AA1139" s="48"/>
      <c r="AB1139" s="48"/>
      <c r="AC1139" s="48"/>
      <c r="AD1139" s="48"/>
      <c r="AE1139" s="48"/>
      <c r="AF1139" s="48"/>
      <c r="AG1139" s="48"/>
      <c r="AH1139" s="48"/>
      <c r="AI1139" s="48"/>
      <c r="AJ1139" s="48"/>
      <c r="AK1139" s="48"/>
      <c r="AL1139" s="48"/>
      <c r="AM1139" s="48"/>
      <c r="AN1139" s="48"/>
      <c r="AO1139" s="48"/>
      <c r="AP1139" s="48"/>
      <c r="AQ1139" s="48"/>
      <c r="AR1139" s="48"/>
      <c r="AS1139" s="48"/>
      <c r="AT1139" s="48"/>
      <c r="AU1139" s="48"/>
      <c r="AV1139" s="48"/>
      <c r="AW1139" s="48"/>
      <c r="AX1139" s="48"/>
      <c r="AY1139" s="48"/>
      <c r="AZ1139" s="48"/>
      <c r="BA1139" s="48"/>
      <c r="BB1139" s="48"/>
      <c r="BC1139" s="48"/>
      <c r="BD1139" s="48"/>
      <c r="BE1139" s="48"/>
      <c r="BF1139" s="48"/>
      <c r="BG1139" s="48"/>
      <c r="BH1139" s="48"/>
      <c r="BI1139" s="48"/>
      <c r="BJ1139" s="48"/>
      <c r="BK1139" s="48"/>
      <c r="BL1139" s="77"/>
      <c r="BM1139" s="48"/>
      <c r="BN1139" s="48"/>
      <c r="BO1139" s="48"/>
      <c r="BP1139" s="48"/>
      <c r="BQ1139" s="48"/>
      <c r="BR1139" s="48"/>
      <c r="BS1139" s="48"/>
      <c r="BT1139" s="48"/>
      <c r="BU1139" s="48"/>
      <c r="BV1139" s="48"/>
      <c r="BW1139" s="48"/>
      <c r="BX1139" s="48"/>
      <c r="BY1139" s="48"/>
      <c r="BZ1139" s="48"/>
      <c r="CA1139" s="48"/>
      <c r="CB1139" s="48"/>
      <c r="CC1139" s="48"/>
      <c r="CD1139" s="48"/>
      <c r="CE1139" s="48"/>
    </row>
    <row r="1140" spans="1:83" ht="13.2" x14ac:dyDescent="0.25">
      <c r="A1140" s="48"/>
      <c r="B1140" s="48"/>
      <c r="C1140" s="48"/>
      <c r="D1140" s="48"/>
      <c r="E1140" s="48"/>
      <c r="F1140" s="48"/>
      <c r="G1140" s="48"/>
      <c r="H1140" s="48"/>
      <c r="I1140" s="48"/>
      <c r="J1140" s="48"/>
      <c r="K1140" s="48"/>
      <c r="L1140" s="48"/>
      <c r="M1140" s="48"/>
      <c r="N1140" s="48"/>
      <c r="O1140" s="48"/>
      <c r="P1140" s="48"/>
      <c r="Q1140" s="48"/>
      <c r="R1140" s="48"/>
      <c r="S1140" s="48"/>
      <c r="T1140" s="48"/>
      <c r="U1140" s="48"/>
      <c r="V1140" s="48"/>
      <c r="W1140" s="48"/>
      <c r="X1140" s="48"/>
      <c r="Y1140" s="48"/>
      <c r="Z1140" s="48"/>
      <c r="AA1140" s="48"/>
      <c r="AB1140" s="48"/>
      <c r="AC1140" s="48"/>
      <c r="AD1140" s="48"/>
      <c r="AE1140" s="48"/>
      <c r="AF1140" s="48"/>
      <c r="AG1140" s="48"/>
      <c r="AH1140" s="48"/>
      <c r="AI1140" s="48"/>
      <c r="AJ1140" s="48"/>
      <c r="AK1140" s="48"/>
      <c r="AL1140" s="48"/>
      <c r="AM1140" s="48"/>
      <c r="AN1140" s="48"/>
      <c r="AO1140" s="48"/>
      <c r="AP1140" s="48"/>
      <c r="AQ1140" s="48"/>
      <c r="AR1140" s="48"/>
      <c r="AS1140" s="48"/>
      <c r="AT1140" s="48"/>
      <c r="AU1140" s="48"/>
      <c r="AV1140" s="48"/>
      <c r="AW1140" s="48"/>
      <c r="AX1140" s="48"/>
      <c r="AY1140" s="48"/>
      <c r="AZ1140" s="48"/>
      <c r="BA1140" s="48"/>
      <c r="BB1140" s="48"/>
      <c r="BC1140" s="48"/>
      <c r="BD1140" s="48"/>
      <c r="BE1140" s="48"/>
      <c r="BF1140" s="48"/>
      <c r="BG1140" s="48"/>
      <c r="BH1140" s="48"/>
      <c r="BI1140" s="48"/>
      <c r="BJ1140" s="48"/>
      <c r="BK1140" s="48"/>
      <c r="BL1140" s="77"/>
      <c r="BM1140" s="48"/>
      <c r="BN1140" s="48"/>
      <c r="BO1140" s="48"/>
      <c r="BP1140" s="48"/>
      <c r="BQ1140" s="48"/>
      <c r="BR1140" s="48"/>
      <c r="BS1140" s="48"/>
      <c r="BT1140" s="48"/>
      <c r="BU1140" s="48"/>
      <c r="BV1140" s="48"/>
      <c r="BW1140" s="48"/>
      <c r="BX1140" s="48"/>
      <c r="BY1140" s="48"/>
      <c r="BZ1140" s="48"/>
      <c r="CA1140" s="48"/>
      <c r="CB1140" s="48"/>
      <c r="CC1140" s="48"/>
      <c r="CD1140" s="48"/>
      <c r="CE1140" s="48"/>
    </row>
    <row r="1141" spans="1:83" ht="13.2" x14ac:dyDescent="0.25">
      <c r="A1141" s="48"/>
      <c r="B1141" s="48"/>
      <c r="C1141" s="48"/>
      <c r="D1141" s="48"/>
      <c r="E1141" s="48"/>
      <c r="F1141" s="48"/>
      <c r="G1141" s="48"/>
      <c r="H1141" s="48"/>
      <c r="I1141" s="48"/>
      <c r="J1141" s="48"/>
      <c r="K1141" s="48"/>
      <c r="L1141" s="48"/>
      <c r="M1141" s="48"/>
      <c r="N1141" s="48"/>
      <c r="O1141" s="48"/>
      <c r="P1141" s="48"/>
      <c r="Q1141" s="48"/>
      <c r="R1141" s="48"/>
      <c r="S1141" s="48"/>
      <c r="T1141" s="48"/>
      <c r="U1141" s="48"/>
      <c r="V1141" s="48"/>
      <c r="W1141" s="48"/>
      <c r="X1141" s="48"/>
      <c r="Y1141" s="48"/>
      <c r="Z1141" s="48"/>
      <c r="AA1141" s="48"/>
      <c r="AB1141" s="48"/>
      <c r="AC1141" s="48"/>
      <c r="AD1141" s="48"/>
      <c r="AE1141" s="48"/>
      <c r="AF1141" s="48"/>
      <c r="AG1141" s="48"/>
      <c r="AH1141" s="48"/>
      <c r="AI1141" s="48"/>
      <c r="AJ1141" s="48"/>
      <c r="AK1141" s="48"/>
      <c r="AL1141" s="48"/>
      <c r="AM1141" s="48"/>
      <c r="AN1141" s="48"/>
      <c r="AO1141" s="48"/>
      <c r="AP1141" s="48"/>
      <c r="AQ1141" s="48"/>
      <c r="AR1141" s="48"/>
      <c r="AS1141" s="48"/>
      <c r="AT1141" s="48"/>
      <c r="AU1141" s="48"/>
      <c r="AV1141" s="48"/>
      <c r="AW1141" s="48"/>
      <c r="AX1141" s="48"/>
      <c r="AY1141" s="48"/>
      <c r="AZ1141" s="48"/>
      <c r="BA1141" s="48"/>
      <c r="BB1141" s="48"/>
      <c r="BC1141" s="48"/>
      <c r="BD1141" s="48"/>
      <c r="BE1141" s="48"/>
      <c r="BF1141" s="48"/>
      <c r="BG1141" s="48"/>
      <c r="BH1141" s="48"/>
      <c r="BI1141" s="48"/>
      <c r="BJ1141" s="48"/>
      <c r="BK1141" s="48"/>
      <c r="BL1141" s="77"/>
      <c r="BM1141" s="48"/>
      <c r="BN1141" s="48"/>
      <c r="BO1141" s="48"/>
      <c r="BP1141" s="48"/>
      <c r="BQ1141" s="48"/>
      <c r="BR1141" s="48"/>
      <c r="BS1141" s="48"/>
      <c r="BT1141" s="48"/>
      <c r="BU1141" s="48"/>
      <c r="BV1141" s="48"/>
      <c r="BW1141" s="48"/>
      <c r="BX1141" s="48"/>
      <c r="BY1141" s="48"/>
      <c r="BZ1141" s="48"/>
      <c r="CA1141" s="48"/>
      <c r="CB1141" s="48"/>
      <c r="CC1141" s="48"/>
      <c r="CD1141" s="48"/>
      <c r="CE1141" s="48"/>
    </row>
    <row r="1142" spans="1:83" ht="13.2" x14ac:dyDescent="0.25">
      <c r="A1142" s="48"/>
      <c r="B1142" s="48"/>
      <c r="C1142" s="48"/>
      <c r="D1142" s="48"/>
      <c r="E1142" s="48"/>
      <c r="F1142" s="48"/>
      <c r="G1142" s="48"/>
      <c r="H1142" s="48"/>
      <c r="I1142" s="48"/>
      <c r="J1142" s="48"/>
      <c r="K1142" s="48"/>
      <c r="L1142" s="48"/>
      <c r="M1142" s="48"/>
      <c r="N1142" s="48"/>
      <c r="O1142" s="48"/>
      <c r="P1142" s="48"/>
      <c r="Q1142" s="48"/>
      <c r="R1142" s="48"/>
      <c r="S1142" s="48"/>
      <c r="T1142" s="48"/>
      <c r="U1142" s="48"/>
      <c r="V1142" s="48"/>
      <c r="W1142" s="48"/>
      <c r="X1142" s="48"/>
      <c r="Y1142" s="48"/>
      <c r="Z1142" s="48"/>
      <c r="AA1142" s="48"/>
      <c r="AB1142" s="48"/>
      <c r="AC1142" s="48"/>
      <c r="AD1142" s="48"/>
      <c r="AE1142" s="48"/>
      <c r="AF1142" s="48"/>
      <c r="AG1142" s="48"/>
      <c r="AH1142" s="48"/>
      <c r="AI1142" s="48"/>
      <c r="AJ1142" s="48"/>
      <c r="AK1142" s="48"/>
      <c r="AL1142" s="48"/>
      <c r="AM1142" s="48"/>
      <c r="AN1142" s="48"/>
      <c r="AO1142" s="48"/>
      <c r="AP1142" s="48"/>
      <c r="AQ1142" s="48"/>
      <c r="AR1142" s="48"/>
      <c r="AS1142" s="48"/>
      <c r="AT1142" s="48"/>
      <c r="AU1142" s="48"/>
      <c r="AV1142" s="48"/>
      <c r="AW1142" s="48"/>
      <c r="AX1142" s="48"/>
      <c r="AY1142" s="48"/>
      <c r="AZ1142" s="48"/>
      <c r="BA1142" s="48"/>
      <c r="BB1142" s="48"/>
      <c r="BC1142" s="48"/>
      <c r="BD1142" s="48"/>
      <c r="BE1142" s="48"/>
      <c r="BF1142" s="48"/>
      <c r="BG1142" s="48"/>
      <c r="BH1142" s="48"/>
      <c r="BI1142" s="48"/>
      <c r="BJ1142" s="48"/>
      <c r="BK1142" s="48"/>
      <c r="BL1142" s="77"/>
      <c r="BM1142" s="48"/>
      <c r="BN1142" s="48"/>
      <c r="BO1142" s="48"/>
      <c r="BP1142" s="48"/>
      <c r="BQ1142" s="48"/>
      <c r="BR1142" s="48"/>
      <c r="BS1142" s="48"/>
      <c r="BT1142" s="48"/>
      <c r="BU1142" s="48"/>
      <c r="BV1142" s="48"/>
      <c r="BW1142" s="48"/>
      <c r="BX1142" s="48"/>
      <c r="BY1142" s="48"/>
      <c r="BZ1142" s="48"/>
      <c r="CA1142" s="48"/>
      <c r="CB1142" s="48"/>
      <c r="CC1142" s="48"/>
      <c r="CD1142" s="48"/>
      <c r="CE1142" s="48"/>
    </row>
    <row r="1143" spans="1:83" ht="13.2" x14ac:dyDescent="0.25">
      <c r="A1143" s="48"/>
      <c r="B1143" s="48"/>
      <c r="C1143" s="48"/>
      <c r="D1143" s="48"/>
      <c r="E1143" s="48"/>
      <c r="F1143" s="48"/>
      <c r="G1143" s="48"/>
      <c r="H1143" s="48"/>
      <c r="I1143" s="48"/>
      <c r="J1143" s="48"/>
      <c r="K1143" s="48"/>
      <c r="L1143" s="48"/>
      <c r="M1143" s="48"/>
      <c r="N1143" s="48"/>
      <c r="O1143" s="48"/>
      <c r="P1143" s="48"/>
      <c r="Q1143" s="48"/>
      <c r="R1143" s="48"/>
      <c r="S1143" s="48"/>
      <c r="T1143" s="48"/>
      <c r="U1143" s="48"/>
      <c r="V1143" s="48"/>
      <c r="W1143" s="48"/>
      <c r="X1143" s="48"/>
      <c r="Y1143" s="48"/>
      <c r="Z1143" s="48"/>
      <c r="AA1143" s="48"/>
      <c r="AB1143" s="48"/>
      <c r="AC1143" s="48"/>
      <c r="AD1143" s="48"/>
      <c r="AE1143" s="48"/>
      <c r="AF1143" s="48"/>
      <c r="AG1143" s="48"/>
      <c r="AH1143" s="48"/>
      <c r="AI1143" s="48"/>
      <c r="AJ1143" s="48"/>
      <c r="AK1143" s="48"/>
      <c r="AL1143" s="48"/>
      <c r="AM1143" s="48"/>
      <c r="AN1143" s="48"/>
      <c r="AO1143" s="48"/>
      <c r="AP1143" s="48"/>
      <c r="AQ1143" s="48"/>
      <c r="AR1143" s="48"/>
      <c r="AS1143" s="48"/>
      <c r="AT1143" s="48"/>
      <c r="AU1143" s="48"/>
      <c r="AV1143" s="48"/>
      <c r="AW1143" s="48"/>
      <c r="AX1143" s="48"/>
      <c r="AY1143" s="48"/>
      <c r="AZ1143" s="48"/>
      <c r="BA1143" s="48"/>
      <c r="BB1143" s="48"/>
      <c r="BC1143" s="48"/>
      <c r="BD1143" s="48"/>
      <c r="BE1143" s="48"/>
      <c r="BF1143" s="48"/>
      <c r="BG1143" s="48"/>
      <c r="BH1143" s="48"/>
      <c r="BI1143" s="48"/>
      <c r="BJ1143" s="48"/>
      <c r="BK1143" s="48"/>
      <c r="BL1143" s="77"/>
      <c r="BM1143" s="48"/>
      <c r="BN1143" s="48"/>
      <c r="BO1143" s="48"/>
      <c r="BP1143" s="48"/>
      <c r="BQ1143" s="48"/>
      <c r="BR1143" s="48"/>
      <c r="BS1143" s="48"/>
      <c r="BT1143" s="48"/>
      <c r="BU1143" s="48"/>
      <c r="BV1143" s="48"/>
      <c r="BW1143" s="48"/>
      <c r="BX1143" s="48"/>
      <c r="BY1143" s="48"/>
      <c r="BZ1143" s="48"/>
      <c r="CA1143" s="48"/>
      <c r="CB1143" s="48"/>
      <c r="CC1143" s="48"/>
      <c r="CD1143" s="48"/>
      <c r="CE1143" s="48"/>
    </row>
    <row r="1144" spans="1:83" ht="13.2" x14ac:dyDescent="0.25">
      <c r="A1144" s="48"/>
      <c r="B1144" s="48"/>
      <c r="C1144" s="48"/>
      <c r="D1144" s="48"/>
      <c r="E1144" s="48"/>
      <c r="F1144" s="48"/>
      <c r="G1144" s="48"/>
      <c r="H1144" s="48"/>
      <c r="I1144" s="48"/>
      <c r="J1144" s="48"/>
      <c r="K1144" s="48"/>
      <c r="L1144" s="48"/>
      <c r="M1144" s="48"/>
      <c r="N1144" s="48"/>
      <c r="O1144" s="48"/>
      <c r="P1144" s="48"/>
      <c r="Q1144" s="48"/>
      <c r="R1144" s="48"/>
      <c r="S1144" s="48"/>
      <c r="T1144" s="48"/>
      <c r="U1144" s="48"/>
      <c r="V1144" s="48"/>
      <c r="W1144" s="48"/>
      <c r="X1144" s="48"/>
      <c r="Y1144" s="48"/>
      <c r="Z1144" s="48"/>
      <c r="AA1144" s="48"/>
      <c r="AB1144" s="48"/>
      <c r="AC1144" s="48"/>
      <c r="AD1144" s="48"/>
      <c r="AE1144" s="48"/>
      <c r="AF1144" s="48"/>
      <c r="AG1144" s="48"/>
      <c r="AH1144" s="48"/>
      <c r="AI1144" s="48"/>
      <c r="AJ1144" s="48"/>
      <c r="AK1144" s="48"/>
      <c r="AL1144" s="48"/>
      <c r="AM1144" s="48"/>
      <c r="AN1144" s="48"/>
      <c r="AO1144" s="48"/>
      <c r="AP1144" s="48"/>
      <c r="AQ1144" s="48"/>
      <c r="AR1144" s="48"/>
      <c r="AS1144" s="48"/>
      <c r="AT1144" s="48"/>
      <c r="AU1144" s="48"/>
      <c r="AV1144" s="48"/>
      <c r="AW1144" s="48"/>
      <c r="AX1144" s="48"/>
      <c r="AY1144" s="48"/>
      <c r="AZ1144" s="48"/>
      <c r="BA1144" s="48"/>
      <c r="BB1144" s="48"/>
      <c r="BC1144" s="48"/>
      <c r="BD1144" s="48"/>
      <c r="BE1144" s="48"/>
      <c r="BF1144" s="48"/>
      <c r="BG1144" s="48"/>
      <c r="BH1144" s="48"/>
      <c r="BI1144" s="48"/>
      <c r="BJ1144" s="48"/>
      <c r="BK1144" s="48"/>
      <c r="BL1144" s="77"/>
      <c r="BM1144" s="48"/>
      <c r="BN1144" s="48"/>
      <c r="BO1144" s="48"/>
      <c r="BP1144" s="48"/>
      <c r="BQ1144" s="48"/>
      <c r="BR1144" s="48"/>
      <c r="BS1144" s="48"/>
      <c r="BT1144" s="48"/>
      <c r="BU1144" s="48"/>
      <c r="BV1144" s="48"/>
      <c r="BW1144" s="48"/>
      <c r="BX1144" s="48"/>
      <c r="BY1144" s="48"/>
      <c r="BZ1144" s="48"/>
      <c r="CA1144" s="48"/>
      <c r="CB1144" s="48"/>
      <c r="CC1144" s="48"/>
      <c r="CD1144" s="48"/>
      <c r="CE1144" s="48"/>
    </row>
    <row r="1145" spans="1:83" ht="13.2" x14ac:dyDescent="0.25">
      <c r="A1145" s="48"/>
      <c r="B1145" s="48"/>
      <c r="C1145" s="48"/>
      <c r="D1145" s="48"/>
      <c r="E1145" s="48"/>
      <c r="F1145" s="48"/>
      <c r="G1145" s="48"/>
      <c r="H1145" s="48"/>
      <c r="I1145" s="48"/>
      <c r="J1145" s="48"/>
      <c r="K1145" s="48"/>
      <c r="L1145" s="48"/>
      <c r="M1145" s="48"/>
      <c r="N1145" s="48"/>
      <c r="O1145" s="48"/>
      <c r="P1145" s="48"/>
      <c r="Q1145" s="48"/>
      <c r="R1145" s="48"/>
      <c r="S1145" s="48"/>
      <c r="T1145" s="48"/>
      <c r="U1145" s="48"/>
      <c r="V1145" s="48"/>
      <c r="W1145" s="48"/>
      <c r="X1145" s="48"/>
      <c r="Y1145" s="48"/>
      <c r="Z1145" s="48"/>
      <c r="AA1145" s="48"/>
      <c r="AB1145" s="48"/>
      <c r="AC1145" s="48"/>
      <c r="AD1145" s="48"/>
      <c r="AE1145" s="48"/>
      <c r="AF1145" s="48"/>
      <c r="AG1145" s="48"/>
      <c r="AH1145" s="48"/>
      <c r="AI1145" s="48"/>
      <c r="AJ1145" s="48"/>
      <c r="AK1145" s="48"/>
      <c r="AL1145" s="48"/>
      <c r="AM1145" s="48"/>
      <c r="AN1145" s="48"/>
      <c r="AO1145" s="48"/>
      <c r="AP1145" s="48"/>
      <c r="AQ1145" s="48"/>
      <c r="AR1145" s="48"/>
      <c r="AS1145" s="48"/>
      <c r="AT1145" s="48"/>
      <c r="AU1145" s="48"/>
      <c r="AV1145" s="48"/>
      <c r="AW1145" s="48"/>
      <c r="AX1145" s="48"/>
      <c r="AY1145" s="48"/>
      <c r="AZ1145" s="48"/>
      <c r="BA1145" s="48"/>
      <c r="BB1145" s="48"/>
      <c r="BC1145" s="48"/>
      <c r="BD1145" s="48"/>
      <c r="BE1145" s="48"/>
      <c r="BF1145" s="48"/>
      <c r="BG1145" s="48"/>
      <c r="BH1145" s="48"/>
      <c r="BI1145" s="48"/>
      <c r="BJ1145" s="48"/>
      <c r="BK1145" s="48"/>
      <c r="BL1145" s="77"/>
      <c r="BM1145" s="48"/>
      <c r="BN1145" s="48"/>
      <c r="BO1145" s="48"/>
      <c r="BP1145" s="48"/>
      <c r="BQ1145" s="48"/>
      <c r="BR1145" s="48"/>
      <c r="BS1145" s="48"/>
      <c r="BT1145" s="48"/>
      <c r="BU1145" s="48"/>
      <c r="BV1145" s="48"/>
      <c r="BW1145" s="48"/>
      <c r="BX1145" s="48"/>
      <c r="BY1145" s="48"/>
      <c r="BZ1145" s="48"/>
      <c r="CA1145" s="48"/>
      <c r="CB1145" s="48"/>
      <c r="CC1145" s="48"/>
      <c r="CD1145" s="48"/>
      <c r="CE1145" s="48"/>
    </row>
    <row r="1146" spans="1:83" ht="13.2" x14ac:dyDescent="0.25">
      <c r="A1146" s="48"/>
      <c r="B1146" s="48"/>
      <c r="C1146" s="48"/>
      <c r="D1146" s="48"/>
      <c r="E1146" s="48"/>
      <c r="F1146" s="48"/>
      <c r="G1146" s="48"/>
      <c r="H1146" s="48"/>
      <c r="I1146" s="48"/>
      <c r="J1146" s="48"/>
      <c r="K1146" s="48"/>
      <c r="L1146" s="48"/>
      <c r="M1146" s="48"/>
      <c r="N1146" s="48"/>
      <c r="O1146" s="48"/>
      <c r="P1146" s="48"/>
      <c r="Q1146" s="48"/>
      <c r="R1146" s="48"/>
      <c r="S1146" s="48"/>
      <c r="T1146" s="48"/>
      <c r="U1146" s="48"/>
      <c r="V1146" s="48"/>
      <c r="W1146" s="48"/>
      <c r="X1146" s="48"/>
      <c r="Y1146" s="48"/>
      <c r="Z1146" s="48"/>
      <c r="AA1146" s="48"/>
      <c r="AB1146" s="48"/>
      <c r="AC1146" s="48"/>
      <c r="AD1146" s="48"/>
      <c r="AE1146" s="48"/>
      <c r="AF1146" s="48"/>
      <c r="AG1146" s="48"/>
      <c r="AH1146" s="48"/>
      <c r="AI1146" s="48"/>
      <c r="AJ1146" s="48"/>
      <c r="AK1146" s="48"/>
      <c r="AL1146" s="48"/>
      <c r="AM1146" s="48"/>
      <c r="AN1146" s="48"/>
      <c r="AO1146" s="48"/>
      <c r="AP1146" s="48"/>
      <c r="AQ1146" s="48"/>
      <c r="AR1146" s="48"/>
      <c r="AS1146" s="48"/>
      <c r="AT1146" s="48"/>
      <c r="AU1146" s="48"/>
      <c r="AV1146" s="48"/>
      <c r="AW1146" s="48"/>
      <c r="AX1146" s="48"/>
      <c r="AY1146" s="48"/>
      <c r="AZ1146" s="48"/>
      <c r="BA1146" s="48"/>
      <c r="BB1146" s="48"/>
      <c r="BC1146" s="48"/>
      <c r="BD1146" s="48"/>
      <c r="BE1146" s="48"/>
      <c r="BF1146" s="48"/>
      <c r="BG1146" s="48"/>
      <c r="BH1146" s="48"/>
      <c r="BI1146" s="48"/>
      <c r="BJ1146" s="48"/>
      <c r="BK1146" s="48"/>
      <c r="BL1146" s="77"/>
      <c r="BM1146" s="48"/>
      <c r="BN1146" s="48"/>
      <c r="BO1146" s="48"/>
      <c r="BP1146" s="48"/>
      <c r="BQ1146" s="48"/>
      <c r="BR1146" s="48"/>
      <c r="BS1146" s="48"/>
      <c r="BT1146" s="48"/>
      <c r="BU1146" s="48"/>
      <c r="BV1146" s="48"/>
      <c r="BW1146" s="48"/>
      <c r="BX1146" s="48"/>
      <c r="BY1146" s="48"/>
      <c r="BZ1146" s="48"/>
      <c r="CA1146" s="48"/>
      <c r="CB1146" s="48"/>
      <c r="CC1146" s="48"/>
      <c r="CD1146" s="48"/>
      <c r="CE1146" s="48"/>
    </row>
    <row r="1147" spans="1:83" ht="13.2" x14ac:dyDescent="0.25">
      <c r="A1147" s="48"/>
      <c r="B1147" s="48"/>
      <c r="C1147" s="48"/>
      <c r="D1147" s="48"/>
      <c r="E1147" s="48"/>
      <c r="F1147" s="48"/>
      <c r="G1147" s="48"/>
      <c r="H1147" s="48"/>
      <c r="I1147" s="48"/>
      <c r="J1147" s="48"/>
      <c r="K1147" s="48"/>
      <c r="L1147" s="48"/>
      <c r="M1147" s="48"/>
      <c r="N1147" s="48"/>
      <c r="O1147" s="48"/>
      <c r="P1147" s="48"/>
      <c r="Q1147" s="48"/>
      <c r="R1147" s="48"/>
      <c r="S1147" s="48"/>
      <c r="T1147" s="48"/>
      <c r="U1147" s="48"/>
      <c r="V1147" s="48"/>
      <c r="W1147" s="48"/>
      <c r="X1147" s="48"/>
      <c r="Y1147" s="48"/>
      <c r="Z1147" s="48"/>
      <c r="AA1147" s="48"/>
      <c r="AB1147" s="48"/>
      <c r="AC1147" s="48"/>
      <c r="AD1147" s="48"/>
      <c r="AE1147" s="48"/>
      <c r="AF1147" s="48"/>
      <c r="AG1147" s="48"/>
      <c r="AH1147" s="48"/>
      <c r="AI1147" s="48"/>
      <c r="AJ1147" s="48"/>
      <c r="AK1147" s="48"/>
      <c r="AL1147" s="48"/>
      <c r="AM1147" s="48"/>
      <c r="AN1147" s="48"/>
      <c r="AO1147" s="48"/>
      <c r="AP1147" s="48"/>
      <c r="AQ1147" s="48"/>
      <c r="AR1147" s="48"/>
      <c r="AS1147" s="48"/>
      <c r="AT1147" s="48"/>
      <c r="AU1147" s="48"/>
      <c r="AV1147" s="48"/>
      <c r="AW1147" s="48"/>
      <c r="AX1147" s="48"/>
      <c r="AY1147" s="48"/>
      <c r="AZ1147" s="48"/>
      <c r="BA1147" s="48"/>
      <c r="BB1147" s="48"/>
      <c r="BC1147" s="48"/>
      <c r="BD1147" s="48"/>
      <c r="BE1147" s="48"/>
      <c r="BF1147" s="48"/>
      <c r="BG1147" s="48"/>
      <c r="BH1147" s="48"/>
      <c r="BI1147" s="48"/>
      <c r="BJ1147" s="48"/>
      <c r="BK1147" s="48"/>
      <c r="BL1147" s="77"/>
      <c r="BM1147" s="48"/>
      <c r="BN1147" s="48"/>
      <c r="BO1147" s="48"/>
      <c r="BP1147" s="48"/>
      <c r="BQ1147" s="48"/>
      <c r="BR1147" s="48"/>
      <c r="BS1147" s="48"/>
      <c r="BT1147" s="48"/>
      <c r="BU1147" s="48"/>
      <c r="BV1147" s="48"/>
      <c r="BW1147" s="48"/>
      <c r="BX1147" s="48"/>
      <c r="BY1147" s="48"/>
      <c r="BZ1147" s="48"/>
      <c r="CA1147" s="48"/>
      <c r="CB1147" s="48"/>
      <c r="CC1147" s="48"/>
      <c r="CD1147" s="48"/>
      <c r="CE1147" s="48"/>
    </row>
    <row r="1148" spans="1:83" ht="13.2" x14ac:dyDescent="0.25">
      <c r="A1148" s="48"/>
      <c r="B1148" s="48"/>
      <c r="C1148" s="48"/>
      <c r="D1148" s="48"/>
      <c r="E1148" s="48"/>
      <c r="F1148" s="48"/>
      <c r="G1148" s="48"/>
      <c r="H1148" s="48"/>
      <c r="I1148" s="48"/>
      <c r="J1148" s="48"/>
      <c r="K1148" s="48"/>
      <c r="L1148" s="48"/>
      <c r="M1148" s="48"/>
      <c r="N1148" s="48"/>
      <c r="O1148" s="48"/>
      <c r="P1148" s="48"/>
      <c r="Q1148" s="48"/>
      <c r="R1148" s="48"/>
      <c r="S1148" s="48"/>
      <c r="T1148" s="48"/>
      <c r="U1148" s="48"/>
      <c r="V1148" s="48"/>
      <c r="W1148" s="48"/>
      <c r="X1148" s="48"/>
      <c r="Y1148" s="48"/>
      <c r="Z1148" s="48"/>
      <c r="AA1148" s="48"/>
      <c r="AB1148" s="48"/>
      <c r="AC1148" s="48"/>
      <c r="AD1148" s="48"/>
      <c r="AE1148" s="48"/>
      <c r="AF1148" s="48"/>
      <c r="AG1148" s="48"/>
      <c r="AH1148" s="48"/>
      <c r="AI1148" s="48"/>
      <c r="AJ1148" s="48"/>
      <c r="AK1148" s="48"/>
      <c r="AL1148" s="48"/>
      <c r="AM1148" s="48"/>
      <c r="AN1148" s="48"/>
      <c r="AO1148" s="48"/>
      <c r="AP1148" s="48"/>
      <c r="AQ1148" s="48"/>
      <c r="AR1148" s="48"/>
      <c r="AS1148" s="48"/>
      <c r="AT1148" s="48"/>
      <c r="AU1148" s="48"/>
      <c r="AV1148" s="48"/>
      <c r="AW1148" s="48"/>
      <c r="AX1148" s="48"/>
      <c r="AY1148" s="48"/>
      <c r="AZ1148" s="48"/>
      <c r="BA1148" s="48"/>
      <c r="BB1148" s="48"/>
      <c r="BC1148" s="48"/>
      <c r="BD1148" s="48"/>
      <c r="BE1148" s="48"/>
      <c r="BF1148" s="48"/>
      <c r="BG1148" s="48"/>
      <c r="BH1148" s="48"/>
      <c r="BI1148" s="48"/>
      <c r="BJ1148" s="48"/>
      <c r="BK1148" s="48"/>
      <c r="BL1148" s="77"/>
      <c r="BM1148" s="48"/>
      <c r="BN1148" s="48"/>
      <c r="BO1148" s="48"/>
      <c r="BP1148" s="48"/>
      <c r="BQ1148" s="48"/>
      <c r="BR1148" s="48"/>
      <c r="BS1148" s="48"/>
      <c r="BT1148" s="48"/>
      <c r="BU1148" s="48"/>
      <c r="BV1148" s="48"/>
      <c r="BW1148" s="48"/>
      <c r="BX1148" s="48"/>
      <c r="BY1148" s="48"/>
      <c r="BZ1148" s="48"/>
      <c r="CA1148" s="48"/>
      <c r="CB1148" s="48"/>
      <c r="CC1148" s="48"/>
      <c r="CD1148" s="48"/>
      <c r="CE1148" s="48"/>
    </row>
    <row r="1149" spans="1:83" ht="13.2" x14ac:dyDescent="0.25">
      <c r="A1149" s="48"/>
      <c r="B1149" s="48"/>
      <c r="C1149" s="48"/>
      <c r="D1149" s="48"/>
      <c r="E1149" s="48"/>
      <c r="F1149" s="48"/>
      <c r="G1149" s="48"/>
      <c r="H1149" s="48"/>
      <c r="I1149" s="48"/>
      <c r="J1149" s="48"/>
      <c r="K1149" s="48"/>
      <c r="L1149" s="48"/>
      <c r="M1149" s="48"/>
      <c r="N1149" s="48"/>
      <c r="O1149" s="48"/>
      <c r="P1149" s="48"/>
      <c r="Q1149" s="48"/>
      <c r="R1149" s="48"/>
      <c r="S1149" s="48"/>
      <c r="T1149" s="48"/>
      <c r="U1149" s="48"/>
      <c r="V1149" s="48"/>
      <c r="W1149" s="48"/>
      <c r="X1149" s="48"/>
      <c r="Y1149" s="48"/>
      <c r="Z1149" s="48"/>
      <c r="AA1149" s="48"/>
      <c r="AB1149" s="48"/>
      <c r="AC1149" s="48"/>
      <c r="AD1149" s="48"/>
      <c r="AE1149" s="48"/>
      <c r="AF1149" s="48"/>
      <c r="AG1149" s="48"/>
      <c r="AH1149" s="48"/>
      <c r="AI1149" s="48"/>
      <c r="AJ1149" s="48"/>
      <c r="AK1149" s="48"/>
      <c r="AL1149" s="48"/>
      <c r="AM1149" s="48"/>
      <c r="AN1149" s="48"/>
      <c r="AO1149" s="48"/>
      <c r="AP1149" s="48"/>
      <c r="AQ1149" s="48"/>
      <c r="AR1149" s="48"/>
      <c r="AS1149" s="48"/>
      <c r="AT1149" s="48"/>
      <c r="AU1149" s="48"/>
      <c r="AV1149" s="48"/>
      <c r="AW1149" s="48"/>
      <c r="AX1149" s="48"/>
      <c r="AY1149" s="48"/>
      <c r="AZ1149" s="48"/>
      <c r="BA1149" s="48"/>
      <c r="BB1149" s="48"/>
      <c r="BC1149" s="48"/>
      <c r="BD1149" s="48"/>
      <c r="BE1149" s="48"/>
      <c r="BF1149" s="48"/>
      <c r="BG1149" s="48"/>
      <c r="BH1149" s="48"/>
      <c r="BI1149" s="48"/>
      <c r="BJ1149" s="48"/>
      <c r="BK1149" s="48"/>
      <c r="BL1149" s="77"/>
      <c r="BM1149" s="48"/>
      <c r="BN1149" s="48"/>
      <c r="BO1149" s="48"/>
      <c r="BP1149" s="48"/>
      <c r="BQ1149" s="48"/>
      <c r="BR1149" s="48"/>
      <c r="BS1149" s="48"/>
      <c r="BT1149" s="48"/>
      <c r="BU1149" s="48"/>
      <c r="BV1149" s="48"/>
      <c r="BW1149" s="48"/>
      <c r="BX1149" s="48"/>
      <c r="BY1149" s="48"/>
      <c r="BZ1149" s="48"/>
      <c r="CA1149" s="48"/>
      <c r="CB1149" s="48"/>
      <c r="CC1149" s="48"/>
      <c r="CD1149" s="48"/>
      <c r="CE1149" s="48"/>
    </row>
    <row r="1150" spans="1:83" ht="13.2" x14ac:dyDescent="0.25">
      <c r="A1150" s="48"/>
      <c r="B1150" s="48"/>
      <c r="C1150" s="48"/>
      <c r="D1150" s="48"/>
      <c r="E1150" s="48"/>
      <c r="F1150" s="48"/>
      <c r="G1150" s="48"/>
      <c r="H1150" s="48"/>
      <c r="I1150" s="48"/>
      <c r="J1150" s="48"/>
      <c r="K1150" s="48"/>
      <c r="L1150" s="48"/>
      <c r="M1150" s="48"/>
      <c r="N1150" s="48"/>
      <c r="O1150" s="48"/>
      <c r="P1150" s="48"/>
      <c r="Q1150" s="48"/>
      <c r="R1150" s="48"/>
      <c r="S1150" s="48"/>
      <c r="T1150" s="48"/>
      <c r="U1150" s="48"/>
      <c r="V1150" s="48"/>
      <c r="W1150" s="48"/>
      <c r="X1150" s="48"/>
      <c r="Y1150" s="48"/>
      <c r="Z1150" s="48"/>
      <c r="AA1150" s="48"/>
      <c r="AB1150" s="48"/>
      <c r="AC1150" s="48"/>
      <c r="AD1150" s="48"/>
      <c r="AE1150" s="48"/>
      <c r="AF1150" s="48"/>
      <c r="AG1150" s="48"/>
      <c r="AH1150" s="48"/>
      <c r="AI1150" s="48"/>
      <c r="AJ1150" s="48"/>
      <c r="AK1150" s="48"/>
      <c r="AL1150" s="48"/>
      <c r="AM1150" s="48"/>
      <c r="AN1150" s="48"/>
      <c r="AO1150" s="48"/>
      <c r="AP1150" s="48"/>
      <c r="AQ1150" s="48"/>
      <c r="AR1150" s="48"/>
      <c r="AS1150" s="48"/>
      <c r="AT1150" s="48"/>
      <c r="AU1150" s="48"/>
      <c r="AV1150" s="48"/>
      <c r="AW1150" s="48"/>
      <c r="AX1150" s="48"/>
      <c r="AY1150" s="48"/>
      <c r="AZ1150" s="48"/>
      <c r="BA1150" s="48"/>
      <c r="BB1150" s="48"/>
      <c r="BC1150" s="48"/>
      <c r="BD1150" s="48"/>
      <c r="BE1150" s="48"/>
      <c r="BF1150" s="48"/>
      <c r="BG1150" s="48"/>
      <c r="BH1150" s="48"/>
      <c r="BI1150" s="48"/>
      <c r="BJ1150" s="48"/>
      <c r="BK1150" s="48"/>
      <c r="BL1150" s="77"/>
      <c r="BM1150" s="48"/>
      <c r="BN1150" s="48"/>
      <c r="BO1150" s="48"/>
      <c r="BP1150" s="48"/>
      <c r="BQ1150" s="48"/>
      <c r="BR1150" s="48"/>
      <c r="BS1150" s="48"/>
      <c r="BT1150" s="48"/>
      <c r="BU1150" s="48"/>
      <c r="BV1150" s="48"/>
      <c r="BW1150" s="48"/>
      <c r="BX1150" s="48"/>
      <c r="BY1150" s="48"/>
      <c r="BZ1150" s="48"/>
      <c r="CA1150" s="48"/>
      <c r="CB1150" s="48"/>
      <c r="CC1150" s="48"/>
      <c r="CD1150" s="48"/>
      <c r="CE1150" s="48"/>
    </row>
    <row r="1151" spans="1:83" ht="13.2" x14ac:dyDescent="0.25">
      <c r="A1151" s="48"/>
      <c r="B1151" s="48"/>
      <c r="C1151" s="48"/>
      <c r="D1151" s="48"/>
      <c r="E1151" s="48"/>
      <c r="F1151" s="48"/>
      <c r="G1151" s="48"/>
      <c r="H1151" s="48"/>
      <c r="I1151" s="48"/>
      <c r="J1151" s="48"/>
      <c r="K1151" s="48"/>
      <c r="L1151" s="48"/>
      <c r="M1151" s="48"/>
      <c r="N1151" s="48"/>
      <c r="O1151" s="48"/>
      <c r="P1151" s="48"/>
      <c r="Q1151" s="48"/>
      <c r="R1151" s="48"/>
      <c r="S1151" s="48"/>
      <c r="T1151" s="48"/>
      <c r="U1151" s="48"/>
      <c r="V1151" s="48"/>
      <c r="W1151" s="48"/>
      <c r="X1151" s="48"/>
      <c r="Y1151" s="48"/>
      <c r="Z1151" s="48"/>
      <c r="AA1151" s="48"/>
      <c r="AB1151" s="48"/>
      <c r="AC1151" s="48"/>
      <c r="AD1151" s="48"/>
      <c r="AE1151" s="48"/>
      <c r="AF1151" s="48"/>
      <c r="AG1151" s="48"/>
      <c r="AH1151" s="48"/>
      <c r="AI1151" s="48"/>
      <c r="AJ1151" s="48"/>
      <c r="AK1151" s="48"/>
      <c r="AL1151" s="48"/>
      <c r="AM1151" s="48"/>
      <c r="AN1151" s="48"/>
      <c r="AO1151" s="48"/>
      <c r="AP1151" s="48"/>
      <c r="AQ1151" s="48"/>
      <c r="AR1151" s="48"/>
      <c r="AS1151" s="48"/>
      <c r="AT1151" s="48"/>
      <c r="AU1151" s="48"/>
      <c r="AV1151" s="48"/>
      <c r="AW1151" s="48"/>
      <c r="AX1151" s="48"/>
      <c r="AY1151" s="48"/>
      <c r="AZ1151" s="48"/>
      <c r="BA1151" s="48"/>
      <c r="BB1151" s="48"/>
      <c r="BC1151" s="48"/>
      <c r="BD1151" s="48"/>
      <c r="BE1151" s="48"/>
      <c r="BF1151" s="48"/>
      <c r="BG1151" s="48"/>
      <c r="BH1151" s="48"/>
      <c r="BI1151" s="48"/>
      <c r="BJ1151" s="48"/>
      <c r="BK1151" s="48"/>
      <c r="BL1151" s="77"/>
      <c r="BM1151" s="48"/>
      <c r="BN1151" s="48"/>
      <c r="BO1151" s="48"/>
      <c r="BP1151" s="48"/>
      <c r="BQ1151" s="48"/>
      <c r="BR1151" s="48"/>
      <c r="BS1151" s="48"/>
      <c r="BT1151" s="48"/>
      <c r="BU1151" s="48"/>
      <c r="BV1151" s="48"/>
      <c r="BW1151" s="48"/>
      <c r="BX1151" s="48"/>
      <c r="BY1151" s="48"/>
      <c r="BZ1151" s="48"/>
      <c r="CA1151" s="48"/>
      <c r="CB1151" s="48"/>
      <c r="CC1151" s="48"/>
      <c r="CD1151" s="48"/>
      <c r="CE1151" s="48"/>
    </row>
    <row r="1152" spans="1:83" ht="13.2" x14ac:dyDescent="0.25">
      <c r="A1152" s="48"/>
      <c r="B1152" s="48"/>
      <c r="C1152" s="48"/>
      <c r="D1152" s="48"/>
      <c r="E1152" s="48"/>
      <c r="F1152" s="48"/>
      <c r="G1152" s="48"/>
      <c r="H1152" s="48"/>
      <c r="I1152" s="48"/>
      <c r="J1152" s="48"/>
      <c r="K1152" s="48"/>
      <c r="L1152" s="48"/>
      <c r="M1152" s="48"/>
      <c r="N1152" s="48"/>
      <c r="O1152" s="48"/>
      <c r="P1152" s="48"/>
      <c r="Q1152" s="48"/>
      <c r="R1152" s="48"/>
      <c r="S1152" s="48"/>
      <c r="T1152" s="48"/>
      <c r="U1152" s="48"/>
      <c r="V1152" s="48"/>
      <c r="W1152" s="48"/>
      <c r="X1152" s="48"/>
      <c r="Y1152" s="48"/>
      <c r="Z1152" s="48"/>
      <c r="AA1152" s="48"/>
      <c r="AB1152" s="48"/>
      <c r="AC1152" s="48"/>
      <c r="AD1152" s="48"/>
      <c r="AE1152" s="48"/>
      <c r="AF1152" s="48"/>
      <c r="AG1152" s="48"/>
      <c r="AH1152" s="48"/>
      <c r="AI1152" s="48"/>
      <c r="AJ1152" s="48"/>
      <c r="AK1152" s="48"/>
      <c r="AL1152" s="48"/>
      <c r="AM1152" s="48"/>
      <c r="AN1152" s="48"/>
      <c r="AO1152" s="48"/>
      <c r="AP1152" s="48"/>
      <c r="AQ1152" s="48"/>
      <c r="AR1152" s="48"/>
      <c r="AS1152" s="48"/>
      <c r="AT1152" s="48"/>
      <c r="AU1152" s="48"/>
      <c r="AV1152" s="48"/>
      <c r="AW1152" s="48"/>
      <c r="AX1152" s="48"/>
      <c r="AY1152" s="48"/>
      <c r="AZ1152" s="48"/>
      <c r="BA1152" s="48"/>
      <c r="BB1152" s="48"/>
      <c r="BC1152" s="48"/>
      <c r="BD1152" s="48"/>
      <c r="BE1152" s="48"/>
      <c r="BF1152" s="48"/>
      <c r="BG1152" s="48"/>
      <c r="BH1152" s="48"/>
      <c r="BI1152" s="48"/>
      <c r="BJ1152" s="48"/>
      <c r="BK1152" s="48"/>
      <c r="BL1152" s="77"/>
      <c r="BM1152" s="48"/>
      <c r="BN1152" s="48"/>
      <c r="BO1152" s="48"/>
      <c r="BP1152" s="48"/>
      <c r="BQ1152" s="48"/>
      <c r="BR1152" s="48"/>
      <c r="BS1152" s="48"/>
      <c r="BT1152" s="48"/>
      <c r="BU1152" s="48"/>
      <c r="BV1152" s="48"/>
      <c r="BW1152" s="48"/>
      <c r="BX1152" s="48"/>
      <c r="BY1152" s="48"/>
      <c r="BZ1152" s="48"/>
      <c r="CA1152" s="48"/>
      <c r="CB1152" s="48"/>
      <c r="CC1152" s="48"/>
      <c r="CD1152" s="48"/>
      <c r="CE1152" s="48"/>
    </row>
    <row r="1153" spans="1:83" ht="13.2" x14ac:dyDescent="0.25">
      <c r="A1153" s="48"/>
      <c r="B1153" s="48"/>
      <c r="C1153" s="48"/>
      <c r="D1153" s="48"/>
      <c r="E1153" s="48"/>
      <c r="F1153" s="48"/>
      <c r="G1153" s="48"/>
      <c r="H1153" s="48"/>
      <c r="I1153" s="48"/>
      <c r="J1153" s="48"/>
      <c r="K1153" s="48"/>
      <c r="L1153" s="48"/>
      <c r="M1153" s="48"/>
      <c r="N1153" s="48"/>
      <c r="O1153" s="48"/>
      <c r="P1153" s="48"/>
      <c r="Q1153" s="48"/>
      <c r="R1153" s="48"/>
      <c r="S1153" s="48"/>
      <c r="T1153" s="48"/>
      <c r="U1153" s="48"/>
      <c r="V1153" s="48"/>
      <c r="W1153" s="48"/>
      <c r="X1153" s="48"/>
      <c r="Y1153" s="48"/>
      <c r="Z1153" s="48"/>
      <c r="AA1153" s="48"/>
      <c r="AB1153" s="48"/>
      <c r="AC1153" s="48"/>
      <c r="AD1153" s="48"/>
      <c r="AE1153" s="48"/>
      <c r="AF1153" s="48"/>
      <c r="AG1153" s="48"/>
      <c r="AH1153" s="48"/>
      <c r="AI1153" s="48"/>
      <c r="AJ1153" s="48"/>
      <c r="AK1153" s="48"/>
      <c r="AL1153" s="48"/>
      <c r="AM1153" s="48"/>
      <c r="AN1153" s="48"/>
      <c r="AO1153" s="48"/>
      <c r="AP1153" s="48"/>
      <c r="AQ1153" s="48"/>
      <c r="AR1153" s="48"/>
      <c r="AS1153" s="48"/>
      <c r="AT1153" s="48"/>
      <c r="AU1153" s="48"/>
      <c r="AV1153" s="48"/>
      <c r="AW1153" s="48"/>
      <c r="AX1153" s="48"/>
      <c r="AY1153" s="48"/>
      <c r="AZ1153" s="48"/>
      <c r="BA1153" s="48"/>
      <c r="BB1153" s="48"/>
      <c r="BC1153" s="48"/>
      <c r="BD1153" s="48"/>
      <c r="BE1153" s="48"/>
      <c r="BF1153" s="48"/>
      <c r="BG1153" s="48"/>
      <c r="BH1153" s="48"/>
      <c r="BI1153" s="48"/>
      <c r="BJ1153" s="48"/>
      <c r="BK1153" s="48"/>
      <c r="BL1153" s="77"/>
      <c r="BM1153" s="48"/>
      <c r="BN1153" s="48"/>
      <c r="BO1153" s="48"/>
      <c r="BP1153" s="48"/>
      <c r="BQ1153" s="48"/>
      <c r="BR1153" s="48"/>
      <c r="BS1153" s="48"/>
      <c r="BT1153" s="48"/>
      <c r="BU1153" s="48"/>
      <c r="BV1153" s="48"/>
      <c r="BW1153" s="48"/>
      <c r="BX1153" s="48"/>
      <c r="BY1153" s="48"/>
      <c r="BZ1153" s="48"/>
      <c r="CA1153" s="48"/>
      <c r="CB1153" s="48"/>
      <c r="CC1153" s="48"/>
      <c r="CD1153" s="48"/>
      <c r="CE1153" s="48"/>
    </row>
    <row r="1154" spans="1:83" ht="13.2" x14ac:dyDescent="0.25">
      <c r="A1154" s="48"/>
      <c r="B1154" s="48"/>
      <c r="C1154" s="48"/>
      <c r="D1154" s="48"/>
      <c r="E1154" s="48"/>
      <c r="F1154" s="48"/>
      <c r="G1154" s="48"/>
      <c r="H1154" s="48"/>
      <c r="I1154" s="48"/>
      <c r="J1154" s="48"/>
      <c r="K1154" s="48"/>
      <c r="L1154" s="48"/>
      <c r="M1154" s="48"/>
      <c r="N1154" s="48"/>
      <c r="O1154" s="48"/>
      <c r="P1154" s="48"/>
      <c r="Q1154" s="48"/>
      <c r="R1154" s="48"/>
      <c r="S1154" s="48"/>
      <c r="T1154" s="48"/>
      <c r="U1154" s="48"/>
      <c r="V1154" s="48"/>
      <c r="W1154" s="48"/>
      <c r="X1154" s="48"/>
      <c r="Y1154" s="48"/>
      <c r="Z1154" s="48"/>
      <c r="AA1154" s="48"/>
      <c r="AB1154" s="48"/>
      <c r="AC1154" s="48"/>
      <c r="AD1154" s="48"/>
      <c r="AE1154" s="48"/>
      <c r="AF1154" s="48"/>
      <c r="AG1154" s="48"/>
      <c r="AH1154" s="48"/>
      <c r="AI1154" s="48"/>
      <c r="AJ1154" s="48"/>
      <c r="AK1154" s="48"/>
      <c r="AL1154" s="48"/>
      <c r="AM1154" s="48"/>
      <c r="AN1154" s="48"/>
      <c r="AO1154" s="48"/>
      <c r="AP1154" s="48"/>
      <c r="AQ1154" s="48"/>
      <c r="AR1154" s="48"/>
      <c r="AS1154" s="48"/>
      <c r="AT1154" s="48"/>
      <c r="AU1154" s="48"/>
      <c r="AV1154" s="48"/>
      <c r="AW1154" s="48"/>
      <c r="AX1154" s="48"/>
      <c r="AY1154" s="48"/>
      <c r="AZ1154" s="48"/>
      <c r="BA1154" s="48"/>
      <c r="BB1154" s="48"/>
      <c r="BC1154" s="48"/>
      <c r="BD1154" s="48"/>
      <c r="BE1154" s="48"/>
      <c r="BF1154" s="48"/>
      <c r="BG1154" s="48"/>
      <c r="BH1154" s="48"/>
      <c r="BI1154" s="48"/>
      <c r="BJ1154" s="48"/>
      <c r="BK1154" s="48"/>
      <c r="BL1154" s="77"/>
      <c r="BM1154" s="48"/>
      <c r="BN1154" s="48"/>
      <c r="BO1154" s="48"/>
      <c r="BP1154" s="48"/>
      <c r="BQ1154" s="48"/>
      <c r="BR1154" s="48"/>
      <c r="BS1154" s="48"/>
      <c r="BT1154" s="48"/>
      <c r="BU1154" s="48"/>
      <c r="BV1154" s="48"/>
      <c r="BW1154" s="48"/>
      <c r="BX1154" s="48"/>
      <c r="BY1154" s="48"/>
      <c r="BZ1154" s="48"/>
      <c r="CA1154" s="48"/>
      <c r="CB1154" s="48"/>
      <c r="CC1154" s="48"/>
      <c r="CD1154" s="48"/>
      <c r="CE1154" s="48"/>
    </row>
    <row r="1155" spans="1:83" ht="13.2" x14ac:dyDescent="0.25">
      <c r="A1155" s="48"/>
      <c r="B1155" s="48"/>
      <c r="C1155" s="48"/>
      <c r="D1155" s="48"/>
      <c r="E1155" s="48"/>
      <c r="F1155" s="48"/>
      <c r="G1155" s="48"/>
      <c r="H1155" s="48"/>
      <c r="I1155" s="48"/>
      <c r="J1155" s="48"/>
      <c r="K1155" s="48"/>
      <c r="L1155" s="48"/>
      <c r="M1155" s="48"/>
      <c r="N1155" s="48"/>
      <c r="O1155" s="48"/>
      <c r="P1155" s="48"/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8"/>
      <c r="AC1155" s="48"/>
      <c r="AD1155" s="48"/>
      <c r="AE1155" s="48"/>
      <c r="AF1155" s="48"/>
      <c r="AG1155" s="48"/>
      <c r="AH1155" s="48"/>
      <c r="AI1155" s="48"/>
      <c r="AJ1155" s="48"/>
      <c r="AK1155" s="48"/>
      <c r="AL1155" s="48"/>
      <c r="AM1155" s="48"/>
      <c r="AN1155" s="48"/>
      <c r="AO1155" s="48"/>
      <c r="AP1155" s="48"/>
      <c r="AQ1155" s="48"/>
      <c r="AR1155" s="48"/>
      <c r="AS1155" s="48"/>
      <c r="AT1155" s="48"/>
      <c r="AU1155" s="48"/>
      <c r="AV1155" s="48"/>
      <c r="AW1155" s="48"/>
      <c r="AX1155" s="48"/>
      <c r="AY1155" s="48"/>
      <c r="AZ1155" s="48"/>
      <c r="BA1155" s="48"/>
      <c r="BB1155" s="48"/>
      <c r="BC1155" s="48"/>
      <c r="BD1155" s="48"/>
      <c r="BE1155" s="48"/>
      <c r="BF1155" s="48"/>
      <c r="BG1155" s="48"/>
      <c r="BH1155" s="48"/>
      <c r="BI1155" s="48"/>
      <c r="BJ1155" s="48"/>
      <c r="BK1155" s="48"/>
      <c r="BL1155" s="77"/>
      <c r="BM1155" s="48"/>
      <c r="BN1155" s="48"/>
      <c r="BO1155" s="48"/>
      <c r="BP1155" s="48"/>
      <c r="BQ1155" s="48"/>
      <c r="BR1155" s="48"/>
      <c r="BS1155" s="48"/>
      <c r="BT1155" s="48"/>
      <c r="BU1155" s="48"/>
      <c r="BV1155" s="48"/>
      <c r="BW1155" s="48"/>
      <c r="BX1155" s="48"/>
      <c r="BY1155" s="48"/>
      <c r="BZ1155" s="48"/>
      <c r="CA1155" s="48"/>
      <c r="CB1155" s="48"/>
      <c r="CC1155" s="48"/>
      <c r="CD1155" s="48"/>
      <c r="CE1155" s="48"/>
    </row>
    <row r="1156" spans="1:83" ht="13.2" x14ac:dyDescent="0.25">
      <c r="A1156" s="48"/>
      <c r="B1156" s="48"/>
      <c r="C1156" s="48"/>
      <c r="D1156" s="48"/>
      <c r="E1156" s="48"/>
      <c r="F1156" s="48"/>
      <c r="G1156" s="48"/>
      <c r="H1156" s="48"/>
      <c r="I1156" s="48"/>
      <c r="J1156" s="48"/>
      <c r="K1156" s="48"/>
      <c r="L1156" s="48"/>
      <c r="M1156" s="48"/>
      <c r="N1156" s="48"/>
      <c r="O1156" s="48"/>
      <c r="P1156" s="48"/>
      <c r="Q1156" s="48"/>
      <c r="R1156" s="48"/>
      <c r="S1156" s="48"/>
      <c r="T1156" s="48"/>
      <c r="U1156" s="48"/>
      <c r="V1156" s="48"/>
      <c r="W1156" s="48"/>
      <c r="X1156" s="48"/>
      <c r="Y1156" s="48"/>
      <c r="Z1156" s="48"/>
      <c r="AA1156" s="48"/>
      <c r="AB1156" s="48"/>
      <c r="AC1156" s="48"/>
      <c r="AD1156" s="48"/>
      <c r="AE1156" s="48"/>
      <c r="AF1156" s="48"/>
      <c r="AG1156" s="48"/>
      <c r="AH1156" s="48"/>
      <c r="AI1156" s="48"/>
      <c r="AJ1156" s="48"/>
      <c r="AK1156" s="48"/>
      <c r="AL1156" s="48"/>
      <c r="AM1156" s="48"/>
      <c r="AN1156" s="48"/>
      <c r="AO1156" s="48"/>
      <c r="AP1156" s="48"/>
      <c r="AQ1156" s="48"/>
      <c r="AR1156" s="48"/>
      <c r="AS1156" s="48"/>
      <c r="AT1156" s="48"/>
      <c r="AU1156" s="48"/>
      <c r="AV1156" s="48"/>
      <c r="AW1156" s="48"/>
      <c r="AX1156" s="48"/>
      <c r="AY1156" s="48"/>
      <c r="AZ1156" s="48"/>
      <c r="BA1156" s="48"/>
      <c r="BB1156" s="48"/>
      <c r="BC1156" s="48"/>
      <c r="BD1156" s="48"/>
      <c r="BE1156" s="48"/>
      <c r="BF1156" s="48"/>
      <c r="BG1156" s="48"/>
      <c r="BH1156" s="48"/>
      <c r="BI1156" s="48"/>
      <c r="BJ1156" s="48"/>
      <c r="BK1156" s="48"/>
      <c r="BL1156" s="77"/>
      <c r="BM1156" s="48"/>
      <c r="BN1156" s="48"/>
      <c r="BO1156" s="48"/>
      <c r="BP1156" s="48"/>
      <c r="BQ1156" s="48"/>
      <c r="BR1156" s="48"/>
      <c r="BS1156" s="48"/>
      <c r="BT1156" s="48"/>
      <c r="BU1156" s="48"/>
      <c r="BV1156" s="48"/>
      <c r="BW1156" s="48"/>
      <c r="BX1156" s="48"/>
      <c r="BY1156" s="48"/>
      <c r="BZ1156" s="48"/>
      <c r="CA1156" s="48"/>
      <c r="CB1156" s="48"/>
      <c r="CC1156" s="48"/>
      <c r="CD1156" s="48"/>
      <c r="CE1156" s="48"/>
    </row>
    <row r="1157" spans="1:83" ht="13.2" x14ac:dyDescent="0.25">
      <c r="A1157" s="48"/>
      <c r="B1157" s="48"/>
      <c r="C1157" s="48"/>
      <c r="D1157" s="48"/>
      <c r="E1157" s="48"/>
      <c r="F1157" s="48"/>
      <c r="G1157" s="48"/>
      <c r="H1157" s="48"/>
      <c r="I1157" s="48"/>
      <c r="J1157" s="48"/>
      <c r="K1157" s="48"/>
      <c r="L1157" s="48"/>
      <c r="M1157" s="48"/>
      <c r="N1157" s="48"/>
      <c r="O1157" s="48"/>
      <c r="P1157" s="48"/>
      <c r="Q1157" s="48"/>
      <c r="R1157" s="48"/>
      <c r="S1157" s="48"/>
      <c r="T1157" s="48"/>
      <c r="U1157" s="48"/>
      <c r="V1157" s="48"/>
      <c r="W1157" s="48"/>
      <c r="X1157" s="48"/>
      <c r="Y1157" s="48"/>
      <c r="Z1157" s="48"/>
      <c r="AA1157" s="48"/>
      <c r="AB1157" s="48"/>
      <c r="AC1157" s="48"/>
      <c r="AD1157" s="48"/>
      <c r="AE1157" s="48"/>
      <c r="AF1157" s="48"/>
      <c r="AG1157" s="48"/>
      <c r="AH1157" s="48"/>
      <c r="AI1157" s="48"/>
      <c r="AJ1157" s="48"/>
      <c r="AK1157" s="48"/>
      <c r="AL1157" s="48"/>
      <c r="AM1157" s="48"/>
      <c r="AN1157" s="48"/>
      <c r="AO1157" s="48"/>
      <c r="AP1157" s="48"/>
      <c r="AQ1157" s="48"/>
      <c r="AR1157" s="48"/>
      <c r="AS1157" s="48"/>
      <c r="AT1157" s="48"/>
      <c r="AU1157" s="48"/>
      <c r="AV1157" s="48"/>
      <c r="AW1157" s="48"/>
      <c r="AX1157" s="48"/>
      <c r="AY1157" s="48"/>
      <c r="AZ1157" s="48"/>
      <c r="BA1157" s="48"/>
      <c r="BB1157" s="48"/>
      <c r="BC1157" s="48"/>
      <c r="BD1157" s="48"/>
      <c r="BE1157" s="48"/>
      <c r="BF1157" s="48"/>
      <c r="BG1157" s="48"/>
      <c r="BH1157" s="48"/>
      <c r="BI1157" s="48"/>
      <c r="BJ1157" s="48"/>
      <c r="BK1157" s="48"/>
      <c r="BL1157" s="77"/>
      <c r="BM1157" s="48"/>
      <c r="BN1157" s="48"/>
      <c r="BO1157" s="48"/>
      <c r="BP1157" s="48"/>
      <c r="BQ1157" s="48"/>
      <c r="BR1157" s="48"/>
      <c r="BS1157" s="48"/>
      <c r="BT1157" s="48"/>
      <c r="BU1157" s="48"/>
      <c r="BV1157" s="48"/>
      <c r="BW1157" s="48"/>
      <c r="BX1157" s="48"/>
      <c r="BY1157" s="48"/>
      <c r="BZ1157" s="48"/>
      <c r="CA1157" s="48"/>
      <c r="CB1157" s="48"/>
      <c r="CC1157" s="48"/>
      <c r="CD1157" s="48"/>
      <c r="CE1157" s="48"/>
    </row>
    <row r="1158" spans="1:83" ht="13.2" x14ac:dyDescent="0.25">
      <c r="A1158" s="48"/>
      <c r="B1158" s="48"/>
      <c r="C1158" s="48"/>
      <c r="D1158" s="48"/>
      <c r="E1158" s="48"/>
      <c r="F1158" s="48"/>
      <c r="G1158" s="48"/>
      <c r="H1158" s="48"/>
      <c r="I1158" s="48"/>
      <c r="J1158" s="48"/>
      <c r="K1158" s="48"/>
      <c r="L1158" s="48"/>
      <c r="M1158" s="48"/>
      <c r="N1158" s="48"/>
      <c r="O1158" s="48"/>
      <c r="P1158" s="48"/>
      <c r="Q1158" s="48"/>
      <c r="R1158" s="48"/>
      <c r="S1158" s="48"/>
      <c r="T1158" s="48"/>
      <c r="U1158" s="48"/>
      <c r="V1158" s="48"/>
      <c r="W1158" s="48"/>
      <c r="X1158" s="48"/>
      <c r="Y1158" s="48"/>
      <c r="Z1158" s="48"/>
      <c r="AA1158" s="48"/>
      <c r="AB1158" s="48"/>
      <c r="AC1158" s="48"/>
      <c r="AD1158" s="48"/>
      <c r="AE1158" s="48"/>
      <c r="AF1158" s="48"/>
      <c r="AG1158" s="48"/>
      <c r="AH1158" s="48"/>
      <c r="AI1158" s="48"/>
      <c r="AJ1158" s="48"/>
      <c r="AK1158" s="48"/>
      <c r="AL1158" s="48"/>
      <c r="AM1158" s="48"/>
      <c r="AN1158" s="48"/>
      <c r="AO1158" s="48"/>
      <c r="AP1158" s="48"/>
      <c r="AQ1158" s="48"/>
      <c r="AR1158" s="48"/>
      <c r="AS1158" s="48"/>
      <c r="AT1158" s="48"/>
      <c r="AU1158" s="48"/>
      <c r="AV1158" s="48"/>
      <c r="AW1158" s="48"/>
      <c r="AX1158" s="48"/>
      <c r="AY1158" s="48"/>
      <c r="AZ1158" s="48"/>
      <c r="BA1158" s="48"/>
      <c r="BB1158" s="48"/>
      <c r="BC1158" s="48"/>
      <c r="BD1158" s="48"/>
      <c r="BE1158" s="48"/>
      <c r="BF1158" s="48"/>
      <c r="BG1158" s="48"/>
      <c r="BH1158" s="48"/>
      <c r="BI1158" s="48"/>
      <c r="BJ1158" s="48"/>
      <c r="BK1158" s="48"/>
      <c r="BL1158" s="77"/>
      <c r="BM1158" s="48"/>
      <c r="BN1158" s="48"/>
      <c r="BO1158" s="48"/>
      <c r="BP1158" s="48"/>
      <c r="BQ1158" s="48"/>
      <c r="BR1158" s="48"/>
      <c r="BS1158" s="48"/>
      <c r="BT1158" s="48"/>
      <c r="BU1158" s="48"/>
      <c r="BV1158" s="48"/>
      <c r="BW1158" s="48"/>
      <c r="BX1158" s="48"/>
      <c r="BY1158" s="48"/>
      <c r="BZ1158" s="48"/>
      <c r="CA1158" s="48"/>
      <c r="CB1158" s="48"/>
      <c r="CC1158" s="48"/>
      <c r="CD1158" s="48"/>
      <c r="CE1158" s="48"/>
    </row>
    <row r="1159" spans="1:83" ht="13.2" x14ac:dyDescent="0.25">
      <c r="A1159" s="48"/>
      <c r="B1159" s="48"/>
      <c r="C1159" s="48"/>
      <c r="D1159" s="48"/>
      <c r="E1159" s="48"/>
      <c r="F1159" s="48"/>
      <c r="G1159" s="48"/>
      <c r="H1159" s="48"/>
      <c r="I1159" s="48"/>
      <c r="J1159" s="48"/>
      <c r="K1159" s="48"/>
      <c r="L1159" s="48"/>
      <c r="M1159" s="48"/>
      <c r="N1159" s="48"/>
      <c r="O1159" s="48"/>
      <c r="P1159" s="48"/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8"/>
      <c r="AC1159" s="48"/>
      <c r="AD1159" s="48"/>
      <c r="AE1159" s="48"/>
      <c r="AF1159" s="48"/>
      <c r="AG1159" s="48"/>
      <c r="AH1159" s="48"/>
      <c r="AI1159" s="48"/>
      <c r="AJ1159" s="48"/>
      <c r="AK1159" s="48"/>
      <c r="AL1159" s="48"/>
      <c r="AM1159" s="48"/>
      <c r="AN1159" s="48"/>
      <c r="AO1159" s="48"/>
      <c r="AP1159" s="48"/>
      <c r="AQ1159" s="48"/>
      <c r="AR1159" s="48"/>
      <c r="AS1159" s="48"/>
      <c r="AT1159" s="48"/>
      <c r="AU1159" s="48"/>
      <c r="AV1159" s="48"/>
      <c r="AW1159" s="48"/>
      <c r="AX1159" s="48"/>
      <c r="AY1159" s="48"/>
      <c r="AZ1159" s="48"/>
      <c r="BA1159" s="48"/>
      <c r="BB1159" s="48"/>
      <c r="BC1159" s="48"/>
      <c r="BD1159" s="48"/>
      <c r="BE1159" s="48"/>
      <c r="BF1159" s="48"/>
      <c r="BG1159" s="48"/>
      <c r="BH1159" s="48"/>
      <c r="BI1159" s="48"/>
      <c r="BJ1159" s="48"/>
      <c r="BK1159" s="48"/>
      <c r="BL1159" s="77"/>
      <c r="BM1159" s="48"/>
      <c r="BN1159" s="48"/>
      <c r="BO1159" s="48"/>
      <c r="BP1159" s="48"/>
      <c r="BQ1159" s="48"/>
      <c r="BR1159" s="48"/>
      <c r="BS1159" s="48"/>
      <c r="BT1159" s="48"/>
      <c r="BU1159" s="48"/>
      <c r="BV1159" s="48"/>
      <c r="BW1159" s="48"/>
      <c r="BX1159" s="48"/>
      <c r="BY1159" s="48"/>
      <c r="BZ1159" s="48"/>
      <c r="CA1159" s="48"/>
      <c r="CB1159" s="48"/>
      <c r="CC1159" s="48"/>
      <c r="CD1159" s="48"/>
      <c r="CE1159" s="48"/>
    </row>
    <row r="1160" spans="1:83" ht="13.2" x14ac:dyDescent="0.25">
      <c r="A1160" s="48"/>
      <c r="B1160" s="48"/>
      <c r="C1160" s="48"/>
      <c r="D1160" s="48"/>
      <c r="E1160" s="48"/>
      <c r="F1160" s="48"/>
      <c r="G1160" s="48"/>
      <c r="H1160" s="48"/>
      <c r="I1160" s="48"/>
      <c r="J1160" s="48"/>
      <c r="K1160" s="48"/>
      <c r="L1160" s="48"/>
      <c r="M1160" s="48"/>
      <c r="N1160" s="48"/>
      <c r="O1160" s="48"/>
      <c r="P1160" s="48"/>
      <c r="Q1160" s="48"/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/>
      <c r="AB1160" s="48"/>
      <c r="AC1160" s="48"/>
      <c r="AD1160" s="48"/>
      <c r="AE1160" s="48"/>
      <c r="AF1160" s="48"/>
      <c r="AG1160" s="48"/>
      <c r="AH1160" s="48"/>
      <c r="AI1160" s="48"/>
      <c r="AJ1160" s="48"/>
      <c r="AK1160" s="48"/>
      <c r="AL1160" s="48"/>
      <c r="AM1160" s="48"/>
      <c r="AN1160" s="48"/>
      <c r="AO1160" s="48"/>
      <c r="AP1160" s="48"/>
      <c r="AQ1160" s="48"/>
      <c r="AR1160" s="48"/>
      <c r="AS1160" s="48"/>
      <c r="AT1160" s="48"/>
      <c r="AU1160" s="48"/>
      <c r="AV1160" s="48"/>
      <c r="AW1160" s="48"/>
      <c r="AX1160" s="48"/>
      <c r="AY1160" s="48"/>
      <c r="AZ1160" s="48"/>
      <c r="BA1160" s="48"/>
      <c r="BB1160" s="48"/>
      <c r="BC1160" s="48"/>
      <c r="BD1160" s="48"/>
      <c r="BE1160" s="48"/>
      <c r="BF1160" s="48"/>
      <c r="BG1160" s="48"/>
      <c r="BH1160" s="48"/>
      <c r="BI1160" s="48"/>
      <c r="BJ1160" s="48"/>
      <c r="BK1160" s="48"/>
      <c r="BL1160" s="77"/>
      <c r="BM1160" s="48"/>
      <c r="BN1160" s="48"/>
      <c r="BO1160" s="48"/>
      <c r="BP1160" s="48"/>
      <c r="BQ1160" s="48"/>
      <c r="BR1160" s="48"/>
      <c r="BS1160" s="48"/>
      <c r="BT1160" s="48"/>
      <c r="BU1160" s="48"/>
      <c r="BV1160" s="48"/>
      <c r="BW1160" s="48"/>
      <c r="BX1160" s="48"/>
      <c r="BY1160" s="48"/>
      <c r="BZ1160" s="48"/>
      <c r="CA1160" s="48"/>
      <c r="CB1160" s="48"/>
      <c r="CC1160" s="48"/>
      <c r="CD1160" s="48"/>
      <c r="CE1160" s="48"/>
    </row>
    <row r="1161" spans="1:83" ht="13.2" x14ac:dyDescent="0.25">
      <c r="A1161" s="48"/>
      <c r="B1161" s="48"/>
      <c r="C1161" s="48"/>
      <c r="D1161" s="48"/>
      <c r="E1161" s="48"/>
      <c r="F1161" s="48"/>
      <c r="G1161" s="48"/>
      <c r="H1161" s="48"/>
      <c r="I1161" s="48"/>
      <c r="J1161" s="48"/>
      <c r="K1161" s="48"/>
      <c r="L1161" s="48"/>
      <c r="M1161" s="48"/>
      <c r="N1161" s="48"/>
      <c r="O1161" s="48"/>
      <c r="P1161" s="48"/>
      <c r="Q1161" s="48"/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/>
      <c r="AB1161" s="48"/>
      <c r="AC1161" s="48"/>
      <c r="AD1161" s="48"/>
      <c r="AE1161" s="48"/>
      <c r="AF1161" s="48"/>
      <c r="AG1161" s="48"/>
      <c r="AH1161" s="48"/>
      <c r="AI1161" s="48"/>
      <c r="AJ1161" s="48"/>
      <c r="AK1161" s="48"/>
      <c r="AL1161" s="48"/>
      <c r="AM1161" s="48"/>
      <c r="AN1161" s="48"/>
      <c r="AO1161" s="48"/>
      <c r="AP1161" s="48"/>
      <c r="AQ1161" s="48"/>
      <c r="AR1161" s="48"/>
      <c r="AS1161" s="48"/>
      <c r="AT1161" s="48"/>
      <c r="AU1161" s="48"/>
      <c r="AV1161" s="48"/>
      <c r="AW1161" s="48"/>
      <c r="AX1161" s="48"/>
      <c r="AY1161" s="48"/>
      <c r="AZ1161" s="48"/>
      <c r="BA1161" s="48"/>
      <c r="BB1161" s="48"/>
      <c r="BC1161" s="48"/>
      <c r="BD1161" s="48"/>
      <c r="BE1161" s="48"/>
      <c r="BF1161" s="48"/>
      <c r="BG1161" s="48"/>
      <c r="BH1161" s="48"/>
      <c r="BI1161" s="48"/>
      <c r="BJ1161" s="48"/>
      <c r="BK1161" s="48"/>
      <c r="BL1161" s="77"/>
      <c r="BM1161" s="48"/>
      <c r="BN1161" s="48"/>
      <c r="BO1161" s="48"/>
      <c r="BP1161" s="48"/>
      <c r="BQ1161" s="48"/>
      <c r="BR1161" s="48"/>
      <c r="BS1161" s="48"/>
      <c r="BT1161" s="48"/>
      <c r="BU1161" s="48"/>
      <c r="BV1161" s="48"/>
      <c r="BW1161" s="48"/>
      <c r="BX1161" s="48"/>
      <c r="BY1161" s="48"/>
      <c r="BZ1161" s="48"/>
      <c r="CA1161" s="48"/>
      <c r="CB1161" s="48"/>
      <c r="CC1161" s="48"/>
      <c r="CD1161" s="48"/>
      <c r="CE1161" s="48"/>
    </row>
    <row r="1162" spans="1:83" ht="13.2" x14ac:dyDescent="0.25">
      <c r="A1162" s="48"/>
      <c r="B1162" s="48"/>
      <c r="C1162" s="48"/>
      <c r="D1162" s="48"/>
      <c r="E1162" s="48"/>
      <c r="F1162" s="48"/>
      <c r="G1162" s="48"/>
      <c r="H1162" s="48"/>
      <c r="I1162" s="48"/>
      <c r="J1162" s="48"/>
      <c r="K1162" s="48"/>
      <c r="L1162" s="48"/>
      <c r="M1162" s="48"/>
      <c r="N1162" s="48"/>
      <c r="O1162" s="48"/>
      <c r="P1162" s="48"/>
      <c r="Q1162" s="48"/>
      <c r="R1162" s="48"/>
      <c r="S1162" s="48"/>
      <c r="T1162" s="48"/>
      <c r="U1162" s="48"/>
      <c r="V1162" s="48"/>
      <c r="W1162" s="48"/>
      <c r="X1162" s="48"/>
      <c r="Y1162" s="48"/>
      <c r="Z1162" s="48"/>
      <c r="AA1162" s="48"/>
      <c r="AB1162" s="48"/>
      <c r="AC1162" s="48"/>
      <c r="AD1162" s="48"/>
      <c r="AE1162" s="48"/>
      <c r="AF1162" s="48"/>
      <c r="AG1162" s="48"/>
      <c r="AH1162" s="48"/>
      <c r="AI1162" s="48"/>
      <c r="AJ1162" s="48"/>
      <c r="AK1162" s="48"/>
      <c r="AL1162" s="48"/>
      <c r="AM1162" s="48"/>
      <c r="AN1162" s="48"/>
      <c r="AO1162" s="48"/>
      <c r="AP1162" s="48"/>
      <c r="AQ1162" s="48"/>
      <c r="AR1162" s="48"/>
      <c r="AS1162" s="48"/>
      <c r="AT1162" s="48"/>
      <c r="AU1162" s="48"/>
      <c r="AV1162" s="48"/>
      <c r="AW1162" s="48"/>
      <c r="AX1162" s="48"/>
      <c r="AY1162" s="48"/>
      <c r="AZ1162" s="48"/>
      <c r="BA1162" s="48"/>
      <c r="BB1162" s="48"/>
      <c r="BC1162" s="48"/>
      <c r="BD1162" s="48"/>
      <c r="BE1162" s="48"/>
      <c r="BF1162" s="48"/>
      <c r="BG1162" s="48"/>
      <c r="BH1162" s="48"/>
      <c r="BI1162" s="48"/>
      <c r="BJ1162" s="48"/>
      <c r="BK1162" s="48"/>
      <c r="BL1162" s="77"/>
      <c r="BM1162" s="48"/>
      <c r="BN1162" s="48"/>
      <c r="BO1162" s="48"/>
      <c r="BP1162" s="48"/>
      <c r="BQ1162" s="48"/>
      <c r="BR1162" s="48"/>
      <c r="BS1162" s="48"/>
      <c r="BT1162" s="48"/>
      <c r="BU1162" s="48"/>
      <c r="BV1162" s="48"/>
      <c r="BW1162" s="48"/>
      <c r="BX1162" s="48"/>
      <c r="BY1162" s="48"/>
      <c r="BZ1162" s="48"/>
      <c r="CA1162" s="48"/>
      <c r="CB1162" s="48"/>
      <c r="CC1162" s="48"/>
      <c r="CD1162" s="48"/>
      <c r="CE1162" s="48"/>
    </row>
    <row r="1163" spans="1:83" ht="13.2" x14ac:dyDescent="0.25">
      <c r="A1163" s="48"/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48"/>
      <c r="M1163" s="48"/>
      <c r="N1163" s="48"/>
      <c r="O1163" s="48"/>
      <c r="P1163" s="48"/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8"/>
      <c r="AC1163" s="48"/>
      <c r="AD1163" s="48"/>
      <c r="AE1163" s="48"/>
      <c r="AF1163" s="48"/>
      <c r="AG1163" s="48"/>
      <c r="AH1163" s="48"/>
      <c r="AI1163" s="48"/>
      <c r="AJ1163" s="48"/>
      <c r="AK1163" s="48"/>
      <c r="AL1163" s="48"/>
      <c r="AM1163" s="48"/>
      <c r="AN1163" s="48"/>
      <c r="AO1163" s="48"/>
      <c r="AP1163" s="48"/>
      <c r="AQ1163" s="48"/>
      <c r="AR1163" s="48"/>
      <c r="AS1163" s="48"/>
      <c r="AT1163" s="48"/>
      <c r="AU1163" s="48"/>
      <c r="AV1163" s="48"/>
      <c r="AW1163" s="48"/>
      <c r="AX1163" s="48"/>
      <c r="AY1163" s="48"/>
      <c r="AZ1163" s="48"/>
      <c r="BA1163" s="48"/>
      <c r="BB1163" s="48"/>
      <c r="BC1163" s="48"/>
      <c r="BD1163" s="48"/>
      <c r="BE1163" s="48"/>
      <c r="BF1163" s="48"/>
      <c r="BG1163" s="48"/>
      <c r="BH1163" s="48"/>
      <c r="BI1163" s="48"/>
      <c r="BJ1163" s="48"/>
      <c r="BK1163" s="48"/>
      <c r="BL1163" s="77"/>
      <c r="BM1163" s="48"/>
      <c r="BN1163" s="48"/>
      <c r="BO1163" s="48"/>
      <c r="BP1163" s="48"/>
      <c r="BQ1163" s="48"/>
      <c r="BR1163" s="48"/>
      <c r="BS1163" s="48"/>
      <c r="BT1163" s="48"/>
      <c r="BU1163" s="48"/>
      <c r="BV1163" s="48"/>
      <c r="BW1163" s="48"/>
      <c r="BX1163" s="48"/>
      <c r="BY1163" s="48"/>
      <c r="BZ1163" s="48"/>
      <c r="CA1163" s="48"/>
      <c r="CB1163" s="48"/>
      <c r="CC1163" s="48"/>
      <c r="CD1163" s="48"/>
      <c r="CE1163" s="48"/>
    </row>
    <row r="1164" spans="1:83" ht="13.2" x14ac:dyDescent="0.25">
      <c r="A1164" s="48"/>
      <c r="B1164" s="48"/>
      <c r="C1164" s="48"/>
      <c r="D1164" s="48"/>
      <c r="E1164" s="48"/>
      <c r="F1164" s="48"/>
      <c r="G1164" s="48"/>
      <c r="H1164" s="48"/>
      <c r="I1164" s="48"/>
      <c r="J1164" s="48"/>
      <c r="K1164" s="48"/>
      <c r="L1164" s="48"/>
      <c r="M1164" s="48"/>
      <c r="N1164" s="48"/>
      <c r="O1164" s="48"/>
      <c r="P1164" s="48"/>
      <c r="Q1164" s="48"/>
      <c r="R1164" s="48"/>
      <c r="S1164" s="48"/>
      <c r="T1164" s="48"/>
      <c r="U1164" s="48"/>
      <c r="V1164" s="48"/>
      <c r="W1164" s="48"/>
      <c r="X1164" s="48"/>
      <c r="Y1164" s="48"/>
      <c r="Z1164" s="48"/>
      <c r="AA1164" s="48"/>
      <c r="AB1164" s="48"/>
      <c r="AC1164" s="48"/>
      <c r="AD1164" s="48"/>
      <c r="AE1164" s="48"/>
      <c r="AF1164" s="48"/>
      <c r="AG1164" s="48"/>
      <c r="AH1164" s="48"/>
      <c r="AI1164" s="48"/>
      <c r="AJ1164" s="48"/>
      <c r="AK1164" s="48"/>
      <c r="AL1164" s="48"/>
      <c r="AM1164" s="48"/>
      <c r="AN1164" s="48"/>
      <c r="AO1164" s="48"/>
      <c r="AP1164" s="48"/>
      <c r="AQ1164" s="48"/>
      <c r="AR1164" s="48"/>
      <c r="AS1164" s="48"/>
      <c r="AT1164" s="48"/>
      <c r="AU1164" s="48"/>
      <c r="AV1164" s="48"/>
      <c r="AW1164" s="48"/>
      <c r="AX1164" s="48"/>
      <c r="AY1164" s="48"/>
      <c r="AZ1164" s="48"/>
      <c r="BA1164" s="48"/>
      <c r="BB1164" s="48"/>
      <c r="BC1164" s="48"/>
      <c r="BD1164" s="48"/>
      <c r="BE1164" s="48"/>
      <c r="BF1164" s="48"/>
      <c r="BG1164" s="48"/>
      <c r="BH1164" s="48"/>
      <c r="BI1164" s="48"/>
      <c r="BJ1164" s="48"/>
      <c r="BK1164" s="48"/>
      <c r="BL1164" s="77"/>
      <c r="BM1164" s="48"/>
      <c r="BN1164" s="48"/>
      <c r="BO1164" s="48"/>
      <c r="BP1164" s="48"/>
      <c r="BQ1164" s="48"/>
      <c r="BR1164" s="48"/>
      <c r="BS1164" s="48"/>
      <c r="BT1164" s="48"/>
      <c r="BU1164" s="48"/>
      <c r="BV1164" s="48"/>
      <c r="BW1164" s="48"/>
      <c r="BX1164" s="48"/>
      <c r="BY1164" s="48"/>
      <c r="BZ1164" s="48"/>
      <c r="CA1164" s="48"/>
      <c r="CB1164" s="48"/>
      <c r="CC1164" s="48"/>
      <c r="CD1164" s="48"/>
      <c r="CE1164" s="48"/>
    </row>
    <row r="1165" spans="1:83" ht="13.2" x14ac:dyDescent="0.25">
      <c r="A1165" s="48"/>
      <c r="B1165" s="48"/>
      <c r="C1165" s="48"/>
      <c r="D1165" s="48"/>
      <c r="E1165" s="48"/>
      <c r="F1165" s="48"/>
      <c r="G1165" s="48"/>
      <c r="H1165" s="48"/>
      <c r="I1165" s="48"/>
      <c r="J1165" s="48"/>
      <c r="K1165" s="48"/>
      <c r="L1165" s="48"/>
      <c r="M1165" s="48"/>
      <c r="N1165" s="48"/>
      <c r="O1165" s="48"/>
      <c r="P1165" s="48"/>
      <c r="Q1165" s="48"/>
      <c r="R1165" s="48"/>
      <c r="S1165" s="48"/>
      <c r="T1165" s="48"/>
      <c r="U1165" s="48"/>
      <c r="V1165" s="48"/>
      <c r="W1165" s="48"/>
      <c r="X1165" s="48"/>
      <c r="Y1165" s="48"/>
      <c r="Z1165" s="48"/>
      <c r="AA1165" s="48"/>
      <c r="AB1165" s="48"/>
      <c r="AC1165" s="48"/>
      <c r="AD1165" s="48"/>
      <c r="AE1165" s="48"/>
      <c r="AF1165" s="48"/>
      <c r="AG1165" s="48"/>
      <c r="AH1165" s="48"/>
      <c r="AI1165" s="48"/>
      <c r="AJ1165" s="48"/>
      <c r="AK1165" s="48"/>
      <c r="AL1165" s="48"/>
      <c r="AM1165" s="48"/>
      <c r="AN1165" s="48"/>
      <c r="AO1165" s="48"/>
      <c r="AP1165" s="48"/>
      <c r="AQ1165" s="48"/>
      <c r="AR1165" s="48"/>
      <c r="AS1165" s="48"/>
      <c r="AT1165" s="48"/>
      <c r="AU1165" s="48"/>
      <c r="AV1165" s="48"/>
      <c r="AW1165" s="48"/>
      <c r="AX1165" s="48"/>
      <c r="AY1165" s="48"/>
      <c r="AZ1165" s="48"/>
      <c r="BA1165" s="48"/>
      <c r="BB1165" s="48"/>
      <c r="BC1165" s="48"/>
      <c r="BD1165" s="48"/>
      <c r="BE1165" s="48"/>
      <c r="BF1165" s="48"/>
      <c r="BG1165" s="48"/>
      <c r="BH1165" s="48"/>
      <c r="BI1165" s="48"/>
      <c r="BJ1165" s="48"/>
      <c r="BK1165" s="48"/>
      <c r="BL1165" s="77"/>
      <c r="BM1165" s="48"/>
      <c r="BN1165" s="48"/>
      <c r="BO1165" s="48"/>
      <c r="BP1165" s="48"/>
      <c r="BQ1165" s="48"/>
      <c r="BR1165" s="48"/>
      <c r="BS1165" s="48"/>
      <c r="BT1165" s="48"/>
      <c r="BU1165" s="48"/>
      <c r="BV1165" s="48"/>
      <c r="BW1165" s="48"/>
      <c r="BX1165" s="48"/>
      <c r="BY1165" s="48"/>
      <c r="BZ1165" s="48"/>
      <c r="CA1165" s="48"/>
      <c r="CB1165" s="48"/>
      <c r="CC1165" s="48"/>
      <c r="CD1165" s="48"/>
      <c r="CE1165" s="48"/>
    </row>
    <row r="1166" spans="1:83" ht="13.2" x14ac:dyDescent="0.25">
      <c r="A1166" s="48"/>
      <c r="B1166" s="48"/>
      <c r="C1166" s="48"/>
      <c r="D1166" s="48"/>
      <c r="E1166" s="48"/>
      <c r="F1166" s="48"/>
      <c r="G1166" s="48"/>
      <c r="H1166" s="48"/>
      <c r="I1166" s="48"/>
      <c r="J1166" s="48"/>
      <c r="K1166" s="48"/>
      <c r="L1166" s="48"/>
      <c r="M1166" s="48"/>
      <c r="N1166" s="48"/>
      <c r="O1166" s="48"/>
      <c r="P1166" s="48"/>
      <c r="Q1166" s="48"/>
      <c r="R1166" s="48"/>
      <c r="S1166" s="48"/>
      <c r="T1166" s="48"/>
      <c r="U1166" s="48"/>
      <c r="V1166" s="48"/>
      <c r="W1166" s="48"/>
      <c r="X1166" s="48"/>
      <c r="Y1166" s="48"/>
      <c r="Z1166" s="48"/>
      <c r="AA1166" s="48"/>
      <c r="AB1166" s="48"/>
      <c r="AC1166" s="48"/>
      <c r="AD1166" s="48"/>
      <c r="AE1166" s="48"/>
      <c r="AF1166" s="48"/>
      <c r="AG1166" s="48"/>
      <c r="AH1166" s="48"/>
      <c r="AI1166" s="48"/>
      <c r="AJ1166" s="48"/>
      <c r="AK1166" s="48"/>
      <c r="AL1166" s="48"/>
      <c r="AM1166" s="48"/>
      <c r="AN1166" s="48"/>
      <c r="AO1166" s="48"/>
      <c r="AP1166" s="48"/>
      <c r="AQ1166" s="48"/>
      <c r="AR1166" s="48"/>
      <c r="AS1166" s="48"/>
      <c r="AT1166" s="48"/>
      <c r="AU1166" s="48"/>
      <c r="AV1166" s="48"/>
      <c r="AW1166" s="48"/>
      <c r="AX1166" s="48"/>
      <c r="AY1166" s="48"/>
      <c r="AZ1166" s="48"/>
      <c r="BA1166" s="48"/>
      <c r="BB1166" s="48"/>
      <c r="BC1166" s="48"/>
      <c r="BD1166" s="48"/>
      <c r="BE1166" s="48"/>
      <c r="BF1166" s="48"/>
      <c r="BG1166" s="48"/>
      <c r="BH1166" s="48"/>
      <c r="BI1166" s="48"/>
      <c r="BJ1166" s="48"/>
      <c r="BK1166" s="48"/>
      <c r="BL1166" s="77"/>
      <c r="BM1166" s="48"/>
      <c r="BN1166" s="48"/>
      <c r="BO1166" s="48"/>
      <c r="BP1166" s="48"/>
      <c r="BQ1166" s="48"/>
      <c r="BR1166" s="48"/>
      <c r="BS1166" s="48"/>
      <c r="BT1166" s="48"/>
      <c r="BU1166" s="48"/>
      <c r="BV1166" s="48"/>
      <c r="BW1166" s="48"/>
      <c r="BX1166" s="48"/>
      <c r="BY1166" s="48"/>
      <c r="BZ1166" s="48"/>
      <c r="CA1166" s="48"/>
      <c r="CB1166" s="48"/>
      <c r="CC1166" s="48"/>
      <c r="CD1166" s="48"/>
      <c r="CE1166" s="48"/>
    </row>
    <row r="1167" spans="1:83" ht="13.2" x14ac:dyDescent="0.25">
      <c r="A1167" s="48"/>
      <c r="B1167" s="48"/>
      <c r="C1167" s="48"/>
      <c r="D1167" s="48"/>
      <c r="E1167" s="48"/>
      <c r="F1167" s="48"/>
      <c r="G1167" s="48"/>
      <c r="H1167" s="48"/>
      <c r="I1167" s="48"/>
      <c r="J1167" s="48"/>
      <c r="K1167" s="48"/>
      <c r="L1167" s="48"/>
      <c r="M1167" s="48"/>
      <c r="N1167" s="48"/>
      <c r="O1167" s="48"/>
      <c r="P1167" s="48"/>
      <c r="Q1167" s="48"/>
      <c r="R1167" s="48"/>
      <c r="S1167" s="48"/>
      <c r="T1167" s="48"/>
      <c r="U1167" s="48"/>
      <c r="V1167" s="48"/>
      <c r="W1167" s="48"/>
      <c r="X1167" s="48"/>
      <c r="Y1167" s="48"/>
      <c r="Z1167" s="48"/>
      <c r="AA1167" s="48"/>
      <c r="AB1167" s="48"/>
      <c r="AC1167" s="48"/>
      <c r="AD1167" s="48"/>
      <c r="AE1167" s="48"/>
      <c r="AF1167" s="48"/>
      <c r="AG1167" s="48"/>
      <c r="AH1167" s="48"/>
      <c r="AI1167" s="48"/>
      <c r="AJ1167" s="48"/>
      <c r="AK1167" s="48"/>
      <c r="AL1167" s="48"/>
      <c r="AM1167" s="48"/>
      <c r="AN1167" s="48"/>
      <c r="AO1167" s="48"/>
      <c r="AP1167" s="48"/>
      <c r="AQ1167" s="48"/>
      <c r="AR1167" s="48"/>
      <c r="AS1167" s="48"/>
      <c r="AT1167" s="48"/>
      <c r="AU1167" s="48"/>
      <c r="AV1167" s="48"/>
      <c r="AW1167" s="48"/>
      <c r="AX1167" s="48"/>
      <c r="AY1167" s="48"/>
      <c r="AZ1167" s="48"/>
      <c r="BA1167" s="48"/>
      <c r="BB1167" s="48"/>
      <c r="BC1167" s="48"/>
      <c r="BD1167" s="48"/>
      <c r="BE1167" s="48"/>
      <c r="BF1167" s="48"/>
      <c r="BG1167" s="48"/>
      <c r="BH1167" s="48"/>
      <c r="BI1167" s="48"/>
      <c r="BJ1167" s="48"/>
      <c r="BK1167" s="48"/>
      <c r="BL1167" s="77"/>
      <c r="BM1167" s="48"/>
      <c r="BN1167" s="48"/>
      <c r="BO1167" s="48"/>
      <c r="BP1167" s="48"/>
      <c r="BQ1167" s="48"/>
      <c r="BR1167" s="48"/>
      <c r="BS1167" s="48"/>
      <c r="BT1167" s="48"/>
      <c r="BU1167" s="48"/>
      <c r="BV1167" s="48"/>
      <c r="BW1167" s="48"/>
      <c r="BX1167" s="48"/>
      <c r="BY1167" s="48"/>
      <c r="BZ1167" s="48"/>
      <c r="CA1167" s="48"/>
      <c r="CB1167" s="48"/>
      <c r="CC1167" s="48"/>
      <c r="CD1167" s="48"/>
      <c r="CE1167" s="48"/>
    </row>
    <row r="1168" spans="1:83" ht="13.2" x14ac:dyDescent="0.25">
      <c r="A1168" s="48"/>
      <c r="B1168" s="48"/>
      <c r="C1168" s="48"/>
      <c r="D1168" s="48"/>
      <c r="E1168" s="48"/>
      <c r="F1168" s="48"/>
      <c r="G1168" s="48"/>
      <c r="H1168" s="48"/>
      <c r="I1168" s="48"/>
      <c r="J1168" s="48"/>
      <c r="K1168" s="48"/>
      <c r="L1168" s="48"/>
      <c r="M1168" s="48"/>
      <c r="N1168" s="48"/>
      <c r="O1168" s="48"/>
      <c r="P1168" s="48"/>
      <c r="Q1168" s="48"/>
      <c r="R1168" s="48"/>
      <c r="S1168" s="48"/>
      <c r="T1168" s="48"/>
      <c r="U1168" s="48"/>
      <c r="V1168" s="48"/>
      <c r="W1168" s="48"/>
      <c r="X1168" s="48"/>
      <c r="Y1168" s="48"/>
      <c r="Z1168" s="48"/>
      <c r="AA1168" s="48"/>
      <c r="AB1168" s="48"/>
      <c r="AC1168" s="48"/>
      <c r="AD1168" s="48"/>
      <c r="AE1168" s="48"/>
      <c r="AF1168" s="48"/>
      <c r="AG1168" s="48"/>
      <c r="AH1168" s="48"/>
      <c r="AI1168" s="48"/>
      <c r="AJ1168" s="48"/>
      <c r="AK1168" s="48"/>
      <c r="AL1168" s="48"/>
      <c r="AM1168" s="48"/>
      <c r="AN1168" s="48"/>
      <c r="AO1168" s="48"/>
      <c r="AP1168" s="48"/>
      <c r="AQ1168" s="48"/>
      <c r="AR1168" s="48"/>
      <c r="AS1168" s="48"/>
      <c r="AT1168" s="48"/>
      <c r="AU1168" s="48"/>
      <c r="AV1168" s="48"/>
      <c r="AW1168" s="48"/>
      <c r="AX1168" s="48"/>
      <c r="AY1168" s="48"/>
      <c r="AZ1168" s="48"/>
      <c r="BA1168" s="48"/>
      <c r="BB1168" s="48"/>
      <c r="BC1168" s="48"/>
      <c r="BD1168" s="48"/>
      <c r="BE1168" s="48"/>
      <c r="BF1168" s="48"/>
      <c r="BG1168" s="48"/>
      <c r="BH1168" s="48"/>
      <c r="BI1168" s="48"/>
      <c r="BJ1168" s="48"/>
      <c r="BK1168" s="48"/>
      <c r="BL1168" s="77"/>
      <c r="BM1168" s="48"/>
      <c r="BN1168" s="48"/>
      <c r="BO1168" s="48"/>
      <c r="BP1168" s="48"/>
      <c r="BQ1168" s="48"/>
      <c r="BR1168" s="48"/>
      <c r="BS1168" s="48"/>
      <c r="BT1168" s="48"/>
      <c r="BU1168" s="48"/>
      <c r="BV1168" s="48"/>
      <c r="BW1168" s="48"/>
      <c r="BX1168" s="48"/>
      <c r="BY1168" s="48"/>
      <c r="BZ1168" s="48"/>
      <c r="CA1168" s="48"/>
      <c r="CB1168" s="48"/>
      <c r="CC1168" s="48"/>
      <c r="CD1168" s="48"/>
      <c r="CE1168" s="48"/>
    </row>
    <row r="1169" spans="1:83" ht="13.2" x14ac:dyDescent="0.25">
      <c r="A1169" s="48"/>
      <c r="B1169" s="48"/>
      <c r="C1169" s="48"/>
      <c r="D1169" s="48"/>
      <c r="E1169" s="48"/>
      <c r="F1169" s="48"/>
      <c r="G1169" s="48"/>
      <c r="H1169" s="48"/>
      <c r="I1169" s="48"/>
      <c r="J1169" s="48"/>
      <c r="K1169" s="48"/>
      <c r="L1169" s="48"/>
      <c r="M1169" s="48"/>
      <c r="N1169" s="48"/>
      <c r="O1169" s="48"/>
      <c r="P1169" s="48"/>
      <c r="Q1169" s="48"/>
      <c r="R1169" s="48"/>
      <c r="S1169" s="48"/>
      <c r="T1169" s="48"/>
      <c r="U1169" s="48"/>
      <c r="V1169" s="48"/>
      <c r="W1169" s="48"/>
      <c r="X1169" s="48"/>
      <c r="Y1169" s="48"/>
      <c r="Z1169" s="48"/>
      <c r="AA1169" s="48"/>
      <c r="AB1169" s="48"/>
      <c r="AC1169" s="48"/>
      <c r="AD1169" s="48"/>
      <c r="AE1169" s="48"/>
      <c r="AF1169" s="48"/>
      <c r="AG1169" s="48"/>
      <c r="AH1169" s="48"/>
      <c r="AI1169" s="48"/>
      <c r="AJ1169" s="48"/>
      <c r="AK1169" s="48"/>
      <c r="AL1169" s="48"/>
      <c r="AM1169" s="48"/>
      <c r="AN1169" s="48"/>
      <c r="AO1169" s="48"/>
      <c r="AP1169" s="48"/>
      <c r="AQ1169" s="48"/>
      <c r="AR1169" s="48"/>
      <c r="AS1169" s="48"/>
      <c r="AT1169" s="48"/>
      <c r="AU1169" s="48"/>
      <c r="AV1169" s="48"/>
      <c r="AW1169" s="48"/>
      <c r="AX1169" s="48"/>
      <c r="AY1169" s="48"/>
      <c r="AZ1169" s="48"/>
      <c r="BA1169" s="48"/>
      <c r="BB1169" s="48"/>
      <c r="BC1169" s="48"/>
      <c r="BD1169" s="48"/>
      <c r="BE1169" s="48"/>
      <c r="BF1169" s="48"/>
      <c r="BG1169" s="48"/>
      <c r="BH1169" s="48"/>
      <c r="BI1169" s="48"/>
      <c r="BJ1169" s="48"/>
      <c r="BK1169" s="48"/>
      <c r="BL1169" s="77"/>
      <c r="BM1169" s="48"/>
      <c r="BN1169" s="48"/>
      <c r="BO1169" s="48"/>
      <c r="BP1169" s="48"/>
      <c r="BQ1169" s="48"/>
      <c r="BR1169" s="48"/>
      <c r="BS1169" s="48"/>
      <c r="BT1169" s="48"/>
      <c r="BU1169" s="48"/>
      <c r="BV1169" s="48"/>
      <c r="BW1169" s="48"/>
      <c r="BX1169" s="48"/>
      <c r="BY1169" s="48"/>
      <c r="BZ1169" s="48"/>
      <c r="CA1169" s="48"/>
      <c r="CB1169" s="48"/>
      <c r="CC1169" s="48"/>
      <c r="CD1169" s="48"/>
      <c r="CE1169" s="48"/>
    </row>
    <row r="1170" spans="1:83" ht="13.2" x14ac:dyDescent="0.25">
      <c r="A1170" s="48"/>
      <c r="B1170" s="48"/>
      <c r="C1170" s="48"/>
      <c r="D1170" s="48"/>
      <c r="E1170" s="48"/>
      <c r="F1170" s="48"/>
      <c r="G1170" s="48"/>
      <c r="H1170" s="48"/>
      <c r="I1170" s="48"/>
      <c r="J1170" s="48"/>
      <c r="K1170" s="48"/>
      <c r="L1170" s="48"/>
      <c r="M1170" s="48"/>
      <c r="N1170" s="48"/>
      <c r="O1170" s="48"/>
      <c r="P1170" s="48"/>
      <c r="Q1170" s="48"/>
      <c r="R1170" s="48"/>
      <c r="S1170" s="48"/>
      <c r="T1170" s="48"/>
      <c r="U1170" s="48"/>
      <c r="V1170" s="48"/>
      <c r="W1170" s="48"/>
      <c r="X1170" s="48"/>
      <c r="Y1170" s="48"/>
      <c r="Z1170" s="48"/>
      <c r="AA1170" s="48"/>
      <c r="AB1170" s="48"/>
      <c r="AC1170" s="48"/>
      <c r="AD1170" s="48"/>
      <c r="AE1170" s="48"/>
      <c r="AF1170" s="48"/>
      <c r="AG1170" s="48"/>
      <c r="AH1170" s="48"/>
      <c r="AI1170" s="48"/>
      <c r="AJ1170" s="48"/>
      <c r="AK1170" s="48"/>
      <c r="AL1170" s="48"/>
      <c r="AM1170" s="48"/>
      <c r="AN1170" s="48"/>
      <c r="AO1170" s="48"/>
      <c r="AP1170" s="48"/>
      <c r="AQ1170" s="48"/>
      <c r="AR1170" s="48"/>
      <c r="AS1170" s="48"/>
      <c r="AT1170" s="48"/>
      <c r="AU1170" s="48"/>
      <c r="AV1170" s="48"/>
      <c r="AW1170" s="48"/>
      <c r="AX1170" s="48"/>
      <c r="AY1170" s="48"/>
      <c r="AZ1170" s="48"/>
      <c r="BA1170" s="48"/>
      <c r="BB1170" s="48"/>
      <c r="BC1170" s="48"/>
      <c r="BD1170" s="48"/>
      <c r="BE1170" s="48"/>
      <c r="BF1170" s="48"/>
      <c r="BG1170" s="48"/>
      <c r="BH1170" s="48"/>
      <c r="BI1170" s="48"/>
      <c r="BJ1170" s="48"/>
      <c r="BK1170" s="48"/>
      <c r="BL1170" s="77"/>
      <c r="BM1170" s="48"/>
      <c r="BN1170" s="48"/>
      <c r="BO1170" s="48"/>
      <c r="BP1170" s="48"/>
      <c r="BQ1170" s="48"/>
      <c r="BR1170" s="48"/>
      <c r="BS1170" s="48"/>
      <c r="BT1170" s="48"/>
      <c r="BU1170" s="48"/>
      <c r="BV1170" s="48"/>
      <c r="BW1170" s="48"/>
      <c r="BX1170" s="48"/>
      <c r="BY1170" s="48"/>
      <c r="BZ1170" s="48"/>
      <c r="CA1170" s="48"/>
      <c r="CB1170" s="48"/>
      <c r="CC1170" s="48"/>
      <c r="CD1170" s="48"/>
      <c r="CE1170" s="48"/>
    </row>
    <row r="1171" spans="1:83" ht="13.2" x14ac:dyDescent="0.25">
      <c r="A1171" s="48"/>
      <c r="B1171" s="48"/>
      <c r="C1171" s="48"/>
      <c r="D1171" s="48"/>
      <c r="E1171" s="48"/>
      <c r="F1171" s="48"/>
      <c r="G1171" s="48"/>
      <c r="H1171" s="48"/>
      <c r="I1171" s="48"/>
      <c r="J1171" s="48"/>
      <c r="K1171" s="48"/>
      <c r="L1171" s="48"/>
      <c r="M1171" s="48"/>
      <c r="N1171" s="48"/>
      <c r="O1171" s="48"/>
      <c r="P1171" s="48"/>
      <c r="Q1171" s="48"/>
      <c r="R1171" s="48"/>
      <c r="S1171" s="48"/>
      <c r="T1171" s="48"/>
      <c r="U1171" s="48"/>
      <c r="V1171" s="48"/>
      <c r="W1171" s="48"/>
      <c r="X1171" s="48"/>
      <c r="Y1171" s="48"/>
      <c r="Z1171" s="48"/>
      <c r="AA1171" s="48"/>
      <c r="AB1171" s="48"/>
      <c r="AC1171" s="48"/>
      <c r="AD1171" s="48"/>
      <c r="AE1171" s="48"/>
      <c r="AF1171" s="48"/>
      <c r="AG1171" s="48"/>
      <c r="AH1171" s="48"/>
      <c r="AI1171" s="48"/>
      <c r="AJ1171" s="48"/>
      <c r="AK1171" s="48"/>
      <c r="AL1171" s="48"/>
      <c r="AM1171" s="48"/>
      <c r="AN1171" s="48"/>
      <c r="AO1171" s="48"/>
      <c r="AP1171" s="48"/>
      <c r="AQ1171" s="48"/>
      <c r="AR1171" s="48"/>
      <c r="AS1171" s="48"/>
      <c r="AT1171" s="48"/>
      <c r="AU1171" s="48"/>
      <c r="AV1171" s="48"/>
      <c r="AW1171" s="48"/>
      <c r="AX1171" s="48"/>
      <c r="AY1171" s="48"/>
      <c r="AZ1171" s="48"/>
      <c r="BA1171" s="48"/>
      <c r="BB1171" s="48"/>
      <c r="BC1171" s="48"/>
      <c r="BD1171" s="48"/>
      <c r="BE1171" s="48"/>
      <c r="BF1171" s="48"/>
      <c r="BG1171" s="48"/>
      <c r="BH1171" s="48"/>
      <c r="BI1171" s="48"/>
      <c r="BJ1171" s="48"/>
      <c r="BK1171" s="48"/>
      <c r="BL1171" s="77"/>
      <c r="BM1171" s="48"/>
      <c r="BN1171" s="48"/>
      <c r="BO1171" s="48"/>
      <c r="BP1171" s="48"/>
      <c r="BQ1171" s="48"/>
      <c r="BR1171" s="48"/>
      <c r="BS1171" s="48"/>
      <c r="BT1171" s="48"/>
      <c r="BU1171" s="48"/>
      <c r="BV1171" s="48"/>
      <c r="BW1171" s="48"/>
      <c r="BX1171" s="48"/>
      <c r="BY1171" s="48"/>
      <c r="BZ1171" s="48"/>
      <c r="CA1171" s="48"/>
      <c r="CB1171" s="48"/>
      <c r="CC1171" s="48"/>
      <c r="CD1171" s="48"/>
      <c r="CE1171" s="48"/>
    </row>
    <row r="1172" spans="1:83" ht="13.2" x14ac:dyDescent="0.25">
      <c r="A1172" s="48"/>
      <c r="B1172" s="48"/>
      <c r="C1172" s="48"/>
      <c r="D1172" s="48"/>
      <c r="E1172" s="48"/>
      <c r="F1172" s="48"/>
      <c r="G1172" s="48"/>
      <c r="H1172" s="48"/>
      <c r="I1172" s="48"/>
      <c r="J1172" s="48"/>
      <c r="K1172" s="48"/>
      <c r="L1172" s="48"/>
      <c r="M1172" s="48"/>
      <c r="N1172" s="48"/>
      <c r="O1172" s="48"/>
      <c r="P1172" s="48"/>
      <c r="Q1172" s="48"/>
      <c r="R1172" s="48"/>
      <c r="S1172" s="48"/>
      <c r="T1172" s="48"/>
      <c r="U1172" s="48"/>
      <c r="V1172" s="48"/>
      <c r="W1172" s="48"/>
      <c r="X1172" s="48"/>
      <c r="Y1172" s="48"/>
      <c r="Z1172" s="48"/>
      <c r="AA1172" s="48"/>
      <c r="AB1172" s="48"/>
      <c r="AC1172" s="48"/>
      <c r="AD1172" s="48"/>
      <c r="AE1172" s="48"/>
      <c r="AF1172" s="48"/>
      <c r="AG1172" s="48"/>
      <c r="AH1172" s="48"/>
      <c r="AI1172" s="48"/>
      <c r="AJ1172" s="48"/>
      <c r="AK1172" s="48"/>
      <c r="AL1172" s="48"/>
      <c r="AM1172" s="48"/>
      <c r="AN1172" s="48"/>
      <c r="AO1172" s="48"/>
      <c r="AP1172" s="48"/>
      <c r="AQ1172" s="48"/>
      <c r="AR1172" s="48"/>
      <c r="AS1172" s="48"/>
      <c r="AT1172" s="48"/>
      <c r="AU1172" s="48"/>
      <c r="AV1172" s="48"/>
      <c r="AW1172" s="48"/>
      <c r="AX1172" s="48"/>
      <c r="AY1172" s="48"/>
      <c r="AZ1172" s="48"/>
      <c r="BA1172" s="48"/>
      <c r="BB1172" s="48"/>
      <c r="BC1172" s="48"/>
      <c r="BD1172" s="48"/>
      <c r="BE1172" s="48"/>
      <c r="BF1172" s="48"/>
      <c r="BG1172" s="48"/>
      <c r="BH1172" s="48"/>
      <c r="BI1172" s="48"/>
      <c r="BJ1172" s="48"/>
      <c r="BK1172" s="48"/>
      <c r="BL1172" s="77"/>
      <c r="BM1172" s="48"/>
      <c r="BN1172" s="48"/>
      <c r="BO1172" s="48"/>
      <c r="BP1172" s="48"/>
      <c r="BQ1172" s="48"/>
      <c r="BR1172" s="48"/>
      <c r="BS1172" s="48"/>
      <c r="BT1172" s="48"/>
      <c r="BU1172" s="48"/>
      <c r="BV1172" s="48"/>
      <c r="BW1172" s="48"/>
      <c r="BX1172" s="48"/>
      <c r="BY1172" s="48"/>
      <c r="BZ1172" s="48"/>
      <c r="CA1172" s="48"/>
      <c r="CB1172" s="48"/>
      <c r="CC1172" s="48"/>
      <c r="CD1172" s="48"/>
      <c r="CE1172" s="48"/>
    </row>
    <row r="1173" spans="1:83" ht="13.2" x14ac:dyDescent="0.25">
      <c r="A1173" s="48"/>
      <c r="B1173" s="48"/>
      <c r="C1173" s="48"/>
      <c r="D1173" s="48"/>
      <c r="E1173" s="48"/>
      <c r="F1173" s="48"/>
      <c r="G1173" s="48"/>
      <c r="H1173" s="48"/>
      <c r="I1173" s="48"/>
      <c r="J1173" s="48"/>
      <c r="K1173" s="48"/>
      <c r="L1173" s="48"/>
      <c r="M1173" s="48"/>
      <c r="N1173" s="48"/>
      <c r="O1173" s="48"/>
      <c r="P1173" s="48"/>
      <c r="Q1173" s="48"/>
      <c r="R1173" s="48"/>
      <c r="S1173" s="48"/>
      <c r="T1173" s="48"/>
      <c r="U1173" s="48"/>
      <c r="V1173" s="48"/>
      <c r="W1173" s="48"/>
      <c r="X1173" s="48"/>
      <c r="Y1173" s="48"/>
      <c r="Z1173" s="48"/>
      <c r="AA1173" s="48"/>
      <c r="AB1173" s="48"/>
      <c r="AC1173" s="48"/>
      <c r="AD1173" s="48"/>
      <c r="AE1173" s="48"/>
      <c r="AF1173" s="48"/>
      <c r="AG1173" s="48"/>
      <c r="AH1173" s="48"/>
      <c r="AI1173" s="48"/>
      <c r="AJ1173" s="48"/>
      <c r="AK1173" s="48"/>
      <c r="AL1173" s="48"/>
      <c r="AM1173" s="48"/>
      <c r="AN1173" s="48"/>
      <c r="AO1173" s="48"/>
      <c r="AP1173" s="48"/>
      <c r="AQ1173" s="48"/>
      <c r="AR1173" s="48"/>
      <c r="AS1173" s="48"/>
      <c r="AT1173" s="48"/>
      <c r="AU1173" s="48"/>
      <c r="AV1173" s="48"/>
      <c r="AW1173" s="48"/>
      <c r="AX1173" s="48"/>
      <c r="AY1173" s="48"/>
      <c r="AZ1173" s="48"/>
      <c r="BA1173" s="48"/>
      <c r="BB1173" s="48"/>
      <c r="BC1173" s="48"/>
      <c r="BD1173" s="48"/>
      <c r="BE1173" s="48"/>
      <c r="BF1173" s="48"/>
      <c r="BG1173" s="48"/>
      <c r="BH1173" s="48"/>
      <c r="BI1173" s="48"/>
      <c r="BJ1173" s="48"/>
      <c r="BK1173" s="48"/>
      <c r="BL1173" s="77"/>
      <c r="BM1173" s="48"/>
      <c r="BN1173" s="48"/>
      <c r="BO1173" s="48"/>
      <c r="BP1173" s="48"/>
      <c r="BQ1173" s="48"/>
      <c r="BR1173" s="48"/>
      <c r="BS1173" s="48"/>
      <c r="BT1173" s="48"/>
      <c r="BU1173" s="48"/>
      <c r="BV1173" s="48"/>
      <c r="BW1173" s="48"/>
      <c r="BX1173" s="48"/>
      <c r="BY1173" s="48"/>
      <c r="BZ1173" s="48"/>
      <c r="CA1173" s="48"/>
      <c r="CB1173" s="48"/>
      <c r="CC1173" s="48"/>
      <c r="CD1173" s="48"/>
      <c r="CE1173" s="48"/>
    </row>
    <row r="1174" spans="1:83" ht="13.2" x14ac:dyDescent="0.25">
      <c r="A1174" s="48"/>
      <c r="B1174" s="48"/>
      <c r="C1174" s="48"/>
      <c r="D1174" s="48"/>
      <c r="E1174" s="48"/>
      <c r="F1174" s="48"/>
      <c r="G1174" s="48"/>
      <c r="H1174" s="48"/>
      <c r="I1174" s="48"/>
      <c r="J1174" s="48"/>
      <c r="K1174" s="48"/>
      <c r="L1174" s="48"/>
      <c r="M1174" s="48"/>
      <c r="N1174" s="48"/>
      <c r="O1174" s="48"/>
      <c r="P1174" s="48"/>
      <c r="Q1174" s="48"/>
      <c r="R1174" s="48"/>
      <c r="S1174" s="48"/>
      <c r="T1174" s="48"/>
      <c r="U1174" s="48"/>
      <c r="V1174" s="48"/>
      <c r="W1174" s="48"/>
      <c r="X1174" s="48"/>
      <c r="Y1174" s="48"/>
      <c r="Z1174" s="48"/>
      <c r="AA1174" s="48"/>
      <c r="AB1174" s="48"/>
      <c r="AC1174" s="48"/>
      <c r="AD1174" s="48"/>
      <c r="AE1174" s="48"/>
      <c r="AF1174" s="48"/>
      <c r="AG1174" s="48"/>
      <c r="AH1174" s="48"/>
      <c r="AI1174" s="48"/>
      <c r="AJ1174" s="48"/>
      <c r="AK1174" s="48"/>
      <c r="AL1174" s="48"/>
      <c r="AM1174" s="48"/>
      <c r="AN1174" s="48"/>
      <c r="AO1174" s="48"/>
      <c r="AP1174" s="48"/>
      <c r="AQ1174" s="48"/>
      <c r="AR1174" s="48"/>
      <c r="AS1174" s="48"/>
      <c r="AT1174" s="48"/>
      <c r="AU1174" s="48"/>
      <c r="AV1174" s="48"/>
      <c r="AW1174" s="48"/>
      <c r="AX1174" s="48"/>
      <c r="AY1174" s="48"/>
      <c r="AZ1174" s="48"/>
      <c r="BA1174" s="48"/>
      <c r="BB1174" s="48"/>
      <c r="BC1174" s="48"/>
      <c r="BD1174" s="48"/>
      <c r="BE1174" s="48"/>
      <c r="BF1174" s="48"/>
      <c r="BG1174" s="48"/>
      <c r="BH1174" s="48"/>
      <c r="BI1174" s="48"/>
      <c r="BJ1174" s="48"/>
      <c r="BK1174" s="48"/>
      <c r="BL1174" s="77"/>
      <c r="BM1174" s="48"/>
      <c r="BN1174" s="48"/>
      <c r="BO1174" s="48"/>
      <c r="BP1174" s="48"/>
      <c r="BQ1174" s="48"/>
      <c r="BR1174" s="48"/>
      <c r="BS1174" s="48"/>
      <c r="BT1174" s="48"/>
      <c r="BU1174" s="48"/>
      <c r="BV1174" s="48"/>
      <c r="BW1174" s="48"/>
      <c r="BX1174" s="48"/>
      <c r="BY1174" s="48"/>
      <c r="BZ1174" s="48"/>
      <c r="CA1174" s="48"/>
      <c r="CB1174" s="48"/>
      <c r="CC1174" s="48"/>
      <c r="CD1174" s="48"/>
      <c r="CE1174" s="48"/>
    </row>
    <row r="1175" spans="1:83" ht="13.2" x14ac:dyDescent="0.25">
      <c r="A1175" s="48"/>
      <c r="B1175" s="48"/>
      <c r="C1175" s="48"/>
      <c r="D1175" s="48"/>
      <c r="E1175" s="48"/>
      <c r="F1175" s="48"/>
      <c r="G1175" s="48"/>
      <c r="H1175" s="48"/>
      <c r="I1175" s="48"/>
      <c r="J1175" s="48"/>
      <c r="K1175" s="48"/>
      <c r="L1175" s="48"/>
      <c r="M1175" s="48"/>
      <c r="N1175" s="48"/>
      <c r="O1175" s="48"/>
      <c r="P1175" s="48"/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8"/>
      <c r="AC1175" s="48"/>
      <c r="AD1175" s="48"/>
      <c r="AE1175" s="48"/>
      <c r="AF1175" s="48"/>
      <c r="AG1175" s="48"/>
      <c r="AH1175" s="48"/>
      <c r="AI1175" s="48"/>
      <c r="AJ1175" s="48"/>
      <c r="AK1175" s="48"/>
      <c r="AL1175" s="48"/>
      <c r="AM1175" s="48"/>
      <c r="AN1175" s="48"/>
      <c r="AO1175" s="48"/>
      <c r="AP1175" s="48"/>
      <c r="AQ1175" s="48"/>
      <c r="AR1175" s="48"/>
      <c r="AS1175" s="48"/>
      <c r="AT1175" s="48"/>
      <c r="AU1175" s="48"/>
      <c r="AV1175" s="48"/>
      <c r="AW1175" s="48"/>
      <c r="AX1175" s="48"/>
      <c r="AY1175" s="48"/>
      <c r="AZ1175" s="48"/>
      <c r="BA1175" s="48"/>
      <c r="BB1175" s="48"/>
      <c r="BC1175" s="48"/>
      <c r="BD1175" s="48"/>
      <c r="BE1175" s="48"/>
      <c r="BF1175" s="48"/>
      <c r="BG1175" s="48"/>
      <c r="BH1175" s="48"/>
      <c r="BI1175" s="48"/>
      <c r="BJ1175" s="48"/>
      <c r="BK1175" s="48"/>
      <c r="BL1175" s="77"/>
      <c r="BM1175" s="48"/>
      <c r="BN1175" s="48"/>
      <c r="BO1175" s="48"/>
      <c r="BP1175" s="48"/>
      <c r="BQ1175" s="48"/>
      <c r="BR1175" s="48"/>
      <c r="BS1175" s="48"/>
      <c r="BT1175" s="48"/>
      <c r="BU1175" s="48"/>
      <c r="BV1175" s="48"/>
      <c r="BW1175" s="48"/>
      <c r="BX1175" s="48"/>
      <c r="BY1175" s="48"/>
      <c r="BZ1175" s="48"/>
      <c r="CA1175" s="48"/>
      <c r="CB1175" s="48"/>
      <c r="CC1175" s="48"/>
      <c r="CD1175" s="48"/>
      <c r="CE1175" s="48"/>
    </row>
    <row r="1176" spans="1:83" ht="13.2" x14ac:dyDescent="0.25">
      <c r="A1176" s="48"/>
      <c r="B1176" s="48"/>
      <c r="C1176" s="48"/>
      <c r="D1176" s="48"/>
      <c r="E1176" s="48"/>
      <c r="F1176" s="48"/>
      <c r="G1176" s="48"/>
      <c r="H1176" s="48"/>
      <c r="I1176" s="48"/>
      <c r="J1176" s="48"/>
      <c r="K1176" s="48"/>
      <c r="L1176" s="48"/>
      <c r="M1176" s="48"/>
      <c r="N1176" s="48"/>
      <c r="O1176" s="48"/>
      <c r="P1176" s="48"/>
      <c r="Q1176" s="48"/>
      <c r="R1176" s="48"/>
      <c r="S1176" s="48"/>
      <c r="T1176" s="48"/>
      <c r="U1176" s="48"/>
      <c r="V1176" s="48"/>
      <c r="W1176" s="48"/>
      <c r="X1176" s="48"/>
      <c r="Y1176" s="48"/>
      <c r="Z1176" s="48"/>
      <c r="AA1176" s="48"/>
      <c r="AB1176" s="48"/>
      <c r="AC1176" s="48"/>
      <c r="AD1176" s="48"/>
      <c r="AE1176" s="48"/>
      <c r="AF1176" s="48"/>
      <c r="AG1176" s="48"/>
      <c r="AH1176" s="48"/>
      <c r="AI1176" s="48"/>
      <c r="AJ1176" s="48"/>
      <c r="AK1176" s="48"/>
      <c r="AL1176" s="48"/>
      <c r="AM1176" s="48"/>
      <c r="AN1176" s="48"/>
      <c r="AO1176" s="48"/>
      <c r="AP1176" s="48"/>
      <c r="AQ1176" s="48"/>
      <c r="AR1176" s="48"/>
      <c r="AS1176" s="48"/>
      <c r="AT1176" s="48"/>
      <c r="AU1176" s="48"/>
      <c r="AV1176" s="48"/>
      <c r="AW1176" s="48"/>
      <c r="AX1176" s="48"/>
      <c r="AY1176" s="48"/>
      <c r="AZ1176" s="48"/>
      <c r="BA1176" s="48"/>
      <c r="BB1176" s="48"/>
      <c r="BC1176" s="48"/>
      <c r="BD1176" s="48"/>
      <c r="BE1176" s="48"/>
      <c r="BF1176" s="48"/>
      <c r="BG1176" s="48"/>
      <c r="BH1176" s="48"/>
      <c r="BI1176" s="48"/>
      <c r="BJ1176" s="48"/>
      <c r="BK1176" s="48"/>
      <c r="BL1176" s="77"/>
      <c r="BM1176" s="48"/>
      <c r="BN1176" s="48"/>
      <c r="BO1176" s="48"/>
      <c r="BP1176" s="48"/>
      <c r="BQ1176" s="48"/>
      <c r="BR1176" s="48"/>
      <c r="BS1176" s="48"/>
      <c r="BT1176" s="48"/>
      <c r="BU1176" s="48"/>
      <c r="BV1176" s="48"/>
      <c r="BW1176" s="48"/>
      <c r="BX1176" s="48"/>
      <c r="BY1176" s="48"/>
      <c r="BZ1176" s="48"/>
      <c r="CA1176" s="48"/>
      <c r="CB1176" s="48"/>
      <c r="CC1176" s="48"/>
      <c r="CD1176" s="48"/>
      <c r="CE1176" s="48"/>
    </row>
    <row r="1177" spans="1:83" ht="13.2" x14ac:dyDescent="0.25">
      <c r="A1177" s="48"/>
      <c r="B1177" s="48"/>
      <c r="C1177" s="48"/>
      <c r="D1177" s="48"/>
      <c r="E1177" s="48"/>
      <c r="F1177" s="48"/>
      <c r="G1177" s="48"/>
      <c r="H1177" s="48"/>
      <c r="I1177" s="48"/>
      <c r="J1177" s="48"/>
      <c r="K1177" s="48"/>
      <c r="L1177" s="48"/>
      <c r="M1177" s="48"/>
      <c r="N1177" s="48"/>
      <c r="O1177" s="48"/>
      <c r="P1177" s="48"/>
      <c r="Q1177" s="48"/>
      <c r="R1177" s="48"/>
      <c r="S1177" s="48"/>
      <c r="T1177" s="48"/>
      <c r="U1177" s="48"/>
      <c r="V1177" s="48"/>
      <c r="W1177" s="48"/>
      <c r="X1177" s="48"/>
      <c r="Y1177" s="48"/>
      <c r="Z1177" s="48"/>
      <c r="AA1177" s="48"/>
      <c r="AB1177" s="48"/>
      <c r="AC1177" s="48"/>
      <c r="AD1177" s="48"/>
      <c r="AE1177" s="48"/>
      <c r="AF1177" s="48"/>
      <c r="AG1177" s="48"/>
      <c r="AH1177" s="48"/>
      <c r="AI1177" s="48"/>
      <c r="AJ1177" s="48"/>
      <c r="AK1177" s="48"/>
      <c r="AL1177" s="48"/>
      <c r="AM1177" s="48"/>
      <c r="AN1177" s="48"/>
      <c r="AO1177" s="48"/>
      <c r="AP1177" s="48"/>
      <c r="AQ1177" s="48"/>
      <c r="AR1177" s="48"/>
      <c r="AS1177" s="48"/>
      <c r="AT1177" s="48"/>
      <c r="AU1177" s="48"/>
      <c r="AV1177" s="48"/>
      <c r="AW1177" s="48"/>
      <c r="AX1177" s="48"/>
      <c r="AY1177" s="48"/>
      <c r="AZ1177" s="48"/>
      <c r="BA1177" s="48"/>
      <c r="BB1177" s="48"/>
      <c r="BC1177" s="48"/>
      <c r="BD1177" s="48"/>
      <c r="BE1177" s="48"/>
      <c r="BF1177" s="48"/>
      <c r="BG1177" s="48"/>
      <c r="BH1177" s="48"/>
      <c r="BI1177" s="48"/>
      <c r="BJ1177" s="48"/>
      <c r="BK1177" s="48"/>
      <c r="BL1177" s="77"/>
      <c r="BM1177" s="48"/>
      <c r="BN1177" s="48"/>
      <c r="BO1177" s="48"/>
      <c r="BP1177" s="48"/>
      <c r="BQ1177" s="48"/>
      <c r="BR1177" s="48"/>
      <c r="BS1177" s="48"/>
      <c r="BT1177" s="48"/>
      <c r="BU1177" s="48"/>
      <c r="BV1177" s="48"/>
      <c r="BW1177" s="48"/>
      <c r="BX1177" s="48"/>
      <c r="BY1177" s="48"/>
      <c r="BZ1177" s="48"/>
      <c r="CA1177" s="48"/>
      <c r="CB1177" s="48"/>
      <c r="CC1177" s="48"/>
      <c r="CD1177" s="48"/>
      <c r="CE1177" s="48"/>
    </row>
    <row r="1178" spans="1:83" ht="13.2" x14ac:dyDescent="0.25">
      <c r="A1178" s="48"/>
      <c r="B1178" s="48"/>
      <c r="C1178" s="48"/>
      <c r="D1178" s="48"/>
      <c r="E1178" s="48"/>
      <c r="F1178" s="48"/>
      <c r="G1178" s="48"/>
      <c r="H1178" s="48"/>
      <c r="I1178" s="48"/>
      <c r="J1178" s="48"/>
      <c r="K1178" s="48"/>
      <c r="L1178" s="48"/>
      <c r="M1178" s="48"/>
      <c r="N1178" s="48"/>
      <c r="O1178" s="48"/>
      <c r="P1178" s="48"/>
      <c r="Q1178" s="48"/>
      <c r="R1178" s="48"/>
      <c r="S1178" s="48"/>
      <c r="T1178" s="48"/>
      <c r="U1178" s="48"/>
      <c r="V1178" s="48"/>
      <c r="W1178" s="48"/>
      <c r="X1178" s="48"/>
      <c r="Y1178" s="48"/>
      <c r="Z1178" s="48"/>
      <c r="AA1178" s="48"/>
      <c r="AB1178" s="48"/>
      <c r="AC1178" s="48"/>
      <c r="AD1178" s="48"/>
      <c r="AE1178" s="48"/>
      <c r="AF1178" s="48"/>
      <c r="AG1178" s="48"/>
      <c r="AH1178" s="48"/>
      <c r="AI1178" s="48"/>
      <c r="AJ1178" s="48"/>
      <c r="AK1178" s="48"/>
      <c r="AL1178" s="48"/>
      <c r="AM1178" s="48"/>
      <c r="AN1178" s="48"/>
      <c r="AO1178" s="48"/>
      <c r="AP1178" s="48"/>
      <c r="AQ1178" s="48"/>
      <c r="AR1178" s="48"/>
      <c r="AS1178" s="48"/>
      <c r="AT1178" s="48"/>
      <c r="AU1178" s="48"/>
      <c r="AV1178" s="48"/>
      <c r="AW1178" s="48"/>
      <c r="AX1178" s="48"/>
      <c r="AY1178" s="48"/>
      <c r="AZ1178" s="48"/>
      <c r="BA1178" s="48"/>
      <c r="BB1178" s="48"/>
      <c r="BC1178" s="48"/>
      <c r="BD1178" s="48"/>
      <c r="BE1178" s="48"/>
      <c r="BF1178" s="48"/>
      <c r="BG1178" s="48"/>
      <c r="BH1178" s="48"/>
      <c r="BI1178" s="48"/>
      <c r="BJ1178" s="48"/>
      <c r="BK1178" s="48"/>
      <c r="BL1178" s="77"/>
      <c r="BM1178" s="48"/>
      <c r="BN1178" s="48"/>
      <c r="BO1178" s="48"/>
      <c r="BP1178" s="48"/>
      <c r="BQ1178" s="48"/>
      <c r="BR1178" s="48"/>
      <c r="BS1178" s="48"/>
      <c r="BT1178" s="48"/>
      <c r="BU1178" s="48"/>
      <c r="BV1178" s="48"/>
      <c r="BW1178" s="48"/>
      <c r="BX1178" s="48"/>
      <c r="BY1178" s="48"/>
      <c r="BZ1178" s="48"/>
      <c r="CA1178" s="48"/>
      <c r="CB1178" s="48"/>
      <c r="CC1178" s="48"/>
      <c r="CD1178" s="48"/>
      <c r="CE1178" s="48"/>
    </row>
    <row r="1179" spans="1:83" ht="13.2" x14ac:dyDescent="0.25">
      <c r="A1179" s="48"/>
      <c r="B1179" s="48"/>
      <c r="C1179" s="48"/>
      <c r="D1179" s="48"/>
      <c r="E1179" s="48"/>
      <c r="F1179" s="48"/>
      <c r="G1179" s="48"/>
      <c r="H1179" s="48"/>
      <c r="I1179" s="48"/>
      <c r="J1179" s="48"/>
      <c r="K1179" s="48"/>
      <c r="L1179" s="48"/>
      <c r="M1179" s="48"/>
      <c r="N1179" s="48"/>
      <c r="O1179" s="48"/>
      <c r="P1179" s="48"/>
      <c r="Q1179" s="48"/>
      <c r="R1179" s="48"/>
      <c r="S1179" s="48"/>
      <c r="T1179" s="48"/>
      <c r="U1179" s="48"/>
      <c r="V1179" s="48"/>
      <c r="W1179" s="48"/>
      <c r="X1179" s="48"/>
      <c r="Y1179" s="48"/>
      <c r="Z1179" s="48"/>
      <c r="AA1179" s="48"/>
      <c r="AB1179" s="48"/>
      <c r="AC1179" s="48"/>
      <c r="AD1179" s="48"/>
      <c r="AE1179" s="48"/>
      <c r="AF1179" s="48"/>
      <c r="AG1179" s="48"/>
      <c r="AH1179" s="48"/>
      <c r="AI1179" s="48"/>
      <c r="AJ1179" s="48"/>
      <c r="AK1179" s="48"/>
      <c r="AL1179" s="48"/>
      <c r="AM1179" s="48"/>
      <c r="AN1179" s="48"/>
      <c r="AO1179" s="48"/>
      <c r="AP1179" s="48"/>
      <c r="AQ1179" s="48"/>
      <c r="AR1179" s="48"/>
      <c r="AS1179" s="48"/>
      <c r="AT1179" s="48"/>
      <c r="AU1179" s="48"/>
      <c r="AV1179" s="48"/>
      <c r="AW1179" s="48"/>
      <c r="AX1179" s="48"/>
      <c r="AY1179" s="48"/>
      <c r="AZ1179" s="48"/>
      <c r="BA1179" s="48"/>
      <c r="BB1179" s="48"/>
      <c r="BC1179" s="48"/>
      <c r="BD1179" s="48"/>
      <c r="BE1179" s="48"/>
      <c r="BF1179" s="48"/>
      <c r="BG1179" s="48"/>
      <c r="BH1179" s="48"/>
      <c r="BI1179" s="48"/>
      <c r="BJ1179" s="48"/>
      <c r="BK1179" s="48"/>
      <c r="BL1179" s="77"/>
      <c r="BM1179" s="48"/>
      <c r="BN1179" s="48"/>
      <c r="BO1179" s="48"/>
      <c r="BP1179" s="48"/>
      <c r="BQ1179" s="48"/>
      <c r="BR1179" s="48"/>
      <c r="BS1179" s="48"/>
      <c r="BT1179" s="48"/>
      <c r="BU1179" s="48"/>
      <c r="BV1179" s="48"/>
      <c r="BW1179" s="48"/>
      <c r="BX1179" s="48"/>
      <c r="BY1179" s="48"/>
      <c r="BZ1179" s="48"/>
      <c r="CA1179" s="48"/>
      <c r="CB1179" s="48"/>
      <c r="CC1179" s="48"/>
      <c r="CD1179" s="48"/>
      <c r="CE1179" s="48"/>
    </row>
    <row r="1180" spans="1:83" ht="13.2" x14ac:dyDescent="0.25">
      <c r="A1180" s="48"/>
      <c r="B1180" s="48"/>
      <c r="C1180" s="48"/>
      <c r="D1180" s="48"/>
      <c r="E1180" s="48"/>
      <c r="F1180" s="48"/>
      <c r="G1180" s="48"/>
      <c r="H1180" s="48"/>
      <c r="I1180" s="48"/>
      <c r="J1180" s="48"/>
      <c r="K1180" s="48"/>
      <c r="L1180" s="48"/>
      <c r="M1180" s="48"/>
      <c r="N1180" s="48"/>
      <c r="O1180" s="48"/>
      <c r="P1180" s="48"/>
      <c r="Q1180" s="48"/>
      <c r="R1180" s="48"/>
      <c r="S1180" s="48"/>
      <c r="T1180" s="48"/>
      <c r="U1180" s="48"/>
      <c r="V1180" s="48"/>
      <c r="W1180" s="48"/>
      <c r="X1180" s="48"/>
      <c r="Y1180" s="48"/>
      <c r="Z1180" s="48"/>
      <c r="AA1180" s="48"/>
      <c r="AB1180" s="48"/>
      <c r="AC1180" s="48"/>
      <c r="AD1180" s="48"/>
      <c r="AE1180" s="48"/>
      <c r="AF1180" s="48"/>
      <c r="AG1180" s="48"/>
      <c r="AH1180" s="48"/>
      <c r="AI1180" s="48"/>
      <c r="AJ1180" s="48"/>
      <c r="AK1180" s="48"/>
      <c r="AL1180" s="48"/>
      <c r="AM1180" s="48"/>
      <c r="AN1180" s="48"/>
      <c r="AO1180" s="48"/>
      <c r="AP1180" s="48"/>
      <c r="AQ1180" s="48"/>
      <c r="AR1180" s="48"/>
      <c r="AS1180" s="48"/>
      <c r="AT1180" s="48"/>
      <c r="AU1180" s="48"/>
      <c r="AV1180" s="48"/>
      <c r="AW1180" s="48"/>
      <c r="AX1180" s="48"/>
      <c r="AY1180" s="48"/>
      <c r="AZ1180" s="48"/>
      <c r="BA1180" s="48"/>
      <c r="BB1180" s="48"/>
      <c r="BC1180" s="48"/>
      <c r="BD1180" s="48"/>
      <c r="BE1180" s="48"/>
      <c r="BF1180" s="48"/>
      <c r="BG1180" s="48"/>
      <c r="BH1180" s="48"/>
      <c r="BI1180" s="48"/>
      <c r="BJ1180" s="48"/>
      <c r="BK1180" s="48"/>
      <c r="BL1180" s="77"/>
      <c r="BM1180" s="48"/>
      <c r="BN1180" s="48"/>
      <c r="BO1180" s="48"/>
      <c r="BP1180" s="48"/>
      <c r="BQ1180" s="48"/>
      <c r="BR1180" s="48"/>
      <c r="BS1180" s="48"/>
      <c r="BT1180" s="48"/>
      <c r="BU1180" s="48"/>
      <c r="BV1180" s="48"/>
      <c r="BW1180" s="48"/>
      <c r="BX1180" s="48"/>
      <c r="BY1180" s="48"/>
      <c r="BZ1180" s="48"/>
      <c r="CA1180" s="48"/>
      <c r="CB1180" s="48"/>
      <c r="CC1180" s="48"/>
      <c r="CD1180" s="48"/>
      <c r="CE1180" s="48"/>
    </row>
    <row r="1181" spans="1:83" ht="13.2" x14ac:dyDescent="0.25">
      <c r="A1181" s="48"/>
      <c r="B1181" s="48"/>
      <c r="C1181" s="48"/>
      <c r="D1181" s="48"/>
      <c r="E1181" s="48"/>
      <c r="F1181" s="48"/>
      <c r="G1181" s="48"/>
      <c r="H1181" s="48"/>
      <c r="I1181" s="48"/>
      <c r="J1181" s="48"/>
      <c r="K1181" s="48"/>
      <c r="L1181" s="48"/>
      <c r="M1181" s="48"/>
      <c r="N1181" s="48"/>
      <c r="O1181" s="48"/>
      <c r="P1181" s="48"/>
      <c r="Q1181" s="48"/>
      <c r="R1181" s="48"/>
      <c r="S1181" s="48"/>
      <c r="T1181" s="48"/>
      <c r="U1181" s="48"/>
      <c r="V1181" s="48"/>
      <c r="W1181" s="48"/>
      <c r="X1181" s="48"/>
      <c r="Y1181" s="48"/>
      <c r="Z1181" s="48"/>
      <c r="AA1181" s="48"/>
      <c r="AB1181" s="48"/>
      <c r="AC1181" s="48"/>
      <c r="AD1181" s="48"/>
      <c r="AE1181" s="48"/>
      <c r="AF1181" s="48"/>
      <c r="AG1181" s="48"/>
      <c r="AH1181" s="48"/>
      <c r="AI1181" s="48"/>
      <c r="AJ1181" s="48"/>
      <c r="AK1181" s="48"/>
      <c r="AL1181" s="48"/>
      <c r="AM1181" s="48"/>
      <c r="AN1181" s="48"/>
      <c r="AO1181" s="48"/>
      <c r="AP1181" s="48"/>
      <c r="AQ1181" s="48"/>
      <c r="AR1181" s="48"/>
      <c r="AS1181" s="48"/>
      <c r="AT1181" s="48"/>
      <c r="AU1181" s="48"/>
      <c r="AV1181" s="48"/>
      <c r="AW1181" s="48"/>
      <c r="AX1181" s="48"/>
      <c r="AY1181" s="48"/>
      <c r="AZ1181" s="48"/>
      <c r="BA1181" s="48"/>
      <c r="BB1181" s="48"/>
      <c r="BC1181" s="48"/>
      <c r="BD1181" s="48"/>
      <c r="BE1181" s="48"/>
      <c r="BF1181" s="48"/>
      <c r="BG1181" s="48"/>
      <c r="BH1181" s="48"/>
      <c r="BI1181" s="48"/>
      <c r="BJ1181" s="48"/>
      <c r="BK1181" s="48"/>
      <c r="BL1181" s="77"/>
      <c r="BM1181" s="48"/>
      <c r="BN1181" s="48"/>
      <c r="BO1181" s="48"/>
      <c r="BP1181" s="48"/>
      <c r="BQ1181" s="48"/>
      <c r="BR1181" s="48"/>
      <c r="BS1181" s="48"/>
      <c r="BT1181" s="48"/>
      <c r="BU1181" s="48"/>
      <c r="BV1181" s="48"/>
      <c r="BW1181" s="48"/>
      <c r="BX1181" s="48"/>
      <c r="BY1181" s="48"/>
      <c r="BZ1181" s="48"/>
      <c r="CA1181" s="48"/>
      <c r="CB1181" s="48"/>
      <c r="CC1181" s="48"/>
      <c r="CD1181" s="48"/>
      <c r="CE1181" s="48"/>
    </row>
    <row r="1182" spans="1:83" ht="13.2" x14ac:dyDescent="0.25">
      <c r="A1182" s="48"/>
      <c r="B1182" s="48"/>
      <c r="C1182" s="48"/>
      <c r="D1182" s="48"/>
      <c r="E1182" s="48"/>
      <c r="F1182" s="48"/>
      <c r="G1182" s="48"/>
      <c r="H1182" s="48"/>
      <c r="I1182" s="48"/>
      <c r="J1182" s="48"/>
      <c r="K1182" s="48"/>
      <c r="L1182" s="48"/>
      <c r="M1182" s="48"/>
      <c r="N1182" s="48"/>
      <c r="O1182" s="48"/>
      <c r="P1182" s="48"/>
      <c r="Q1182" s="48"/>
      <c r="R1182" s="48"/>
      <c r="S1182" s="48"/>
      <c r="T1182" s="48"/>
      <c r="U1182" s="48"/>
      <c r="V1182" s="48"/>
      <c r="W1182" s="48"/>
      <c r="X1182" s="48"/>
      <c r="Y1182" s="48"/>
      <c r="Z1182" s="48"/>
      <c r="AA1182" s="48"/>
      <c r="AB1182" s="48"/>
      <c r="AC1182" s="48"/>
      <c r="AD1182" s="48"/>
      <c r="AE1182" s="48"/>
      <c r="AF1182" s="48"/>
      <c r="AG1182" s="48"/>
      <c r="AH1182" s="48"/>
      <c r="AI1182" s="48"/>
      <c r="AJ1182" s="48"/>
      <c r="AK1182" s="48"/>
      <c r="AL1182" s="48"/>
      <c r="AM1182" s="48"/>
      <c r="AN1182" s="48"/>
      <c r="AO1182" s="48"/>
      <c r="AP1182" s="48"/>
      <c r="AQ1182" s="48"/>
      <c r="AR1182" s="48"/>
      <c r="AS1182" s="48"/>
      <c r="AT1182" s="48"/>
      <c r="AU1182" s="48"/>
      <c r="AV1182" s="48"/>
      <c r="AW1182" s="48"/>
      <c r="AX1182" s="48"/>
      <c r="AY1182" s="48"/>
      <c r="AZ1182" s="48"/>
      <c r="BA1182" s="48"/>
      <c r="BB1182" s="48"/>
      <c r="BC1182" s="48"/>
      <c r="BD1182" s="48"/>
      <c r="BE1182" s="48"/>
      <c r="BF1182" s="48"/>
      <c r="BG1182" s="48"/>
      <c r="BH1182" s="48"/>
      <c r="BI1182" s="48"/>
      <c r="BJ1182" s="48"/>
      <c r="BK1182" s="48"/>
      <c r="BL1182" s="77"/>
      <c r="BM1182" s="48"/>
      <c r="BN1182" s="48"/>
      <c r="BO1182" s="48"/>
      <c r="BP1182" s="48"/>
      <c r="BQ1182" s="48"/>
      <c r="BR1182" s="48"/>
      <c r="BS1182" s="48"/>
      <c r="BT1182" s="48"/>
      <c r="BU1182" s="48"/>
      <c r="BV1182" s="48"/>
      <c r="BW1182" s="48"/>
      <c r="BX1182" s="48"/>
      <c r="BY1182" s="48"/>
      <c r="BZ1182" s="48"/>
      <c r="CA1182" s="48"/>
      <c r="CB1182" s="48"/>
      <c r="CC1182" s="48"/>
      <c r="CD1182" s="48"/>
      <c r="CE1182" s="48"/>
    </row>
    <row r="1183" spans="1:83" ht="13.2" x14ac:dyDescent="0.25">
      <c r="A1183" s="48"/>
      <c r="B1183" s="48"/>
      <c r="C1183" s="48"/>
      <c r="D1183" s="48"/>
      <c r="E1183" s="48"/>
      <c r="F1183" s="48"/>
      <c r="G1183" s="48"/>
      <c r="H1183" s="48"/>
      <c r="I1183" s="48"/>
      <c r="J1183" s="48"/>
      <c r="K1183" s="48"/>
      <c r="L1183" s="48"/>
      <c r="M1183" s="48"/>
      <c r="N1183" s="48"/>
      <c r="O1183" s="48"/>
      <c r="P1183" s="48"/>
      <c r="Q1183" s="48"/>
      <c r="R1183" s="48"/>
      <c r="S1183" s="48"/>
      <c r="T1183" s="48"/>
      <c r="U1183" s="48"/>
      <c r="V1183" s="48"/>
      <c r="W1183" s="48"/>
      <c r="X1183" s="48"/>
      <c r="Y1183" s="48"/>
      <c r="Z1183" s="48"/>
      <c r="AA1183" s="48"/>
      <c r="AB1183" s="48"/>
      <c r="AC1183" s="48"/>
      <c r="AD1183" s="48"/>
      <c r="AE1183" s="48"/>
      <c r="AF1183" s="48"/>
      <c r="AG1183" s="48"/>
      <c r="AH1183" s="48"/>
      <c r="AI1183" s="48"/>
      <c r="AJ1183" s="48"/>
      <c r="AK1183" s="48"/>
      <c r="AL1183" s="48"/>
      <c r="AM1183" s="48"/>
      <c r="AN1183" s="48"/>
      <c r="AO1183" s="48"/>
      <c r="AP1183" s="48"/>
      <c r="AQ1183" s="48"/>
      <c r="AR1183" s="48"/>
      <c r="AS1183" s="48"/>
      <c r="AT1183" s="48"/>
      <c r="AU1183" s="48"/>
      <c r="AV1183" s="48"/>
      <c r="AW1183" s="48"/>
      <c r="AX1183" s="48"/>
      <c r="AY1183" s="48"/>
      <c r="AZ1183" s="48"/>
      <c r="BA1183" s="48"/>
      <c r="BB1183" s="48"/>
      <c r="BC1183" s="48"/>
      <c r="BD1183" s="48"/>
      <c r="BE1183" s="48"/>
      <c r="BF1183" s="48"/>
      <c r="BG1183" s="48"/>
      <c r="BH1183" s="48"/>
      <c r="BI1183" s="48"/>
      <c r="BJ1183" s="48"/>
      <c r="BK1183" s="48"/>
      <c r="BL1183" s="77"/>
      <c r="BM1183" s="48"/>
      <c r="BN1183" s="48"/>
      <c r="BO1183" s="48"/>
      <c r="BP1183" s="48"/>
      <c r="BQ1183" s="48"/>
      <c r="BR1183" s="48"/>
      <c r="BS1183" s="48"/>
      <c r="BT1183" s="48"/>
      <c r="BU1183" s="48"/>
      <c r="BV1183" s="48"/>
      <c r="BW1183" s="48"/>
      <c r="BX1183" s="48"/>
      <c r="BY1183" s="48"/>
      <c r="BZ1183" s="48"/>
      <c r="CA1183" s="48"/>
      <c r="CB1183" s="48"/>
      <c r="CC1183" s="48"/>
      <c r="CD1183" s="48"/>
      <c r="CE1183" s="48"/>
    </row>
    <row r="1184" spans="1:83" ht="13.2" x14ac:dyDescent="0.25">
      <c r="A1184" s="48"/>
      <c r="B1184" s="48"/>
      <c r="C1184" s="48"/>
      <c r="D1184" s="48"/>
      <c r="E1184" s="48"/>
      <c r="F1184" s="48"/>
      <c r="G1184" s="48"/>
      <c r="H1184" s="48"/>
      <c r="I1184" s="48"/>
      <c r="J1184" s="48"/>
      <c r="K1184" s="48"/>
      <c r="L1184" s="48"/>
      <c r="M1184" s="48"/>
      <c r="N1184" s="48"/>
      <c r="O1184" s="48"/>
      <c r="P1184" s="48"/>
      <c r="Q1184" s="48"/>
      <c r="R1184" s="48"/>
      <c r="S1184" s="48"/>
      <c r="T1184" s="48"/>
      <c r="U1184" s="48"/>
      <c r="V1184" s="48"/>
      <c r="W1184" s="48"/>
      <c r="X1184" s="48"/>
      <c r="Y1184" s="48"/>
      <c r="Z1184" s="48"/>
      <c r="AA1184" s="48"/>
      <c r="AB1184" s="48"/>
      <c r="AC1184" s="48"/>
      <c r="AD1184" s="48"/>
      <c r="AE1184" s="48"/>
      <c r="AF1184" s="48"/>
      <c r="AG1184" s="48"/>
      <c r="AH1184" s="48"/>
      <c r="AI1184" s="48"/>
      <c r="AJ1184" s="48"/>
      <c r="AK1184" s="48"/>
      <c r="AL1184" s="48"/>
      <c r="AM1184" s="48"/>
      <c r="AN1184" s="48"/>
      <c r="AO1184" s="48"/>
      <c r="AP1184" s="48"/>
      <c r="AQ1184" s="48"/>
      <c r="AR1184" s="48"/>
      <c r="AS1184" s="48"/>
      <c r="AT1184" s="48"/>
      <c r="AU1184" s="48"/>
      <c r="AV1184" s="48"/>
      <c r="AW1184" s="48"/>
      <c r="AX1184" s="48"/>
      <c r="AY1184" s="48"/>
      <c r="AZ1184" s="48"/>
      <c r="BA1184" s="48"/>
      <c r="BB1184" s="48"/>
      <c r="BC1184" s="48"/>
      <c r="BD1184" s="48"/>
      <c r="BE1184" s="48"/>
      <c r="BF1184" s="48"/>
      <c r="BG1184" s="48"/>
      <c r="BH1184" s="48"/>
      <c r="BI1184" s="48"/>
      <c r="BJ1184" s="48"/>
      <c r="BK1184" s="48"/>
      <c r="BL1184" s="77"/>
      <c r="BM1184" s="48"/>
      <c r="BN1184" s="48"/>
      <c r="BO1184" s="48"/>
      <c r="BP1184" s="48"/>
      <c r="BQ1184" s="48"/>
      <c r="BR1184" s="48"/>
      <c r="BS1184" s="48"/>
      <c r="BT1184" s="48"/>
      <c r="BU1184" s="48"/>
      <c r="BV1184" s="48"/>
      <c r="BW1184" s="48"/>
      <c r="BX1184" s="48"/>
      <c r="BY1184" s="48"/>
      <c r="BZ1184" s="48"/>
      <c r="CA1184" s="48"/>
      <c r="CB1184" s="48"/>
      <c r="CC1184" s="48"/>
      <c r="CD1184" s="48"/>
      <c r="CE1184" s="48"/>
    </row>
    <row r="1185" spans="1:83" ht="13.2" x14ac:dyDescent="0.25">
      <c r="A1185" s="48"/>
      <c r="B1185" s="48"/>
      <c r="C1185" s="48"/>
      <c r="D1185" s="48"/>
      <c r="E1185" s="48"/>
      <c r="F1185" s="48"/>
      <c r="G1185" s="48"/>
      <c r="H1185" s="48"/>
      <c r="I1185" s="48"/>
      <c r="J1185" s="48"/>
      <c r="K1185" s="48"/>
      <c r="L1185" s="48"/>
      <c r="M1185" s="48"/>
      <c r="N1185" s="48"/>
      <c r="O1185" s="48"/>
      <c r="P1185" s="48"/>
      <c r="Q1185" s="48"/>
      <c r="R1185" s="48"/>
      <c r="S1185" s="48"/>
      <c r="T1185" s="48"/>
      <c r="U1185" s="48"/>
      <c r="V1185" s="48"/>
      <c r="W1185" s="48"/>
      <c r="X1185" s="48"/>
      <c r="Y1185" s="48"/>
      <c r="Z1185" s="48"/>
      <c r="AA1185" s="48"/>
      <c r="AB1185" s="48"/>
      <c r="AC1185" s="48"/>
      <c r="AD1185" s="48"/>
      <c r="AE1185" s="48"/>
      <c r="AF1185" s="48"/>
      <c r="AG1185" s="48"/>
      <c r="AH1185" s="48"/>
      <c r="AI1185" s="48"/>
      <c r="AJ1185" s="48"/>
      <c r="AK1185" s="48"/>
      <c r="AL1185" s="48"/>
      <c r="AM1185" s="48"/>
      <c r="AN1185" s="48"/>
      <c r="AO1185" s="48"/>
      <c r="AP1185" s="48"/>
      <c r="AQ1185" s="48"/>
      <c r="AR1185" s="48"/>
      <c r="AS1185" s="48"/>
      <c r="AT1185" s="48"/>
      <c r="AU1185" s="48"/>
      <c r="AV1185" s="48"/>
      <c r="AW1185" s="48"/>
      <c r="AX1185" s="48"/>
      <c r="AY1185" s="48"/>
      <c r="AZ1185" s="48"/>
      <c r="BA1185" s="48"/>
      <c r="BB1185" s="48"/>
      <c r="BC1185" s="48"/>
      <c r="BD1185" s="48"/>
      <c r="BE1185" s="48"/>
      <c r="BF1185" s="48"/>
      <c r="BG1185" s="48"/>
      <c r="BH1185" s="48"/>
      <c r="BI1185" s="48"/>
      <c r="BJ1185" s="48"/>
      <c r="BK1185" s="48"/>
      <c r="BL1185" s="77"/>
      <c r="BM1185" s="48"/>
      <c r="BN1185" s="48"/>
      <c r="BO1185" s="48"/>
      <c r="BP1185" s="48"/>
      <c r="BQ1185" s="48"/>
      <c r="BR1185" s="48"/>
      <c r="BS1185" s="48"/>
      <c r="BT1185" s="48"/>
      <c r="BU1185" s="48"/>
      <c r="BV1185" s="48"/>
      <c r="BW1185" s="48"/>
      <c r="BX1185" s="48"/>
      <c r="BY1185" s="48"/>
      <c r="BZ1185" s="48"/>
      <c r="CA1185" s="48"/>
      <c r="CB1185" s="48"/>
      <c r="CC1185" s="48"/>
      <c r="CD1185" s="48"/>
      <c r="CE1185" s="48"/>
    </row>
    <row r="1186" spans="1:83" ht="13.2" x14ac:dyDescent="0.25">
      <c r="A1186" s="48"/>
      <c r="B1186" s="48"/>
      <c r="C1186" s="48"/>
      <c r="D1186" s="48"/>
      <c r="E1186" s="48"/>
      <c r="F1186" s="48"/>
      <c r="G1186" s="48"/>
      <c r="H1186" s="48"/>
      <c r="I1186" s="48"/>
      <c r="J1186" s="48"/>
      <c r="K1186" s="48"/>
      <c r="L1186" s="48"/>
      <c r="M1186" s="48"/>
      <c r="N1186" s="48"/>
      <c r="O1186" s="48"/>
      <c r="P1186" s="48"/>
      <c r="Q1186" s="48"/>
      <c r="R1186" s="48"/>
      <c r="S1186" s="48"/>
      <c r="T1186" s="48"/>
      <c r="U1186" s="48"/>
      <c r="V1186" s="48"/>
      <c r="W1186" s="48"/>
      <c r="X1186" s="48"/>
      <c r="Y1186" s="48"/>
      <c r="Z1186" s="48"/>
      <c r="AA1186" s="48"/>
      <c r="AB1186" s="48"/>
      <c r="AC1186" s="48"/>
      <c r="AD1186" s="48"/>
      <c r="AE1186" s="48"/>
      <c r="AF1186" s="48"/>
      <c r="AG1186" s="48"/>
      <c r="AH1186" s="48"/>
      <c r="AI1186" s="48"/>
      <c r="AJ1186" s="48"/>
      <c r="AK1186" s="48"/>
      <c r="AL1186" s="48"/>
      <c r="AM1186" s="48"/>
      <c r="AN1186" s="48"/>
      <c r="AO1186" s="48"/>
      <c r="AP1186" s="48"/>
      <c r="AQ1186" s="48"/>
      <c r="AR1186" s="48"/>
      <c r="AS1186" s="48"/>
      <c r="AT1186" s="48"/>
      <c r="AU1186" s="48"/>
      <c r="AV1186" s="48"/>
      <c r="AW1186" s="48"/>
      <c r="AX1186" s="48"/>
      <c r="AY1186" s="48"/>
      <c r="AZ1186" s="48"/>
      <c r="BA1186" s="48"/>
      <c r="BB1186" s="48"/>
      <c r="BC1186" s="48"/>
      <c r="BD1186" s="48"/>
      <c r="BE1186" s="48"/>
      <c r="BF1186" s="48"/>
      <c r="BG1186" s="48"/>
      <c r="BH1186" s="48"/>
      <c r="BI1186" s="48"/>
      <c r="BJ1186" s="48"/>
      <c r="BK1186" s="48"/>
      <c r="BL1186" s="77"/>
      <c r="BM1186" s="48"/>
      <c r="BN1186" s="48"/>
      <c r="BO1186" s="48"/>
      <c r="BP1186" s="48"/>
      <c r="BQ1186" s="48"/>
      <c r="BR1186" s="48"/>
      <c r="BS1186" s="48"/>
      <c r="BT1186" s="48"/>
      <c r="BU1186" s="48"/>
      <c r="BV1186" s="48"/>
      <c r="BW1186" s="48"/>
      <c r="BX1186" s="48"/>
      <c r="BY1186" s="48"/>
      <c r="BZ1186" s="48"/>
      <c r="CA1186" s="48"/>
      <c r="CB1186" s="48"/>
      <c r="CC1186" s="48"/>
      <c r="CD1186" s="48"/>
      <c r="CE1186" s="48"/>
    </row>
    <row r="1187" spans="1:83" ht="13.2" x14ac:dyDescent="0.25">
      <c r="A1187" s="48"/>
      <c r="B1187" s="48"/>
      <c r="C1187" s="48"/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48"/>
      <c r="O1187" s="48"/>
      <c r="P1187" s="48"/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8"/>
      <c r="AC1187" s="48"/>
      <c r="AD1187" s="48"/>
      <c r="AE1187" s="48"/>
      <c r="AF1187" s="48"/>
      <c r="AG1187" s="48"/>
      <c r="AH1187" s="48"/>
      <c r="AI1187" s="48"/>
      <c r="AJ1187" s="48"/>
      <c r="AK1187" s="48"/>
      <c r="AL1187" s="48"/>
      <c r="AM1187" s="48"/>
      <c r="AN1187" s="48"/>
      <c r="AO1187" s="48"/>
      <c r="AP1187" s="48"/>
      <c r="AQ1187" s="48"/>
      <c r="AR1187" s="48"/>
      <c r="AS1187" s="48"/>
      <c r="AT1187" s="48"/>
      <c r="AU1187" s="48"/>
      <c r="AV1187" s="48"/>
      <c r="AW1187" s="48"/>
      <c r="AX1187" s="48"/>
      <c r="AY1187" s="48"/>
      <c r="AZ1187" s="48"/>
      <c r="BA1187" s="48"/>
      <c r="BB1187" s="48"/>
      <c r="BC1187" s="48"/>
      <c r="BD1187" s="48"/>
      <c r="BE1187" s="48"/>
      <c r="BF1187" s="48"/>
      <c r="BG1187" s="48"/>
      <c r="BH1187" s="48"/>
      <c r="BI1187" s="48"/>
      <c r="BJ1187" s="48"/>
      <c r="BK1187" s="48"/>
      <c r="BL1187" s="77"/>
      <c r="BM1187" s="48"/>
      <c r="BN1187" s="48"/>
      <c r="BO1187" s="48"/>
      <c r="BP1187" s="48"/>
      <c r="BQ1187" s="48"/>
      <c r="BR1187" s="48"/>
      <c r="BS1187" s="48"/>
      <c r="BT1187" s="48"/>
      <c r="BU1187" s="48"/>
      <c r="BV1187" s="48"/>
      <c r="BW1187" s="48"/>
      <c r="BX1187" s="48"/>
      <c r="BY1187" s="48"/>
      <c r="BZ1187" s="48"/>
      <c r="CA1187" s="48"/>
      <c r="CB1187" s="48"/>
      <c r="CC1187" s="48"/>
      <c r="CD1187" s="48"/>
      <c r="CE1187" s="48"/>
    </row>
    <row r="1188" spans="1:83" ht="13.2" x14ac:dyDescent="0.25">
      <c r="A1188" s="48"/>
      <c r="B1188" s="48"/>
      <c r="C1188" s="48"/>
      <c r="D1188" s="48"/>
      <c r="E1188" s="48"/>
      <c r="F1188" s="48"/>
      <c r="G1188" s="48"/>
      <c r="H1188" s="48"/>
      <c r="I1188" s="48"/>
      <c r="J1188" s="48"/>
      <c r="K1188" s="48"/>
      <c r="L1188" s="48"/>
      <c r="M1188" s="48"/>
      <c r="N1188" s="48"/>
      <c r="O1188" s="48"/>
      <c r="P1188" s="48"/>
      <c r="Q1188" s="48"/>
      <c r="R1188" s="48"/>
      <c r="S1188" s="48"/>
      <c r="T1188" s="48"/>
      <c r="U1188" s="48"/>
      <c r="V1188" s="48"/>
      <c r="W1188" s="48"/>
      <c r="X1188" s="48"/>
      <c r="Y1188" s="48"/>
      <c r="Z1188" s="48"/>
      <c r="AA1188" s="48"/>
      <c r="AB1188" s="48"/>
      <c r="AC1188" s="48"/>
      <c r="AD1188" s="48"/>
      <c r="AE1188" s="48"/>
      <c r="AF1188" s="48"/>
      <c r="AG1188" s="48"/>
      <c r="AH1188" s="48"/>
      <c r="AI1188" s="48"/>
      <c r="AJ1188" s="48"/>
      <c r="AK1188" s="48"/>
      <c r="AL1188" s="48"/>
      <c r="AM1188" s="48"/>
      <c r="AN1188" s="48"/>
      <c r="AO1188" s="48"/>
      <c r="AP1188" s="48"/>
      <c r="AQ1188" s="48"/>
      <c r="AR1188" s="48"/>
      <c r="AS1188" s="48"/>
      <c r="AT1188" s="48"/>
      <c r="AU1188" s="48"/>
      <c r="AV1188" s="48"/>
      <c r="AW1188" s="48"/>
      <c r="AX1188" s="48"/>
      <c r="AY1188" s="48"/>
      <c r="AZ1188" s="48"/>
      <c r="BA1188" s="48"/>
      <c r="BB1188" s="48"/>
      <c r="BC1188" s="48"/>
      <c r="BD1188" s="48"/>
      <c r="BE1188" s="48"/>
      <c r="BF1188" s="48"/>
      <c r="BG1188" s="48"/>
      <c r="BH1188" s="48"/>
      <c r="BI1188" s="48"/>
      <c r="BJ1188" s="48"/>
      <c r="BK1188" s="48"/>
      <c r="BL1188" s="77"/>
      <c r="BM1188" s="48"/>
      <c r="BN1188" s="48"/>
      <c r="BO1188" s="48"/>
      <c r="BP1188" s="48"/>
      <c r="BQ1188" s="48"/>
      <c r="BR1188" s="48"/>
      <c r="BS1188" s="48"/>
      <c r="BT1188" s="48"/>
      <c r="BU1188" s="48"/>
      <c r="BV1188" s="48"/>
      <c r="BW1188" s="48"/>
      <c r="BX1188" s="48"/>
      <c r="BY1188" s="48"/>
      <c r="BZ1188" s="48"/>
      <c r="CA1188" s="48"/>
      <c r="CB1188" s="48"/>
      <c r="CC1188" s="48"/>
      <c r="CD1188" s="48"/>
      <c r="CE1188" s="48"/>
    </row>
    <row r="1189" spans="1:83" ht="13.2" x14ac:dyDescent="0.25">
      <c r="A1189" s="48"/>
      <c r="B1189" s="48"/>
      <c r="C1189" s="48"/>
      <c r="D1189" s="48"/>
      <c r="E1189" s="48"/>
      <c r="F1189" s="48"/>
      <c r="G1189" s="48"/>
      <c r="H1189" s="48"/>
      <c r="I1189" s="48"/>
      <c r="J1189" s="48"/>
      <c r="K1189" s="48"/>
      <c r="L1189" s="48"/>
      <c r="M1189" s="48"/>
      <c r="N1189" s="48"/>
      <c r="O1189" s="48"/>
      <c r="P1189" s="48"/>
      <c r="Q1189" s="48"/>
      <c r="R1189" s="48"/>
      <c r="S1189" s="48"/>
      <c r="T1189" s="48"/>
      <c r="U1189" s="48"/>
      <c r="V1189" s="48"/>
      <c r="W1189" s="48"/>
      <c r="X1189" s="48"/>
      <c r="Y1189" s="48"/>
      <c r="Z1189" s="48"/>
      <c r="AA1189" s="48"/>
      <c r="AB1189" s="48"/>
      <c r="AC1189" s="48"/>
      <c r="AD1189" s="48"/>
      <c r="AE1189" s="48"/>
      <c r="AF1189" s="48"/>
      <c r="AG1189" s="48"/>
      <c r="AH1189" s="48"/>
      <c r="AI1189" s="48"/>
      <c r="AJ1189" s="48"/>
      <c r="AK1189" s="48"/>
      <c r="AL1189" s="48"/>
      <c r="AM1189" s="48"/>
      <c r="AN1189" s="48"/>
      <c r="AO1189" s="48"/>
      <c r="AP1189" s="48"/>
      <c r="AQ1189" s="48"/>
      <c r="AR1189" s="48"/>
      <c r="AS1189" s="48"/>
      <c r="AT1189" s="48"/>
      <c r="AU1189" s="48"/>
      <c r="AV1189" s="48"/>
      <c r="AW1189" s="48"/>
      <c r="AX1189" s="48"/>
      <c r="AY1189" s="48"/>
      <c r="AZ1189" s="48"/>
      <c r="BA1189" s="48"/>
      <c r="BB1189" s="48"/>
      <c r="BC1189" s="48"/>
      <c r="BD1189" s="48"/>
      <c r="BE1189" s="48"/>
      <c r="BF1189" s="48"/>
      <c r="BG1189" s="48"/>
      <c r="BH1189" s="48"/>
      <c r="BI1189" s="48"/>
      <c r="BJ1189" s="48"/>
      <c r="BK1189" s="48"/>
      <c r="BL1189" s="77"/>
      <c r="BM1189" s="48"/>
      <c r="BN1189" s="48"/>
      <c r="BO1189" s="48"/>
      <c r="BP1189" s="48"/>
      <c r="BQ1189" s="48"/>
      <c r="BR1189" s="48"/>
      <c r="BS1189" s="48"/>
      <c r="BT1189" s="48"/>
      <c r="BU1189" s="48"/>
      <c r="BV1189" s="48"/>
      <c r="BW1189" s="48"/>
      <c r="BX1189" s="48"/>
      <c r="BY1189" s="48"/>
      <c r="BZ1189" s="48"/>
      <c r="CA1189" s="48"/>
      <c r="CB1189" s="48"/>
      <c r="CC1189" s="48"/>
      <c r="CD1189" s="48"/>
      <c r="CE1189" s="48"/>
    </row>
    <row r="1190" spans="1:83" ht="13.2" x14ac:dyDescent="0.25">
      <c r="A1190" s="48"/>
      <c r="B1190" s="48"/>
      <c r="C1190" s="48"/>
      <c r="D1190" s="48"/>
      <c r="E1190" s="48"/>
      <c r="F1190" s="48"/>
      <c r="G1190" s="48"/>
      <c r="H1190" s="48"/>
      <c r="I1190" s="48"/>
      <c r="J1190" s="48"/>
      <c r="K1190" s="48"/>
      <c r="L1190" s="48"/>
      <c r="M1190" s="48"/>
      <c r="N1190" s="48"/>
      <c r="O1190" s="48"/>
      <c r="P1190" s="48"/>
      <c r="Q1190" s="48"/>
      <c r="R1190" s="48"/>
      <c r="S1190" s="48"/>
      <c r="T1190" s="48"/>
      <c r="U1190" s="48"/>
      <c r="V1190" s="48"/>
      <c r="W1190" s="48"/>
      <c r="X1190" s="48"/>
      <c r="Y1190" s="48"/>
      <c r="Z1190" s="48"/>
      <c r="AA1190" s="48"/>
      <c r="AB1190" s="48"/>
      <c r="AC1190" s="48"/>
      <c r="AD1190" s="48"/>
      <c r="AE1190" s="48"/>
      <c r="AF1190" s="48"/>
      <c r="AG1190" s="48"/>
      <c r="AH1190" s="48"/>
      <c r="AI1190" s="48"/>
      <c r="AJ1190" s="48"/>
      <c r="AK1190" s="48"/>
      <c r="AL1190" s="48"/>
      <c r="AM1190" s="48"/>
      <c r="AN1190" s="48"/>
      <c r="AO1190" s="48"/>
      <c r="AP1190" s="48"/>
      <c r="AQ1190" s="48"/>
      <c r="AR1190" s="48"/>
      <c r="AS1190" s="48"/>
      <c r="AT1190" s="48"/>
      <c r="AU1190" s="48"/>
      <c r="AV1190" s="48"/>
      <c r="AW1190" s="48"/>
      <c r="AX1190" s="48"/>
      <c r="AY1190" s="48"/>
      <c r="AZ1190" s="48"/>
      <c r="BA1190" s="48"/>
      <c r="BB1190" s="48"/>
      <c r="BC1190" s="48"/>
      <c r="BD1190" s="48"/>
      <c r="BE1190" s="48"/>
      <c r="BF1190" s="48"/>
      <c r="BG1190" s="48"/>
      <c r="BH1190" s="48"/>
      <c r="BI1190" s="48"/>
      <c r="BJ1190" s="48"/>
      <c r="BK1190" s="48"/>
      <c r="BL1190" s="77"/>
      <c r="BM1190" s="48"/>
      <c r="BN1190" s="48"/>
      <c r="BO1190" s="48"/>
      <c r="BP1190" s="48"/>
      <c r="BQ1190" s="48"/>
      <c r="BR1190" s="48"/>
      <c r="BS1190" s="48"/>
      <c r="BT1190" s="48"/>
      <c r="BU1190" s="48"/>
      <c r="BV1190" s="48"/>
      <c r="BW1190" s="48"/>
      <c r="BX1190" s="48"/>
      <c r="BY1190" s="48"/>
      <c r="BZ1190" s="48"/>
      <c r="CA1190" s="48"/>
      <c r="CB1190" s="48"/>
      <c r="CC1190" s="48"/>
      <c r="CD1190" s="48"/>
      <c r="CE1190" s="48"/>
    </row>
    <row r="1191" spans="1:83" ht="13.2" x14ac:dyDescent="0.25">
      <c r="A1191" s="48"/>
      <c r="B1191" s="48"/>
      <c r="C1191" s="48"/>
      <c r="D1191" s="48"/>
      <c r="E1191" s="48"/>
      <c r="F1191" s="48"/>
      <c r="G1191" s="48"/>
      <c r="H1191" s="48"/>
      <c r="I1191" s="48"/>
      <c r="J1191" s="48"/>
      <c r="K1191" s="48"/>
      <c r="L1191" s="48"/>
      <c r="M1191" s="48"/>
      <c r="N1191" s="48"/>
      <c r="O1191" s="48"/>
      <c r="P1191" s="48"/>
      <c r="Q1191" s="48"/>
      <c r="R1191" s="48"/>
      <c r="S1191" s="48"/>
      <c r="T1191" s="48"/>
      <c r="U1191" s="48"/>
      <c r="V1191" s="48"/>
      <c r="W1191" s="48"/>
      <c r="X1191" s="48"/>
      <c r="Y1191" s="48"/>
      <c r="Z1191" s="48"/>
      <c r="AA1191" s="48"/>
      <c r="AB1191" s="48"/>
      <c r="AC1191" s="48"/>
      <c r="AD1191" s="48"/>
      <c r="AE1191" s="48"/>
      <c r="AF1191" s="48"/>
      <c r="AG1191" s="48"/>
      <c r="AH1191" s="48"/>
      <c r="AI1191" s="48"/>
      <c r="AJ1191" s="48"/>
      <c r="AK1191" s="48"/>
      <c r="AL1191" s="48"/>
      <c r="AM1191" s="48"/>
      <c r="AN1191" s="48"/>
      <c r="AO1191" s="48"/>
      <c r="AP1191" s="48"/>
      <c r="AQ1191" s="48"/>
      <c r="AR1191" s="48"/>
      <c r="AS1191" s="48"/>
      <c r="AT1191" s="48"/>
      <c r="AU1191" s="48"/>
      <c r="AV1191" s="48"/>
      <c r="AW1191" s="48"/>
      <c r="AX1191" s="48"/>
      <c r="AY1191" s="48"/>
      <c r="AZ1191" s="48"/>
      <c r="BA1191" s="48"/>
      <c r="BB1191" s="48"/>
      <c r="BC1191" s="48"/>
      <c r="BD1191" s="48"/>
      <c r="BE1191" s="48"/>
      <c r="BF1191" s="48"/>
      <c r="BG1191" s="48"/>
      <c r="BH1191" s="48"/>
      <c r="BI1191" s="48"/>
      <c r="BJ1191" s="48"/>
      <c r="BK1191" s="48"/>
      <c r="BL1191" s="77"/>
      <c r="BM1191" s="48"/>
      <c r="BN1191" s="48"/>
      <c r="BO1191" s="48"/>
      <c r="BP1191" s="48"/>
      <c r="BQ1191" s="48"/>
      <c r="BR1191" s="48"/>
      <c r="BS1191" s="48"/>
      <c r="BT1191" s="48"/>
      <c r="BU1191" s="48"/>
      <c r="BV1191" s="48"/>
      <c r="BW1191" s="48"/>
      <c r="BX1191" s="48"/>
      <c r="BY1191" s="48"/>
      <c r="BZ1191" s="48"/>
      <c r="CA1191" s="48"/>
      <c r="CB1191" s="48"/>
      <c r="CC1191" s="48"/>
      <c r="CD1191" s="48"/>
      <c r="CE1191" s="48"/>
    </row>
    <row r="1192" spans="1:83" ht="13.2" x14ac:dyDescent="0.25">
      <c r="A1192" s="48"/>
      <c r="B1192" s="48"/>
      <c r="C1192" s="48"/>
      <c r="D1192" s="48"/>
      <c r="E1192" s="48"/>
      <c r="F1192" s="48"/>
      <c r="G1192" s="48"/>
      <c r="H1192" s="48"/>
      <c r="I1192" s="48"/>
      <c r="J1192" s="48"/>
      <c r="K1192" s="48"/>
      <c r="L1192" s="48"/>
      <c r="M1192" s="48"/>
      <c r="N1192" s="48"/>
      <c r="O1192" s="48"/>
      <c r="P1192" s="48"/>
      <c r="Q1192" s="48"/>
      <c r="R1192" s="48"/>
      <c r="S1192" s="48"/>
      <c r="T1192" s="48"/>
      <c r="U1192" s="48"/>
      <c r="V1192" s="48"/>
      <c r="W1192" s="48"/>
      <c r="X1192" s="48"/>
      <c r="Y1192" s="48"/>
      <c r="Z1192" s="48"/>
      <c r="AA1192" s="48"/>
      <c r="AB1192" s="48"/>
      <c r="AC1192" s="48"/>
      <c r="AD1192" s="48"/>
      <c r="AE1192" s="48"/>
      <c r="AF1192" s="48"/>
      <c r="AG1192" s="48"/>
      <c r="AH1192" s="48"/>
      <c r="AI1192" s="48"/>
      <c r="AJ1192" s="48"/>
      <c r="AK1192" s="48"/>
      <c r="AL1192" s="48"/>
      <c r="AM1192" s="48"/>
      <c r="AN1192" s="48"/>
      <c r="AO1192" s="48"/>
      <c r="AP1192" s="48"/>
      <c r="AQ1192" s="48"/>
      <c r="AR1192" s="48"/>
      <c r="AS1192" s="48"/>
      <c r="AT1192" s="48"/>
      <c r="AU1192" s="48"/>
      <c r="AV1192" s="48"/>
      <c r="AW1192" s="48"/>
      <c r="AX1192" s="48"/>
      <c r="AY1192" s="48"/>
      <c r="AZ1192" s="48"/>
      <c r="BA1192" s="48"/>
      <c r="BB1192" s="48"/>
      <c r="BC1192" s="48"/>
      <c r="BD1192" s="48"/>
      <c r="BE1192" s="48"/>
      <c r="BF1192" s="48"/>
      <c r="BG1192" s="48"/>
      <c r="BH1192" s="48"/>
      <c r="BI1192" s="48"/>
      <c r="BJ1192" s="48"/>
      <c r="BK1192" s="48"/>
      <c r="BL1192" s="77"/>
      <c r="BM1192" s="48"/>
      <c r="BN1192" s="48"/>
      <c r="BO1192" s="48"/>
      <c r="BP1192" s="48"/>
      <c r="BQ1192" s="48"/>
      <c r="BR1192" s="48"/>
      <c r="BS1192" s="48"/>
      <c r="BT1192" s="48"/>
      <c r="BU1192" s="48"/>
      <c r="BV1192" s="48"/>
      <c r="BW1192" s="48"/>
      <c r="BX1192" s="48"/>
      <c r="BY1192" s="48"/>
      <c r="BZ1192" s="48"/>
      <c r="CA1192" s="48"/>
      <c r="CB1192" s="48"/>
      <c r="CC1192" s="48"/>
      <c r="CD1192" s="48"/>
      <c r="CE1192" s="48"/>
    </row>
    <row r="1193" spans="1:83" ht="13.2" x14ac:dyDescent="0.25">
      <c r="A1193" s="48"/>
      <c r="B1193" s="48"/>
      <c r="C1193" s="48"/>
      <c r="D1193" s="48"/>
      <c r="E1193" s="48"/>
      <c r="F1193" s="48"/>
      <c r="G1193" s="48"/>
      <c r="H1193" s="48"/>
      <c r="I1193" s="48"/>
      <c r="J1193" s="48"/>
      <c r="K1193" s="48"/>
      <c r="L1193" s="48"/>
      <c r="M1193" s="48"/>
      <c r="N1193" s="48"/>
      <c r="O1193" s="48"/>
      <c r="P1193" s="48"/>
      <c r="Q1193" s="48"/>
      <c r="R1193" s="48"/>
      <c r="S1193" s="48"/>
      <c r="T1193" s="48"/>
      <c r="U1193" s="48"/>
      <c r="V1193" s="48"/>
      <c r="W1193" s="48"/>
      <c r="X1193" s="48"/>
      <c r="Y1193" s="48"/>
      <c r="Z1193" s="48"/>
      <c r="AA1193" s="48"/>
      <c r="AB1193" s="48"/>
      <c r="AC1193" s="48"/>
      <c r="AD1193" s="48"/>
      <c r="AE1193" s="48"/>
      <c r="AF1193" s="48"/>
      <c r="AG1193" s="48"/>
      <c r="AH1193" s="48"/>
      <c r="AI1193" s="48"/>
      <c r="AJ1193" s="48"/>
      <c r="AK1193" s="48"/>
      <c r="AL1193" s="48"/>
      <c r="AM1193" s="48"/>
      <c r="AN1193" s="48"/>
      <c r="AO1193" s="48"/>
      <c r="AP1193" s="48"/>
      <c r="AQ1193" s="48"/>
      <c r="AR1193" s="48"/>
      <c r="AS1193" s="48"/>
      <c r="AT1193" s="48"/>
      <c r="AU1193" s="48"/>
      <c r="AV1193" s="48"/>
      <c r="AW1193" s="48"/>
      <c r="AX1193" s="48"/>
      <c r="AY1193" s="48"/>
      <c r="AZ1193" s="48"/>
      <c r="BA1193" s="48"/>
      <c r="BB1193" s="48"/>
      <c r="BC1193" s="48"/>
      <c r="BD1193" s="48"/>
      <c r="BE1193" s="48"/>
      <c r="BF1193" s="48"/>
      <c r="BG1193" s="48"/>
      <c r="BH1193" s="48"/>
      <c r="BI1193" s="48"/>
      <c r="BJ1193" s="48"/>
      <c r="BK1193" s="48"/>
      <c r="BL1193" s="77"/>
      <c r="BM1193" s="48"/>
      <c r="BN1193" s="48"/>
      <c r="BO1193" s="48"/>
      <c r="BP1193" s="48"/>
      <c r="BQ1193" s="48"/>
      <c r="BR1193" s="48"/>
      <c r="BS1193" s="48"/>
      <c r="BT1193" s="48"/>
      <c r="BU1193" s="48"/>
      <c r="BV1193" s="48"/>
      <c r="BW1193" s="48"/>
      <c r="BX1193" s="48"/>
      <c r="BY1193" s="48"/>
      <c r="BZ1193" s="48"/>
      <c r="CA1193" s="48"/>
      <c r="CB1193" s="48"/>
      <c r="CC1193" s="48"/>
      <c r="CD1193" s="48"/>
      <c r="CE1193" s="48"/>
    </row>
    <row r="1194" spans="1:83" ht="13.2" x14ac:dyDescent="0.25">
      <c r="A1194" s="48"/>
      <c r="B1194" s="48"/>
      <c r="C1194" s="48"/>
      <c r="D1194" s="48"/>
      <c r="E1194" s="48"/>
      <c r="F1194" s="48"/>
      <c r="G1194" s="48"/>
      <c r="H1194" s="48"/>
      <c r="I1194" s="48"/>
      <c r="J1194" s="48"/>
      <c r="K1194" s="48"/>
      <c r="L1194" s="48"/>
      <c r="M1194" s="48"/>
      <c r="N1194" s="48"/>
      <c r="O1194" s="48"/>
      <c r="P1194" s="48"/>
      <c r="Q1194" s="48"/>
      <c r="R1194" s="48"/>
      <c r="S1194" s="48"/>
      <c r="T1194" s="48"/>
      <c r="U1194" s="48"/>
      <c r="V1194" s="48"/>
      <c r="W1194" s="48"/>
      <c r="X1194" s="48"/>
      <c r="Y1194" s="48"/>
      <c r="Z1194" s="48"/>
      <c r="AA1194" s="48"/>
      <c r="AB1194" s="48"/>
      <c r="AC1194" s="48"/>
      <c r="AD1194" s="48"/>
      <c r="AE1194" s="48"/>
      <c r="AF1194" s="48"/>
      <c r="AG1194" s="48"/>
      <c r="AH1194" s="48"/>
      <c r="AI1194" s="48"/>
      <c r="AJ1194" s="48"/>
      <c r="AK1194" s="48"/>
      <c r="AL1194" s="48"/>
      <c r="AM1194" s="48"/>
      <c r="AN1194" s="48"/>
      <c r="AO1194" s="48"/>
      <c r="AP1194" s="48"/>
      <c r="AQ1194" s="48"/>
      <c r="AR1194" s="48"/>
      <c r="AS1194" s="48"/>
      <c r="AT1194" s="48"/>
      <c r="AU1194" s="48"/>
      <c r="AV1194" s="48"/>
      <c r="AW1194" s="48"/>
      <c r="AX1194" s="48"/>
      <c r="AY1194" s="48"/>
      <c r="AZ1194" s="48"/>
      <c r="BA1194" s="48"/>
      <c r="BB1194" s="48"/>
      <c r="BC1194" s="48"/>
      <c r="BD1194" s="48"/>
      <c r="BE1194" s="48"/>
      <c r="BF1194" s="48"/>
      <c r="BG1194" s="48"/>
      <c r="BH1194" s="48"/>
      <c r="BI1194" s="48"/>
      <c r="BJ1194" s="48"/>
      <c r="BK1194" s="48"/>
      <c r="BL1194" s="77"/>
      <c r="BM1194" s="48"/>
      <c r="BN1194" s="48"/>
      <c r="BO1194" s="48"/>
      <c r="BP1194" s="48"/>
      <c r="BQ1194" s="48"/>
      <c r="BR1194" s="48"/>
      <c r="BS1194" s="48"/>
      <c r="BT1194" s="48"/>
      <c r="BU1194" s="48"/>
      <c r="BV1194" s="48"/>
      <c r="BW1194" s="48"/>
      <c r="BX1194" s="48"/>
      <c r="BY1194" s="48"/>
      <c r="BZ1194" s="48"/>
      <c r="CA1194" s="48"/>
      <c r="CB1194" s="48"/>
      <c r="CC1194" s="48"/>
      <c r="CD1194" s="48"/>
      <c r="CE1194" s="48"/>
    </row>
    <row r="1195" spans="1:83" ht="13.2" x14ac:dyDescent="0.25">
      <c r="A1195" s="48"/>
      <c r="B1195" s="48"/>
      <c r="C1195" s="48"/>
      <c r="D1195" s="48"/>
      <c r="E1195" s="48"/>
      <c r="F1195" s="48"/>
      <c r="G1195" s="48"/>
      <c r="H1195" s="48"/>
      <c r="I1195" s="48"/>
      <c r="J1195" s="48"/>
      <c r="K1195" s="48"/>
      <c r="L1195" s="48"/>
      <c r="M1195" s="48"/>
      <c r="N1195" s="48"/>
      <c r="O1195" s="48"/>
      <c r="P1195" s="48"/>
      <c r="Q1195" s="48"/>
      <c r="R1195" s="48"/>
      <c r="S1195" s="48"/>
      <c r="T1195" s="48"/>
      <c r="U1195" s="48"/>
      <c r="V1195" s="48"/>
      <c r="W1195" s="48"/>
      <c r="X1195" s="48"/>
      <c r="Y1195" s="48"/>
      <c r="Z1195" s="48"/>
      <c r="AA1195" s="48"/>
      <c r="AB1195" s="48"/>
      <c r="AC1195" s="48"/>
      <c r="AD1195" s="48"/>
      <c r="AE1195" s="48"/>
      <c r="AF1195" s="48"/>
      <c r="AG1195" s="48"/>
      <c r="AH1195" s="48"/>
      <c r="AI1195" s="48"/>
      <c r="AJ1195" s="48"/>
      <c r="AK1195" s="48"/>
      <c r="AL1195" s="48"/>
      <c r="AM1195" s="48"/>
      <c r="AN1195" s="48"/>
      <c r="AO1195" s="48"/>
      <c r="AP1195" s="48"/>
      <c r="AQ1195" s="48"/>
      <c r="AR1195" s="48"/>
      <c r="AS1195" s="48"/>
      <c r="AT1195" s="48"/>
      <c r="AU1195" s="48"/>
      <c r="AV1195" s="48"/>
      <c r="AW1195" s="48"/>
      <c r="AX1195" s="48"/>
      <c r="AY1195" s="48"/>
      <c r="AZ1195" s="48"/>
      <c r="BA1195" s="48"/>
      <c r="BB1195" s="48"/>
      <c r="BC1195" s="48"/>
      <c r="BD1195" s="48"/>
      <c r="BE1195" s="48"/>
      <c r="BF1195" s="48"/>
      <c r="BG1195" s="48"/>
      <c r="BH1195" s="48"/>
      <c r="BI1195" s="48"/>
      <c r="BJ1195" s="48"/>
      <c r="BK1195" s="48"/>
      <c r="BL1195" s="77"/>
      <c r="BM1195" s="48"/>
      <c r="BN1195" s="48"/>
      <c r="BO1195" s="48"/>
      <c r="BP1195" s="48"/>
      <c r="BQ1195" s="48"/>
      <c r="BR1195" s="48"/>
      <c r="BS1195" s="48"/>
      <c r="BT1195" s="48"/>
      <c r="BU1195" s="48"/>
      <c r="BV1195" s="48"/>
      <c r="BW1195" s="48"/>
      <c r="BX1195" s="48"/>
      <c r="BY1195" s="48"/>
      <c r="BZ1195" s="48"/>
      <c r="CA1195" s="48"/>
      <c r="CB1195" s="48"/>
      <c r="CC1195" s="48"/>
      <c r="CD1195" s="48"/>
      <c r="CE1195" s="48"/>
    </row>
    <row r="1196" spans="1:83" ht="13.2" x14ac:dyDescent="0.25">
      <c r="A1196" s="48"/>
      <c r="B1196" s="48"/>
      <c r="C1196" s="48"/>
      <c r="D1196" s="48"/>
      <c r="E1196" s="48"/>
      <c r="F1196" s="48"/>
      <c r="G1196" s="48"/>
      <c r="H1196" s="48"/>
      <c r="I1196" s="48"/>
      <c r="J1196" s="48"/>
      <c r="K1196" s="48"/>
      <c r="L1196" s="48"/>
      <c r="M1196" s="48"/>
      <c r="N1196" s="48"/>
      <c r="O1196" s="48"/>
      <c r="P1196" s="48"/>
      <c r="Q1196" s="48"/>
      <c r="R1196" s="48"/>
      <c r="S1196" s="48"/>
      <c r="T1196" s="48"/>
      <c r="U1196" s="48"/>
      <c r="V1196" s="48"/>
      <c r="W1196" s="48"/>
      <c r="X1196" s="48"/>
      <c r="Y1196" s="48"/>
      <c r="Z1196" s="48"/>
      <c r="AA1196" s="48"/>
      <c r="AB1196" s="48"/>
      <c r="AC1196" s="48"/>
      <c r="AD1196" s="48"/>
      <c r="AE1196" s="48"/>
      <c r="AF1196" s="48"/>
      <c r="AG1196" s="48"/>
      <c r="AH1196" s="48"/>
      <c r="AI1196" s="48"/>
      <c r="AJ1196" s="48"/>
      <c r="AK1196" s="48"/>
      <c r="AL1196" s="48"/>
      <c r="AM1196" s="48"/>
      <c r="AN1196" s="48"/>
      <c r="AO1196" s="48"/>
      <c r="AP1196" s="48"/>
      <c r="AQ1196" s="48"/>
      <c r="AR1196" s="48"/>
      <c r="AS1196" s="48"/>
      <c r="AT1196" s="48"/>
      <c r="AU1196" s="48"/>
      <c r="AV1196" s="48"/>
      <c r="AW1196" s="48"/>
      <c r="AX1196" s="48"/>
      <c r="AY1196" s="48"/>
      <c r="AZ1196" s="48"/>
      <c r="BA1196" s="48"/>
      <c r="BB1196" s="48"/>
      <c r="BC1196" s="48"/>
      <c r="BD1196" s="48"/>
      <c r="BE1196" s="48"/>
      <c r="BF1196" s="48"/>
      <c r="BG1196" s="48"/>
      <c r="BH1196" s="48"/>
      <c r="BI1196" s="48"/>
      <c r="BJ1196" s="48"/>
      <c r="BK1196" s="48"/>
      <c r="BL1196" s="77"/>
      <c r="BM1196" s="48"/>
      <c r="BN1196" s="48"/>
      <c r="BO1196" s="48"/>
      <c r="BP1196" s="48"/>
      <c r="BQ1196" s="48"/>
      <c r="BR1196" s="48"/>
      <c r="BS1196" s="48"/>
      <c r="BT1196" s="48"/>
      <c r="BU1196" s="48"/>
      <c r="BV1196" s="48"/>
      <c r="BW1196" s="48"/>
      <c r="BX1196" s="48"/>
      <c r="BY1196" s="48"/>
      <c r="BZ1196" s="48"/>
      <c r="CA1196" s="48"/>
      <c r="CB1196" s="48"/>
      <c r="CC1196" s="48"/>
      <c r="CD1196" s="48"/>
      <c r="CE1196" s="48"/>
    </row>
    <row r="1197" spans="1:83" ht="13.2" x14ac:dyDescent="0.25">
      <c r="A1197" s="48"/>
      <c r="B1197" s="48"/>
      <c r="C1197" s="48"/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  <c r="AC1197" s="48"/>
      <c r="AD1197" s="48"/>
      <c r="AE1197" s="48"/>
      <c r="AF1197" s="48"/>
      <c r="AG1197" s="48"/>
      <c r="AH1197" s="48"/>
      <c r="AI1197" s="48"/>
      <c r="AJ1197" s="48"/>
      <c r="AK1197" s="48"/>
      <c r="AL1197" s="48"/>
      <c r="AM1197" s="48"/>
      <c r="AN1197" s="48"/>
      <c r="AO1197" s="48"/>
      <c r="AP1197" s="48"/>
      <c r="AQ1197" s="48"/>
      <c r="AR1197" s="48"/>
      <c r="AS1197" s="48"/>
      <c r="AT1197" s="48"/>
      <c r="AU1197" s="48"/>
      <c r="AV1197" s="48"/>
      <c r="AW1197" s="48"/>
      <c r="AX1197" s="48"/>
      <c r="AY1197" s="48"/>
      <c r="AZ1197" s="48"/>
      <c r="BA1197" s="48"/>
      <c r="BB1197" s="48"/>
      <c r="BC1197" s="48"/>
      <c r="BD1197" s="48"/>
      <c r="BE1197" s="48"/>
      <c r="BF1197" s="48"/>
      <c r="BG1197" s="48"/>
      <c r="BH1197" s="48"/>
      <c r="BI1197" s="48"/>
      <c r="BJ1197" s="48"/>
      <c r="BK1197" s="48"/>
      <c r="BL1197" s="77"/>
      <c r="BM1197" s="48"/>
      <c r="BN1197" s="48"/>
      <c r="BO1197" s="48"/>
      <c r="BP1197" s="48"/>
      <c r="BQ1197" s="48"/>
      <c r="BR1197" s="48"/>
      <c r="BS1197" s="48"/>
      <c r="BT1197" s="48"/>
      <c r="BU1197" s="48"/>
      <c r="BV1197" s="48"/>
      <c r="BW1197" s="48"/>
      <c r="BX1197" s="48"/>
      <c r="BY1197" s="48"/>
      <c r="BZ1197" s="48"/>
      <c r="CA1197" s="48"/>
      <c r="CB1197" s="48"/>
      <c r="CC1197" s="48"/>
      <c r="CD1197" s="48"/>
      <c r="CE1197" s="48"/>
    </row>
    <row r="1198" spans="1:83" ht="13.2" x14ac:dyDescent="0.25">
      <c r="A1198" s="48"/>
      <c r="B1198" s="48"/>
      <c r="C1198" s="48"/>
      <c r="D1198" s="48"/>
      <c r="E1198" s="48"/>
      <c r="F1198" s="48"/>
      <c r="G1198" s="48"/>
      <c r="H1198" s="48"/>
      <c r="I1198" s="48"/>
      <c r="J1198" s="48"/>
      <c r="K1198" s="48"/>
      <c r="L1198" s="48"/>
      <c r="M1198" s="48"/>
      <c r="N1198" s="48"/>
      <c r="O1198" s="48"/>
      <c r="P1198" s="48"/>
      <c r="Q1198" s="48"/>
      <c r="R1198" s="48"/>
      <c r="S1198" s="48"/>
      <c r="T1198" s="48"/>
      <c r="U1198" s="48"/>
      <c r="V1198" s="48"/>
      <c r="W1198" s="48"/>
      <c r="X1198" s="48"/>
      <c r="Y1198" s="48"/>
      <c r="Z1198" s="48"/>
      <c r="AA1198" s="48"/>
      <c r="AB1198" s="48"/>
      <c r="AC1198" s="48"/>
      <c r="AD1198" s="48"/>
      <c r="AE1198" s="48"/>
      <c r="AF1198" s="48"/>
      <c r="AG1198" s="48"/>
      <c r="AH1198" s="48"/>
      <c r="AI1198" s="48"/>
      <c r="AJ1198" s="48"/>
      <c r="AK1198" s="48"/>
      <c r="AL1198" s="48"/>
      <c r="AM1198" s="48"/>
      <c r="AN1198" s="48"/>
      <c r="AO1198" s="48"/>
      <c r="AP1198" s="48"/>
      <c r="AQ1198" s="48"/>
      <c r="AR1198" s="48"/>
      <c r="AS1198" s="48"/>
      <c r="AT1198" s="48"/>
      <c r="AU1198" s="48"/>
      <c r="AV1198" s="48"/>
      <c r="AW1198" s="48"/>
      <c r="AX1198" s="48"/>
      <c r="AY1198" s="48"/>
      <c r="AZ1198" s="48"/>
      <c r="BA1198" s="48"/>
      <c r="BB1198" s="48"/>
      <c r="BC1198" s="48"/>
      <c r="BD1198" s="48"/>
      <c r="BE1198" s="48"/>
      <c r="BF1198" s="48"/>
      <c r="BG1198" s="48"/>
      <c r="BH1198" s="48"/>
      <c r="BI1198" s="48"/>
      <c r="BJ1198" s="48"/>
      <c r="BK1198" s="48"/>
      <c r="BL1198" s="77"/>
      <c r="BM1198" s="48"/>
      <c r="BN1198" s="48"/>
      <c r="BO1198" s="48"/>
      <c r="BP1198" s="48"/>
      <c r="BQ1198" s="48"/>
      <c r="BR1198" s="48"/>
      <c r="BS1198" s="48"/>
      <c r="BT1198" s="48"/>
      <c r="BU1198" s="48"/>
      <c r="BV1198" s="48"/>
      <c r="BW1198" s="48"/>
      <c r="BX1198" s="48"/>
      <c r="BY1198" s="48"/>
      <c r="BZ1198" s="48"/>
      <c r="CA1198" s="48"/>
      <c r="CB1198" s="48"/>
      <c r="CC1198" s="48"/>
      <c r="CD1198" s="48"/>
      <c r="CE1198" s="48"/>
    </row>
    <row r="1199" spans="1:83" ht="13.2" x14ac:dyDescent="0.25">
      <c r="A1199" s="48"/>
      <c r="B1199" s="48"/>
      <c r="C1199" s="48"/>
      <c r="D1199" s="48"/>
      <c r="E1199" s="48"/>
      <c r="F1199" s="48"/>
      <c r="G1199" s="48"/>
      <c r="H1199" s="48"/>
      <c r="I1199" s="48"/>
      <c r="J1199" s="48"/>
      <c r="K1199" s="48"/>
      <c r="L1199" s="48"/>
      <c r="M1199" s="48"/>
      <c r="N1199" s="48"/>
      <c r="O1199" s="48"/>
      <c r="P1199" s="48"/>
      <c r="Q1199" s="48"/>
      <c r="R1199" s="48"/>
      <c r="S1199" s="48"/>
      <c r="T1199" s="48"/>
      <c r="U1199" s="48"/>
      <c r="V1199" s="48"/>
      <c r="W1199" s="48"/>
      <c r="X1199" s="48"/>
      <c r="Y1199" s="48"/>
      <c r="Z1199" s="48"/>
      <c r="AA1199" s="48"/>
      <c r="AB1199" s="48"/>
      <c r="AC1199" s="48"/>
      <c r="AD1199" s="48"/>
      <c r="AE1199" s="48"/>
      <c r="AF1199" s="48"/>
      <c r="AG1199" s="48"/>
      <c r="AH1199" s="48"/>
      <c r="AI1199" s="48"/>
      <c r="AJ1199" s="48"/>
      <c r="AK1199" s="48"/>
      <c r="AL1199" s="48"/>
      <c r="AM1199" s="48"/>
      <c r="AN1199" s="48"/>
      <c r="AO1199" s="48"/>
      <c r="AP1199" s="48"/>
      <c r="AQ1199" s="48"/>
      <c r="AR1199" s="48"/>
      <c r="AS1199" s="48"/>
      <c r="AT1199" s="48"/>
      <c r="AU1199" s="48"/>
      <c r="AV1199" s="48"/>
      <c r="AW1199" s="48"/>
      <c r="AX1199" s="48"/>
      <c r="AY1199" s="48"/>
      <c r="AZ1199" s="48"/>
      <c r="BA1199" s="48"/>
      <c r="BB1199" s="48"/>
      <c r="BC1199" s="48"/>
      <c r="BD1199" s="48"/>
      <c r="BE1199" s="48"/>
      <c r="BF1199" s="48"/>
      <c r="BG1199" s="48"/>
      <c r="BH1199" s="48"/>
      <c r="BI1199" s="48"/>
      <c r="BJ1199" s="48"/>
      <c r="BK1199" s="48"/>
      <c r="BL1199" s="77"/>
      <c r="BM1199" s="48"/>
      <c r="BN1199" s="48"/>
      <c r="BO1199" s="48"/>
      <c r="BP1199" s="48"/>
      <c r="BQ1199" s="48"/>
      <c r="BR1199" s="48"/>
      <c r="BS1199" s="48"/>
      <c r="BT1199" s="48"/>
      <c r="BU1199" s="48"/>
      <c r="BV1199" s="48"/>
      <c r="BW1199" s="48"/>
      <c r="BX1199" s="48"/>
      <c r="BY1199" s="48"/>
      <c r="BZ1199" s="48"/>
      <c r="CA1199" s="48"/>
      <c r="CB1199" s="48"/>
      <c r="CC1199" s="48"/>
      <c r="CD1199" s="48"/>
      <c r="CE1199" s="48"/>
    </row>
    <row r="1200" spans="1:83" ht="13.2" x14ac:dyDescent="0.25">
      <c r="A1200" s="48"/>
      <c r="B1200" s="48"/>
      <c r="C1200" s="48"/>
      <c r="D1200" s="48"/>
      <c r="E1200" s="48"/>
      <c r="F1200" s="48"/>
      <c r="G1200" s="48"/>
      <c r="H1200" s="48"/>
      <c r="I1200" s="48"/>
      <c r="J1200" s="48"/>
      <c r="K1200" s="48"/>
      <c r="L1200" s="48"/>
      <c r="M1200" s="48"/>
      <c r="N1200" s="48"/>
      <c r="O1200" s="48"/>
      <c r="P1200" s="48"/>
      <c r="Q1200" s="48"/>
      <c r="R1200" s="48"/>
      <c r="S1200" s="48"/>
      <c r="T1200" s="48"/>
      <c r="U1200" s="48"/>
      <c r="V1200" s="48"/>
      <c r="W1200" s="48"/>
      <c r="X1200" s="48"/>
      <c r="Y1200" s="48"/>
      <c r="Z1200" s="48"/>
      <c r="AA1200" s="48"/>
      <c r="AB1200" s="48"/>
      <c r="AC1200" s="48"/>
      <c r="AD1200" s="48"/>
      <c r="AE1200" s="48"/>
      <c r="AF1200" s="48"/>
      <c r="AG1200" s="48"/>
      <c r="AH1200" s="48"/>
      <c r="AI1200" s="48"/>
      <c r="AJ1200" s="48"/>
      <c r="AK1200" s="48"/>
      <c r="AL1200" s="48"/>
      <c r="AM1200" s="48"/>
      <c r="AN1200" s="48"/>
      <c r="AO1200" s="48"/>
      <c r="AP1200" s="48"/>
      <c r="AQ1200" s="48"/>
      <c r="AR1200" s="48"/>
      <c r="AS1200" s="48"/>
      <c r="AT1200" s="48"/>
      <c r="AU1200" s="48"/>
      <c r="AV1200" s="48"/>
      <c r="AW1200" s="48"/>
      <c r="AX1200" s="48"/>
      <c r="AY1200" s="48"/>
      <c r="AZ1200" s="48"/>
      <c r="BA1200" s="48"/>
      <c r="BB1200" s="48"/>
      <c r="BC1200" s="48"/>
      <c r="BD1200" s="48"/>
      <c r="BE1200" s="48"/>
      <c r="BF1200" s="48"/>
      <c r="BG1200" s="48"/>
      <c r="BH1200" s="48"/>
      <c r="BI1200" s="48"/>
      <c r="BJ1200" s="48"/>
      <c r="BK1200" s="48"/>
      <c r="BL1200" s="77"/>
      <c r="BM1200" s="48"/>
      <c r="BN1200" s="48"/>
      <c r="BO1200" s="48"/>
      <c r="BP1200" s="48"/>
      <c r="BQ1200" s="48"/>
      <c r="BR1200" s="48"/>
      <c r="BS1200" s="48"/>
      <c r="BT1200" s="48"/>
      <c r="BU1200" s="48"/>
      <c r="BV1200" s="48"/>
      <c r="BW1200" s="48"/>
      <c r="BX1200" s="48"/>
      <c r="BY1200" s="48"/>
      <c r="BZ1200" s="48"/>
      <c r="CA1200" s="48"/>
      <c r="CB1200" s="48"/>
      <c r="CC1200" s="48"/>
      <c r="CD1200" s="48"/>
      <c r="CE1200" s="48"/>
    </row>
    <row r="1201" spans="1:83" ht="13.2" x14ac:dyDescent="0.25">
      <c r="A1201" s="48"/>
      <c r="B1201" s="48"/>
      <c r="C1201" s="48"/>
      <c r="D1201" s="48"/>
      <c r="E1201" s="48"/>
      <c r="F1201" s="48"/>
      <c r="G1201" s="48"/>
      <c r="H1201" s="48"/>
      <c r="I1201" s="48"/>
      <c r="J1201" s="48"/>
      <c r="K1201" s="48"/>
      <c r="L1201" s="48"/>
      <c r="M1201" s="48"/>
      <c r="N1201" s="48"/>
      <c r="O1201" s="48"/>
      <c r="P1201" s="48"/>
      <c r="Q1201" s="48"/>
      <c r="R1201" s="48"/>
      <c r="S1201" s="48"/>
      <c r="T1201" s="48"/>
      <c r="U1201" s="48"/>
      <c r="V1201" s="48"/>
      <c r="W1201" s="48"/>
      <c r="X1201" s="48"/>
      <c r="Y1201" s="48"/>
      <c r="Z1201" s="48"/>
      <c r="AA1201" s="48"/>
      <c r="AB1201" s="48"/>
      <c r="AC1201" s="48"/>
      <c r="AD1201" s="48"/>
      <c r="AE1201" s="48"/>
      <c r="AF1201" s="48"/>
      <c r="AG1201" s="48"/>
      <c r="AH1201" s="48"/>
      <c r="AI1201" s="48"/>
      <c r="AJ1201" s="48"/>
      <c r="AK1201" s="48"/>
      <c r="AL1201" s="48"/>
      <c r="AM1201" s="48"/>
      <c r="AN1201" s="48"/>
      <c r="AO1201" s="48"/>
      <c r="AP1201" s="48"/>
      <c r="AQ1201" s="48"/>
      <c r="AR1201" s="48"/>
      <c r="AS1201" s="48"/>
      <c r="AT1201" s="48"/>
      <c r="AU1201" s="48"/>
      <c r="AV1201" s="48"/>
      <c r="AW1201" s="48"/>
      <c r="AX1201" s="48"/>
      <c r="AY1201" s="48"/>
      <c r="AZ1201" s="48"/>
      <c r="BA1201" s="48"/>
      <c r="BB1201" s="48"/>
      <c r="BC1201" s="48"/>
      <c r="BD1201" s="48"/>
      <c r="BE1201" s="48"/>
      <c r="BF1201" s="48"/>
      <c r="BG1201" s="48"/>
      <c r="BH1201" s="48"/>
      <c r="BI1201" s="48"/>
      <c r="BJ1201" s="48"/>
      <c r="BK1201" s="48"/>
      <c r="BL1201" s="77"/>
      <c r="BM1201" s="48"/>
      <c r="BN1201" s="48"/>
      <c r="BO1201" s="48"/>
      <c r="BP1201" s="48"/>
      <c r="BQ1201" s="48"/>
      <c r="BR1201" s="48"/>
      <c r="BS1201" s="48"/>
      <c r="BT1201" s="48"/>
      <c r="BU1201" s="48"/>
      <c r="BV1201" s="48"/>
      <c r="BW1201" s="48"/>
      <c r="BX1201" s="48"/>
      <c r="BY1201" s="48"/>
      <c r="BZ1201" s="48"/>
      <c r="CA1201" s="48"/>
      <c r="CB1201" s="48"/>
      <c r="CC1201" s="48"/>
      <c r="CD1201" s="48"/>
      <c r="CE1201" s="48"/>
    </row>
    <row r="1202" spans="1:83" ht="13.2" x14ac:dyDescent="0.25">
      <c r="A1202" s="48"/>
      <c r="B1202" s="48"/>
      <c r="C1202" s="48"/>
      <c r="D1202" s="48"/>
      <c r="E1202" s="48"/>
      <c r="F1202" s="48"/>
      <c r="G1202" s="48"/>
      <c r="H1202" s="48"/>
      <c r="I1202" s="48"/>
      <c r="J1202" s="48"/>
      <c r="K1202" s="48"/>
      <c r="L1202" s="48"/>
      <c r="M1202" s="48"/>
      <c r="N1202" s="48"/>
      <c r="O1202" s="48"/>
      <c r="P1202" s="48"/>
      <c r="Q1202" s="48"/>
      <c r="R1202" s="48"/>
      <c r="S1202" s="48"/>
      <c r="T1202" s="48"/>
      <c r="U1202" s="48"/>
      <c r="V1202" s="48"/>
      <c r="W1202" s="48"/>
      <c r="X1202" s="48"/>
      <c r="Y1202" s="48"/>
      <c r="Z1202" s="48"/>
      <c r="AA1202" s="48"/>
      <c r="AB1202" s="48"/>
      <c r="AC1202" s="48"/>
      <c r="AD1202" s="48"/>
      <c r="AE1202" s="48"/>
      <c r="AF1202" s="48"/>
      <c r="AG1202" s="48"/>
      <c r="AH1202" s="48"/>
      <c r="AI1202" s="48"/>
      <c r="AJ1202" s="48"/>
      <c r="AK1202" s="48"/>
      <c r="AL1202" s="48"/>
      <c r="AM1202" s="48"/>
      <c r="AN1202" s="48"/>
      <c r="AO1202" s="48"/>
      <c r="AP1202" s="48"/>
      <c r="AQ1202" s="48"/>
      <c r="AR1202" s="48"/>
      <c r="AS1202" s="48"/>
      <c r="AT1202" s="48"/>
      <c r="AU1202" s="48"/>
      <c r="AV1202" s="48"/>
      <c r="AW1202" s="48"/>
      <c r="AX1202" s="48"/>
      <c r="AY1202" s="48"/>
      <c r="AZ1202" s="48"/>
      <c r="BA1202" s="48"/>
      <c r="BB1202" s="48"/>
      <c r="BC1202" s="48"/>
      <c r="BD1202" s="48"/>
      <c r="BE1202" s="48"/>
      <c r="BF1202" s="48"/>
      <c r="BG1202" s="48"/>
      <c r="BH1202" s="48"/>
      <c r="BI1202" s="48"/>
      <c r="BJ1202" s="48"/>
      <c r="BK1202" s="48"/>
      <c r="BL1202" s="77"/>
      <c r="BM1202" s="48"/>
      <c r="BN1202" s="48"/>
      <c r="BO1202" s="48"/>
      <c r="BP1202" s="48"/>
      <c r="BQ1202" s="48"/>
      <c r="BR1202" s="48"/>
      <c r="BS1202" s="48"/>
      <c r="BT1202" s="48"/>
      <c r="BU1202" s="48"/>
      <c r="BV1202" s="48"/>
      <c r="BW1202" s="48"/>
      <c r="BX1202" s="48"/>
      <c r="BY1202" s="48"/>
      <c r="BZ1202" s="48"/>
      <c r="CA1202" s="48"/>
      <c r="CB1202" s="48"/>
      <c r="CC1202" s="48"/>
      <c r="CD1202" s="48"/>
      <c r="CE1202" s="48"/>
    </row>
    <row r="1203" spans="1:83" ht="13.2" x14ac:dyDescent="0.25">
      <c r="A1203" s="48"/>
      <c r="B1203" s="48"/>
      <c r="C1203" s="48"/>
      <c r="D1203" s="48"/>
      <c r="E1203" s="48"/>
      <c r="F1203" s="48"/>
      <c r="G1203" s="48"/>
      <c r="H1203" s="48"/>
      <c r="I1203" s="48"/>
      <c r="J1203" s="48"/>
      <c r="K1203" s="48"/>
      <c r="L1203" s="48"/>
      <c r="M1203" s="48"/>
      <c r="N1203" s="48"/>
      <c r="O1203" s="48"/>
      <c r="P1203" s="48"/>
      <c r="Q1203" s="48"/>
      <c r="R1203" s="48"/>
      <c r="S1203" s="48"/>
      <c r="T1203" s="48"/>
      <c r="U1203" s="48"/>
      <c r="V1203" s="48"/>
      <c r="W1203" s="48"/>
      <c r="X1203" s="48"/>
      <c r="Y1203" s="48"/>
      <c r="Z1203" s="48"/>
      <c r="AA1203" s="48"/>
      <c r="AB1203" s="48"/>
      <c r="AC1203" s="48"/>
      <c r="AD1203" s="48"/>
      <c r="AE1203" s="48"/>
      <c r="AF1203" s="48"/>
      <c r="AG1203" s="48"/>
      <c r="AH1203" s="48"/>
      <c r="AI1203" s="48"/>
      <c r="AJ1203" s="48"/>
      <c r="AK1203" s="48"/>
      <c r="AL1203" s="48"/>
      <c r="AM1203" s="48"/>
      <c r="AN1203" s="48"/>
      <c r="AO1203" s="48"/>
      <c r="AP1203" s="48"/>
      <c r="AQ1203" s="48"/>
      <c r="AR1203" s="48"/>
      <c r="AS1203" s="48"/>
      <c r="AT1203" s="48"/>
      <c r="AU1203" s="48"/>
      <c r="AV1203" s="48"/>
      <c r="AW1203" s="48"/>
      <c r="AX1203" s="48"/>
      <c r="AY1203" s="48"/>
      <c r="AZ1203" s="48"/>
      <c r="BA1203" s="48"/>
      <c r="BB1203" s="48"/>
      <c r="BC1203" s="48"/>
      <c r="BD1203" s="48"/>
      <c r="BE1203" s="48"/>
      <c r="BF1203" s="48"/>
      <c r="BG1203" s="48"/>
      <c r="BH1203" s="48"/>
      <c r="BI1203" s="48"/>
      <c r="BJ1203" s="48"/>
      <c r="BK1203" s="48"/>
      <c r="BL1203" s="77"/>
      <c r="BM1203" s="48"/>
      <c r="BN1203" s="48"/>
      <c r="BO1203" s="48"/>
      <c r="BP1203" s="48"/>
      <c r="BQ1203" s="48"/>
      <c r="BR1203" s="48"/>
      <c r="BS1203" s="48"/>
      <c r="BT1203" s="48"/>
      <c r="BU1203" s="48"/>
      <c r="BV1203" s="48"/>
      <c r="BW1203" s="48"/>
      <c r="BX1203" s="48"/>
      <c r="BY1203" s="48"/>
      <c r="BZ1203" s="48"/>
      <c r="CA1203" s="48"/>
      <c r="CB1203" s="48"/>
      <c r="CC1203" s="48"/>
      <c r="CD1203" s="48"/>
      <c r="CE1203" s="48"/>
    </row>
    <row r="1204" spans="1:83" ht="13.2" x14ac:dyDescent="0.25">
      <c r="A1204" s="48"/>
      <c r="B1204" s="48"/>
      <c r="C1204" s="48"/>
      <c r="D1204" s="48"/>
      <c r="E1204" s="48"/>
      <c r="F1204" s="48"/>
      <c r="G1204" s="48"/>
      <c r="H1204" s="48"/>
      <c r="I1204" s="48"/>
      <c r="J1204" s="48"/>
      <c r="K1204" s="48"/>
      <c r="L1204" s="48"/>
      <c r="M1204" s="48"/>
      <c r="N1204" s="48"/>
      <c r="O1204" s="48"/>
      <c r="P1204" s="48"/>
      <c r="Q1204" s="48"/>
      <c r="R1204" s="48"/>
      <c r="S1204" s="48"/>
      <c r="T1204" s="48"/>
      <c r="U1204" s="48"/>
      <c r="V1204" s="48"/>
      <c r="W1204" s="48"/>
      <c r="X1204" s="48"/>
      <c r="Y1204" s="48"/>
      <c r="Z1204" s="48"/>
      <c r="AA1204" s="48"/>
      <c r="AB1204" s="48"/>
      <c r="AC1204" s="48"/>
      <c r="AD1204" s="48"/>
      <c r="AE1204" s="48"/>
      <c r="AF1204" s="48"/>
      <c r="AG1204" s="48"/>
      <c r="AH1204" s="48"/>
      <c r="AI1204" s="48"/>
      <c r="AJ1204" s="48"/>
      <c r="AK1204" s="48"/>
      <c r="AL1204" s="48"/>
      <c r="AM1204" s="48"/>
      <c r="AN1204" s="48"/>
      <c r="AO1204" s="48"/>
      <c r="AP1204" s="48"/>
      <c r="AQ1204" s="48"/>
      <c r="AR1204" s="48"/>
      <c r="AS1204" s="48"/>
      <c r="AT1204" s="48"/>
      <c r="AU1204" s="48"/>
      <c r="AV1204" s="48"/>
      <c r="AW1204" s="48"/>
      <c r="AX1204" s="48"/>
      <c r="AY1204" s="48"/>
      <c r="AZ1204" s="48"/>
      <c r="BA1204" s="48"/>
      <c r="BB1204" s="48"/>
      <c r="BC1204" s="48"/>
      <c r="BD1204" s="48"/>
      <c r="BE1204" s="48"/>
      <c r="BF1204" s="48"/>
      <c r="BG1204" s="48"/>
      <c r="BH1204" s="48"/>
      <c r="BI1204" s="48"/>
      <c r="BJ1204" s="48"/>
      <c r="BK1204" s="48"/>
      <c r="BL1204" s="77"/>
      <c r="BM1204" s="48"/>
      <c r="BN1204" s="48"/>
      <c r="BO1204" s="48"/>
      <c r="BP1204" s="48"/>
      <c r="BQ1204" s="48"/>
      <c r="BR1204" s="48"/>
      <c r="BS1204" s="48"/>
      <c r="BT1204" s="48"/>
      <c r="BU1204" s="48"/>
      <c r="BV1204" s="48"/>
      <c r="BW1204" s="48"/>
      <c r="BX1204" s="48"/>
      <c r="BY1204" s="48"/>
      <c r="BZ1204" s="48"/>
      <c r="CA1204" s="48"/>
      <c r="CB1204" s="48"/>
      <c r="CC1204" s="48"/>
      <c r="CD1204" s="48"/>
      <c r="CE1204" s="48"/>
    </row>
    <row r="1205" spans="1:83" ht="13.2" x14ac:dyDescent="0.25">
      <c r="A1205" s="48"/>
      <c r="B1205" s="48"/>
      <c r="C1205" s="48"/>
      <c r="D1205" s="48"/>
      <c r="E1205" s="48"/>
      <c r="F1205" s="48"/>
      <c r="G1205" s="48"/>
      <c r="H1205" s="48"/>
      <c r="I1205" s="48"/>
      <c r="J1205" s="48"/>
      <c r="K1205" s="48"/>
      <c r="L1205" s="48"/>
      <c r="M1205" s="48"/>
      <c r="N1205" s="48"/>
      <c r="O1205" s="48"/>
      <c r="P1205" s="48"/>
      <c r="Q1205" s="48"/>
      <c r="R1205" s="48"/>
      <c r="S1205" s="48"/>
      <c r="T1205" s="48"/>
      <c r="U1205" s="48"/>
      <c r="V1205" s="48"/>
      <c r="W1205" s="48"/>
      <c r="X1205" s="48"/>
      <c r="Y1205" s="48"/>
      <c r="Z1205" s="48"/>
      <c r="AA1205" s="48"/>
      <c r="AB1205" s="48"/>
      <c r="AC1205" s="48"/>
      <c r="AD1205" s="48"/>
      <c r="AE1205" s="48"/>
      <c r="AF1205" s="48"/>
      <c r="AG1205" s="48"/>
      <c r="AH1205" s="48"/>
      <c r="AI1205" s="48"/>
      <c r="AJ1205" s="48"/>
      <c r="AK1205" s="48"/>
      <c r="AL1205" s="48"/>
      <c r="AM1205" s="48"/>
      <c r="AN1205" s="48"/>
      <c r="AO1205" s="48"/>
      <c r="AP1205" s="48"/>
      <c r="AQ1205" s="48"/>
      <c r="AR1205" s="48"/>
      <c r="AS1205" s="48"/>
      <c r="AT1205" s="48"/>
      <c r="AU1205" s="48"/>
      <c r="AV1205" s="48"/>
      <c r="AW1205" s="48"/>
      <c r="AX1205" s="48"/>
      <c r="AY1205" s="48"/>
      <c r="AZ1205" s="48"/>
      <c r="BA1205" s="48"/>
      <c r="BB1205" s="48"/>
      <c r="BC1205" s="48"/>
      <c r="BD1205" s="48"/>
      <c r="BE1205" s="48"/>
      <c r="BF1205" s="48"/>
      <c r="BG1205" s="48"/>
      <c r="BH1205" s="48"/>
      <c r="BI1205" s="48"/>
      <c r="BJ1205" s="48"/>
      <c r="BK1205" s="48"/>
      <c r="BL1205" s="77"/>
      <c r="BM1205" s="48"/>
      <c r="BN1205" s="48"/>
      <c r="BO1205" s="48"/>
      <c r="BP1205" s="48"/>
      <c r="BQ1205" s="48"/>
      <c r="BR1205" s="48"/>
      <c r="BS1205" s="48"/>
      <c r="BT1205" s="48"/>
      <c r="BU1205" s="48"/>
      <c r="BV1205" s="48"/>
      <c r="BW1205" s="48"/>
      <c r="BX1205" s="48"/>
      <c r="BY1205" s="48"/>
      <c r="BZ1205" s="48"/>
      <c r="CA1205" s="48"/>
      <c r="CB1205" s="48"/>
      <c r="CC1205" s="48"/>
      <c r="CD1205" s="48"/>
      <c r="CE1205" s="48"/>
    </row>
    <row r="1206" spans="1:83" ht="13.2" x14ac:dyDescent="0.25">
      <c r="A1206" s="48"/>
      <c r="B1206" s="48"/>
      <c r="C1206" s="48"/>
      <c r="D1206" s="48"/>
      <c r="E1206" s="48"/>
      <c r="F1206" s="48"/>
      <c r="G1206" s="48"/>
      <c r="H1206" s="48"/>
      <c r="I1206" s="48"/>
      <c r="J1206" s="48"/>
      <c r="K1206" s="48"/>
      <c r="L1206" s="48"/>
      <c r="M1206" s="48"/>
      <c r="N1206" s="48"/>
      <c r="O1206" s="48"/>
      <c r="P1206" s="48"/>
      <c r="Q1206" s="48"/>
      <c r="R1206" s="48"/>
      <c r="S1206" s="48"/>
      <c r="T1206" s="48"/>
      <c r="U1206" s="48"/>
      <c r="V1206" s="48"/>
      <c r="W1206" s="48"/>
      <c r="X1206" s="48"/>
      <c r="Y1206" s="48"/>
      <c r="Z1206" s="48"/>
      <c r="AA1206" s="48"/>
      <c r="AB1206" s="48"/>
      <c r="AC1206" s="48"/>
      <c r="AD1206" s="48"/>
      <c r="AE1206" s="48"/>
      <c r="AF1206" s="48"/>
      <c r="AG1206" s="48"/>
      <c r="AH1206" s="48"/>
      <c r="AI1206" s="48"/>
      <c r="AJ1206" s="48"/>
      <c r="AK1206" s="48"/>
      <c r="AL1206" s="48"/>
      <c r="AM1206" s="48"/>
      <c r="AN1206" s="48"/>
      <c r="AO1206" s="48"/>
      <c r="AP1206" s="48"/>
      <c r="AQ1206" s="48"/>
      <c r="AR1206" s="48"/>
      <c r="AS1206" s="48"/>
      <c r="AT1206" s="48"/>
      <c r="AU1206" s="48"/>
      <c r="AV1206" s="48"/>
      <c r="AW1206" s="48"/>
      <c r="AX1206" s="48"/>
      <c r="AY1206" s="48"/>
      <c r="AZ1206" s="48"/>
      <c r="BA1206" s="48"/>
      <c r="BB1206" s="48"/>
      <c r="BC1206" s="48"/>
      <c r="BD1206" s="48"/>
      <c r="BE1206" s="48"/>
      <c r="BF1206" s="48"/>
      <c r="BG1206" s="48"/>
      <c r="BH1206" s="48"/>
      <c r="BI1206" s="48"/>
      <c r="BJ1206" s="48"/>
      <c r="BK1206" s="48"/>
      <c r="BL1206" s="77"/>
      <c r="BM1206" s="48"/>
      <c r="BN1206" s="48"/>
      <c r="BO1206" s="48"/>
      <c r="BP1206" s="48"/>
      <c r="BQ1206" s="48"/>
      <c r="BR1206" s="48"/>
      <c r="BS1206" s="48"/>
      <c r="BT1206" s="48"/>
      <c r="BU1206" s="48"/>
      <c r="BV1206" s="48"/>
      <c r="BW1206" s="48"/>
      <c r="BX1206" s="48"/>
      <c r="BY1206" s="48"/>
      <c r="BZ1206" s="48"/>
      <c r="CA1206" s="48"/>
      <c r="CB1206" s="48"/>
      <c r="CC1206" s="48"/>
      <c r="CD1206" s="48"/>
      <c r="CE1206" s="48"/>
    </row>
    <row r="1207" spans="1:83" ht="13.2" x14ac:dyDescent="0.25">
      <c r="A1207" s="48"/>
      <c r="B1207" s="48"/>
      <c r="C1207" s="48"/>
      <c r="D1207" s="48"/>
      <c r="E1207" s="48"/>
      <c r="F1207" s="48"/>
      <c r="G1207" s="48"/>
      <c r="H1207" s="48"/>
      <c r="I1207" s="48"/>
      <c r="J1207" s="48"/>
      <c r="K1207" s="48"/>
      <c r="L1207" s="48"/>
      <c r="M1207" s="48"/>
      <c r="N1207" s="48"/>
      <c r="O1207" s="48"/>
      <c r="P1207" s="48"/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8"/>
      <c r="AC1207" s="48"/>
      <c r="AD1207" s="48"/>
      <c r="AE1207" s="48"/>
      <c r="AF1207" s="48"/>
      <c r="AG1207" s="48"/>
      <c r="AH1207" s="48"/>
      <c r="AI1207" s="48"/>
      <c r="AJ1207" s="48"/>
      <c r="AK1207" s="48"/>
      <c r="AL1207" s="48"/>
      <c r="AM1207" s="48"/>
      <c r="AN1207" s="48"/>
      <c r="AO1207" s="48"/>
      <c r="AP1207" s="48"/>
      <c r="AQ1207" s="48"/>
      <c r="AR1207" s="48"/>
      <c r="AS1207" s="48"/>
      <c r="AT1207" s="48"/>
      <c r="AU1207" s="48"/>
      <c r="AV1207" s="48"/>
      <c r="AW1207" s="48"/>
      <c r="AX1207" s="48"/>
      <c r="AY1207" s="48"/>
      <c r="AZ1207" s="48"/>
      <c r="BA1207" s="48"/>
      <c r="BB1207" s="48"/>
      <c r="BC1207" s="48"/>
      <c r="BD1207" s="48"/>
      <c r="BE1207" s="48"/>
      <c r="BF1207" s="48"/>
      <c r="BG1207" s="48"/>
      <c r="BH1207" s="48"/>
      <c r="BI1207" s="48"/>
      <c r="BJ1207" s="48"/>
      <c r="BK1207" s="48"/>
      <c r="BL1207" s="77"/>
      <c r="BM1207" s="48"/>
      <c r="BN1207" s="48"/>
      <c r="BO1207" s="48"/>
      <c r="BP1207" s="48"/>
      <c r="BQ1207" s="48"/>
      <c r="BR1207" s="48"/>
      <c r="BS1207" s="48"/>
      <c r="BT1207" s="48"/>
      <c r="BU1207" s="48"/>
      <c r="BV1207" s="48"/>
      <c r="BW1207" s="48"/>
      <c r="BX1207" s="48"/>
      <c r="BY1207" s="48"/>
      <c r="BZ1207" s="48"/>
      <c r="CA1207" s="48"/>
      <c r="CB1207" s="48"/>
      <c r="CC1207" s="48"/>
      <c r="CD1207" s="48"/>
      <c r="CE1207" s="48"/>
    </row>
    <row r="1208" spans="1:83" ht="13.2" x14ac:dyDescent="0.25">
      <c r="A1208" s="48"/>
      <c r="B1208" s="48"/>
      <c r="C1208" s="48"/>
      <c r="D1208" s="48"/>
      <c r="E1208" s="48"/>
      <c r="F1208" s="48"/>
      <c r="G1208" s="48"/>
      <c r="H1208" s="48"/>
      <c r="I1208" s="48"/>
      <c r="J1208" s="48"/>
      <c r="K1208" s="48"/>
      <c r="L1208" s="48"/>
      <c r="M1208" s="48"/>
      <c r="N1208" s="48"/>
      <c r="O1208" s="48"/>
      <c r="P1208" s="48"/>
      <c r="Q1208" s="48"/>
      <c r="R1208" s="48"/>
      <c r="S1208" s="48"/>
      <c r="T1208" s="48"/>
      <c r="U1208" s="48"/>
      <c r="V1208" s="48"/>
      <c r="W1208" s="48"/>
      <c r="X1208" s="48"/>
      <c r="Y1208" s="48"/>
      <c r="Z1208" s="48"/>
      <c r="AA1208" s="48"/>
      <c r="AB1208" s="48"/>
      <c r="AC1208" s="48"/>
      <c r="AD1208" s="48"/>
      <c r="AE1208" s="48"/>
      <c r="AF1208" s="48"/>
      <c r="AG1208" s="48"/>
      <c r="AH1208" s="48"/>
      <c r="AI1208" s="48"/>
      <c r="AJ1208" s="48"/>
      <c r="AK1208" s="48"/>
      <c r="AL1208" s="48"/>
      <c r="AM1208" s="48"/>
      <c r="AN1208" s="48"/>
      <c r="AO1208" s="48"/>
      <c r="AP1208" s="48"/>
      <c r="AQ1208" s="48"/>
      <c r="AR1208" s="48"/>
      <c r="AS1208" s="48"/>
      <c r="AT1208" s="48"/>
      <c r="AU1208" s="48"/>
      <c r="AV1208" s="48"/>
      <c r="AW1208" s="48"/>
      <c r="AX1208" s="48"/>
      <c r="AY1208" s="48"/>
      <c r="AZ1208" s="48"/>
      <c r="BA1208" s="48"/>
      <c r="BB1208" s="48"/>
      <c r="BC1208" s="48"/>
      <c r="BD1208" s="48"/>
      <c r="BE1208" s="48"/>
      <c r="BF1208" s="48"/>
      <c r="BG1208" s="48"/>
      <c r="BH1208" s="48"/>
      <c r="BI1208" s="48"/>
      <c r="BJ1208" s="48"/>
      <c r="BK1208" s="48"/>
      <c r="BL1208" s="77"/>
      <c r="BM1208" s="48"/>
      <c r="BN1208" s="48"/>
      <c r="BO1208" s="48"/>
      <c r="BP1208" s="48"/>
      <c r="BQ1208" s="48"/>
      <c r="BR1208" s="48"/>
      <c r="BS1208" s="48"/>
      <c r="BT1208" s="48"/>
      <c r="BU1208" s="48"/>
      <c r="BV1208" s="48"/>
      <c r="BW1208" s="48"/>
      <c r="BX1208" s="48"/>
      <c r="BY1208" s="48"/>
      <c r="BZ1208" s="48"/>
      <c r="CA1208" s="48"/>
      <c r="CB1208" s="48"/>
      <c r="CC1208" s="48"/>
      <c r="CD1208" s="48"/>
      <c r="CE1208" s="48"/>
    </row>
    <row r="1209" spans="1:83" ht="13.2" x14ac:dyDescent="0.25">
      <c r="A1209" s="48"/>
      <c r="B1209" s="48"/>
      <c r="C1209" s="48"/>
      <c r="D1209" s="48"/>
      <c r="E1209" s="48"/>
      <c r="F1209" s="48"/>
      <c r="G1209" s="48"/>
      <c r="H1209" s="48"/>
      <c r="I1209" s="48"/>
      <c r="J1209" s="48"/>
      <c r="K1209" s="48"/>
      <c r="L1209" s="48"/>
      <c r="M1209" s="48"/>
      <c r="N1209" s="48"/>
      <c r="O1209" s="48"/>
      <c r="P1209" s="48"/>
      <c r="Q1209" s="48"/>
      <c r="R1209" s="48"/>
      <c r="S1209" s="48"/>
      <c r="T1209" s="48"/>
      <c r="U1209" s="48"/>
      <c r="V1209" s="48"/>
      <c r="W1209" s="48"/>
      <c r="X1209" s="48"/>
      <c r="Y1209" s="48"/>
      <c r="Z1209" s="48"/>
      <c r="AA1209" s="48"/>
      <c r="AB1209" s="48"/>
      <c r="AC1209" s="48"/>
      <c r="AD1209" s="48"/>
      <c r="AE1209" s="48"/>
      <c r="AF1209" s="48"/>
      <c r="AG1209" s="48"/>
      <c r="AH1209" s="48"/>
      <c r="AI1209" s="48"/>
      <c r="AJ1209" s="48"/>
      <c r="AK1209" s="48"/>
      <c r="AL1209" s="48"/>
      <c r="AM1209" s="48"/>
      <c r="AN1209" s="48"/>
      <c r="AO1209" s="48"/>
      <c r="AP1209" s="48"/>
      <c r="AQ1209" s="48"/>
      <c r="AR1209" s="48"/>
      <c r="AS1209" s="48"/>
      <c r="AT1209" s="48"/>
      <c r="AU1209" s="48"/>
      <c r="AV1209" s="48"/>
      <c r="AW1209" s="48"/>
      <c r="AX1209" s="48"/>
      <c r="AY1209" s="48"/>
      <c r="AZ1209" s="48"/>
      <c r="BA1209" s="48"/>
      <c r="BB1209" s="48"/>
      <c r="BC1209" s="48"/>
      <c r="BD1209" s="48"/>
      <c r="BE1209" s="48"/>
      <c r="BF1209" s="48"/>
      <c r="BG1209" s="48"/>
      <c r="BH1209" s="48"/>
      <c r="BI1209" s="48"/>
      <c r="BJ1209" s="48"/>
      <c r="BK1209" s="48"/>
      <c r="BL1209" s="77"/>
      <c r="BM1209" s="48"/>
      <c r="BN1209" s="48"/>
      <c r="BO1209" s="48"/>
      <c r="BP1209" s="48"/>
      <c r="BQ1209" s="48"/>
      <c r="BR1209" s="48"/>
      <c r="BS1209" s="48"/>
      <c r="BT1209" s="48"/>
      <c r="BU1209" s="48"/>
      <c r="BV1209" s="48"/>
      <c r="BW1209" s="48"/>
      <c r="BX1209" s="48"/>
      <c r="BY1209" s="48"/>
      <c r="BZ1209" s="48"/>
      <c r="CA1209" s="48"/>
      <c r="CB1209" s="48"/>
      <c r="CC1209" s="48"/>
      <c r="CD1209" s="48"/>
      <c r="CE1209" s="48"/>
    </row>
    <row r="1210" spans="1:83" ht="13.2" x14ac:dyDescent="0.25">
      <c r="A1210" s="48"/>
      <c r="B1210" s="48"/>
      <c r="C1210" s="48"/>
      <c r="D1210" s="48"/>
      <c r="E1210" s="48"/>
      <c r="F1210" s="48"/>
      <c r="G1210" s="48"/>
      <c r="H1210" s="48"/>
      <c r="I1210" s="48"/>
      <c r="J1210" s="48"/>
      <c r="K1210" s="48"/>
      <c r="L1210" s="48"/>
      <c r="M1210" s="48"/>
      <c r="N1210" s="48"/>
      <c r="O1210" s="48"/>
      <c r="P1210" s="48"/>
      <c r="Q1210" s="48"/>
      <c r="R1210" s="48"/>
      <c r="S1210" s="48"/>
      <c r="T1210" s="48"/>
      <c r="U1210" s="48"/>
      <c r="V1210" s="48"/>
      <c r="W1210" s="48"/>
      <c r="X1210" s="48"/>
      <c r="Y1210" s="48"/>
      <c r="Z1210" s="48"/>
      <c r="AA1210" s="48"/>
      <c r="AB1210" s="48"/>
      <c r="AC1210" s="48"/>
      <c r="AD1210" s="48"/>
      <c r="AE1210" s="48"/>
      <c r="AF1210" s="48"/>
      <c r="AG1210" s="48"/>
      <c r="AH1210" s="48"/>
      <c r="AI1210" s="48"/>
      <c r="AJ1210" s="48"/>
      <c r="AK1210" s="48"/>
      <c r="AL1210" s="48"/>
      <c r="AM1210" s="48"/>
      <c r="AN1210" s="48"/>
      <c r="AO1210" s="48"/>
      <c r="AP1210" s="48"/>
      <c r="AQ1210" s="48"/>
      <c r="AR1210" s="48"/>
      <c r="AS1210" s="48"/>
      <c r="AT1210" s="48"/>
      <c r="AU1210" s="48"/>
      <c r="AV1210" s="48"/>
      <c r="AW1210" s="48"/>
      <c r="AX1210" s="48"/>
      <c r="AY1210" s="48"/>
      <c r="AZ1210" s="48"/>
      <c r="BA1210" s="48"/>
      <c r="BB1210" s="48"/>
      <c r="BC1210" s="48"/>
      <c r="BD1210" s="48"/>
      <c r="BE1210" s="48"/>
      <c r="BF1210" s="48"/>
      <c r="BG1210" s="48"/>
      <c r="BH1210" s="48"/>
      <c r="BI1210" s="48"/>
      <c r="BJ1210" s="48"/>
      <c r="BK1210" s="48"/>
      <c r="BL1210" s="77"/>
      <c r="BM1210" s="48"/>
      <c r="BN1210" s="48"/>
      <c r="BO1210" s="48"/>
      <c r="BP1210" s="48"/>
      <c r="BQ1210" s="48"/>
      <c r="BR1210" s="48"/>
      <c r="BS1210" s="48"/>
      <c r="BT1210" s="48"/>
      <c r="BU1210" s="48"/>
      <c r="BV1210" s="48"/>
      <c r="BW1210" s="48"/>
      <c r="BX1210" s="48"/>
      <c r="BY1210" s="48"/>
      <c r="BZ1210" s="48"/>
      <c r="CA1210" s="48"/>
      <c r="CB1210" s="48"/>
      <c r="CC1210" s="48"/>
      <c r="CD1210" s="48"/>
      <c r="CE1210" s="48"/>
    </row>
    <row r="1211" spans="1:83" ht="13.2" x14ac:dyDescent="0.25">
      <c r="A1211" s="48"/>
      <c r="B1211" s="48"/>
      <c r="C1211" s="48"/>
      <c r="D1211" s="48"/>
      <c r="E1211" s="48"/>
      <c r="F1211" s="48"/>
      <c r="G1211" s="48"/>
      <c r="H1211" s="48"/>
      <c r="I1211" s="48"/>
      <c r="J1211" s="48"/>
      <c r="K1211" s="48"/>
      <c r="L1211" s="48"/>
      <c r="M1211" s="48"/>
      <c r="N1211" s="48"/>
      <c r="O1211" s="48"/>
      <c r="P1211" s="48"/>
      <c r="Q1211" s="48"/>
      <c r="R1211" s="48"/>
      <c r="S1211" s="48"/>
      <c r="T1211" s="48"/>
      <c r="U1211" s="48"/>
      <c r="V1211" s="48"/>
      <c r="W1211" s="48"/>
      <c r="X1211" s="48"/>
      <c r="Y1211" s="48"/>
      <c r="Z1211" s="48"/>
      <c r="AA1211" s="48"/>
      <c r="AB1211" s="48"/>
      <c r="AC1211" s="48"/>
      <c r="AD1211" s="48"/>
      <c r="AE1211" s="48"/>
      <c r="AF1211" s="48"/>
      <c r="AG1211" s="48"/>
      <c r="AH1211" s="48"/>
      <c r="AI1211" s="48"/>
      <c r="AJ1211" s="48"/>
      <c r="AK1211" s="48"/>
      <c r="AL1211" s="48"/>
      <c r="AM1211" s="48"/>
      <c r="AN1211" s="48"/>
      <c r="AO1211" s="48"/>
      <c r="AP1211" s="48"/>
      <c r="AQ1211" s="48"/>
      <c r="AR1211" s="48"/>
      <c r="AS1211" s="48"/>
      <c r="AT1211" s="48"/>
      <c r="AU1211" s="48"/>
      <c r="AV1211" s="48"/>
      <c r="AW1211" s="48"/>
      <c r="AX1211" s="48"/>
      <c r="AY1211" s="48"/>
      <c r="AZ1211" s="48"/>
      <c r="BA1211" s="48"/>
      <c r="BB1211" s="48"/>
      <c r="BC1211" s="48"/>
      <c r="BD1211" s="48"/>
      <c r="BE1211" s="48"/>
      <c r="BF1211" s="48"/>
      <c r="BG1211" s="48"/>
      <c r="BH1211" s="48"/>
      <c r="BI1211" s="48"/>
      <c r="BJ1211" s="48"/>
      <c r="BK1211" s="48"/>
      <c r="BL1211" s="77"/>
      <c r="BM1211" s="48"/>
      <c r="BN1211" s="48"/>
      <c r="BO1211" s="48"/>
      <c r="BP1211" s="48"/>
      <c r="BQ1211" s="48"/>
      <c r="BR1211" s="48"/>
      <c r="BS1211" s="48"/>
      <c r="BT1211" s="48"/>
      <c r="BU1211" s="48"/>
      <c r="BV1211" s="48"/>
      <c r="BW1211" s="48"/>
      <c r="BX1211" s="48"/>
      <c r="BY1211" s="48"/>
      <c r="BZ1211" s="48"/>
      <c r="CA1211" s="48"/>
      <c r="CB1211" s="48"/>
      <c r="CC1211" s="48"/>
      <c r="CD1211" s="48"/>
      <c r="CE1211" s="48"/>
    </row>
    <row r="1212" spans="1:83" ht="13.2" x14ac:dyDescent="0.25">
      <c r="A1212" s="48"/>
      <c r="B1212" s="48"/>
      <c r="C1212" s="48"/>
      <c r="D1212" s="48"/>
      <c r="E1212" s="48"/>
      <c r="F1212" s="48"/>
      <c r="G1212" s="48"/>
      <c r="H1212" s="48"/>
      <c r="I1212" s="48"/>
      <c r="J1212" s="48"/>
      <c r="K1212" s="48"/>
      <c r="L1212" s="48"/>
      <c r="M1212" s="48"/>
      <c r="N1212" s="48"/>
      <c r="O1212" s="48"/>
      <c r="P1212" s="48"/>
      <c r="Q1212" s="48"/>
      <c r="R1212" s="48"/>
      <c r="S1212" s="48"/>
      <c r="T1212" s="48"/>
      <c r="U1212" s="48"/>
      <c r="V1212" s="48"/>
      <c r="W1212" s="48"/>
      <c r="X1212" s="48"/>
      <c r="Y1212" s="48"/>
      <c r="Z1212" s="48"/>
      <c r="AA1212" s="48"/>
      <c r="AB1212" s="48"/>
      <c r="AC1212" s="48"/>
      <c r="AD1212" s="48"/>
      <c r="AE1212" s="48"/>
      <c r="AF1212" s="48"/>
      <c r="AG1212" s="48"/>
      <c r="AH1212" s="48"/>
      <c r="AI1212" s="48"/>
      <c r="AJ1212" s="48"/>
      <c r="AK1212" s="48"/>
      <c r="AL1212" s="48"/>
      <c r="AM1212" s="48"/>
      <c r="AN1212" s="48"/>
      <c r="AO1212" s="48"/>
      <c r="AP1212" s="48"/>
      <c r="AQ1212" s="48"/>
      <c r="AR1212" s="48"/>
      <c r="AS1212" s="48"/>
      <c r="AT1212" s="48"/>
      <c r="AU1212" s="48"/>
      <c r="AV1212" s="48"/>
      <c r="AW1212" s="48"/>
      <c r="AX1212" s="48"/>
      <c r="AY1212" s="48"/>
      <c r="AZ1212" s="48"/>
      <c r="BA1212" s="48"/>
      <c r="BB1212" s="48"/>
      <c r="BC1212" s="48"/>
      <c r="BD1212" s="48"/>
      <c r="BE1212" s="48"/>
      <c r="BF1212" s="48"/>
      <c r="BG1212" s="48"/>
      <c r="BH1212" s="48"/>
      <c r="BI1212" s="48"/>
      <c r="BJ1212" s="48"/>
      <c r="BK1212" s="48"/>
      <c r="BL1212" s="77"/>
      <c r="BM1212" s="48"/>
      <c r="BN1212" s="48"/>
      <c r="BO1212" s="48"/>
      <c r="BP1212" s="48"/>
      <c r="BQ1212" s="48"/>
      <c r="BR1212" s="48"/>
      <c r="BS1212" s="48"/>
      <c r="BT1212" s="48"/>
      <c r="BU1212" s="48"/>
      <c r="BV1212" s="48"/>
      <c r="BW1212" s="48"/>
      <c r="BX1212" s="48"/>
      <c r="BY1212" s="48"/>
      <c r="BZ1212" s="48"/>
      <c r="CA1212" s="48"/>
      <c r="CB1212" s="48"/>
      <c r="CC1212" s="48"/>
      <c r="CD1212" s="48"/>
      <c r="CE1212" s="48"/>
    </row>
    <row r="1213" spans="1:83" ht="13.2" x14ac:dyDescent="0.25">
      <c r="A1213" s="48"/>
      <c r="B1213" s="48"/>
      <c r="C1213" s="48"/>
      <c r="D1213" s="48"/>
      <c r="E1213" s="48"/>
      <c r="F1213" s="48"/>
      <c r="G1213" s="48"/>
      <c r="H1213" s="48"/>
      <c r="I1213" s="48"/>
      <c r="J1213" s="48"/>
      <c r="K1213" s="48"/>
      <c r="L1213" s="48"/>
      <c r="M1213" s="48"/>
      <c r="N1213" s="48"/>
      <c r="O1213" s="48"/>
      <c r="P1213" s="48"/>
      <c r="Q1213" s="48"/>
      <c r="R1213" s="48"/>
      <c r="S1213" s="48"/>
      <c r="T1213" s="48"/>
      <c r="U1213" s="48"/>
      <c r="V1213" s="48"/>
      <c r="W1213" s="48"/>
      <c r="X1213" s="48"/>
      <c r="Y1213" s="48"/>
      <c r="Z1213" s="48"/>
      <c r="AA1213" s="48"/>
      <c r="AB1213" s="48"/>
      <c r="AC1213" s="48"/>
      <c r="AD1213" s="48"/>
      <c r="AE1213" s="48"/>
      <c r="AF1213" s="48"/>
      <c r="AG1213" s="48"/>
      <c r="AH1213" s="48"/>
      <c r="AI1213" s="48"/>
      <c r="AJ1213" s="48"/>
      <c r="AK1213" s="48"/>
      <c r="AL1213" s="48"/>
      <c r="AM1213" s="48"/>
      <c r="AN1213" s="48"/>
      <c r="AO1213" s="48"/>
      <c r="AP1213" s="48"/>
      <c r="AQ1213" s="48"/>
      <c r="AR1213" s="48"/>
      <c r="AS1213" s="48"/>
      <c r="AT1213" s="48"/>
      <c r="AU1213" s="48"/>
      <c r="AV1213" s="48"/>
      <c r="AW1213" s="48"/>
      <c r="AX1213" s="48"/>
      <c r="AY1213" s="48"/>
      <c r="AZ1213" s="48"/>
      <c r="BA1213" s="48"/>
      <c r="BB1213" s="48"/>
      <c r="BC1213" s="48"/>
      <c r="BD1213" s="48"/>
      <c r="BE1213" s="48"/>
      <c r="BF1213" s="48"/>
      <c r="BG1213" s="48"/>
      <c r="BH1213" s="48"/>
      <c r="BI1213" s="48"/>
      <c r="BJ1213" s="48"/>
      <c r="BK1213" s="48"/>
      <c r="BL1213" s="77"/>
      <c r="BM1213" s="48"/>
      <c r="BN1213" s="48"/>
      <c r="BO1213" s="48"/>
      <c r="BP1213" s="48"/>
      <c r="BQ1213" s="48"/>
      <c r="BR1213" s="48"/>
      <c r="BS1213" s="48"/>
      <c r="BT1213" s="48"/>
      <c r="BU1213" s="48"/>
      <c r="BV1213" s="48"/>
      <c r="BW1213" s="48"/>
      <c r="BX1213" s="48"/>
      <c r="BY1213" s="48"/>
      <c r="BZ1213" s="48"/>
      <c r="CA1213" s="48"/>
      <c r="CB1213" s="48"/>
      <c r="CC1213" s="48"/>
      <c r="CD1213" s="48"/>
      <c r="CE1213" s="48"/>
    </row>
    <row r="1214" spans="1:83" ht="13.2" x14ac:dyDescent="0.25">
      <c r="A1214" s="48"/>
      <c r="B1214" s="48"/>
      <c r="C1214" s="48"/>
      <c r="D1214" s="48"/>
      <c r="E1214" s="48"/>
      <c r="F1214" s="48"/>
      <c r="G1214" s="48"/>
      <c r="H1214" s="48"/>
      <c r="I1214" s="48"/>
      <c r="J1214" s="48"/>
      <c r="K1214" s="48"/>
      <c r="L1214" s="48"/>
      <c r="M1214" s="48"/>
      <c r="N1214" s="48"/>
      <c r="O1214" s="48"/>
      <c r="P1214" s="48"/>
      <c r="Q1214" s="48"/>
      <c r="R1214" s="48"/>
      <c r="S1214" s="48"/>
      <c r="T1214" s="48"/>
      <c r="U1214" s="48"/>
      <c r="V1214" s="48"/>
      <c r="W1214" s="48"/>
      <c r="X1214" s="48"/>
      <c r="Y1214" s="48"/>
      <c r="Z1214" s="48"/>
      <c r="AA1214" s="48"/>
      <c r="AB1214" s="48"/>
      <c r="AC1214" s="48"/>
      <c r="AD1214" s="48"/>
      <c r="AE1214" s="48"/>
      <c r="AF1214" s="48"/>
      <c r="AG1214" s="48"/>
      <c r="AH1214" s="48"/>
      <c r="AI1214" s="48"/>
      <c r="AJ1214" s="48"/>
      <c r="AK1214" s="48"/>
      <c r="AL1214" s="48"/>
      <c r="AM1214" s="48"/>
      <c r="AN1214" s="48"/>
      <c r="AO1214" s="48"/>
      <c r="AP1214" s="48"/>
      <c r="AQ1214" s="48"/>
      <c r="AR1214" s="48"/>
      <c r="AS1214" s="48"/>
      <c r="AT1214" s="48"/>
      <c r="AU1214" s="48"/>
      <c r="AV1214" s="48"/>
      <c r="AW1214" s="48"/>
      <c r="AX1214" s="48"/>
      <c r="AY1214" s="48"/>
      <c r="AZ1214" s="48"/>
      <c r="BA1214" s="48"/>
      <c r="BB1214" s="48"/>
      <c r="BC1214" s="48"/>
      <c r="BD1214" s="48"/>
      <c r="BE1214" s="48"/>
      <c r="BF1214" s="48"/>
      <c r="BG1214" s="48"/>
      <c r="BH1214" s="48"/>
      <c r="BI1214" s="48"/>
      <c r="BJ1214" s="48"/>
      <c r="BK1214" s="48"/>
      <c r="BL1214" s="77"/>
      <c r="BM1214" s="48"/>
      <c r="BN1214" s="48"/>
      <c r="BO1214" s="48"/>
      <c r="BP1214" s="48"/>
      <c r="BQ1214" s="48"/>
      <c r="BR1214" s="48"/>
      <c r="BS1214" s="48"/>
      <c r="BT1214" s="48"/>
      <c r="BU1214" s="48"/>
      <c r="BV1214" s="48"/>
      <c r="BW1214" s="48"/>
      <c r="BX1214" s="48"/>
      <c r="BY1214" s="48"/>
      <c r="BZ1214" s="48"/>
      <c r="CA1214" s="48"/>
      <c r="CB1214" s="48"/>
      <c r="CC1214" s="48"/>
      <c r="CD1214" s="48"/>
      <c r="CE1214" s="48"/>
    </row>
    <row r="1215" spans="1:83" ht="13.2" x14ac:dyDescent="0.25">
      <c r="A1215" s="48"/>
      <c r="B1215" s="48"/>
      <c r="C1215" s="48"/>
      <c r="D1215" s="48"/>
      <c r="E1215" s="48"/>
      <c r="F1215" s="48"/>
      <c r="G1215" s="48"/>
      <c r="H1215" s="48"/>
      <c r="I1215" s="48"/>
      <c r="J1215" s="48"/>
      <c r="K1215" s="48"/>
      <c r="L1215" s="48"/>
      <c r="M1215" s="48"/>
      <c r="N1215" s="48"/>
      <c r="O1215" s="48"/>
      <c r="P1215" s="48"/>
      <c r="Q1215" s="48"/>
      <c r="R1215" s="48"/>
      <c r="S1215" s="48"/>
      <c r="T1215" s="48"/>
      <c r="U1215" s="48"/>
      <c r="V1215" s="48"/>
      <c r="W1215" s="48"/>
      <c r="X1215" s="48"/>
      <c r="Y1215" s="48"/>
      <c r="Z1215" s="48"/>
      <c r="AA1215" s="48"/>
      <c r="AB1215" s="48"/>
      <c r="AC1215" s="48"/>
      <c r="AD1215" s="48"/>
      <c r="AE1215" s="48"/>
      <c r="AF1215" s="48"/>
      <c r="AG1215" s="48"/>
      <c r="AH1215" s="48"/>
      <c r="AI1215" s="48"/>
      <c r="AJ1215" s="48"/>
      <c r="AK1215" s="48"/>
      <c r="AL1215" s="48"/>
      <c r="AM1215" s="48"/>
      <c r="AN1215" s="48"/>
      <c r="AO1215" s="48"/>
      <c r="AP1215" s="48"/>
      <c r="AQ1215" s="48"/>
      <c r="AR1215" s="48"/>
      <c r="AS1215" s="48"/>
      <c r="AT1215" s="48"/>
      <c r="AU1215" s="48"/>
      <c r="AV1215" s="48"/>
      <c r="AW1215" s="48"/>
      <c r="AX1215" s="48"/>
      <c r="AY1215" s="48"/>
      <c r="AZ1215" s="48"/>
      <c r="BA1215" s="48"/>
      <c r="BB1215" s="48"/>
      <c r="BC1215" s="48"/>
      <c r="BD1215" s="48"/>
      <c r="BE1215" s="48"/>
      <c r="BF1215" s="48"/>
      <c r="BG1215" s="48"/>
      <c r="BH1215" s="48"/>
      <c r="BI1215" s="48"/>
      <c r="BJ1215" s="48"/>
      <c r="BK1215" s="48"/>
      <c r="BL1215" s="77"/>
      <c r="BM1215" s="48"/>
      <c r="BN1215" s="48"/>
      <c r="BO1215" s="48"/>
      <c r="BP1215" s="48"/>
      <c r="BQ1215" s="48"/>
      <c r="BR1215" s="48"/>
      <c r="BS1215" s="48"/>
      <c r="BT1215" s="48"/>
      <c r="BU1215" s="48"/>
      <c r="BV1215" s="48"/>
      <c r="BW1215" s="48"/>
      <c r="BX1215" s="48"/>
      <c r="BY1215" s="48"/>
      <c r="BZ1215" s="48"/>
      <c r="CA1215" s="48"/>
      <c r="CB1215" s="48"/>
      <c r="CC1215" s="48"/>
      <c r="CD1215" s="48"/>
      <c r="CE1215" s="48"/>
    </row>
    <row r="1216" spans="1:83" ht="13.2" x14ac:dyDescent="0.25">
      <c r="A1216" s="48"/>
      <c r="B1216" s="48"/>
      <c r="C1216" s="48"/>
      <c r="D1216" s="48"/>
      <c r="E1216" s="48"/>
      <c r="F1216" s="48"/>
      <c r="G1216" s="48"/>
      <c r="H1216" s="48"/>
      <c r="I1216" s="48"/>
      <c r="J1216" s="48"/>
      <c r="K1216" s="48"/>
      <c r="L1216" s="48"/>
      <c r="M1216" s="48"/>
      <c r="N1216" s="48"/>
      <c r="O1216" s="48"/>
      <c r="P1216" s="48"/>
      <c r="Q1216" s="48"/>
      <c r="R1216" s="48"/>
      <c r="S1216" s="48"/>
      <c r="T1216" s="48"/>
      <c r="U1216" s="48"/>
      <c r="V1216" s="48"/>
      <c r="W1216" s="48"/>
      <c r="X1216" s="48"/>
      <c r="Y1216" s="48"/>
      <c r="Z1216" s="48"/>
      <c r="AA1216" s="48"/>
      <c r="AB1216" s="48"/>
      <c r="AC1216" s="48"/>
      <c r="AD1216" s="48"/>
      <c r="AE1216" s="48"/>
      <c r="AF1216" s="48"/>
      <c r="AG1216" s="48"/>
      <c r="AH1216" s="48"/>
      <c r="AI1216" s="48"/>
      <c r="AJ1216" s="48"/>
      <c r="AK1216" s="48"/>
      <c r="AL1216" s="48"/>
      <c r="AM1216" s="48"/>
      <c r="AN1216" s="48"/>
      <c r="AO1216" s="48"/>
      <c r="AP1216" s="48"/>
      <c r="AQ1216" s="48"/>
      <c r="AR1216" s="48"/>
      <c r="AS1216" s="48"/>
      <c r="AT1216" s="48"/>
      <c r="AU1216" s="48"/>
      <c r="AV1216" s="48"/>
      <c r="AW1216" s="48"/>
      <c r="AX1216" s="48"/>
      <c r="AY1216" s="48"/>
      <c r="AZ1216" s="48"/>
      <c r="BA1216" s="48"/>
      <c r="BB1216" s="48"/>
      <c r="BC1216" s="48"/>
      <c r="BD1216" s="48"/>
      <c r="BE1216" s="48"/>
      <c r="BF1216" s="48"/>
      <c r="BG1216" s="48"/>
      <c r="BH1216" s="48"/>
      <c r="BI1216" s="48"/>
      <c r="BJ1216" s="48"/>
      <c r="BK1216" s="48"/>
      <c r="BL1216" s="77"/>
      <c r="BM1216" s="48"/>
      <c r="BN1216" s="48"/>
      <c r="BO1216" s="48"/>
      <c r="BP1216" s="48"/>
      <c r="BQ1216" s="48"/>
      <c r="BR1216" s="48"/>
      <c r="BS1216" s="48"/>
      <c r="BT1216" s="48"/>
      <c r="BU1216" s="48"/>
      <c r="BV1216" s="48"/>
      <c r="BW1216" s="48"/>
      <c r="BX1216" s="48"/>
      <c r="BY1216" s="48"/>
      <c r="BZ1216" s="48"/>
      <c r="CA1216" s="48"/>
      <c r="CB1216" s="48"/>
      <c r="CC1216" s="48"/>
      <c r="CD1216" s="48"/>
      <c r="CE1216" s="48"/>
    </row>
    <row r="1217" spans="1:83" ht="13.2" x14ac:dyDescent="0.25">
      <c r="A1217" s="48"/>
      <c r="B1217" s="48"/>
      <c r="C1217" s="48"/>
      <c r="D1217" s="48"/>
      <c r="E1217" s="48"/>
      <c r="F1217" s="48"/>
      <c r="G1217" s="48"/>
      <c r="H1217" s="48"/>
      <c r="I1217" s="48"/>
      <c r="J1217" s="48"/>
      <c r="K1217" s="48"/>
      <c r="L1217" s="48"/>
      <c r="M1217" s="48"/>
      <c r="N1217" s="48"/>
      <c r="O1217" s="48"/>
      <c r="P1217" s="48"/>
      <c r="Q1217" s="48"/>
      <c r="R1217" s="48"/>
      <c r="S1217" s="48"/>
      <c r="T1217" s="48"/>
      <c r="U1217" s="48"/>
      <c r="V1217" s="48"/>
      <c r="W1217" s="48"/>
      <c r="X1217" s="48"/>
      <c r="Y1217" s="48"/>
      <c r="Z1217" s="48"/>
      <c r="AA1217" s="48"/>
      <c r="AB1217" s="48"/>
      <c r="AC1217" s="48"/>
      <c r="AD1217" s="48"/>
      <c r="AE1217" s="48"/>
      <c r="AF1217" s="48"/>
      <c r="AG1217" s="48"/>
      <c r="AH1217" s="48"/>
      <c r="AI1217" s="48"/>
      <c r="AJ1217" s="48"/>
      <c r="AK1217" s="48"/>
      <c r="AL1217" s="48"/>
      <c r="AM1217" s="48"/>
      <c r="AN1217" s="48"/>
      <c r="AO1217" s="48"/>
      <c r="AP1217" s="48"/>
      <c r="AQ1217" s="48"/>
      <c r="AR1217" s="48"/>
      <c r="AS1217" s="48"/>
      <c r="AT1217" s="48"/>
      <c r="AU1217" s="48"/>
      <c r="AV1217" s="48"/>
      <c r="AW1217" s="48"/>
      <c r="AX1217" s="48"/>
      <c r="AY1217" s="48"/>
      <c r="AZ1217" s="48"/>
      <c r="BA1217" s="48"/>
      <c r="BB1217" s="48"/>
      <c r="BC1217" s="48"/>
      <c r="BD1217" s="48"/>
      <c r="BE1217" s="48"/>
      <c r="BF1217" s="48"/>
      <c r="BG1217" s="48"/>
      <c r="BH1217" s="48"/>
      <c r="BI1217" s="48"/>
      <c r="BJ1217" s="48"/>
      <c r="BK1217" s="48"/>
      <c r="BL1217" s="77"/>
      <c r="BM1217" s="48"/>
      <c r="BN1217" s="48"/>
      <c r="BO1217" s="48"/>
      <c r="BP1217" s="48"/>
      <c r="BQ1217" s="48"/>
      <c r="BR1217" s="48"/>
      <c r="BS1217" s="48"/>
      <c r="BT1217" s="48"/>
      <c r="BU1217" s="48"/>
      <c r="BV1217" s="48"/>
      <c r="BW1217" s="48"/>
      <c r="BX1217" s="48"/>
      <c r="BY1217" s="48"/>
      <c r="BZ1217" s="48"/>
      <c r="CA1217" s="48"/>
      <c r="CB1217" s="48"/>
      <c r="CC1217" s="48"/>
      <c r="CD1217" s="48"/>
      <c r="CE1217" s="48"/>
    </row>
    <row r="1218" spans="1:83" ht="13.2" x14ac:dyDescent="0.25">
      <c r="A1218" s="48"/>
      <c r="B1218" s="48"/>
      <c r="C1218" s="48"/>
      <c r="D1218" s="48"/>
      <c r="E1218" s="48"/>
      <c r="F1218" s="48"/>
      <c r="G1218" s="48"/>
      <c r="H1218" s="48"/>
      <c r="I1218" s="48"/>
      <c r="J1218" s="48"/>
      <c r="K1218" s="48"/>
      <c r="L1218" s="48"/>
      <c r="M1218" s="48"/>
      <c r="N1218" s="48"/>
      <c r="O1218" s="48"/>
      <c r="P1218" s="48"/>
      <c r="Q1218" s="48"/>
      <c r="R1218" s="48"/>
      <c r="S1218" s="48"/>
      <c r="T1218" s="48"/>
      <c r="U1218" s="48"/>
      <c r="V1218" s="48"/>
      <c r="W1218" s="48"/>
      <c r="X1218" s="48"/>
      <c r="Y1218" s="48"/>
      <c r="Z1218" s="48"/>
      <c r="AA1218" s="48"/>
      <c r="AB1218" s="48"/>
      <c r="AC1218" s="48"/>
      <c r="AD1218" s="48"/>
      <c r="AE1218" s="48"/>
      <c r="AF1218" s="48"/>
      <c r="AG1218" s="48"/>
      <c r="AH1218" s="48"/>
      <c r="AI1218" s="48"/>
      <c r="AJ1218" s="48"/>
      <c r="AK1218" s="48"/>
      <c r="AL1218" s="48"/>
      <c r="AM1218" s="48"/>
      <c r="AN1218" s="48"/>
      <c r="AO1218" s="48"/>
      <c r="AP1218" s="48"/>
      <c r="AQ1218" s="48"/>
      <c r="AR1218" s="48"/>
      <c r="AS1218" s="48"/>
      <c r="AT1218" s="48"/>
      <c r="AU1218" s="48"/>
      <c r="AV1218" s="48"/>
      <c r="AW1218" s="48"/>
      <c r="AX1218" s="48"/>
      <c r="AY1218" s="48"/>
      <c r="AZ1218" s="48"/>
      <c r="BA1218" s="48"/>
      <c r="BB1218" s="48"/>
      <c r="BC1218" s="48"/>
      <c r="BD1218" s="48"/>
      <c r="BE1218" s="48"/>
      <c r="BF1218" s="48"/>
      <c r="BG1218" s="48"/>
      <c r="BH1218" s="48"/>
      <c r="BI1218" s="48"/>
      <c r="BJ1218" s="48"/>
      <c r="BK1218" s="48"/>
      <c r="BL1218" s="77"/>
      <c r="BM1218" s="48"/>
      <c r="BN1218" s="48"/>
      <c r="BO1218" s="48"/>
      <c r="BP1218" s="48"/>
      <c r="BQ1218" s="48"/>
      <c r="BR1218" s="48"/>
      <c r="BS1218" s="48"/>
      <c r="BT1218" s="48"/>
      <c r="BU1218" s="48"/>
      <c r="BV1218" s="48"/>
      <c r="BW1218" s="48"/>
      <c r="BX1218" s="48"/>
      <c r="BY1218" s="48"/>
      <c r="BZ1218" s="48"/>
      <c r="CA1218" s="48"/>
      <c r="CB1218" s="48"/>
      <c r="CC1218" s="48"/>
      <c r="CD1218" s="48"/>
      <c r="CE1218" s="48"/>
    </row>
    <row r="1219" spans="1:83" ht="13.2" x14ac:dyDescent="0.25">
      <c r="A1219" s="48"/>
      <c r="B1219" s="48"/>
      <c r="C1219" s="48"/>
      <c r="D1219" s="48"/>
      <c r="E1219" s="48"/>
      <c r="F1219" s="48"/>
      <c r="G1219" s="48"/>
      <c r="H1219" s="48"/>
      <c r="I1219" s="48"/>
      <c r="J1219" s="48"/>
      <c r="K1219" s="48"/>
      <c r="L1219" s="48"/>
      <c r="M1219" s="48"/>
      <c r="N1219" s="48"/>
      <c r="O1219" s="48"/>
      <c r="P1219" s="48"/>
      <c r="Q1219" s="48"/>
      <c r="R1219" s="48"/>
      <c r="S1219" s="48"/>
      <c r="T1219" s="48"/>
      <c r="U1219" s="48"/>
      <c r="V1219" s="48"/>
      <c r="W1219" s="48"/>
      <c r="X1219" s="48"/>
      <c r="Y1219" s="48"/>
      <c r="Z1219" s="48"/>
      <c r="AA1219" s="48"/>
      <c r="AB1219" s="48"/>
      <c r="AC1219" s="48"/>
      <c r="AD1219" s="48"/>
      <c r="AE1219" s="48"/>
      <c r="AF1219" s="48"/>
      <c r="AG1219" s="48"/>
      <c r="AH1219" s="48"/>
      <c r="AI1219" s="48"/>
      <c r="AJ1219" s="48"/>
      <c r="AK1219" s="48"/>
      <c r="AL1219" s="48"/>
      <c r="AM1219" s="48"/>
      <c r="AN1219" s="48"/>
      <c r="AO1219" s="48"/>
      <c r="AP1219" s="48"/>
      <c r="AQ1219" s="48"/>
      <c r="AR1219" s="48"/>
      <c r="AS1219" s="48"/>
      <c r="AT1219" s="48"/>
      <c r="AU1219" s="48"/>
      <c r="AV1219" s="48"/>
      <c r="AW1219" s="48"/>
      <c r="AX1219" s="48"/>
      <c r="AY1219" s="48"/>
      <c r="AZ1219" s="48"/>
      <c r="BA1219" s="48"/>
      <c r="BB1219" s="48"/>
      <c r="BC1219" s="48"/>
      <c r="BD1219" s="48"/>
      <c r="BE1219" s="48"/>
      <c r="BF1219" s="48"/>
      <c r="BG1219" s="48"/>
      <c r="BH1219" s="48"/>
      <c r="BI1219" s="48"/>
      <c r="BJ1219" s="48"/>
      <c r="BK1219" s="48"/>
      <c r="BL1219" s="77"/>
      <c r="BM1219" s="48"/>
      <c r="BN1219" s="48"/>
      <c r="BO1219" s="48"/>
      <c r="BP1219" s="48"/>
      <c r="BQ1219" s="48"/>
      <c r="BR1219" s="48"/>
      <c r="BS1219" s="48"/>
      <c r="BT1219" s="48"/>
      <c r="BU1219" s="48"/>
      <c r="BV1219" s="48"/>
      <c r="BW1219" s="48"/>
      <c r="BX1219" s="48"/>
      <c r="BY1219" s="48"/>
      <c r="BZ1219" s="48"/>
      <c r="CA1219" s="48"/>
      <c r="CB1219" s="48"/>
      <c r="CC1219" s="48"/>
      <c r="CD1219" s="48"/>
      <c r="CE1219" s="48"/>
    </row>
    <row r="1220" spans="1:83" ht="13.2" x14ac:dyDescent="0.25">
      <c r="A1220" s="48"/>
      <c r="B1220" s="48"/>
      <c r="C1220" s="48"/>
      <c r="D1220" s="48"/>
      <c r="E1220" s="48"/>
      <c r="F1220" s="48"/>
      <c r="G1220" s="48"/>
      <c r="H1220" s="48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8"/>
      <c r="T1220" s="48"/>
      <c r="U1220" s="48"/>
      <c r="V1220" s="48"/>
      <c r="W1220" s="48"/>
      <c r="X1220" s="48"/>
      <c r="Y1220" s="48"/>
      <c r="Z1220" s="48"/>
      <c r="AA1220" s="48"/>
      <c r="AB1220" s="48"/>
      <c r="AC1220" s="48"/>
      <c r="AD1220" s="48"/>
      <c r="AE1220" s="48"/>
      <c r="AF1220" s="48"/>
      <c r="AG1220" s="48"/>
      <c r="AH1220" s="48"/>
      <c r="AI1220" s="48"/>
      <c r="AJ1220" s="48"/>
      <c r="AK1220" s="48"/>
      <c r="AL1220" s="48"/>
      <c r="AM1220" s="48"/>
      <c r="AN1220" s="48"/>
      <c r="AO1220" s="48"/>
      <c r="AP1220" s="48"/>
      <c r="AQ1220" s="48"/>
      <c r="AR1220" s="48"/>
      <c r="AS1220" s="48"/>
      <c r="AT1220" s="48"/>
      <c r="AU1220" s="48"/>
      <c r="AV1220" s="48"/>
      <c r="AW1220" s="48"/>
      <c r="AX1220" s="48"/>
      <c r="AY1220" s="48"/>
      <c r="AZ1220" s="48"/>
      <c r="BA1220" s="48"/>
      <c r="BB1220" s="48"/>
      <c r="BC1220" s="48"/>
      <c r="BD1220" s="48"/>
      <c r="BE1220" s="48"/>
      <c r="BF1220" s="48"/>
      <c r="BG1220" s="48"/>
      <c r="BH1220" s="48"/>
      <c r="BI1220" s="48"/>
      <c r="BJ1220" s="48"/>
      <c r="BK1220" s="48"/>
      <c r="BL1220" s="77"/>
      <c r="BM1220" s="48"/>
      <c r="BN1220" s="48"/>
      <c r="BO1220" s="48"/>
      <c r="BP1220" s="48"/>
      <c r="BQ1220" s="48"/>
      <c r="BR1220" s="48"/>
      <c r="BS1220" s="48"/>
      <c r="BT1220" s="48"/>
      <c r="BU1220" s="48"/>
      <c r="BV1220" s="48"/>
      <c r="BW1220" s="48"/>
      <c r="BX1220" s="48"/>
      <c r="BY1220" s="48"/>
      <c r="BZ1220" s="48"/>
      <c r="CA1220" s="48"/>
      <c r="CB1220" s="48"/>
      <c r="CC1220" s="48"/>
      <c r="CD1220" s="48"/>
      <c r="CE1220" s="48"/>
    </row>
    <row r="1221" spans="1:83" ht="13.2" x14ac:dyDescent="0.25">
      <c r="A1221" s="48"/>
      <c r="B1221" s="48"/>
      <c r="C1221" s="48"/>
      <c r="D1221" s="48"/>
      <c r="E1221" s="48"/>
      <c r="F1221" s="48"/>
      <c r="G1221" s="48"/>
      <c r="H1221" s="48"/>
      <c r="I1221" s="48"/>
      <c r="J1221" s="48"/>
      <c r="K1221" s="48"/>
      <c r="L1221" s="48"/>
      <c r="M1221" s="48"/>
      <c r="N1221" s="48"/>
      <c r="O1221" s="48"/>
      <c r="P1221" s="48"/>
      <c r="Q1221" s="48"/>
      <c r="R1221" s="48"/>
      <c r="S1221" s="48"/>
      <c r="T1221" s="48"/>
      <c r="U1221" s="48"/>
      <c r="V1221" s="48"/>
      <c r="W1221" s="48"/>
      <c r="X1221" s="48"/>
      <c r="Y1221" s="48"/>
      <c r="Z1221" s="48"/>
      <c r="AA1221" s="48"/>
      <c r="AB1221" s="48"/>
      <c r="AC1221" s="48"/>
      <c r="AD1221" s="48"/>
      <c r="AE1221" s="48"/>
      <c r="AF1221" s="48"/>
      <c r="AG1221" s="48"/>
      <c r="AH1221" s="48"/>
      <c r="AI1221" s="48"/>
      <c r="AJ1221" s="48"/>
      <c r="AK1221" s="48"/>
      <c r="AL1221" s="48"/>
      <c r="AM1221" s="48"/>
      <c r="AN1221" s="48"/>
      <c r="AO1221" s="48"/>
      <c r="AP1221" s="48"/>
      <c r="AQ1221" s="48"/>
      <c r="AR1221" s="48"/>
      <c r="AS1221" s="48"/>
      <c r="AT1221" s="48"/>
      <c r="AU1221" s="48"/>
      <c r="AV1221" s="48"/>
      <c r="AW1221" s="48"/>
      <c r="AX1221" s="48"/>
      <c r="AY1221" s="48"/>
      <c r="AZ1221" s="48"/>
      <c r="BA1221" s="48"/>
      <c r="BB1221" s="48"/>
      <c r="BC1221" s="48"/>
      <c r="BD1221" s="48"/>
      <c r="BE1221" s="48"/>
      <c r="BF1221" s="48"/>
      <c r="BG1221" s="48"/>
      <c r="BH1221" s="48"/>
      <c r="BI1221" s="48"/>
      <c r="BJ1221" s="48"/>
      <c r="BK1221" s="48"/>
      <c r="BL1221" s="77"/>
      <c r="BM1221" s="48"/>
      <c r="BN1221" s="48"/>
      <c r="BO1221" s="48"/>
      <c r="BP1221" s="48"/>
      <c r="BQ1221" s="48"/>
      <c r="BR1221" s="48"/>
      <c r="BS1221" s="48"/>
      <c r="BT1221" s="48"/>
      <c r="BU1221" s="48"/>
      <c r="BV1221" s="48"/>
      <c r="BW1221" s="48"/>
      <c r="BX1221" s="48"/>
      <c r="BY1221" s="48"/>
      <c r="BZ1221" s="48"/>
      <c r="CA1221" s="48"/>
      <c r="CB1221" s="48"/>
      <c r="CC1221" s="48"/>
      <c r="CD1221" s="48"/>
      <c r="CE1221" s="48"/>
    </row>
    <row r="1222" spans="1:83" ht="13.2" x14ac:dyDescent="0.25">
      <c r="A1222" s="48"/>
      <c r="B1222" s="48"/>
      <c r="C1222" s="48"/>
      <c r="D1222" s="48"/>
      <c r="E1222" s="48"/>
      <c r="F1222" s="48"/>
      <c r="G1222" s="48"/>
      <c r="H1222" s="48"/>
      <c r="I1222" s="48"/>
      <c r="J1222" s="48"/>
      <c r="K1222" s="48"/>
      <c r="L1222" s="48"/>
      <c r="M1222" s="48"/>
      <c r="N1222" s="48"/>
      <c r="O1222" s="48"/>
      <c r="P1222" s="48"/>
      <c r="Q1222" s="48"/>
      <c r="R1222" s="48"/>
      <c r="S1222" s="48"/>
      <c r="T1222" s="48"/>
      <c r="U1222" s="48"/>
      <c r="V1222" s="48"/>
      <c r="W1222" s="48"/>
      <c r="X1222" s="48"/>
      <c r="Y1222" s="48"/>
      <c r="Z1222" s="48"/>
      <c r="AA1222" s="48"/>
      <c r="AB1222" s="48"/>
      <c r="AC1222" s="48"/>
      <c r="AD1222" s="48"/>
      <c r="AE1222" s="48"/>
      <c r="AF1222" s="48"/>
      <c r="AG1222" s="48"/>
      <c r="AH1222" s="48"/>
      <c r="AI1222" s="48"/>
      <c r="AJ1222" s="48"/>
      <c r="AK1222" s="48"/>
      <c r="AL1222" s="48"/>
      <c r="AM1222" s="48"/>
      <c r="AN1222" s="48"/>
      <c r="AO1222" s="48"/>
      <c r="AP1222" s="48"/>
      <c r="AQ1222" s="48"/>
      <c r="AR1222" s="48"/>
      <c r="AS1222" s="48"/>
      <c r="AT1222" s="48"/>
      <c r="AU1222" s="48"/>
      <c r="AV1222" s="48"/>
      <c r="AW1222" s="48"/>
      <c r="AX1222" s="48"/>
      <c r="AY1222" s="48"/>
      <c r="AZ1222" s="48"/>
      <c r="BA1222" s="48"/>
      <c r="BB1222" s="48"/>
      <c r="BC1222" s="48"/>
      <c r="BD1222" s="48"/>
      <c r="BE1222" s="48"/>
      <c r="BF1222" s="48"/>
      <c r="BG1222" s="48"/>
      <c r="BH1222" s="48"/>
      <c r="BI1222" s="48"/>
      <c r="BJ1222" s="48"/>
      <c r="BK1222" s="48"/>
      <c r="BL1222" s="77"/>
      <c r="BM1222" s="48"/>
      <c r="BN1222" s="48"/>
      <c r="BO1222" s="48"/>
      <c r="BP1222" s="48"/>
      <c r="BQ1222" s="48"/>
      <c r="BR1222" s="48"/>
      <c r="BS1222" s="48"/>
      <c r="BT1222" s="48"/>
      <c r="BU1222" s="48"/>
      <c r="BV1222" s="48"/>
      <c r="BW1222" s="48"/>
      <c r="BX1222" s="48"/>
      <c r="BY1222" s="48"/>
      <c r="BZ1222" s="48"/>
      <c r="CA1222" s="48"/>
      <c r="CB1222" s="48"/>
      <c r="CC1222" s="48"/>
      <c r="CD1222" s="48"/>
      <c r="CE1222" s="48"/>
    </row>
    <row r="1223" spans="1:83" ht="13.2" x14ac:dyDescent="0.25">
      <c r="A1223" s="48"/>
      <c r="B1223" s="48"/>
      <c r="C1223" s="48"/>
      <c r="D1223" s="48"/>
      <c r="E1223" s="48"/>
      <c r="F1223" s="48"/>
      <c r="G1223" s="48"/>
      <c r="H1223" s="48"/>
      <c r="I1223" s="48"/>
      <c r="J1223" s="48"/>
      <c r="K1223" s="48"/>
      <c r="L1223" s="48"/>
      <c r="M1223" s="48"/>
      <c r="N1223" s="48"/>
      <c r="O1223" s="48"/>
      <c r="P1223" s="48"/>
      <c r="Q1223" s="48"/>
      <c r="R1223" s="48"/>
      <c r="S1223" s="48"/>
      <c r="T1223" s="48"/>
      <c r="U1223" s="48"/>
      <c r="V1223" s="48"/>
      <c r="W1223" s="48"/>
      <c r="X1223" s="48"/>
      <c r="Y1223" s="48"/>
      <c r="Z1223" s="48"/>
      <c r="AA1223" s="48"/>
      <c r="AB1223" s="48"/>
      <c r="AC1223" s="48"/>
      <c r="AD1223" s="48"/>
      <c r="AE1223" s="48"/>
      <c r="AF1223" s="48"/>
      <c r="AG1223" s="48"/>
      <c r="AH1223" s="48"/>
      <c r="AI1223" s="48"/>
      <c r="AJ1223" s="48"/>
      <c r="AK1223" s="48"/>
      <c r="AL1223" s="48"/>
      <c r="AM1223" s="48"/>
      <c r="AN1223" s="48"/>
      <c r="AO1223" s="48"/>
      <c r="AP1223" s="48"/>
      <c r="AQ1223" s="48"/>
      <c r="AR1223" s="48"/>
      <c r="AS1223" s="48"/>
      <c r="AT1223" s="48"/>
      <c r="AU1223" s="48"/>
      <c r="AV1223" s="48"/>
      <c r="AW1223" s="48"/>
      <c r="AX1223" s="48"/>
      <c r="AY1223" s="48"/>
      <c r="AZ1223" s="48"/>
      <c r="BA1223" s="48"/>
      <c r="BB1223" s="48"/>
      <c r="BC1223" s="48"/>
      <c r="BD1223" s="48"/>
      <c r="BE1223" s="48"/>
      <c r="BF1223" s="48"/>
      <c r="BG1223" s="48"/>
      <c r="BH1223" s="48"/>
      <c r="BI1223" s="48"/>
      <c r="BJ1223" s="48"/>
      <c r="BK1223" s="48"/>
      <c r="BL1223" s="77"/>
      <c r="BM1223" s="48"/>
      <c r="BN1223" s="48"/>
      <c r="BO1223" s="48"/>
      <c r="BP1223" s="48"/>
      <c r="BQ1223" s="48"/>
      <c r="BR1223" s="48"/>
      <c r="BS1223" s="48"/>
      <c r="BT1223" s="48"/>
      <c r="BU1223" s="48"/>
      <c r="BV1223" s="48"/>
      <c r="BW1223" s="48"/>
      <c r="BX1223" s="48"/>
      <c r="BY1223" s="48"/>
      <c r="BZ1223" s="48"/>
      <c r="CA1223" s="48"/>
      <c r="CB1223" s="48"/>
      <c r="CC1223" s="48"/>
      <c r="CD1223" s="48"/>
      <c r="CE1223" s="48"/>
    </row>
    <row r="1224" spans="1:83" ht="13.2" x14ac:dyDescent="0.25">
      <c r="A1224" s="48"/>
      <c r="B1224" s="48"/>
      <c r="C1224" s="48"/>
      <c r="D1224" s="48"/>
      <c r="E1224" s="48"/>
      <c r="F1224" s="48"/>
      <c r="G1224" s="48"/>
      <c r="H1224" s="48"/>
      <c r="I1224" s="48"/>
      <c r="J1224" s="48"/>
      <c r="K1224" s="48"/>
      <c r="L1224" s="48"/>
      <c r="M1224" s="48"/>
      <c r="N1224" s="48"/>
      <c r="O1224" s="48"/>
      <c r="P1224" s="48"/>
      <c r="Q1224" s="48"/>
      <c r="R1224" s="48"/>
      <c r="S1224" s="48"/>
      <c r="T1224" s="48"/>
      <c r="U1224" s="48"/>
      <c r="V1224" s="48"/>
      <c r="W1224" s="48"/>
      <c r="X1224" s="48"/>
      <c r="Y1224" s="48"/>
      <c r="Z1224" s="48"/>
      <c r="AA1224" s="48"/>
      <c r="AB1224" s="48"/>
      <c r="AC1224" s="48"/>
      <c r="AD1224" s="48"/>
      <c r="AE1224" s="48"/>
      <c r="AF1224" s="48"/>
      <c r="AG1224" s="48"/>
      <c r="AH1224" s="48"/>
      <c r="AI1224" s="48"/>
      <c r="AJ1224" s="48"/>
      <c r="AK1224" s="48"/>
      <c r="AL1224" s="48"/>
      <c r="AM1224" s="48"/>
      <c r="AN1224" s="48"/>
      <c r="AO1224" s="48"/>
      <c r="AP1224" s="48"/>
      <c r="AQ1224" s="48"/>
      <c r="AR1224" s="48"/>
      <c r="AS1224" s="48"/>
      <c r="AT1224" s="48"/>
      <c r="AU1224" s="48"/>
      <c r="AV1224" s="48"/>
      <c r="AW1224" s="48"/>
      <c r="AX1224" s="48"/>
      <c r="AY1224" s="48"/>
      <c r="AZ1224" s="48"/>
      <c r="BA1224" s="48"/>
      <c r="BB1224" s="48"/>
      <c r="BC1224" s="48"/>
      <c r="BD1224" s="48"/>
      <c r="BE1224" s="48"/>
      <c r="BF1224" s="48"/>
      <c r="BG1224" s="48"/>
      <c r="BH1224" s="48"/>
      <c r="BI1224" s="48"/>
      <c r="BJ1224" s="48"/>
      <c r="BK1224" s="48"/>
      <c r="BL1224" s="77"/>
      <c r="BM1224" s="48"/>
      <c r="BN1224" s="48"/>
      <c r="BO1224" s="48"/>
      <c r="BP1224" s="48"/>
      <c r="BQ1224" s="48"/>
      <c r="BR1224" s="48"/>
      <c r="BS1224" s="48"/>
      <c r="BT1224" s="48"/>
      <c r="BU1224" s="48"/>
      <c r="BV1224" s="48"/>
      <c r="BW1224" s="48"/>
      <c r="BX1224" s="48"/>
      <c r="BY1224" s="48"/>
      <c r="BZ1224" s="48"/>
      <c r="CA1224" s="48"/>
      <c r="CB1224" s="48"/>
      <c r="CC1224" s="48"/>
      <c r="CD1224" s="48"/>
      <c r="CE1224" s="48"/>
    </row>
    <row r="1225" spans="1:83" ht="13.2" x14ac:dyDescent="0.25">
      <c r="A1225" s="48"/>
      <c r="B1225" s="48"/>
      <c r="C1225" s="48"/>
      <c r="D1225" s="48"/>
      <c r="E1225" s="48"/>
      <c r="F1225" s="48"/>
      <c r="G1225" s="48"/>
      <c r="H1225" s="48"/>
      <c r="I1225" s="48"/>
      <c r="J1225" s="48"/>
      <c r="K1225" s="48"/>
      <c r="L1225" s="48"/>
      <c r="M1225" s="48"/>
      <c r="N1225" s="48"/>
      <c r="O1225" s="48"/>
      <c r="P1225" s="48"/>
      <c r="Q1225" s="48"/>
      <c r="R1225" s="48"/>
      <c r="S1225" s="48"/>
      <c r="T1225" s="48"/>
      <c r="U1225" s="48"/>
      <c r="V1225" s="48"/>
      <c r="W1225" s="48"/>
      <c r="X1225" s="48"/>
      <c r="Y1225" s="48"/>
      <c r="Z1225" s="48"/>
      <c r="AA1225" s="48"/>
      <c r="AB1225" s="48"/>
      <c r="AC1225" s="48"/>
      <c r="AD1225" s="48"/>
      <c r="AE1225" s="48"/>
      <c r="AF1225" s="48"/>
      <c r="AG1225" s="48"/>
      <c r="AH1225" s="48"/>
      <c r="AI1225" s="48"/>
      <c r="AJ1225" s="48"/>
      <c r="AK1225" s="48"/>
      <c r="AL1225" s="48"/>
      <c r="AM1225" s="48"/>
      <c r="AN1225" s="48"/>
      <c r="AO1225" s="48"/>
      <c r="AP1225" s="48"/>
      <c r="AQ1225" s="48"/>
      <c r="AR1225" s="48"/>
      <c r="AS1225" s="48"/>
      <c r="AT1225" s="48"/>
      <c r="AU1225" s="48"/>
      <c r="AV1225" s="48"/>
      <c r="AW1225" s="48"/>
      <c r="AX1225" s="48"/>
      <c r="AY1225" s="48"/>
      <c r="AZ1225" s="48"/>
      <c r="BA1225" s="48"/>
      <c r="BB1225" s="48"/>
      <c r="BC1225" s="48"/>
      <c r="BD1225" s="48"/>
      <c r="BE1225" s="48"/>
      <c r="BF1225" s="48"/>
      <c r="BG1225" s="48"/>
      <c r="BH1225" s="48"/>
      <c r="BI1225" s="48"/>
      <c r="BJ1225" s="48"/>
      <c r="BK1225" s="48"/>
      <c r="BL1225" s="77"/>
      <c r="BM1225" s="48"/>
      <c r="BN1225" s="48"/>
      <c r="BO1225" s="48"/>
      <c r="BP1225" s="48"/>
      <c r="BQ1225" s="48"/>
      <c r="BR1225" s="48"/>
      <c r="BS1225" s="48"/>
      <c r="BT1225" s="48"/>
      <c r="BU1225" s="48"/>
      <c r="BV1225" s="48"/>
      <c r="BW1225" s="48"/>
      <c r="BX1225" s="48"/>
      <c r="BY1225" s="48"/>
      <c r="BZ1225" s="48"/>
      <c r="CA1225" s="48"/>
      <c r="CB1225" s="48"/>
      <c r="CC1225" s="48"/>
      <c r="CD1225" s="48"/>
      <c r="CE1225" s="48"/>
    </row>
    <row r="1226" spans="1:83" ht="13.2" x14ac:dyDescent="0.25">
      <c r="A1226" s="48"/>
      <c r="B1226" s="48"/>
      <c r="C1226" s="48"/>
      <c r="D1226" s="48"/>
      <c r="E1226" s="48"/>
      <c r="F1226" s="48"/>
      <c r="G1226" s="48"/>
      <c r="H1226" s="48"/>
      <c r="I1226" s="48"/>
      <c r="J1226" s="48"/>
      <c r="K1226" s="48"/>
      <c r="L1226" s="48"/>
      <c r="M1226" s="48"/>
      <c r="N1226" s="48"/>
      <c r="O1226" s="48"/>
      <c r="P1226" s="48"/>
      <c r="Q1226" s="48"/>
      <c r="R1226" s="48"/>
      <c r="S1226" s="48"/>
      <c r="T1226" s="48"/>
      <c r="U1226" s="48"/>
      <c r="V1226" s="48"/>
      <c r="W1226" s="48"/>
      <c r="X1226" s="48"/>
      <c r="Y1226" s="48"/>
      <c r="Z1226" s="48"/>
      <c r="AA1226" s="48"/>
      <c r="AB1226" s="48"/>
      <c r="AC1226" s="48"/>
      <c r="AD1226" s="48"/>
      <c r="AE1226" s="48"/>
      <c r="AF1226" s="48"/>
      <c r="AG1226" s="48"/>
      <c r="AH1226" s="48"/>
      <c r="AI1226" s="48"/>
      <c r="AJ1226" s="48"/>
      <c r="AK1226" s="48"/>
      <c r="AL1226" s="48"/>
      <c r="AM1226" s="48"/>
      <c r="AN1226" s="48"/>
      <c r="AO1226" s="48"/>
      <c r="AP1226" s="48"/>
      <c r="AQ1226" s="48"/>
      <c r="AR1226" s="48"/>
      <c r="AS1226" s="48"/>
      <c r="AT1226" s="48"/>
      <c r="AU1226" s="48"/>
      <c r="AV1226" s="48"/>
      <c r="AW1226" s="48"/>
      <c r="AX1226" s="48"/>
      <c r="AY1226" s="48"/>
      <c r="AZ1226" s="48"/>
      <c r="BA1226" s="48"/>
      <c r="BB1226" s="48"/>
      <c r="BC1226" s="48"/>
      <c r="BD1226" s="48"/>
      <c r="BE1226" s="48"/>
      <c r="BF1226" s="48"/>
      <c r="BG1226" s="48"/>
      <c r="BH1226" s="48"/>
      <c r="BI1226" s="48"/>
      <c r="BJ1226" s="48"/>
      <c r="BK1226" s="48"/>
      <c r="BL1226" s="77"/>
      <c r="BM1226" s="48"/>
      <c r="BN1226" s="48"/>
      <c r="BO1226" s="48"/>
      <c r="BP1226" s="48"/>
      <c r="BQ1226" s="48"/>
      <c r="BR1226" s="48"/>
      <c r="BS1226" s="48"/>
      <c r="BT1226" s="48"/>
      <c r="BU1226" s="48"/>
      <c r="BV1226" s="48"/>
      <c r="BW1226" s="48"/>
      <c r="BX1226" s="48"/>
      <c r="BY1226" s="48"/>
      <c r="BZ1226" s="48"/>
      <c r="CA1226" s="48"/>
      <c r="CB1226" s="48"/>
      <c r="CC1226" s="48"/>
      <c r="CD1226" s="48"/>
      <c r="CE1226" s="48"/>
    </row>
    <row r="1227" spans="1:83" ht="13.2" x14ac:dyDescent="0.25">
      <c r="A1227" s="48"/>
      <c r="B1227" s="48"/>
      <c r="C1227" s="48"/>
      <c r="D1227" s="48"/>
      <c r="E1227" s="48"/>
      <c r="F1227" s="48"/>
      <c r="G1227" s="48"/>
      <c r="H1227" s="48"/>
      <c r="I1227" s="48"/>
      <c r="J1227" s="48"/>
      <c r="K1227" s="48"/>
      <c r="L1227" s="48"/>
      <c r="M1227" s="48"/>
      <c r="N1227" s="48"/>
      <c r="O1227" s="48"/>
      <c r="P1227" s="48"/>
      <c r="Q1227" s="48"/>
      <c r="R1227" s="48"/>
      <c r="S1227" s="48"/>
      <c r="T1227" s="48"/>
      <c r="U1227" s="48"/>
      <c r="V1227" s="48"/>
      <c r="W1227" s="48"/>
      <c r="X1227" s="48"/>
      <c r="Y1227" s="48"/>
      <c r="Z1227" s="48"/>
      <c r="AA1227" s="48"/>
      <c r="AB1227" s="48"/>
      <c r="AC1227" s="48"/>
      <c r="AD1227" s="48"/>
      <c r="AE1227" s="48"/>
      <c r="AF1227" s="48"/>
      <c r="AG1227" s="48"/>
      <c r="AH1227" s="48"/>
      <c r="AI1227" s="48"/>
      <c r="AJ1227" s="48"/>
      <c r="AK1227" s="48"/>
      <c r="AL1227" s="48"/>
      <c r="AM1227" s="48"/>
      <c r="AN1227" s="48"/>
      <c r="AO1227" s="48"/>
      <c r="AP1227" s="48"/>
      <c r="AQ1227" s="48"/>
      <c r="AR1227" s="48"/>
      <c r="AS1227" s="48"/>
      <c r="AT1227" s="48"/>
      <c r="AU1227" s="48"/>
      <c r="AV1227" s="48"/>
      <c r="AW1227" s="48"/>
      <c r="AX1227" s="48"/>
      <c r="AY1227" s="48"/>
      <c r="AZ1227" s="48"/>
      <c r="BA1227" s="48"/>
      <c r="BB1227" s="48"/>
      <c r="BC1227" s="48"/>
      <c r="BD1227" s="48"/>
      <c r="BE1227" s="48"/>
      <c r="BF1227" s="48"/>
      <c r="BG1227" s="48"/>
      <c r="BH1227" s="48"/>
      <c r="BI1227" s="48"/>
      <c r="BJ1227" s="48"/>
      <c r="BK1227" s="48"/>
      <c r="BL1227" s="77"/>
      <c r="BM1227" s="48"/>
      <c r="BN1227" s="48"/>
      <c r="BO1227" s="48"/>
      <c r="BP1227" s="48"/>
      <c r="BQ1227" s="48"/>
      <c r="BR1227" s="48"/>
      <c r="BS1227" s="48"/>
      <c r="BT1227" s="48"/>
      <c r="BU1227" s="48"/>
      <c r="BV1227" s="48"/>
      <c r="BW1227" s="48"/>
      <c r="BX1227" s="48"/>
      <c r="BY1227" s="48"/>
      <c r="BZ1227" s="48"/>
      <c r="CA1227" s="48"/>
      <c r="CB1227" s="48"/>
      <c r="CC1227" s="48"/>
      <c r="CD1227" s="48"/>
      <c r="CE1227" s="48"/>
    </row>
    <row r="1228" spans="1:83" ht="13.2" x14ac:dyDescent="0.25">
      <c r="A1228" s="48"/>
      <c r="B1228" s="48"/>
      <c r="C1228" s="48"/>
      <c r="D1228" s="48"/>
      <c r="E1228" s="48"/>
      <c r="F1228" s="48"/>
      <c r="G1228" s="48"/>
      <c r="H1228" s="48"/>
      <c r="I1228" s="48"/>
      <c r="J1228" s="48"/>
      <c r="K1228" s="48"/>
      <c r="L1228" s="48"/>
      <c r="M1228" s="48"/>
      <c r="N1228" s="48"/>
      <c r="O1228" s="48"/>
      <c r="P1228" s="48"/>
      <c r="Q1228" s="48"/>
      <c r="R1228" s="48"/>
      <c r="S1228" s="48"/>
      <c r="T1228" s="48"/>
      <c r="U1228" s="48"/>
      <c r="V1228" s="48"/>
      <c r="W1228" s="48"/>
      <c r="X1228" s="48"/>
      <c r="Y1228" s="48"/>
      <c r="Z1228" s="48"/>
      <c r="AA1228" s="48"/>
      <c r="AB1228" s="48"/>
      <c r="AC1228" s="48"/>
      <c r="AD1228" s="48"/>
      <c r="AE1228" s="48"/>
      <c r="AF1228" s="48"/>
      <c r="AG1228" s="48"/>
      <c r="AH1228" s="48"/>
      <c r="AI1228" s="48"/>
      <c r="AJ1228" s="48"/>
      <c r="AK1228" s="48"/>
      <c r="AL1228" s="48"/>
      <c r="AM1228" s="48"/>
      <c r="AN1228" s="48"/>
      <c r="AO1228" s="48"/>
      <c r="AP1228" s="48"/>
      <c r="AQ1228" s="48"/>
      <c r="AR1228" s="48"/>
      <c r="AS1228" s="48"/>
      <c r="AT1228" s="48"/>
      <c r="AU1228" s="48"/>
      <c r="AV1228" s="48"/>
      <c r="AW1228" s="48"/>
      <c r="AX1228" s="48"/>
      <c r="AY1228" s="48"/>
      <c r="AZ1228" s="48"/>
      <c r="BA1228" s="48"/>
      <c r="BB1228" s="48"/>
      <c r="BC1228" s="48"/>
      <c r="BD1228" s="48"/>
      <c r="BE1228" s="48"/>
      <c r="BF1228" s="48"/>
      <c r="BG1228" s="48"/>
      <c r="BH1228" s="48"/>
      <c r="BI1228" s="48"/>
      <c r="BJ1228" s="48"/>
      <c r="BK1228" s="48"/>
      <c r="BL1228" s="77"/>
      <c r="BM1228" s="48"/>
      <c r="BN1228" s="48"/>
      <c r="BO1228" s="48"/>
      <c r="BP1228" s="48"/>
      <c r="BQ1228" s="48"/>
      <c r="BR1228" s="48"/>
      <c r="BS1228" s="48"/>
      <c r="BT1228" s="48"/>
      <c r="BU1228" s="48"/>
      <c r="BV1228" s="48"/>
      <c r="BW1228" s="48"/>
      <c r="BX1228" s="48"/>
      <c r="BY1228" s="48"/>
      <c r="BZ1228" s="48"/>
      <c r="CA1228" s="48"/>
      <c r="CB1228" s="48"/>
      <c r="CC1228" s="48"/>
      <c r="CD1228" s="48"/>
      <c r="CE1228" s="48"/>
    </row>
    <row r="1229" spans="1:83" ht="13.2" x14ac:dyDescent="0.25">
      <c r="A1229" s="48"/>
      <c r="B1229" s="48"/>
      <c r="C1229" s="48"/>
      <c r="D1229" s="48"/>
      <c r="E1229" s="48"/>
      <c r="F1229" s="48"/>
      <c r="G1229" s="48"/>
      <c r="H1229" s="48"/>
      <c r="I1229" s="48"/>
      <c r="J1229" s="48"/>
      <c r="K1229" s="48"/>
      <c r="L1229" s="48"/>
      <c r="M1229" s="48"/>
      <c r="N1229" s="48"/>
      <c r="O1229" s="48"/>
      <c r="P1229" s="48"/>
      <c r="Q1229" s="48"/>
      <c r="R1229" s="48"/>
      <c r="S1229" s="48"/>
      <c r="T1229" s="48"/>
      <c r="U1229" s="48"/>
      <c r="V1229" s="48"/>
      <c r="W1229" s="48"/>
      <c r="X1229" s="48"/>
      <c r="Y1229" s="48"/>
      <c r="Z1229" s="48"/>
      <c r="AA1229" s="48"/>
      <c r="AB1229" s="48"/>
      <c r="AC1229" s="48"/>
      <c r="AD1229" s="48"/>
      <c r="AE1229" s="48"/>
      <c r="AF1229" s="48"/>
      <c r="AG1229" s="48"/>
      <c r="AH1229" s="48"/>
      <c r="AI1229" s="48"/>
      <c r="AJ1229" s="48"/>
      <c r="AK1229" s="48"/>
      <c r="AL1229" s="48"/>
      <c r="AM1229" s="48"/>
      <c r="AN1229" s="48"/>
      <c r="AO1229" s="48"/>
      <c r="AP1229" s="48"/>
      <c r="AQ1229" s="48"/>
      <c r="AR1229" s="48"/>
      <c r="AS1229" s="48"/>
      <c r="AT1229" s="48"/>
      <c r="AU1229" s="48"/>
      <c r="AV1229" s="48"/>
      <c r="AW1229" s="48"/>
      <c r="AX1229" s="48"/>
      <c r="AY1229" s="48"/>
      <c r="AZ1229" s="48"/>
      <c r="BA1229" s="48"/>
      <c r="BB1229" s="48"/>
      <c r="BC1229" s="48"/>
      <c r="BD1229" s="48"/>
      <c r="BE1229" s="48"/>
      <c r="BF1229" s="48"/>
      <c r="BG1229" s="48"/>
      <c r="BH1229" s="48"/>
      <c r="BI1229" s="48"/>
      <c r="BJ1229" s="48"/>
      <c r="BK1229" s="48"/>
      <c r="BL1229" s="77"/>
      <c r="BM1229" s="48"/>
      <c r="BN1229" s="48"/>
      <c r="BO1229" s="48"/>
      <c r="BP1229" s="48"/>
      <c r="BQ1229" s="48"/>
      <c r="BR1229" s="48"/>
      <c r="BS1229" s="48"/>
      <c r="BT1229" s="48"/>
      <c r="BU1229" s="48"/>
      <c r="BV1229" s="48"/>
      <c r="BW1229" s="48"/>
      <c r="BX1229" s="48"/>
      <c r="BY1229" s="48"/>
      <c r="BZ1229" s="48"/>
      <c r="CA1229" s="48"/>
      <c r="CB1229" s="48"/>
      <c r="CC1229" s="48"/>
      <c r="CD1229" s="48"/>
      <c r="CE1229" s="48"/>
    </row>
    <row r="1230" spans="1:83" ht="13.2" x14ac:dyDescent="0.25">
      <c r="A1230" s="48"/>
      <c r="B1230" s="48"/>
      <c r="C1230" s="48"/>
      <c r="D1230" s="48"/>
      <c r="E1230" s="48"/>
      <c r="F1230" s="48"/>
      <c r="G1230" s="48"/>
      <c r="H1230" s="48"/>
      <c r="I1230" s="48"/>
      <c r="J1230" s="48"/>
      <c r="K1230" s="48"/>
      <c r="L1230" s="48"/>
      <c r="M1230" s="48"/>
      <c r="N1230" s="48"/>
      <c r="O1230" s="48"/>
      <c r="P1230" s="48"/>
      <c r="Q1230" s="48"/>
      <c r="R1230" s="48"/>
      <c r="S1230" s="48"/>
      <c r="T1230" s="48"/>
      <c r="U1230" s="48"/>
      <c r="V1230" s="48"/>
      <c r="W1230" s="48"/>
      <c r="X1230" s="48"/>
      <c r="Y1230" s="48"/>
      <c r="Z1230" s="48"/>
      <c r="AA1230" s="48"/>
      <c r="AB1230" s="48"/>
      <c r="AC1230" s="48"/>
      <c r="AD1230" s="48"/>
      <c r="AE1230" s="48"/>
      <c r="AF1230" s="48"/>
      <c r="AG1230" s="48"/>
      <c r="AH1230" s="48"/>
      <c r="AI1230" s="48"/>
      <c r="AJ1230" s="48"/>
      <c r="AK1230" s="48"/>
      <c r="AL1230" s="48"/>
      <c r="AM1230" s="48"/>
      <c r="AN1230" s="48"/>
      <c r="AO1230" s="48"/>
      <c r="AP1230" s="48"/>
      <c r="AQ1230" s="48"/>
      <c r="AR1230" s="48"/>
      <c r="AS1230" s="48"/>
      <c r="AT1230" s="48"/>
      <c r="AU1230" s="48"/>
      <c r="AV1230" s="48"/>
      <c r="AW1230" s="48"/>
      <c r="AX1230" s="48"/>
      <c r="AY1230" s="48"/>
      <c r="AZ1230" s="48"/>
      <c r="BA1230" s="48"/>
      <c r="BB1230" s="48"/>
      <c r="BC1230" s="48"/>
      <c r="BD1230" s="48"/>
      <c r="BE1230" s="48"/>
      <c r="BF1230" s="48"/>
      <c r="BG1230" s="48"/>
      <c r="BH1230" s="48"/>
      <c r="BI1230" s="48"/>
      <c r="BJ1230" s="48"/>
      <c r="BK1230" s="48"/>
      <c r="BL1230" s="77"/>
      <c r="BM1230" s="48"/>
      <c r="BN1230" s="48"/>
      <c r="BO1230" s="48"/>
      <c r="BP1230" s="48"/>
      <c r="BQ1230" s="48"/>
      <c r="BR1230" s="48"/>
      <c r="BS1230" s="48"/>
      <c r="BT1230" s="48"/>
      <c r="BU1230" s="48"/>
      <c r="BV1230" s="48"/>
      <c r="BW1230" s="48"/>
      <c r="BX1230" s="48"/>
      <c r="BY1230" s="48"/>
      <c r="BZ1230" s="48"/>
      <c r="CA1230" s="48"/>
      <c r="CB1230" s="48"/>
      <c r="CC1230" s="48"/>
      <c r="CD1230" s="48"/>
      <c r="CE1230" s="48"/>
    </row>
    <row r="1231" spans="1:83" ht="13.2" x14ac:dyDescent="0.25">
      <c r="A1231" s="48"/>
      <c r="B1231" s="48"/>
      <c r="C1231" s="48"/>
      <c r="D1231" s="48"/>
      <c r="E1231" s="48"/>
      <c r="F1231" s="48"/>
      <c r="G1231" s="48"/>
      <c r="H1231" s="48"/>
      <c r="I1231" s="48"/>
      <c r="J1231" s="48"/>
      <c r="K1231" s="48"/>
      <c r="L1231" s="48"/>
      <c r="M1231" s="48"/>
      <c r="N1231" s="48"/>
      <c r="O1231" s="48"/>
      <c r="P1231" s="48"/>
      <c r="Q1231" s="48"/>
      <c r="R1231" s="48"/>
      <c r="S1231" s="48"/>
      <c r="T1231" s="48"/>
      <c r="U1231" s="48"/>
      <c r="V1231" s="48"/>
      <c r="W1231" s="48"/>
      <c r="X1231" s="48"/>
      <c r="Y1231" s="48"/>
      <c r="Z1231" s="48"/>
      <c r="AA1231" s="48"/>
      <c r="AB1231" s="48"/>
      <c r="AC1231" s="48"/>
      <c r="AD1231" s="48"/>
      <c r="AE1231" s="48"/>
      <c r="AF1231" s="48"/>
      <c r="AG1231" s="48"/>
      <c r="AH1231" s="48"/>
      <c r="AI1231" s="48"/>
      <c r="AJ1231" s="48"/>
      <c r="AK1231" s="48"/>
      <c r="AL1231" s="48"/>
      <c r="AM1231" s="48"/>
      <c r="AN1231" s="48"/>
      <c r="AO1231" s="48"/>
      <c r="AP1231" s="48"/>
      <c r="AQ1231" s="48"/>
      <c r="AR1231" s="48"/>
      <c r="AS1231" s="48"/>
      <c r="AT1231" s="48"/>
      <c r="AU1231" s="48"/>
      <c r="AV1231" s="48"/>
      <c r="AW1231" s="48"/>
      <c r="AX1231" s="48"/>
      <c r="AY1231" s="48"/>
      <c r="AZ1231" s="48"/>
      <c r="BA1231" s="48"/>
      <c r="BB1231" s="48"/>
      <c r="BC1231" s="48"/>
      <c r="BD1231" s="48"/>
      <c r="BE1231" s="48"/>
      <c r="BF1231" s="48"/>
      <c r="BG1231" s="48"/>
      <c r="BH1231" s="48"/>
      <c r="BI1231" s="48"/>
      <c r="BJ1231" s="48"/>
      <c r="BK1231" s="48"/>
      <c r="BL1231" s="77"/>
      <c r="BM1231" s="48"/>
      <c r="BN1231" s="48"/>
      <c r="BO1231" s="48"/>
      <c r="BP1231" s="48"/>
      <c r="BQ1231" s="48"/>
      <c r="BR1231" s="48"/>
      <c r="BS1231" s="48"/>
      <c r="BT1231" s="48"/>
      <c r="BU1231" s="48"/>
      <c r="BV1231" s="48"/>
      <c r="BW1231" s="48"/>
      <c r="BX1231" s="48"/>
      <c r="BY1231" s="48"/>
      <c r="BZ1231" s="48"/>
      <c r="CA1231" s="48"/>
      <c r="CB1231" s="48"/>
      <c r="CC1231" s="48"/>
      <c r="CD1231" s="48"/>
      <c r="CE1231" s="48"/>
    </row>
    <row r="1232" spans="1:83" ht="13.2" x14ac:dyDescent="0.25">
      <c r="A1232" s="48"/>
      <c r="B1232" s="48"/>
      <c r="C1232" s="48"/>
      <c r="D1232" s="48"/>
      <c r="E1232" s="48"/>
      <c r="F1232" s="48"/>
      <c r="G1232" s="48"/>
      <c r="H1232" s="48"/>
      <c r="I1232" s="48"/>
      <c r="J1232" s="48"/>
      <c r="K1232" s="48"/>
      <c r="L1232" s="48"/>
      <c r="M1232" s="48"/>
      <c r="N1232" s="48"/>
      <c r="O1232" s="48"/>
      <c r="P1232" s="48"/>
      <c r="Q1232" s="48"/>
      <c r="R1232" s="48"/>
      <c r="S1232" s="48"/>
      <c r="T1232" s="48"/>
      <c r="U1232" s="48"/>
      <c r="V1232" s="48"/>
      <c r="W1232" s="48"/>
      <c r="X1232" s="48"/>
      <c r="Y1232" s="48"/>
      <c r="Z1232" s="48"/>
      <c r="AA1232" s="48"/>
      <c r="AB1232" s="48"/>
      <c r="AC1232" s="48"/>
      <c r="AD1232" s="48"/>
      <c r="AE1232" s="48"/>
      <c r="AF1232" s="48"/>
      <c r="AG1232" s="48"/>
      <c r="AH1232" s="48"/>
      <c r="AI1232" s="48"/>
      <c r="AJ1232" s="48"/>
      <c r="AK1232" s="48"/>
      <c r="AL1232" s="48"/>
      <c r="AM1232" s="48"/>
      <c r="AN1232" s="48"/>
      <c r="AO1232" s="48"/>
      <c r="AP1232" s="48"/>
      <c r="AQ1232" s="48"/>
      <c r="AR1232" s="48"/>
      <c r="AS1232" s="48"/>
      <c r="AT1232" s="48"/>
      <c r="AU1232" s="48"/>
      <c r="AV1232" s="48"/>
      <c r="AW1232" s="48"/>
      <c r="AX1232" s="48"/>
      <c r="AY1232" s="48"/>
      <c r="AZ1232" s="48"/>
      <c r="BA1232" s="48"/>
      <c r="BB1232" s="48"/>
      <c r="BC1232" s="48"/>
      <c r="BD1232" s="48"/>
      <c r="BE1232" s="48"/>
      <c r="BF1232" s="48"/>
      <c r="BG1232" s="48"/>
      <c r="BH1232" s="48"/>
      <c r="BI1232" s="48"/>
      <c r="BJ1232" s="48"/>
      <c r="BK1232" s="48"/>
      <c r="BL1232" s="77"/>
      <c r="BM1232" s="48"/>
      <c r="BN1232" s="48"/>
      <c r="BO1232" s="48"/>
      <c r="BP1232" s="48"/>
      <c r="BQ1232" s="48"/>
      <c r="BR1232" s="48"/>
      <c r="BS1232" s="48"/>
      <c r="BT1232" s="48"/>
      <c r="BU1232" s="48"/>
      <c r="BV1232" s="48"/>
      <c r="BW1232" s="48"/>
      <c r="BX1232" s="48"/>
      <c r="BY1232" s="48"/>
      <c r="BZ1232" s="48"/>
      <c r="CA1232" s="48"/>
      <c r="CB1232" s="48"/>
      <c r="CC1232" s="48"/>
      <c r="CD1232" s="48"/>
      <c r="CE1232" s="48"/>
    </row>
    <row r="1233" spans="1:83" ht="13.2" x14ac:dyDescent="0.25">
      <c r="A1233" s="48"/>
      <c r="B1233" s="48"/>
      <c r="C1233" s="48"/>
      <c r="D1233" s="48"/>
      <c r="E1233" s="48"/>
      <c r="F1233" s="48"/>
      <c r="G1233" s="48"/>
      <c r="H1233" s="48"/>
      <c r="I1233" s="48"/>
      <c r="J1233" s="48"/>
      <c r="K1233" s="48"/>
      <c r="L1233" s="48"/>
      <c r="M1233" s="48"/>
      <c r="N1233" s="48"/>
      <c r="O1233" s="48"/>
      <c r="P1233" s="48"/>
      <c r="Q1233" s="48"/>
      <c r="R1233" s="48"/>
      <c r="S1233" s="48"/>
      <c r="T1233" s="48"/>
      <c r="U1233" s="48"/>
      <c r="V1233" s="48"/>
      <c r="W1233" s="48"/>
      <c r="X1233" s="48"/>
      <c r="Y1233" s="48"/>
      <c r="Z1233" s="48"/>
      <c r="AA1233" s="48"/>
      <c r="AB1233" s="48"/>
      <c r="AC1233" s="48"/>
      <c r="AD1233" s="48"/>
      <c r="AE1233" s="48"/>
      <c r="AF1233" s="48"/>
      <c r="AG1233" s="48"/>
      <c r="AH1233" s="48"/>
      <c r="AI1233" s="48"/>
      <c r="AJ1233" s="48"/>
      <c r="AK1233" s="48"/>
      <c r="AL1233" s="48"/>
      <c r="AM1233" s="48"/>
      <c r="AN1233" s="48"/>
      <c r="AO1233" s="48"/>
      <c r="AP1233" s="48"/>
      <c r="AQ1233" s="48"/>
      <c r="AR1233" s="48"/>
      <c r="AS1233" s="48"/>
      <c r="AT1233" s="48"/>
      <c r="AU1233" s="48"/>
      <c r="AV1233" s="48"/>
      <c r="AW1233" s="48"/>
      <c r="AX1233" s="48"/>
      <c r="AY1233" s="48"/>
      <c r="AZ1233" s="48"/>
      <c r="BA1233" s="48"/>
      <c r="BB1233" s="48"/>
      <c r="BC1233" s="48"/>
      <c r="BD1233" s="48"/>
      <c r="BE1233" s="48"/>
      <c r="BF1233" s="48"/>
      <c r="BG1233" s="48"/>
      <c r="BH1233" s="48"/>
      <c r="BI1233" s="48"/>
      <c r="BJ1233" s="48"/>
      <c r="BK1233" s="48"/>
      <c r="BL1233" s="77"/>
      <c r="BM1233" s="48"/>
      <c r="BN1233" s="48"/>
      <c r="BO1233" s="48"/>
      <c r="BP1233" s="48"/>
      <c r="BQ1233" s="48"/>
      <c r="BR1233" s="48"/>
      <c r="BS1233" s="48"/>
      <c r="BT1233" s="48"/>
      <c r="BU1233" s="48"/>
      <c r="BV1233" s="48"/>
      <c r="BW1233" s="48"/>
      <c r="BX1233" s="48"/>
      <c r="BY1233" s="48"/>
      <c r="BZ1233" s="48"/>
      <c r="CA1233" s="48"/>
      <c r="CB1233" s="48"/>
      <c r="CC1233" s="48"/>
      <c r="CD1233" s="48"/>
      <c r="CE1233" s="48"/>
    </row>
    <row r="1234" spans="1:83" ht="13.2" x14ac:dyDescent="0.25">
      <c r="A1234" s="48"/>
      <c r="B1234" s="48"/>
      <c r="C1234" s="48"/>
      <c r="D1234" s="48"/>
      <c r="E1234" s="48"/>
      <c r="F1234" s="48"/>
      <c r="G1234" s="48"/>
      <c r="H1234" s="48"/>
      <c r="I1234" s="48"/>
      <c r="J1234" s="48"/>
      <c r="K1234" s="48"/>
      <c r="L1234" s="48"/>
      <c r="M1234" s="48"/>
      <c r="N1234" s="48"/>
      <c r="O1234" s="48"/>
      <c r="P1234" s="48"/>
      <c r="Q1234" s="48"/>
      <c r="R1234" s="48"/>
      <c r="S1234" s="48"/>
      <c r="T1234" s="48"/>
      <c r="U1234" s="48"/>
      <c r="V1234" s="48"/>
      <c r="W1234" s="48"/>
      <c r="X1234" s="48"/>
      <c r="Y1234" s="48"/>
      <c r="Z1234" s="48"/>
      <c r="AA1234" s="48"/>
      <c r="AB1234" s="48"/>
      <c r="AC1234" s="48"/>
      <c r="AD1234" s="48"/>
      <c r="AE1234" s="48"/>
      <c r="AF1234" s="48"/>
      <c r="AG1234" s="48"/>
      <c r="AH1234" s="48"/>
      <c r="AI1234" s="48"/>
      <c r="AJ1234" s="48"/>
      <c r="AK1234" s="48"/>
      <c r="AL1234" s="48"/>
      <c r="AM1234" s="48"/>
      <c r="AN1234" s="48"/>
      <c r="AO1234" s="48"/>
      <c r="AP1234" s="48"/>
      <c r="AQ1234" s="48"/>
      <c r="AR1234" s="48"/>
      <c r="AS1234" s="48"/>
      <c r="AT1234" s="48"/>
      <c r="AU1234" s="48"/>
      <c r="AV1234" s="48"/>
      <c r="AW1234" s="48"/>
      <c r="AX1234" s="48"/>
      <c r="AY1234" s="48"/>
      <c r="AZ1234" s="48"/>
      <c r="BA1234" s="48"/>
      <c r="BB1234" s="48"/>
      <c r="BC1234" s="48"/>
      <c r="BD1234" s="48"/>
      <c r="BE1234" s="48"/>
      <c r="BF1234" s="48"/>
      <c r="BG1234" s="48"/>
      <c r="BH1234" s="48"/>
      <c r="BI1234" s="48"/>
      <c r="BJ1234" s="48"/>
      <c r="BK1234" s="48"/>
      <c r="BL1234" s="77"/>
      <c r="BM1234" s="48"/>
      <c r="BN1234" s="48"/>
      <c r="BO1234" s="48"/>
      <c r="BP1234" s="48"/>
      <c r="BQ1234" s="48"/>
      <c r="BR1234" s="48"/>
      <c r="BS1234" s="48"/>
      <c r="BT1234" s="48"/>
      <c r="BU1234" s="48"/>
      <c r="BV1234" s="48"/>
      <c r="BW1234" s="48"/>
      <c r="BX1234" s="48"/>
      <c r="BY1234" s="48"/>
      <c r="BZ1234" s="48"/>
      <c r="CA1234" s="48"/>
      <c r="CB1234" s="48"/>
      <c r="CC1234" s="48"/>
      <c r="CD1234" s="48"/>
      <c r="CE1234" s="48"/>
    </row>
    <row r="1235" spans="1:83" ht="13.2" x14ac:dyDescent="0.25">
      <c r="A1235" s="48"/>
      <c r="B1235" s="48"/>
      <c r="C1235" s="48"/>
      <c r="D1235" s="48"/>
      <c r="E1235" s="48"/>
      <c r="F1235" s="48"/>
      <c r="G1235" s="48"/>
      <c r="H1235" s="48"/>
      <c r="I1235" s="48"/>
      <c r="J1235" s="48"/>
      <c r="K1235" s="48"/>
      <c r="L1235" s="48"/>
      <c r="M1235" s="48"/>
      <c r="N1235" s="48"/>
      <c r="O1235" s="48"/>
      <c r="P1235" s="48"/>
      <c r="Q1235" s="48"/>
      <c r="R1235" s="48"/>
      <c r="S1235" s="48"/>
      <c r="T1235" s="48"/>
      <c r="U1235" s="48"/>
      <c r="V1235" s="48"/>
      <c r="W1235" s="48"/>
      <c r="X1235" s="48"/>
      <c r="Y1235" s="48"/>
      <c r="Z1235" s="48"/>
      <c r="AA1235" s="48"/>
      <c r="AB1235" s="48"/>
      <c r="AC1235" s="48"/>
      <c r="AD1235" s="48"/>
      <c r="AE1235" s="48"/>
      <c r="AF1235" s="48"/>
      <c r="AG1235" s="48"/>
      <c r="AH1235" s="48"/>
      <c r="AI1235" s="48"/>
      <c r="AJ1235" s="48"/>
      <c r="AK1235" s="48"/>
      <c r="AL1235" s="48"/>
      <c r="AM1235" s="48"/>
      <c r="AN1235" s="48"/>
      <c r="AO1235" s="48"/>
      <c r="AP1235" s="48"/>
      <c r="AQ1235" s="48"/>
      <c r="AR1235" s="48"/>
      <c r="AS1235" s="48"/>
      <c r="AT1235" s="48"/>
      <c r="AU1235" s="48"/>
      <c r="AV1235" s="48"/>
      <c r="AW1235" s="48"/>
      <c r="AX1235" s="48"/>
      <c r="AY1235" s="48"/>
      <c r="AZ1235" s="48"/>
      <c r="BA1235" s="48"/>
      <c r="BB1235" s="48"/>
      <c r="BC1235" s="48"/>
      <c r="BD1235" s="48"/>
      <c r="BE1235" s="48"/>
      <c r="BF1235" s="48"/>
      <c r="BG1235" s="48"/>
      <c r="BH1235" s="48"/>
      <c r="BI1235" s="48"/>
      <c r="BJ1235" s="48"/>
      <c r="BK1235" s="48"/>
      <c r="BL1235" s="77"/>
      <c r="BM1235" s="48"/>
      <c r="BN1235" s="48"/>
      <c r="BO1235" s="48"/>
      <c r="BP1235" s="48"/>
      <c r="BQ1235" s="48"/>
      <c r="BR1235" s="48"/>
      <c r="BS1235" s="48"/>
      <c r="BT1235" s="48"/>
      <c r="BU1235" s="48"/>
      <c r="BV1235" s="48"/>
      <c r="BW1235" s="48"/>
      <c r="BX1235" s="48"/>
      <c r="BY1235" s="48"/>
      <c r="BZ1235" s="48"/>
      <c r="CA1235" s="48"/>
      <c r="CB1235" s="48"/>
      <c r="CC1235" s="48"/>
      <c r="CD1235" s="48"/>
      <c r="CE1235" s="48"/>
    </row>
    <row r="1236" spans="1:83" ht="13.2" x14ac:dyDescent="0.25">
      <c r="A1236" s="48"/>
      <c r="B1236" s="48"/>
      <c r="C1236" s="48"/>
      <c r="D1236" s="48"/>
      <c r="E1236" s="48"/>
      <c r="F1236" s="48"/>
      <c r="G1236" s="48"/>
      <c r="H1236" s="48"/>
      <c r="I1236" s="48"/>
      <c r="J1236" s="48"/>
      <c r="K1236" s="48"/>
      <c r="L1236" s="48"/>
      <c r="M1236" s="48"/>
      <c r="N1236" s="48"/>
      <c r="O1236" s="48"/>
      <c r="P1236" s="48"/>
      <c r="Q1236" s="48"/>
      <c r="R1236" s="48"/>
      <c r="S1236" s="48"/>
      <c r="T1236" s="48"/>
      <c r="U1236" s="48"/>
      <c r="V1236" s="48"/>
      <c r="W1236" s="48"/>
      <c r="X1236" s="48"/>
      <c r="Y1236" s="48"/>
      <c r="Z1236" s="48"/>
      <c r="AA1236" s="48"/>
      <c r="AB1236" s="48"/>
      <c r="AC1236" s="48"/>
      <c r="AD1236" s="48"/>
      <c r="AE1236" s="48"/>
      <c r="AF1236" s="48"/>
      <c r="AG1236" s="48"/>
      <c r="AH1236" s="48"/>
      <c r="AI1236" s="48"/>
      <c r="AJ1236" s="48"/>
      <c r="AK1236" s="48"/>
      <c r="AL1236" s="48"/>
      <c r="AM1236" s="48"/>
      <c r="AN1236" s="48"/>
      <c r="AO1236" s="48"/>
      <c r="AP1236" s="48"/>
      <c r="AQ1236" s="48"/>
      <c r="AR1236" s="48"/>
      <c r="AS1236" s="48"/>
      <c r="AT1236" s="48"/>
      <c r="AU1236" s="48"/>
      <c r="AV1236" s="48"/>
      <c r="AW1236" s="48"/>
      <c r="AX1236" s="48"/>
      <c r="AY1236" s="48"/>
      <c r="AZ1236" s="48"/>
      <c r="BA1236" s="48"/>
      <c r="BB1236" s="48"/>
      <c r="BC1236" s="48"/>
      <c r="BD1236" s="48"/>
      <c r="BE1236" s="48"/>
      <c r="BF1236" s="48"/>
      <c r="BG1236" s="48"/>
      <c r="BH1236" s="48"/>
      <c r="BI1236" s="48"/>
      <c r="BJ1236" s="48"/>
      <c r="BK1236" s="48"/>
      <c r="BL1236" s="77"/>
      <c r="BM1236" s="48"/>
      <c r="BN1236" s="48"/>
      <c r="BO1236" s="48"/>
      <c r="BP1236" s="48"/>
      <c r="BQ1236" s="48"/>
      <c r="BR1236" s="48"/>
      <c r="BS1236" s="48"/>
      <c r="BT1236" s="48"/>
      <c r="BU1236" s="48"/>
      <c r="BV1236" s="48"/>
      <c r="BW1236" s="48"/>
      <c r="BX1236" s="48"/>
      <c r="BY1236" s="48"/>
      <c r="BZ1236" s="48"/>
      <c r="CA1236" s="48"/>
      <c r="CB1236" s="48"/>
      <c r="CC1236" s="48"/>
      <c r="CD1236" s="48"/>
      <c r="CE1236" s="48"/>
    </row>
    <row r="1237" spans="1:83" ht="13.2" x14ac:dyDescent="0.25">
      <c r="A1237" s="48"/>
      <c r="B1237" s="48"/>
      <c r="C1237" s="48"/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  <c r="AC1237" s="48"/>
      <c r="AD1237" s="48"/>
      <c r="AE1237" s="48"/>
      <c r="AF1237" s="48"/>
      <c r="AG1237" s="48"/>
      <c r="AH1237" s="48"/>
      <c r="AI1237" s="48"/>
      <c r="AJ1237" s="48"/>
      <c r="AK1237" s="48"/>
      <c r="AL1237" s="48"/>
      <c r="AM1237" s="48"/>
      <c r="AN1237" s="48"/>
      <c r="AO1237" s="48"/>
      <c r="AP1237" s="48"/>
      <c r="AQ1237" s="48"/>
      <c r="AR1237" s="48"/>
      <c r="AS1237" s="48"/>
      <c r="AT1237" s="48"/>
      <c r="AU1237" s="48"/>
      <c r="AV1237" s="48"/>
      <c r="AW1237" s="48"/>
      <c r="AX1237" s="48"/>
      <c r="AY1237" s="48"/>
      <c r="AZ1237" s="48"/>
      <c r="BA1237" s="48"/>
      <c r="BB1237" s="48"/>
      <c r="BC1237" s="48"/>
      <c r="BD1237" s="48"/>
      <c r="BE1237" s="48"/>
      <c r="BF1237" s="48"/>
      <c r="BG1237" s="48"/>
      <c r="BH1237" s="48"/>
      <c r="BI1237" s="48"/>
      <c r="BJ1237" s="48"/>
      <c r="BK1237" s="48"/>
      <c r="BL1237" s="77"/>
      <c r="BM1237" s="48"/>
      <c r="BN1237" s="48"/>
      <c r="BO1237" s="48"/>
      <c r="BP1237" s="48"/>
      <c r="BQ1237" s="48"/>
      <c r="BR1237" s="48"/>
      <c r="BS1237" s="48"/>
      <c r="BT1237" s="48"/>
      <c r="BU1237" s="48"/>
      <c r="BV1237" s="48"/>
      <c r="BW1237" s="48"/>
      <c r="BX1237" s="48"/>
      <c r="BY1237" s="48"/>
      <c r="BZ1237" s="48"/>
      <c r="CA1237" s="48"/>
      <c r="CB1237" s="48"/>
      <c r="CC1237" s="48"/>
      <c r="CD1237" s="48"/>
      <c r="CE1237" s="48"/>
    </row>
    <row r="1238" spans="1:83" ht="13.2" x14ac:dyDescent="0.25">
      <c r="A1238" s="48"/>
      <c r="B1238" s="48"/>
      <c r="C1238" s="48"/>
      <c r="D1238" s="48"/>
      <c r="E1238" s="48"/>
      <c r="F1238" s="48"/>
      <c r="G1238" s="48"/>
      <c r="H1238" s="48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8"/>
      <c r="AC1238" s="48"/>
      <c r="AD1238" s="48"/>
      <c r="AE1238" s="48"/>
      <c r="AF1238" s="48"/>
      <c r="AG1238" s="48"/>
      <c r="AH1238" s="48"/>
      <c r="AI1238" s="48"/>
      <c r="AJ1238" s="48"/>
      <c r="AK1238" s="48"/>
      <c r="AL1238" s="48"/>
      <c r="AM1238" s="48"/>
      <c r="AN1238" s="48"/>
      <c r="AO1238" s="48"/>
      <c r="AP1238" s="48"/>
      <c r="AQ1238" s="48"/>
      <c r="AR1238" s="48"/>
      <c r="AS1238" s="48"/>
      <c r="AT1238" s="48"/>
      <c r="AU1238" s="48"/>
      <c r="AV1238" s="48"/>
      <c r="AW1238" s="48"/>
      <c r="AX1238" s="48"/>
      <c r="AY1238" s="48"/>
      <c r="AZ1238" s="48"/>
      <c r="BA1238" s="48"/>
      <c r="BB1238" s="48"/>
      <c r="BC1238" s="48"/>
      <c r="BD1238" s="48"/>
      <c r="BE1238" s="48"/>
      <c r="BF1238" s="48"/>
      <c r="BG1238" s="48"/>
      <c r="BH1238" s="48"/>
      <c r="BI1238" s="48"/>
      <c r="BJ1238" s="48"/>
      <c r="BK1238" s="48"/>
      <c r="BL1238" s="77"/>
      <c r="BM1238" s="48"/>
      <c r="BN1238" s="48"/>
      <c r="BO1238" s="48"/>
      <c r="BP1238" s="48"/>
      <c r="BQ1238" s="48"/>
      <c r="BR1238" s="48"/>
      <c r="BS1238" s="48"/>
      <c r="BT1238" s="48"/>
      <c r="BU1238" s="48"/>
      <c r="BV1238" s="48"/>
      <c r="BW1238" s="48"/>
      <c r="BX1238" s="48"/>
      <c r="BY1238" s="48"/>
      <c r="BZ1238" s="48"/>
      <c r="CA1238" s="48"/>
      <c r="CB1238" s="48"/>
      <c r="CC1238" s="48"/>
      <c r="CD1238" s="48"/>
      <c r="CE1238" s="48"/>
    </row>
    <row r="1239" spans="1:83" ht="13.2" x14ac:dyDescent="0.25">
      <c r="A1239" s="48"/>
      <c r="B1239" s="48"/>
      <c r="C1239" s="48"/>
      <c r="D1239" s="48"/>
      <c r="E1239" s="48"/>
      <c r="F1239" s="48"/>
      <c r="G1239" s="48"/>
      <c r="H1239" s="48"/>
      <c r="I1239" s="48"/>
      <c r="J1239" s="48"/>
      <c r="K1239" s="48"/>
      <c r="L1239" s="48"/>
      <c r="M1239" s="48"/>
      <c r="N1239" s="48"/>
      <c r="O1239" s="48"/>
      <c r="P1239" s="48"/>
      <c r="Q1239" s="48"/>
      <c r="R1239" s="48"/>
      <c r="S1239" s="48"/>
      <c r="T1239" s="48"/>
      <c r="U1239" s="48"/>
      <c r="V1239" s="48"/>
      <c r="W1239" s="48"/>
      <c r="X1239" s="48"/>
      <c r="Y1239" s="48"/>
      <c r="Z1239" s="48"/>
      <c r="AA1239" s="48"/>
      <c r="AB1239" s="48"/>
      <c r="AC1239" s="48"/>
      <c r="AD1239" s="48"/>
      <c r="AE1239" s="48"/>
      <c r="AF1239" s="48"/>
      <c r="AG1239" s="48"/>
      <c r="AH1239" s="48"/>
      <c r="AI1239" s="48"/>
      <c r="AJ1239" s="48"/>
      <c r="AK1239" s="48"/>
      <c r="AL1239" s="48"/>
      <c r="AM1239" s="48"/>
      <c r="AN1239" s="48"/>
      <c r="AO1239" s="48"/>
      <c r="AP1239" s="48"/>
      <c r="AQ1239" s="48"/>
      <c r="AR1239" s="48"/>
      <c r="AS1239" s="48"/>
      <c r="AT1239" s="48"/>
      <c r="AU1239" s="48"/>
      <c r="AV1239" s="48"/>
      <c r="AW1239" s="48"/>
      <c r="AX1239" s="48"/>
      <c r="AY1239" s="48"/>
      <c r="AZ1239" s="48"/>
      <c r="BA1239" s="48"/>
      <c r="BB1239" s="48"/>
      <c r="BC1239" s="48"/>
      <c r="BD1239" s="48"/>
      <c r="BE1239" s="48"/>
      <c r="BF1239" s="48"/>
      <c r="BG1239" s="48"/>
      <c r="BH1239" s="48"/>
      <c r="BI1239" s="48"/>
      <c r="BJ1239" s="48"/>
      <c r="BK1239" s="48"/>
      <c r="BL1239" s="77"/>
      <c r="BM1239" s="48"/>
      <c r="BN1239" s="48"/>
      <c r="BO1239" s="48"/>
      <c r="BP1239" s="48"/>
      <c r="BQ1239" s="48"/>
      <c r="BR1239" s="48"/>
      <c r="BS1239" s="48"/>
      <c r="BT1239" s="48"/>
      <c r="BU1239" s="48"/>
      <c r="BV1239" s="48"/>
      <c r="BW1239" s="48"/>
      <c r="BX1239" s="48"/>
      <c r="BY1239" s="48"/>
      <c r="BZ1239" s="48"/>
      <c r="CA1239" s="48"/>
      <c r="CB1239" s="48"/>
      <c r="CC1239" s="48"/>
      <c r="CD1239" s="48"/>
      <c r="CE1239" s="48"/>
    </row>
    <row r="1240" spans="1:83" ht="13.2" x14ac:dyDescent="0.25">
      <c r="A1240" s="48"/>
      <c r="B1240" s="48"/>
      <c r="C1240" s="48"/>
      <c r="D1240" s="48"/>
      <c r="E1240" s="48"/>
      <c r="F1240" s="48"/>
      <c r="G1240" s="48"/>
      <c r="H1240" s="48"/>
      <c r="I1240" s="48"/>
      <c r="J1240" s="48"/>
      <c r="K1240" s="48"/>
      <c r="L1240" s="48"/>
      <c r="M1240" s="48"/>
      <c r="N1240" s="48"/>
      <c r="O1240" s="48"/>
      <c r="P1240" s="48"/>
      <c r="Q1240" s="48"/>
      <c r="R1240" s="48"/>
      <c r="S1240" s="48"/>
      <c r="T1240" s="48"/>
      <c r="U1240" s="48"/>
      <c r="V1240" s="48"/>
      <c r="W1240" s="48"/>
      <c r="X1240" s="48"/>
      <c r="Y1240" s="48"/>
      <c r="Z1240" s="48"/>
      <c r="AA1240" s="48"/>
      <c r="AB1240" s="48"/>
      <c r="AC1240" s="48"/>
      <c r="AD1240" s="48"/>
      <c r="AE1240" s="48"/>
      <c r="AF1240" s="48"/>
      <c r="AG1240" s="48"/>
      <c r="AH1240" s="48"/>
      <c r="AI1240" s="48"/>
      <c r="AJ1240" s="48"/>
      <c r="AK1240" s="48"/>
      <c r="AL1240" s="48"/>
      <c r="AM1240" s="48"/>
      <c r="AN1240" s="48"/>
      <c r="AO1240" s="48"/>
      <c r="AP1240" s="48"/>
      <c r="AQ1240" s="48"/>
      <c r="AR1240" s="48"/>
      <c r="AS1240" s="48"/>
      <c r="AT1240" s="48"/>
      <c r="AU1240" s="48"/>
      <c r="AV1240" s="48"/>
      <c r="AW1240" s="48"/>
      <c r="AX1240" s="48"/>
      <c r="AY1240" s="48"/>
      <c r="AZ1240" s="48"/>
      <c r="BA1240" s="48"/>
      <c r="BB1240" s="48"/>
      <c r="BC1240" s="48"/>
      <c r="BD1240" s="48"/>
      <c r="BE1240" s="48"/>
      <c r="BF1240" s="48"/>
      <c r="BG1240" s="48"/>
      <c r="BH1240" s="48"/>
      <c r="BI1240" s="48"/>
      <c r="BJ1240" s="48"/>
      <c r="BK1240" s="48"/>
      <c r="BL1240" s="77"/>
      <c r="BM1240" s="48"/>
      <c r="BN1240" s="48"/>
      <c r="BO1240" s="48"/>
      <c r="BP1240" s="48"/>
      <c r="BQ1240" s="48"/>
      <c r="BR1240" s="48"/>
      <c r="BS1240" s="48"/>
      <c r="BT1240" s="48"/>
      <c r="BU1240" s="48"/>
      <c r="BV1240" s="48"/>
      <c r="BW1240" s="48"/>
      <c r="BX1240" s="48"/>
      <c r="BY1240" s="48"/>
      <c r="BZ1240" s="48"/>
      <c r="CA1240" s="48"/>
      <c r="CB1240" s="48"/>
      <c r="CC1240" s="48"/>
      <c r="CD1240" s="48"/>
      <c r="CE1240" s="48"/>
    </row>
    <row r="1241" spans="1:83" ht="13.2" x14ac:dyDescent="0.25">
      <c r="A1241" s="48"/>
      <c r="B1241" s="48"/>
      <c r="C1241" s="48"/>
      <c r="D1241" s="48"/>
      <c r="E1241" s="48"/>
      <c r="F1241" s="48"/>
      <c r="G1241" s="48"/>
      <c r="H1241" s="48"/>
      <c r="I1241" s="48"/>
      <c r="J1241" s="48"/>
      <c r="K1241" s="48"/>
      <c r="L1241" s="48"/>
      <c r="M1241" s="48"/>
      <c r="N1241" s="48"/>
      <c r="O1241" s="48"/>
      <c r="P1241" s="48"/>
      <c r="Q1241" s="48"/>
      <c r="R1241" s="48"/>
      <c r="S1241" s="48"/>
      <c r="T1241" s="48"/>
      <c r="U1241" s="48"/>
      <c r="V1241" s="48"/>
      <c r="W1241" s="48"/>
      <c r="X1241" s="48"/>
      <c r="Y1241" s="48"/>
      <c r="Z1241" s="48"/>
      <c r="AA1241" s="48"/>
      <c r="AB1241" s="48"/>
      <c r="AC1241" s="48"/>
      <c r="AD1241" s="48"/>
      <c r="AE1241" s="48"/>
      <c r="AF1241" s="48"/>
      <c r="AG1241" s="48"/>
      <c r="AH1241" s="48"/>
      <c r="AI1241" s="48"/>
      <c r="AJ1241" s="48"/>
      <c r="AK1241" s="48"/>
      <c r="AL1241" s="48"/>
      <c r="AM1241" s="48"/>
      <c r="AN1241" s="48"/>
      <c r="AO1241" s="48"/>
      <c r="AP1241" s="48"/>
      <c r="AQ1241" s="48"/>
      <c r="AR1241" s="48"/>
      <c r="AS1241" s="48"/>
      <c r="AT1241" s="48"/>
      <c r="AU1241" s="48"/>
      <c r="AV1241" s="48"/>
      <c r="AW1241" s="48"/>
      <c r="AX1241" s="48"/>
      <c r="AY1241" s="48"/>
      <c r="AZ1241" s="48"/>
      <c r="BA1241" s="48"/>
      <c r="BB1241" s="48"/>
      <c r="BC1241" s="48"/>
      <c r="BD1241" s="48"/>
      <c r="BE1241" s="48"/>
      <c r="BF1241" s="48"/>
      <c r="BG1241" s="48"/>
      <c r="BH1241" s="48"/>
      <c r="BI1241" s="48"/>
      <c r="BJ1241" s="48"/>
      <c r="BK1241" s="48"/>
      <c r="BL1241" s="77"/>
      <c r="BM1241" s="48"/>
      <c r="BN1241" s="48"/>
      <c r="BO1241" s="48"/>
      <c r="BP1241" s="48"/>
      <c r="BQ1241" s="48"/>
      <c r="BR1241" s="48"/>
      <c r="BS1241" s="48"/>
      <c r="BT1241" s="48"/>
      <c r="BU1241" s="48"/>
      <c r="BV1241" s="48"/>
      <c r="BW1241" s="48"/>
      <c r="BX1241" s="48"/>
      <c r="BY1241" s="48"/>
      <c r="BZ1241" s="48"/>
      <c r="CA1241" s="48"/>
      <c r="CB1241" s="48"/>
      <c r="CC1241" s="48"/>
      <c r="CD1241" s="48"/>
      <c r="CE1241" s="48"/>
    </row>
    <row r="1242" spans="1:83" ht="13.2" x14ac:dyDescent="0.25">
      <c r="A1242" s="48"/>
      <c r="B1242" s="48"/>
      <c r="C1242" s="48"/>
      <c r="D1242" s="48"/>
      <c r="E1242" s="48"/>
      <c r="F1242" s="48"/>
      <c r="G1242" s="48"/>
      <c r="H1242" s="48"/>
      <c r="I1242" s="48"/>
      <c r="J1242" s="48"/>
      <c r="K1242" s="48"/>
      <c r="L1242" s="48"/>
      <c r="M1242" s="48"/>
      <c r="N1242" s="48"/>
      <c r="O1242" s="48"/>
      <c r="P1242" s="48"/>
      <c r="Q1242" s="48"/>
      <c r="R1242" s="48"/>
      <c r="S1242" s="48"/>
      <c r="T1242" s="48"/>
      <c r="U1242" s="48"/>
      <c r="V1242" s="48"/>
      <c r="W1242" s="48"/>
      <c r="X1242" s="48"/>
      <c r="Y1242" s="48"/>
      <c r="Z1242" s="48"/>
      <c r="AA1242" s="48"/>
      <c r="AB1242" s="48"/>
      <c r="AC1242" s="48"/>
      <c r="AD1242" s="48"/>
      <c r="AE1242" s="48"/>
      <c r="AF1242" s="48"/>
      <c r="AG1242" s="48"/>
      <c r="AH1242" s="48"/>
      <c r="AI1242" s="48"/>
      <c r="AJ1242" s="48"/>
      <c r="AK1242" s="48"/>
      <c r="AL1242" s="48"/>
      <c r="AM1242" s="48"/>
      <c r="AN1242" s="48"/>
      <c r="AO1242" s="48"/>
      <c r="AP1242" s="48"/>
      <c r="AQ1242" s="48"/>
      <c r="AR1242" s="48"/>
      <c r="AS1242" s="48"/>
      <c r="AT1242" s="48"/>
      <c r="AU1242" s="48"/>
      <c r="AV1242" s="48"/>
      <c r="AW1242" s="48"/>
      <c r="AX1242" s="48"/>
      <c r="AY1242" s="48"/>
      <c r="AZ1242" s="48"/>
      <c r="BA1242" s="48"/>
      <c r="BB1242" s="48"/>
      <c r="BC1242" s="48"/>
      <c r="BD1242" s="48"/>
      <c r="BE1242" s="48"/>
      <c r="BF1242" s="48"/>
      <c r="BG1242" s="48"/>
      <c r="BH1242" s="48"/>
      <c r="BI1242" s="48"/>
      <c r="BJ1242" s="48"/>
      <c r="BK1242" s="48"/>
      <c r="BL1242" s="77"/>
      <c r="BM1242" s="48"/>
      <c r="BN1242" s="48"/>
      <c r="BO1242" s="48"/>
      <c r="BP1242" s="48"/>
      <c r="BQ1242" s="48"/>
      <c r="BR1242" s="48"/>
      <c r="BS1242" s="48"/>
      <c r="BT1242" s="48"/>
      <c r="BU1242" s="48"/>
      <c r="BV1242" s="48"/>
      <c r="BW1242" s="48"/>
      <c r="BX1242" s="48"/>
      <c r="BY1242" s="48"/>
      <c r="BZ1242" s="48"/>
      <c r="CA1242" s="48"/>
      <c r="CB1242" s="48"/>
      <c r="CC1242" s="48"/>
      <c r="CD1242" s="48"/>
      <c r="CE1242" s="48"/>
    </row>
    <row r="1243" spans="1:83" ht="13.2" x14ac:dyDescent="0.25">
      <c r="A1243" s="48"/>
      <c r="B1243" s="48"/>
      <c r="C1243" s="48"/>
      <c r="D1243" s="48"/>
      <c r="E1243" s="48"/>
      <c r="F1243" s="48"/>
      <c r="G1243" s="48"/>
      <c r="H1243" s="48"/>
      <c r="I1243" s="48"/>
      <c r="J1243" s="48"/>
      <c r="K1243" s="48"/>
      <c r="L1243" s="48"/>
      <c r="M1243" s="48"/>
      <c r="N1243" s="48"/>
      <c r="O1243" s="48"/>
      <c r="P1243" s="48"/>
      <c r="Q1243" s="48"/>
      <c r="R1243" s="48"/>
      <c r="S1243" s="48"/>
      <c r="T1243" s="48"/>
      <c r="U1243" s="48"/>
      <c r="V1243" s="48"/>
      <c r="W1243" s="48"/>
      <c r="X1243" s="48"/>
      <c r="Y1243" s="48"/>
      <c r="Z1243" s="48"/>
      <c r="AA1243" s="48"/>
      <c r="AB1243" s="48"/>
      <c r="AC1243" s="48"/>
      <c r="AD1243" s="48"/>
      <c r="AE1243" s="48"/>
      <c r="AF1243" s="48"/>
      <c r="AG1243" s="48"/>
      <c r="AH1243" s="48"/>
      <c r="AI1243" s="48"/>
      <c r="AJ1243" s="48"/>
      <c r="AK1243" s="48"/>
      <c r="AL1243" s="48"/>
      <c r="AM1243" s="48"/>
      <c r="AN1243" s="48"/>
      <c r="AO1243" s="48"/>
      <c r="AP1243" s="48"/>
      <c r="AQ1243" s="48"/>
      <c r="AR1243" s="48"/>
      <c r="AS1243" s="48"/>
      <c r="AT1243" s="48"/>
      <c r="AU1243" s="48"/>
      <c r="AV1243" s="48"/>
      <c r="AW1243" s="48"/>
      <c r="AX1243" s="48"/>
      <c r="AY1243" s="48"/>
      <c r="AZ1243" s="48"/>
      <c r="BA1243" s="48"/>
      <c r="BB1243" s="48"/>
      <c r="BC1243" s="48"/>
      <c r="BD1243" s="48"/>
      <c r="BE1243" s="48"/>
      <c r="BF1243" s="48"/>
      <c r="BG1243" s="48"/>
      <c r="BH1243" s="48"/>
      <c r="BI1243" s="48"/>
      <c r="BJ1243" s="48"/>
      <c r="BK1243" s="48"/>
      <c r="BL1243" s="77"/>
      <c r="BM1243" s="48"/>
      <c r="BN1243" s="48"/>
      <c r="BO1243" s="48"/>
      <c r="BP1243" s="48"/>
      <c r="BQ1243" s="48"/>
      <c r="BR1243" s="48"/>
      <c r="BS1243" s="48"/>
      <c r="BT1243" s="48"/>
      <c r="BU1243" s="48"/>
      <c r="BV1243" s="48"/>
      <c r="BW1243" s="48"/>
      <c r="BX1243" s="48"/>
      <c r="BY1243" s="48"/>
      <c r="BZ1243" s="48"/>
      <c r="CA1243" s="48"/>
      <c r="CB1243" s="48"/>
      <c r="CC1243" s="48"/>
      <c r="CD1243" s="48"/>
      <c r="CE1243" s="48"/>
    </row>
    <row r="1244" spans="1:83" ht="13.2" x14ac:dyDescent="0.25">
      <c r="A1244" s="48"/>
      <c r="B1244" s="48"/>
      <c r="C1244" s="48"/>
      <c r="D1244" s="48"/>
      <c r="E1244" s="48"/>
      <c r="F1244" s="48"/>
      <c r="G1244" s="48"/>
      <c r="H1244" s="48"/>
      <c r="I1244" s="48"/>
      <c r="J1244" s="48"/>
      <c r="K1244" s="48"/>
      <c r="L1244" s="48"/>
      <c r="M1244" s="48"/>
      <c r="N1244" s="48"/>
      <c r="O1244" s="48"/>
      <c r="P1244" s="48"/>
      <c r="Q1244" s="48"/>
      <c r="R1244" s="48"/>
      <c r="S1244" s="48"/>
      <c r="T1244" s="48"/>
      <c r="U1244" s="48"/>
      <c r="V1244" s="48"/>
      <c r="W1244" s="48"/>
      <c r="X1244" s="48"/>
      <c r="Y1244" s="48"/>
      <c r="Z1244" s="48"/>
      <c r="AA1244" s="48"/>
      <c r="AB1244" s="48"/>
      <c r="AC1244" s="48"/>
      <c r="AD1244" s="48"/>
      <c r="AE1244" s="48"/>
      <c r="AF1244" s="48"/>
      <c r="AG1244" s="48"/>
      <c r="AH1244" s="48"/>
      <c r="AI1244" s="48"/>
      <c r="AJ1244" s="48"/>
      <c r="AK1244" s="48"/>
      <c r="AL1244" s="48"/>
      <c r="AM1244" s="48"/>
      <c r="AN1244" s="48"/>
      <c r="AO1244" s="48"/>
      <c r="AP1244" s="48"/>
      <c r="AQ1244" s="48"/>
      <c r="AR1244" s="48"/>
      <c r="AS1244" s="48"/>
      <c r="AT1244" s="48"/>
      <c r="AU1244" s="48"/>
      <c r="AV1244" s="48"/>
      <c r="AW1244" s="48"/>
      <c r="AX1244" s="48"/>
      <c r="AY1244" s="48"/>
      <c r="AZ1244" s="48"/>
      <c r="BA1244" s="48"/>
      <c r="BB1244" s="48"/>
      <c r="BC1244" s="48"/>
      <c r="BD1244" s="48"/>
      <c r="BE1244" s="48"/>
      <c r="BF1244" s="48"/>
      <c r="BG1244" s="48"/>
      <c r="BH1244" s="48"/>
      <c r="BI1244" s="48"/>
      <c r="BJ1244" s="48"/>
      <c r="BK1244" s="48"/>
      <c r="BL1244" s="77"/>
      <c r="BM1244" s="48"/>
      <c r="BN1244" s="48"/>
      <c r="BO1244" s="48"/>
      <c r="BP1244" s="48"/>
      <c r="BQ1244" s="48"/>
      <c r="BR1244" s="48"/>
      <c r="BS1244" s="48"/>
      <c r="BT1244" s="48"/>
      <c r="BU1244" s="48"/>
      <c r="BV1244" s="48"/>
      <c r="BW1244" s="48"/>
      <c r="BX1244" s="48"/>
      <c r="BY1244" s="48"/>
      <c r="BZ1244" s="48"/>
      <c r="CA1244" s="48"/>
      <c r="CB1244" s="48"/>
      <c r="CC1244" s="48"/>
      <c r="CD1244" s="48"/>
      <c r="CE1244" s="48"/>
    </row>
    <row r="1245" spans="1:83" ht="13.2" x14ac:dyDescent="0.25">
      <c r="A1245" s="48"/>
      <c r="B1245" s="48"/>
      <c r="C1245" s="48"/>
      <c r="D1245" s="48"/>
      <c r="E1245" s="48"/>
      <c r="F1245" s="48"/>
      <c r="G1245" s="48"/>
      <c r="H1245" s="48"/>
      <c r="I1245" s="48"/>
      <c r="J1245" s="48"/>
      <c r="K1245" s="48"/>
      <c r="L1245" s="48"/>
      <c r="M1245" s="48"/>
      <c r="N1245" s="48"/>
      <c r="O1245" s="48"/>
      <c r="P1245" s="48"/>
      <c r="Q1245" s="48"/>
      <c r="R1245" s="48"/>
      <c r="S1245" s="48"/>
      <c r="T1245" s="48"/>
      <c r="U1245" s="48"/>
      <c r="V1245" s="48"/>
      <c r="W1245" s="48"/>
      <c r="X1245" s="48"/>
      <c r="Y1245" s="48"/>
      <c r="Z1245" s="48"/>
      <c r="AA1245" s="48"/>
      <c r="AB1245" s="48"/>
      <c r="AC1245" s="48"/>
      <c r="AD1245" s="48"/>
      <c r="AE1245" s="48"/>
      <c r="AF1245" s="48"/>
      <c r="AG1245" s="48"/>
      <c r="AH1245" s="48"/>
      <c r="AI1245" s="48"/>
      <c r="AJ1245" s="48"/>
      <c r="AK1245" s="48"/>
      <c r="AL1245" s="48"/>
      <c r="AM1245" s="48"/>
      <c r="AN1245" s="48"/>
      <c r="AO1245" s="48"/>
      <c r="AP1245" s="48"/>
      <c r="AQ1245" s="48"/>
      <c r="AR1245" s="48"/>
      <c r="AS1245" s="48"/>
      <c r="AT1245" s="48"/>
      <c r="AU1245" s="48"/>
      <c r="AV1245" s="48"/>
      <c r="AW1245" s="48"/>
      <c r="AX1245" s="48"/>
      <c r="AY1245" s="48"/>
      <c r="AZ1245" s="48"/>
      <c r="BA1245" s="48"/>
      <c r="BB1245" s="48"/>
      <c r="BC1245" s="48"/>
      <c r="BD1245" s="48"/>
      <c r="BE1245" s="48"/>
      <c r="BF1245" s="48"/>
      <c r="BG1245" s="48"/>
      <c r="BH1245" s="48"/>
      <c r="BI1245" s="48"/>
      <c r="BJ1245" s="48"/>
      <c r="BK1245" s="48"/>
      <c r="BL1245" s="77"/>
      <c r="BM1245" s="48"/>
      <c r="BN1245" s="48"/>
      <c r="BO1245" s="48"/>
      <c r="BP1245" s="48"/>
      <c r="BQ1245" s="48"/>
      <c r="BR1245" s="48"/>
      <c r="BS1245" s="48"/>
      <c r="BT1245" s="48"/>
      <c r="BU1245" s="48"/>
      <c r="BV1245" s="48"/>
      <c r="BW1245" s="48"/>
      <c r="BX1245" s="48"/>
      <c r="BY1245" s="48"/>
      <c r="BZ1245" s="48"/>
      <c r="CA1245" s="48"/>
      <c r="CB1245" s="48"/>
      <c r="CC1245" s="48"/>
      <c r="CD1245" s="48"/>
      <c r="CE1245" s="48"/>
    </row>
    <row r="1246" spans="1:83" ht="13.2" x14ac:dyDescent="0.25">
      <c r="A1246" s="48"/>
      <c r="B1246" s="48"/>
      <c r="C1246" s="48"/>
      <c r="D1246" s="48"/>
      <c r="E1246" s="48"/>
      <c r="F1246" s="48"/>
      <c r="G1246" s="48"/>
      <c r="H1246" s="48"/>
      <c r="I1246" s="48"/>
      <c r="J1246" s="48"/>
      <c r="K1246" s="48"/>
      <c r="L1246" s="48"/>
      <c r="M1246" s="48"/>
      <c r="N1246" s="48"/>
      <c r="O1246" s="48"/>
      <c r="P1246" s="48"/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8"/>
      <c r="AC1246" s="48"/>
      <c r="AD1246" s="48"/>
      <c r="AE1246" s="48"/>
      <c r="AF1246" s="48"/>
      <c r="AG1246" s="48"/>
      <c r="AH1246" s="48"/>
      <c r="AI1246" s="48"/>
      <c r="AJ1246" s="48"/>
      <c r="AK1246" s="48"/>
      <c r="AL1246" s="48"/>
      <c r="AM1246" s="48"/>
      <c r="AN1246" s="48"/>
      <c r="AO1246" s="48"/>
      <c r="AP1246" s="48"/>
      <c r="AQ1246" s="48"/>
      <c r="AR1246" s="48"/>
      <c r="AS1246" s="48"/>
      <c r="AT1246" s="48"/>
      <c r="AU1246" s="48"/>
      <c r="AV1246" s="48"/>
      <c r="AW1246" s="48"/>
      <c r="AX1246" s="48"/>
      <c r="AY1246" s="48"/>
      <c r="AZ1246" s="48"/>
      <c r="BA1246" s="48"/>
      <c r="BB1246" s="48"/>
      <c r="BC1246" s="48"/>
      <c r="BD1246" s="48"/>
      <c r="BE1246" s="48"/>
      <c r="BF1246" s="48"/>
      <c r="BG1246" s="48"/>
      <c r="BH1246" s="48"/>
      <c r="BI1246" s="48"/>
      <c r="BJ1246" s="48"/>
      <c r="BK1246" s="48"/>
      <c r="BL1246" s="77"/>
      <c r="BM1246" s="48"/>
      <c r="BN1246" s="48"/>
      <c r="BO1246" s="48"/>
      <c r="BP1246" s="48"/>
      <c r="BQ1246" s="48"/>
      <c r="BR1246" s="48"/>
      <c r="BS1246" s="48"/>
      <c r="BT1246" s="48"/>
      <c r="BU1246" s="48"/>
      <c r="BV1246" s="48"/>
      <c r="BW1246" s="48"/>
      <c r="BX1246" s="48"/>
      <c r="BY1246" s="48"/>
      <c r="BZ1246" s="48"/>
      <c r="CA1246" s="48"/>
      <c r="CB1246" s="48"/>
      <c r="CC1246" s="48"/>
      <c r="CD1246" s="48"/>
      <c r="CE1246" s="48"/>
    </row>
    <row r="1247" spans="1:83" ht="13.2" x14ac:dyDescent="0.25">
      <c r="A1247" s="48"/>
      <c r="B1247" s="48"/>
      <c r="C1247" s="48"/>
      <c r="D1247" s="48"/>
      <c r="E1247" s="48"/>
      <c r="F1247" s="48"/>
      <c r="G1247" s="48"/>
      <c r="H1247" s="48"/>
      <c r="I1247" s="48"/>
      <c r="J1247" s="48"/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  <c r="V1247" s="48"/>
      <c r="W1247" s="48"/>
      <c r="X1247" s="48"/>
      <c r="Y1247" s="48"/>
      <c r="Z1247" s="48"/>
      <c r="AA1247" s="48"/>
      <c r="AB1247" s="48"/>
      <c r="AC1247" s="48"/>
      <c r="AD1247" s="48"/>
      <c r="AE1247" s="48"/>
      <c r="AF1247" s="48"/>
      <c r="AG1247" s="48"/>
      <c r="AH1247" s="48"/>
      <c r="AI1247" s="48"/>
      <c r="AJ1247" s="48"/>
      <c r="AK1247" s="48"/>
      <c r="AL1247" s="48"/>
      <c r="AM1247" s="48"/>
      <c r="AN1247" s="48"/>
      <c r="AO1247" s="48"/>
      <c r="AP1247" s="48"/>
      <c r="AQ1247" s="48"/>
      <c r="AR1247" s="48"/>
      <c r="AS1247" s="48"/>
      <c r="AT1247" s="48"/>
      <c r="AU1247" s="48"/>
      <c r="AV1247" s="48"/>
      <c r="AW1247" s="48"/>
      <c r="AX1247" s="48"/>
      <c r="AY1247" s="48"/>
      <c r="AZ1247" s="48"/>
      <c r="BA1247" s="48"/>
      <c r="BB1247" s="48"/>
      <c r="BC1247" s="48"/>
      <c r="BD1247" s="48"/>
      <c r="BE1247" s="48"/>
      <c r="BF1247" s="48"/>
      <c r="BG1247" s="48"/>
      <c r="BH1247" s="48"/>
      <c r="BI1247" s="48"/>
      <c r="BJ1247" s="48"/>
      <c r="BK1247" s="48"/>
      <c r="BL1247" s="77"/>
      <c r="BM1247" s="48"/>
      <c r="BN1247" s="48"/>
      <c r="BO1247" s="48"/>
      <c r="BP1247" s="48"/>
      <c r="BQ1247" s="48"/>
      <c r="BR1247" s="48"/>
      <c r="BS1247" s="48"/>
      <c r="BT1247" s="48"/>
      <c r="BU1247" s="48"/>
      <c r="BV1247" s="48"/>
      <c r="BW1247" s="48"/>
      <c r="BX1247" s="48"/>
      <c r="BY1247" s="48"/>
      <c r="BZ1247" s="48"/>
      <c r="CA1247" s="48"/>
      <c r="CB1247" s="48"/>
      <c r="CC1247" s="48"/>
      <c r="CD1247" s="48"/>
      <c r="CE1247" s="48"/>
    </row>
    <row r="1248" spans="1:83" ht="13.2" x14ac:dyDescent="0.25">
      <c r="A1248" s="48"/>
      <c r="B1248" s="48"/>
      <c r="C1248" s="48"/>
      <c r="D1248" s="48"/>
      <c r="E1248" s="48"/>
      <c r="F1248" s="48"/>
      <c r="G1248" s="48"/>
      <c r="H1248" s="48"/>
      <c r="I1248" s="48"/>
      <c r="J1248" s="48"/>
      <c r="K1248" s="48"/>
      <c r="L1248" s="48"/>
      <c r="M1248" s="48"/>
      <c r="N1248" s="48"/>
      <c r="O1248" s="48"/>
      <c r="P1248" s="48"/>
      <c r="Q1248" s="48"/>
      <c r="R1248" s="48"/>
      <c r="S1248" s="48"/>
      <c r="T1248" s="48"/>
      <c r="U1248" s="48"/>
      <c r="V1248" s="48"/>
      <c r="W1248" s="48"/>
      <c r="X1248" s="48"/>
      <c r="Y1248" s="48"/>
      <c r="Z1248" s="48"/>
      <c r="AA1248" s="48"/>
      <c r="AB1248" s="48"/>
      <c r="AC1248" s="48"/>
      <c r="AD1248" s="48"/>
      <c r="AE1248" s="48"/>
      <c r="AF1248" s="48"/>
      <c r="AG1248" s="48"/>
      <c r="AH1248" s="48"/>
      <c r="AI1248" s="48"/>
      <c r="AJ1248" s="48"/>
      <c r="AK1248" s="48"/>
      <c r="AL1248" s="48"/>
      <c r="AM1248" s="48"/>
      <c r="AN1248" s="48"/>
      <c r="AO1248" s="48"/>
      <c r="AP1248" s="48"/>
      <c r="AQ1248" s="48"/>
      <c r="AR1248" s="48"/>
      <c r="AS1248" s="48"/>
      <c r="AT1248" s="48"/>
      <c r="AU1248" s="48"/>
      <c r="AV1248" s="48"/>
      <c r="AW1248" s="48"/>
      <c r="AX1248" s="48"/>
      <c r="AY1248" s="48"/>
      <c r="AZ1248" s="48"/>
      <c r="BA1248" s="48"/>
      <c r="BB1248" s="48"/>
      <c r="BC1248" s="48"/>
      <c r="BD1248" s="48"/>
      <c r="BE1248" s="48"/>
      <c r="BF1248" s="48"/>
      <c r="BG1248" s="48"/>
      <c r="BH1248" s="48"/>
      <c r="BI1248" s="48"/>
      <c r="BJ1248" s="48"/>
      <c r="BK1248" s="48"/>
      <c r="BL1248" s="77"/>
      <c r="BM1248" s="48"/>
      <c r="BN1248" s="48"/>
      <c r="BO1248" s="48"/>
      <c r="BP1248" s="48"/>
      <c r="BQ1248" s="48"/>
      <c r="BR1248" s="48"/>
      <c r="BS1248" s="48"/>
      <c r="BT1248" s="48"/>
      <c r="BU1248" s="48"/>
      <c r="BV1248" s="48"/>
      <c r="BW1248" s="48"/>
      <c r="BX1248" s="48"/>
      <c r="BY1248" s="48"/>
      <c r="BZ1248" s="48"/>
      <c r="CA1248" s="48"/>
      <c r="CB1248" s="48"/>
      <c r="CC1248" s="48"/>
      <c r="CD1248" s="48"/>
      <c r="CE1248" s="48"/>
    </row>
    <row r="1249" spans="1:83" ht="13.2" x14ac:dyDescent="0.25">
      <c r="A1249" s="48"/>
      <c r="B1249" s="48"/>
      <c r="C1249" s="48"/>
      <c r="D1249" s="48"/>
      <c r="E1249" s="48"/>
      <c r="F1249" s="48"/>
      <c r="G1249" s="48"/>
      <c r="H1249" s="48"/>
      <c r="I1249" s="48"/>
      <c r="J1249" s="48"/>
      <c r="K1249" s="48"/>
      <c r="L1249" s="48"/>
      <c r="M1249" s="48"/>
      <c r="N1249" s="48"/>
      <c r="O1249" s="48"/>
      <c r="P1249" s="48"/>
      <c r="Q1249" s="48"/>
      <c r="R1249" s="48"/>
      <c r="S1249" s="48"/>
      <c r="T1249" s="48"/>
      <c r="U1249" s="48"/>
      <c r="V1249" s="48"/>
      <c r="W1249" s="48"/>
      <c r="X1249" s="48"/>
      <c r="Y1249" s="48"/>
      <c r="Z1249" s="48"/>
      <c r="AA1249" s="48"/>
      <c r="AB1249" s="48"/>
      <c r="AC1249" s="48"/>
      <c r="AD1249" s="48"/>
      <c r="AE1249" s="48"/>
      <c r="AF1249" s="48"/>
      <c r="AG1249" s="48"/>
      <c r="AH1249" s="48"/>
      <c r="AI1249" s="48"/>
      <c r="AJ1249" s="48"/>
      <c r="AK1249" s="48"/>
      <c r="AL1249" s="48"/>
      <c r="AM1249" s="48"/>
      <c r="AN1249" s="48"/>
      <c r="AO1249" s="48"/>
      <c r="AP1249" s="48"/>
      <c r="AQ1249" s="48"/>
      <c r="AR1249" s="48"/>
      <c r="AS1249" s="48"/>
      <c r="AT1249" s="48"/>
      <c r="AU1249" s="48"/>
      <c r="AV1249" s="48"/>
      <c r="AW1249" s="48"/>
      <c r="AX1249" s="48"/>
      <c r="AY1249" s="48"/>
      <c r="AZ1249" s="48"/>
      <c r="BA1249" s="48"/>
      <c r="BB1249" s="48"/>
      <c r="BC1249" s="48"/>
      <c r="BD1249" s="48"/>
      <c r="BE1249" s="48"/>
      <c r="BF1249" s="48"/>
      <c r="BG1249" s="48"/>
      <c r="BH1249" s="48"/>
      <c r="BI1249" s="48"/>
      <c r="BJ1249" s="48"/>
      <c r="BK1249" s="48"/>
      <c r="BL1249" s="77"/>
      <c r="BM1249" s="48"/>
      <c r="BN1249" s="48"/>
      <c r="BO1249" s="48"/>
      <c r="BP1249" s="48"/>
      <c r="BQ1249" s="48"/>
      <c r="BR1249" s="48"/>
      <c r="BS1249" s="48"/>
      <c r="BT1249" s="48"/>
      <c r="BU1249" s="48"/>
      <c r="BV1249" s="48"/>
      <c r="BW1249" s="48"/>
      <c r="BX1249" s="48"/>
      <c r="BY1249" s="48"/>
      <c r="BZ1249" s="48"/>
      <c r="CA1249" s="48"/>
      <c r="CB1249" s="48"/>
      <c r="CC1249" s="48"/>
      <c r="CD1249" s="48"/>
      <c r="CE1249" s="48"/>
    </row>
    <row r="1250" spans="1:83" ht="13.2" x14ac:dyDescent="0.25">
      <c r="A1250" s="48"/>
      <c r="B1250" s="48"/>
      <c r="C1250" s="48"/>
      <c r="D1250" s="48"/>
      <c r="E1250" s="48"/>
      <c r="F1250" s="48"/>
      <c r="G1250" s="48"/>
      <c r="H1250" s="48"/>
      <c r="I1250" s="48"/>
      <c r="J1250" s="48"/>
      <c r="K1250" s="48"/>
      <c r="L1250" s="48"/>
      <c r="M1250" s="48"/>
      <c r="N1250" s="48"/>
      <c r="O1250" s="48"/>
      <c r="P1250" s="48"/>
      <c r="Q1250" s="48"/>
      <c r="R1250" s="48"/>
      <c r="S1250" s="48"/>
      <c r="T1250" s="48"/>
      <c r="U1250" s="48"/>
      <c r="V1250" s="48"/>
      <c r="W1250" s="48"/>
      <c r="X1250" s="48"/>
      <c r="Y1250" s="48"/>
      <c r="Z1250" s="48"/>
      <c r="AA1250" s="48"/>
      <c r="AB1250" s="48"/>
      <c r="AC1250" s="48"/>
      <c r="AD1250" s="48"/>
      <c r="AE1250" s="48"/>
      <c r="AF1250" s="48"/>
      <c r="AG1250" s="48"/>
      <c r="AH1250" s="48"/>
      <c r="AI1250" s="48"/>
      <c r="AJ1250" s="48"/>
      <c r="AK1250" s="48"/>
      <c r="AL1250" s="48"/>
      <c r="AM1250" s="48"/>
      <c r="AN1250" s="48"/>
      <c r="AO1250" s="48"/>
      <c r="AP1250" s="48"/>
      <c r="AQ1250" s="48"/>
      <c r="AR1250" s="48"/>
      <c r="AS1250" s="48"/>
      <c r="AT1250" s="48"/>
      <c r="AU1250" s="48"/>
      <c r="AV1250" s="48"/>
      <c r="AW1250" s="48"/>
      <c r="AX1250" s="48"/>
      <c r="AY1250" s="48"/>
      <c r="AZ1250" s="48"/>
      <c r="BA1250" s="48"/>
      <c r="BB1250" s="48"/>
      <c r="BC1250" s="48"/>
      <c r="BD1250" s="48"/>
      <c r="BE1250" s="48"/>
      <c r="BF1250" s="48"/>
      <c r="BG1250" s="48"/>
      <c r="BH1250" s="48"/>
      <c r="BI1250" s="48"/>
      <c r="BJ1250" s="48"/>
      <c r="BK1250" s="48"/>
      <c r="BL1250" s="77"/>
      <c r="BM1250" s="48"/>
      <c r="BN1250" s="48"/>
      <c r="BO1250" s="48"/>
      <c r="BP1250" s="48"/>
      <c r="BQ1250" s="48"/>
      <c r="BR1250" s="48"/>
      <c r="BS1250" s="48"/>
      <c r="BT1250" s="48"/>
      <c r="BU1250" s="48"/>
      <c r="BV1250" s="48"/>
      <c r="BW1250" s="48"/>
      <c r="BX1250" s="48"/>
      <c r="BY1250" s="48"/>
      <c r="BZ1250" s="48"/>
      <c r="CA1250" s="48"/>
      <c r="CB1250" s="48"/>
      <c r="CC1250" s="48"/>
      <c r="CD1250" s="48"/>
      <c r="CE1250" s="48"/>
    </row>
    <row r="1251" spans="1:83" ht="13.2" x14ac:dyDescent="0.25">
      <c r="A1251" s="48"/>
      <c r="B1251" s="48"/>
      <c r="C1251" s="48"/>
      <c r="D1251" s="48"/>
      <c r="E1251" s="48"/>
      <c r="F1251" s="48"/>
      <c r="G1251" s="48"/>
      <c r="H1251" s="48"/>
      <c r="I1251" s="48"/>
      <c r="J1251" s="48"/>
      <c r="K1251" s="48"/>
      <c r="L1251" s="48"/>
      <c r="M1251" s="48"/>
      <c r="N1251" s="48"/>
      <c r="O1251" s="48"/>
      <c r="P1251" s="48"/>
      <c r="Q1251" s="48"/>
      <c r="R1251" s="48"/>
      <c r="S1251" s="48"/>
      <c r="T1251" s="48"/>
      <c r="U1251" s="48"/>
      <c r="V1251" s="48"/>
      <c r="W1251" s="48"/>
      <c r="X1251" s="48"/>
      <c r="Y1251" s="48"/>
      <c r="Z1251" s="48"/>
      <c r="AA1251" s="48"/>
      <c r="AB1251" s="48"/>
      <c r="AC1251" s="48"/>
      <c r="AD1251" s="48"/>
      <c r="AE1251" s="48"/>
      <c r="AF1251" s="48"/>
      <c r="AG1251" s="48"/>
      <c r="AH1251" s="48"/>
      <c r="AI1251" s="48"/>
      <c r="AJ1251" s="48"/>
      <c r="AK1251" s="48"/>
      <c r="AL1251" s="48"/>
      <c r="AM1251" s="48"/>
      <c r="AN1251" s="48"/>
      <c r="AO1251" s="48"/>
      <c r="AP1251" s="48"/>
      <c r="AQ1251" s="48"/>
      <c r="AR1251" s="48"/>
      <c r="AS1251" s="48"/>
      <c r="AT1251" s="48"/>
      <c r="AU1251" s="48"/>
      <c r="AV1251" s="48"/>
      <c r="AW1251" s="48"/>
      <c r="AX1251" s="48"/>
      <c r="AY1251" s="48"/>
      <c r="AZ1251" s="48"/>
      <c r="BA1251" s="48"/>
      <c r="BB1251" s="48"/>
      <c r="BC1251" s="48"/>
      <c r="BD1251" s="48"/>
      <c r="BE1251" s="48"/>
      <c r="BF1251" s="48"/>
      <c r="BG1251" s="48"/>
      <c r="BH1251" s="48"/>
      <c r="BI1251" s="48"/>
      <c r="BJ1251" s="48"/>
      <c r="BK1251" s="48"/>
      <c r="BL1251" s="77"/>
      <c r="BM1251" s="48"/>
      <c r="BN1251" s="48"/>
      <c r="BO1251" s="48"/>
      <c r="BP1251" s="48"/>
      <c r="BQ1251" s="48"/>
      <c r="BR1251" s="48"/>
      <c r="BS1251" s="48"/>
      <c r="BT1251" s="48"/>
      <c r="BU1251" s="48"/>
      <c r="BV1251" s="48"/>
      <c r="BW1251" s="48"/>
      <c r="BX1251" s="48"/>
      <c r="BY1251" s="48"/>
      <c r="BZ1251" s="48"/>
      <c r="CA1251" s="48"/>
      <c r="CB1251" s="48"/>
      <c r="CC1251" s="48"/>
      <c r="CD1251" s="48"/>
      <c r="CE1251" s="48"/>
    </row>
    <row r="1252" spans="1:83" ht="13.2" x14ac:dyDescent="0.25">
      <c r="A1252" s="48"/>
      <c r="B1252" s="48"/>
      <c r="C1252" s="48"/>
      <c r="D1252" s="48"/>
      <c r="E1252" s="48"/>
      <c r="F1252" s="48"/>
      <c r="G1252" s="48"/>
      <c r="H1252" s="48"/>
      <c r="I1252" s="48"/>
      <c r="J1252" s="48"/>
      <c r="K1252" s="48"/>
      <c r="L1252" s="48"/>
      <c r="M1252" s="48"/>
      <c r="N1252" s="48"/>
      <c r="O1252" s="48"/>
      <c r="P1252" s="48"/>
      <c r="Q1252" s="48"/>
      <c r="R1252" s="48"/>
      <c r="S1252" s="48"/>
      <c r="T1252" s="48"/>
      <c r="U1252" s="48"/>
      <c r="V1252" s="48"/>
      <c r="W1252" s="48"/>
      <c r="X1252" s="48"/>
      <c r="Y1252" s="48"/>
      <c r="Z1252" s="48"/>
      <c r="AA1252" s="48"/>
      <c r="AB1252" s="48"/>
      <c r="AC1252" s="48"/>
      <c r="AD1252" s="48"/>
      <c r="AE1252" s="48"/>
      <c r="AF1252" s="48"/>
      <c r="AG1252" s="48"/>
      <c r="AH1252" s="48"/>
      <c r="AI1252" s="48"/>
      <c r="AJ1252" s="48"/>
      <c r="AK1252" s="48"/>
      <c r="AL1252" s="48"/>
      <c r="AM1252" s="48"/>
      <c r="AN1252" s="48"/>
      <c r="AO1252" s="48"/>
      <c r="AP1252" s="48"/>
      <c r="AQ1252" s="48"/>
      <c r="AR1252" s="48"/>
      <c r="AS1252" s="48"/>
      <c r="AT1252" s="48"/>
      <c r="AU1252" s="48"/>
      <c r="AV1252" s="48"/>
      <c r="AW1252" s="48"/>
      <c r="AX1252" s="48"/>
      <c r="AY1252" s="48"/>
      <c r="AZ1252" s="48"/>
      <c r="BA1252" s="48"/>
      <c r="BB1252" s="48"/>
      <c r="BC1252" s="48"/>
      <c r="BD1252" s="48"/>
      <c r="BE1252" s="48"/>
      <c r="BF1252" s="48"/>
      <c r="BG1252" s="48"/>
      <c r="BH1252" s="48"/>
      <c r="BI1252" s="48"/>
      <c r="BJ1252" s="48"/>
      <c r="BK1252" s="48"/>
      <c r="BL1252" s="77"/>
      <c r="BM1252" s="48"/>
      <c r="BN1252" s="48"/>
      <c r="BO1252" s="48"/>
      <c r="BP1252" s="48"/>
      <c r="BQ1252" s="48"/>
      <c r="BR1252" s="48"/>
      <c r="BS1252" s="48"/>
      <c r="BT1252" s="48"/>
      <c r="BU1252" s="48"/>
      <c r="BV1252" s="48"/>
      <c r="BW1252" s="48"/>
      <c r="BX1252" s="48"/>
      <c r="BY1252" s="48"/>
      <c r="BZ1252" s="48"/>
      <c r="CA1252" s="48"/>
      <c r="CB1252" s="48"/>
      <c r="CC1252" s="48"/>
      <c r="CD1252" s="48"/>
      <c r="CE1252" s="48"/>
    </row>
    <row r="1253" spans="1:83" ht="13.2" x14ac:dyDescent="0.25">
      <c r="A1253" s="48"/>
      <c r="B1253" s="48"/>
      <c r="C1253" s="48"/>
      <c r="D1253" s="48"/>
      <c r="E1253" s="48"/>
      <c r="F1253" s="48"/>
      <c r="G1253" s="48"/>
      <c r="H1253" s="48"/>
      <c r="I1253" s="48"/>
      <c r="J1253" s="48"/>
      <c r="K1253" s="48"/>
      <c r="L1253" s="48"/>
      <c r="M1253" s="48"/>
      <c r="N1253" s="48"/>
      <c r="O1253" s="48"/>
      <c r="P1253" s="48"/>
      <c r="Q1253" s="48"/>
      <c r="R1253" s="48"/>
      <c r="S1253" s="48"/>
      <c r="T1253" s="48"/>
      <c r="U1253" s="48"/>
      <c r="V1253" s="48"/>
      <c r="W1253" s="48"/>
      <c r="X1253" s="48"/>
      <c r="Y1253" s="48"/>
      <c r="Z1253" s="48"/>
      <c r="AA1253" s="48"/>
      <c r="AB1253" s="48"/>
      <c r="AC1253" s="48"/>
      <c r="AD1253" s="48"/>
      <c r="AE1253" s="48"/>
      <c r="AF1253" s="48"/>
      <c r="AG1253" s="48"/>
      <c r="AH1253" s="48"/>
      <c r="AI1253" s="48"/>
      <c r="AJ1253" s="48"/>
      <c r="AK1253" s="48"/>
      <c r="AL1253" s="48"/>
      <c r="AM1253" s="48"/>
      <c r="AN1253" s="48"/>
      <c r="AO1253" s="48"/>
      <c r="AP1253" s="48"/>
      <c r="AQ1253" s="48"/>
      <c r="AR1253" s="48"/>
      <c r="AS1253" s="48"/>
      <c r="AT1253" s="48"/>
      <c r="AU1253" s="48"/>
      <c r="AV1253" s="48"/>
      <c r="AW1253" s="48"/>
      <c r="AX1253" s="48"/>
      <c r="AY1253" s="48"/>
      <c r="AZ1253" s="48"/>
      <c r="BA1253" s="48"/>
      <c r="BB1253" s="48"/>
      <c r="BC1253" s="48"/>
      <c r="BD1253" s="48"/>
      <c r="BE1253" s="48"/>
      <c r="BF1253" s="48"/>
      <c r="BG1253" s="48"/>
      <c r="BH1253" s="48"/>
      <c r="BI1253" s="48"/>
      <c r="BJ1253" s="48"/>
      <c r="BK1253" s="48"/>
      <c r="BL1253" s="77"/>
      <c r="BM1253" s="48"/>
      <c r="BN1253" s="48"/>
      <c r="BO1253" s="48"/>
      <c r="BP1253" s="48"/>
      <c r="BQ1253" s="48"/>
      <c r="BR1253" s="48"/>
      <c r="BS1253" s="48"/>
      <c r="BT1253" s="48"/>
      <c r="BU1253" s="48"/>
      <c r="BV1253" s="48"/>
      <c r="BW1253" s="48"/>
      <c r="BX1253" s="48"/>
      <c r="BY1253" s="48"/>
      <c r="BZ1253" s="48"/>
      <c r="CA1253" s="48"/>
      <c r="CB1253" s="48"/>
      <c r="CC1253" s="48"/>
      <c r="CD1253" s="48"/>
      <c r="CE1253" s="48"/>
    </row>
    <row r="1254" spans="1:83" ht="13.2" x14ac:dyDescent="0.25">
      <c r="A1254" s="48"/>
      <c r="B1254" s="48"/>
      <c r="C1254" s="48"/>
      <c r="D1254" s="48"/>
      <c r="E1254" s="48"/>
      <c r="F1254" s="48"/>
      <c r="G1254" s="48"/>
      <c r="H1254" s="48"/>
      <c r="I1254" s="48"/>
      <c r="J1254" s="48"/>
      <c r="K1254" s="48"/>
      <c r="L1254" s="48"/>
      <c r="M1254" s="48"/>
      <c r="N1254" s="48"/>
      <c r="O1254" s="48"/>
      <c r="P1254" s="48"/>
      <c r="Q1254" s="48"/>
      <c r="R1254" s="48"/>
      <c r="S1254" s="48"/>
      <c r="T1254" s="48"/>
      <c r="U1254" s="48"/>
      <c r="V1254" s="48"/>
      <c r="W1254" s="48"/>
      <c r="X1254" s="48"/>
      <c r="Y1254" s="48"/>
      <c r="Z1254" s="48"/>
      <c r="AA1254" s="48"/>
      <c r="AB1254" s="48"/>
      <c r="AC1254" s="48"/>
      <c r="AD1254" s="48"/>
      <c r="AE1254" s="48"/>
      <c r="AF1254" s="48"/>
      <c r="AG1254" s="48"/>
      <c r="AH1254" s="48"/>
      <c r="AI1254" s="48"/>
      <c r="AJ1254" s="48"/>
      <c r="AK1254" s="48"/>
      <c r="AL1254" s="48"/>
      <c r="AM1254" s="48"/>
      <c r="AN1254" s="48"/>
      <c r="AO1254" s="48"/>
      <c r="AP1254" s="48"/>
      <c r="AQ1254" s="48"/>
      <c r="AR1254" s="48"/>
      <c r="AS1254" s="48"/>
      <c r="AT1254" s="48"/>
      <c r="AU1254" s="48"/>
      <c r="AV1254" s="48"/>
      <c r="AW1254" s="48"/>
      <c r="AX1254" s="48"/>
      <c r="AY1254" s="48"/>
      <c r="AZ1254" s="48"/>
      <c r="BA1254" s="48"/>
      <c r="BB1254" s="48"/>
      <c r="BC1254" s="48"/>
      <c r="BD1254" s="48"/>
      <c r="BE1254" s="48"/>
      <c r="BF1254" s="48"/>
      <c r="BG1254" s="48"/>
      <c r="BH1254" s="48"/>
      <c r="BI1254" s="48"/>
      <c r="BJ1254" s="48"/>
      <c r="BK1254" s="48"/>
      <c r="BL1254" s="77"/>
      <c r="BM1254" s="48"/>
      <c r="BN1254" s="48"/>
      <c r="BO1254" s="48"/>
      <c r="BP1254" s="48"/>
      <c r="BQ1254" s="48"/>
      <c r="BR1254" s="48"/>
      <c r="BS1254" s="48"/>
      <c r="BT1254" s="48"/>
      <c r="BU1254" s="48"/>
      <c r="BV1254" s="48"/>
      <c r="BW1254" s="48"/>
      <c r="BX1254" s="48"/>
      <c r="BY1254" s="48"/>
      <c r="BZ1254" s="48"/>
      <c r="CA1254" s="48"/>
      <c r="CB1254" s="48"/>
      <c r="CC1254" s="48"/>
      <c r="CD1254" s="48"/>
      <c r="CE1254" s="48"/>
    </row>
    <row r="1255" spans="1:83" ht="13.2" x14ac:dyDescent="0.25">
      <c r="A1255" s="48"/>
      <c r="B1255" s="48"/>
      <c r="C1255" s="48"/>
      <c r="D1255" s="48"/>
      <c r="E1255" s="48"/>
      <c r="F1255" s="48"/>
      <c r="G1255" s="48"/>
      <c r="H1255" s="48"/>
      <c r="I1255" s="48"/>
      <c r="J1255" s="48"/>
      <c r="K1255" s="48"/>
      <c r="L1255" s="48"/>
      <c r="M1255" s="48"/>
      <c r="N1255" s="48"/>
      <c r="O1255" s="48"/>
      <c r="P1255" s="48"/>
      <c r="Q1255" s="48"/>
      <c r="R1255" s="48"/>
      <c r="S1255" s="48"/>
      <c r="T1255" s="48"/>
      <c r="U1255" s="48"/>
      <c r="V1255" s="48"/>
      <c r="W1255" s="48"/>
      <c r="X1255" s="48"/>
      <c r="Y1255" s="48"/>
      <c r="Z1255" s="48"/>
      <c r="AA1255" s="48"/>
      <c r="AB1255" s="48"/>
      <c r="AC1255" s="48"/>
      <c r="AD1255" s="48"/>
      <c r="AE1255" s="48"/>
      <c r="AF1255" s="48"/>
      <c r="AG1255" s="48"/>
      <c r="AH1255" s="48"/>
      <c r="AI1255" s="48"/>
      <c r="AJ1255" s="48"/>
      <c r="AK1255" s="48"/>
      <c r="AL1255" s="48"/>
      <c r="AM1255" s="48"/>
      <c r="AN1255" s="48"/>
      <c r="AO1255" s="48"/>
      <c r="AP1255" s="48"/>
      <c r="AQ1255" s="48"/>
      <c r="AR1255" s="48"/>
      <c r="AS1255" s="48"/>
      <c r="AT1255" s="48"/>
      <c r="AU1255" s="48"/>
      <c r="AV1255" s="48"/>
      <c r="AW1255" s="48"/>
      <c r="AX1255" s="48"/>
      <c r="AY1255" s="48"/>
      <c r="AZ1255" s="48"/>
      <c r="BA1255" s="48"/>
      <c r="BB1255" s="48"/>
      <c r="BC1255" s="48"/>
      <c r="BD1255" s="48"/>
      <c r="BE1255" s="48"/>
      <c r="BF1255" s="48"/>
      <c r="BG1255" s="48"/>
      <c r="BH1255" s="48"/>
      <c r="BI1255" s="48"/>
      <c r="BJ1255" s="48"/>
      <c r="BK1255" s="48"/>
      <c r="BL1255" s="77"/>
      <c r="BM1255" s="48"/>
      <c r="BN1255" s="48"/>
      <c r="BO1255" s="48"/>
      <c r="BP1255" s="48"/>
      <c r="BQ1255" s="48"/>
      <c r="BR1255" s="48"/>
      <c r="BS1255" s="48"/>
      <c r="BT1255" s="48"/>
      <c r="BU1255" s="48"/>
      <c r="BV1255" s="48"/>
      <c r="BW1255" s="48"/>
      <c r="BX1255" s="48"/>
      <c r="BY1255" s="48"/>
      <c r="BZ1255" s="48"/>
      <c r="CA1255" s="48"/>
      <c r="CB1255" s="48"/>
      <c r="CC1255" s="48"/>
      <c r="CD1255" s="48"/>
      <c r="CE1255" s="48"/>
    </row>
    <row r="1256" spans="1:83" ht="13.2" x14ac:dyDescent="0.25">
      <c r="A1256" s="48"/>
      <c r="B1256" s="48"/>
      <c r="C1256" s="48"/>
      <c r="D1256" s="48"/>
      <c r="E1256" s="48"/>
      <c r="F1256" s="48"/>
      <c r="G1256" s="48"/>
      <c r="H1256" s="48"/>
      <c r="I1256" s="48"/>
      <c r="J1256" s="48"/>
      <c r="K1256" s="48"/>
      <c r="L1256" s="48"/>
      <c r="M1256" s="48"/>
      <c r="N1256" s="48"/>
      <c r="O1256" s="48"/>
      <c r="P1256" s="48"/>
      <c r="Q1256" s="48"/>
      <c r="R1256" s="48"/>
      <c r="S1256" s="48"/>
      <c r="T1256" s="48"/>
      <c r="U1256" s="48"/>
      <c r="V1256" s="48"/>
      <c r="W1256" s="48"/>
      <c r="X1256" s="48"/>
      <c r="Y1256" s="48"/>
      <c r="Z1256" s="48"/>
      <c r="AA1256" s="48"/>
      <c r="AB1256" s="48"/>
      <c r="AC1256" s="48"/>
      <c r="AD1256" s="48"/>
      <c r="AE1256" s="48"/>
      <c r="AF1256" s="48"/>
      <c r="AG1256" s="48"/>
      <c r="AH1256" s="48"/>
      <c r="AI1256" s="48"/>
      <c r="AJ1256" s="48"/>
      <c r="AK1256" s="48"/>
      <c r="AL1256" s="48"/>
      <c r="AM1256" s="48"/>
      <c r="AN1256" s="48"/>
      <c r="AO1256" s="48"/>
      <c r="AP1256" s="48"/>
      <c r="AQ1256" s="48"/>
      <c r="AR1256" s="48"/>
      <c r="AS1256" s="48"/>
      <c r="AT1256" s="48"/>
      <c r="AU1256" s="48"/>
      <c r="AV1256" s="48"/>
      <c r="AW1256" s="48"/>
      <c r="AX1256" s="48"/>
      <c r="AY1256" s="48"/>
      <c r="AZ1256" s="48"/>
      <c r="BA1256" s="48"/>
      <c r="BB1256" s="48"/>
      <c r="BC1256" s="48"/>
      <c r="BD1256" s="48"/>
      <c r="BE1256" s="48"/>
      <c r="BF1256" s="48"/>
      <c r="BG1256" s="48"/>
      <c r="BH1256" s="48"/>
      <c r="BI1256" s="48"/>
      <c r="BJ1256" s="48"/>
      <c r="BK1256" s="48"/>
      <c r="BL1256" s="77"/>
      <c r="BM1256" s="48"/>
      <c r="BN1256" s="48"/>
      <c r="BO1256" s="48"/>
      <c r="BP1256" s="48"/>
      <c r="BQ1256" s="48"/>
      <c r="BR1256" s="48"/>
      <c r="BS1256" s="48"/>
      <c r="BT1256" s="48"/>
      <c r="BU1256" s="48"/>
      <c r="BV1256" s="48"/>
      <c r="BW1256" s="48"/>
      <c r="BX1256" s="48"/>
      <c r="BY1256" s="48"/>
      <c r="BZ1256" s="48"/>
      <c r="CA1256" s="48"/>
      <c r="CB1256" s="48"/>
      <c r="CC1256" s="48"/>
      <c r="CD1256" s="48"/>
      <c r="CE1256" s="48"/>
    </row>
    <row r="1257" spans="1:83" ht="13.2" x14ac:dyDescent="0.25">
      <c r="A1257" s="48"/>
      <c r="B1257" s="48"/>
      <c r="C1257" s="48"/>
      <c r="D1257" s="48"/>
      <c r="E1257" s="48"/>
      <c r="F1257" s="48"/>
      <c r="G1257" s="48"/>
      <c r="H1257" s="48"/>
      <c r="I1257" s="48"/>
      <c r="J1257" s="48"/>
      <c r="K1257" s="48"/>
      <c r="L1257" s="48"/>
      <c r="M1257" s="48"/>
      <c r="N1257" s="48"/>
      <c r="O1257" s="48"/>
      <c r="P1257" s="48"/>
      <c r="Q1257" s="48"/>
      <c r="R1257" s="48"/>
      <c r="S1257" s="48"/>
      <c r="T1257" s="48"/>
      <c r="U1257" s="48"/>
      <c r="V1257" s="48"/>
      <c r="W1257" s="48"/>
      <c r="X1257" s="48"/>
      <c r="Y1257" s="48"/>
      <c r="Z1257" s="48"/>
      <c r="AA1257" s="48"/>
      <c r="AB1257" s="48"/>
      <c r="AC1257" s="48"/>
      <c r="AD1257" s="48"/>
      <c r="AE1257" s="48"/>
      <c r="AF1257" s="48"/>
      <c r="AG1257" s="48"/>
      <c r="AH1257" s="48"/>
      <c r="AI1257" s="48"/>
      <c r="AJ1257" s="48"/>
      <c r="AK1257" s="48"/>
      <c r="AL1257" s="48"/>
      <c r="AM1257" s="48"/>
      <c r="AN1257" s="48"/>
      <c r="AO1257" s="48"/>
      <c r="AP1257" s="48"/>
      <c r="AQ1257" s="48"/>
      <c r="AR1257" s="48"/>
      <c r="AS1257" s="48"/>
      <c r="AT1257" s="48"/>
      <c r="AU1257" s="48"/>
      <c r="AV1257" s="48"/>
      <c r="AW1257" s="48"/>
      <c r="AX1257" s="48"/>
      <c r="AY1257" s="48"/>
      <c r="AZ1257" s="48"/>
      <c r="BA1257" s="48"/>
      <c r="BB1257" s="48"/>
      <c r="BC1257" s="48"/>
      <c r="BD1257" s="48"/>
      <c r="BE1257" s="48"/>
      <c r="BF1257" s="48"/>
      <c r="BG1257" s="48"/>
      <c r="BH1257" s="48"/>
      <c r="BI1257" s="48"/>
      <c r="BJ1257" s="48"/>
      <c r="BK1257" s="48"/>
      <c r="BL1257" s="77"/>
      <c r="BM1257" s="48"/>
      <c r="BN1257" s="48"/>
      <c r="BO1257" s="48"/>
      <c r="BP1257" s="48"/>
      <c r="BQ1257" s="48"/>
      <c r="BR1257" s="48"/>
      <c r="BS1257" s="48"/>
      <c r="BT1257" s="48"/>
      <c r="BU1257" s="48"/>
      <c r="BV1257" s="48"/>
      <c r="BW1257" s="48"/>
      <c r="BX1257" s="48"/>
      <c r="BY1257" s="48"/>
      <c r="BZ1257" s="48"/>
      <c r="CA1257" s="48"/>
      <c r="CB1257" s="48"/>
      <c r="CC1257" s="48"/>
      <c r="CD1257" s="48"/>
      <c r="CE1257" s="48"/>
    </row>
    <row r="1258" spans="1:83" ht="13.2" x14ac:dyDescent="0.25">
      <c r="A1258" s="48"/>
      <c r="B1258" s="48"/>
      <c r="C1258" s="48"/>
      <c r="D1258" s="48"/>
      <c r="E1258" s="48"/>
      <c r="F1258" s="48"/>
      <c r="G1258" s="48"/>
      <c r="H1258" s="48"/>
      <c r="I1258" s="48"/>
      <c r="J1258" s="48"/>
      <c r="K1258" s="48"/>
      <c r="L1258" s="48"/>
      <c r="M1258" s="48"/>
      <c r="N1258" s="48"/>
      <c r="O1258" s="48"/>
      <c r="P1258" s="48"/>
      <c r="Q1258" s="48"/>
      <c r="R1258" s="48"/>
      <c r="S1258" s="48"/>
      <c r="T1258" s="48"/>
      <c r="U1258" s="48"/>
      <c r="V1258" s="48"/>
      <c r="W1258" s="48"/>
      <c r="X1258" s="48"/>
      <c r="Y1258" s="48"/>
      <c r="Z1258" s="48"/>
      <c r="AA1258" s="48"/>
      <c r="AB1258" s="48"/>
      <c r="AC1258" s="48"/>
      <c r="AD1258" s="48"/>
      <c r="AE1258" s="48"/>
      <c r="AF1258" s="48"/>
      <c r="AG1258" s="48"/>
      <c r="AH1258" s="48"/>
      <c r="AI1258" s="48"/>
      <c r="AJ1258" s="48"/>
      <c r="AK1258" s="48"/>
      <c r="AL1258" s="48"/>
      <c r="AM1258" s="48"/>
      <c r="AN1258" s="48"/>
      <c r="AO1258" s="48"/>
      <c r="AP1258" s="48"/>
      <c r="AQ1258" s="48"/>
      <c r="AR1258" s="48"/>
      <c r="AS1258" s="48"/>
      <c r="AT1258" s="48"/>
      <c r="AU1258" s="48"/>
      <c r="AV1258" s="48"/>
      <c r="AW1258" s="48"/>
      <c r="AX1258" s="48"/>
      <c r="AY1258" s="48"/>
      <c r="AZ1258" s="48"/>
      <c r="BA1258" s="48"/>
      <c r="BB1258" s="48"/>
      <c r="BC1258" s="48"/>
      <c r="BD1258" s="48"/>
      <c r="BE1258" s="48"/>
      <c r="BF1258" s="48"/>
      <c r="BG1258" s="48"/>
      <c r="BH1258" s="48"/>
      <c r="BI1258" s="48"/>
      <c r="BJ1258" s="48"/>
      <c r="BK1258" s="48"/>
      <c r="BL1258" s="77"/>
      <c r="BM1258" s="48"/>
      <c r="BN1258" s="48"/>
      <c r="BO1258" s="48"/>
      <c r="BP1258" s="48"/>
      <c r="BQ1258" s="48"/>
      <c r="BR1258" s="48"/>
      <c r="BS1258" s="48"/>
      <c r="BT1258" s="48"/>
      <c r="BU1258" s="48"/>
      <c r="BV1258" s="48"/>
      <c r="BW1258" s="48"/>
      <c r="BX1258" s="48"/>
      <c r="BY1258" s="48"/>
      <c r="BZ1258" s="48"/>
      <c r="CA1258" s="48"/>
      <c r="CB1258" s="48"/>
      <c r="CC1258" s="48"/>
      <c r="CD1258" s="48"/>
      <c r="CE1258" s="48"/>
    </row>
    <row r="1259" spans="1:83" ht="13.2" x14ac:dyDescent="0.25">
      <c r="A1259" s="48"/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  <c r="AE1259" s="48"/>
      <c r="AF1259" s="48"/>
      <c r="AG1259" s="48"/>
      <c r="AH1259" s="48"/>
      <c r="AI1259" s="48"/>
      <c r="AJ1259" s="48"/>
      <c r="AK1259" s="48"/>
      <c r="AL1259" s="48"/>
      <c r="AM1259" s="48"/>
      <c r="AN1259" s="48"/>
      <c r="AO1259" s="48"/>
      <c r="AP1259" s="48"/>
      <c r="AQ1259" s="48"/>
      <c r="AR1259" s="48"/>
      <c r="AS1259" s="48"/>
      <c r="AT1259" s="48"/>
      <c r="AU1259" s="48"/>
      <c r="AV1259" s="48"/>
      <c r="AW1259" s="48"/>
      <c r="AX1259" s="48"/>
      <c r="AY1259" s="48"/>
      <c r="AZ1259" s="48"/>
      <c r="BA1259" s="48"/>
      <c r="BB1259" s="48"/>
      <c r="BC1259" s="48"/>
      <c r="BD1259" s="48"/>
      <c r="BE1259" s="48"/>
      <c r="BF1259" s="48"/>
      <c r="BG1259" s="48"/>
      <c r="BH1259" s="48"/>
      <c r="BI1259" s="48"/>
      <c r="BJ1259" s="48"/>
      <c r="BK1259" s="48"/>
      <c r="BL1259" s="77"/>
      <c r="BM1259" s="48"/>
      <c r="BN1259" s="48"/>
      <c r="BO1259" s="48"/>
      <c r="BP1259" s="48"/>
      <c r="BQ1259" s="48"/>
      <c r="BR1259" s="48"/>
      <c r="BS1259" s="48"/>
      <c r="BT1259" s="48"/>
      <c r="BU1259" s="48"/>
      <c r="BV1259" s="48"/>
      <c r="BW1259" s="48"/>
      <c r="BX1259" s="48"/>
      <c r="BY1259" s="48"/>
      <c r="BZ1259" s="48"/>
      <c r="CA1259" s="48"/>
      <c r="CB1259" s="48"/>
      <c r="CC1259" s="48"/>
      <c r="CD1259" s="48"/>
      <c r="CE1259" s="48"/>
    </row>
    <row r="1260" spans="1:83" ht="13.2" x14ac:dyDescent="0.25">
      <c r="A1260" s="48"/>
      <c r="B1260" s="48"/>
      <c r="C1260" s="48"/>
      <c r="D1260" s="48"/>
      <c r="E1260" s="48"/>
      <c r="F1260" s="48"/>
      <c r="G1260" s="48"/>
      <c r="H1260" s="48"/>
      <c r="I1260" s="48"/>
      <c r="J1260" s="48"/>
      <c r="K1260" s="48"/>
      <c r="L1260" s="48"/>
      <c r="M1260" s="48"/>
      <c r="N1260" s="48"/>
      <c r="O1260" s="48"/>
      <c r="P1260" s="48"/>
      <c r="Q1260" s="48"/>
      <c r="R1260" s="48"/>
      <c r="S1260" s="48"/>
      <c r="T1260" s="48"/>
      <c r="U1260" s="48"/>
      <c r="V1260" s="48"/>
      <c r="W1260" s="48"/>
      <c r="X1260" s="48"/>
      <c r="Y1260" s="48"/>
      <c r="Z1260" s="48"/>
      <c r="AA1260" s="48"/>
      <c r="AB1260" s="48"/>
      <c r="AC1260" s="48"/>
      <c r="AD1260" s="48"/>
      <c r="AE1260" s="48"/>
      <c r="AF1260" s="48"/>
      <c r="AG1260" s="48"/>
      <c r="AH1260" s="48"/>
      <c r="AI1260" s="48"/>
      <c r="AJ1260" s="48"/>
      <c r="AK1260" s="48"/>
      <c r="AL1260" s="48"/>
      <c r="AM1260" s="48"/>
      <c r="AN1260" s="48"/>
      <c r="AO1260" s="48"/>
      <c r="AP1260" s="48"/>
      <c r="AQ1260" s="48"/>
      <c r="AR1260" s="48"/>
      <c r="AS1260" s="48"/>
      <c r="AT1260" s="48"/>
      <c r="AU1260" s="48"/>
      <c r="AV1260" s="48"/>
      <c r="AW1260" s="48"/>
      <c r="AX1260" s="48"/>
      <c r="AY1260" s="48"/>
      <c r="AZ1260" s="48"/>
      <c r="BA1260" s="48"/>
      <c r="BB1260" s="48"/>
      <c r="BC1260" s="48"/>
      <c r="BD1260" s="48"/>
      <c r="BE1260" s="48"/>
      <c r="BF1260" s="48"/>
      <c r="BG1260" s="48"/>
      <c r="BH1260" s="48"/>
      <c r="BI1260" s="48"/>
      <c r="BJ1260" s="48"/>
      <c r="BK1260" s="48"/>
      <c r="BL1260" s="77"/>
      <c r="BM1260" s="48"/>
      <c r="BN1260" s="48"/>
      <c r="BO1260" s="48"/>
      <c r="BP1260" s="48"/>
      <c r="BQ1260" s="48"/>
      <c r="BR1260" s="48"/>
      <c r="BS1260" s="48"/>
      <c r="BT1260" s="48"/>
      <c r="BU1260" s="48"/>
      <c r="BV1260" s="48"/>
      <c r="BW1260" s="48"/>
      <c r="BX1260" s="48"/>
      <c r="BY1260" s="48"/>
      <c r="BZ1260" s="48"/>
      <c r="CA1260" s="48"/>
      <c r="CB1260" s="48"/>
      <c r="CC1260" s="48"/>
      <c r="CD1260" s="48"/>
      <c r="CE1260" s="48"/>
    </row>
    <row r="1261" spans="1:83" ht="13.2" x14ac:dyDescent="0.25">
      <c r="A1261" s="48"/>
      <c r="B1261" s="48"/>
      <c r="C1261" s="48"/>
      <c r="D1261" s="48"/>
      <c r="E1261" s="48"/>
      <c r="F1261" s="48"/>
      <c r="G1261" s="48"/>
      <c r="H1261" s="48"/>
      <c r="I1261" s="48"/>
      <c r="J1261" s="48"/>
      <c r="K1261" s="48"/>
      <c r="L1261" s="48"/>
      <c r="M1261" s="48"/>
      <c r="N1261" s="48"/>
      <c r="O1261" s="48"/>
      <c r="P1261" s="48"/>
      <c r="Q1261" s="48"/>
      <c r="R1261" s="48"/>
      <c r="S1261" s="48"/>
      <c r="T1261" s="48"/>
      <c r="U1261" s="48"/>
      <c r="V1261" s="48"/>
      <c r="W1261" s="48"/>
      <c r="X1261" s="48"/>
      <c r="Y1261" s="48"/>
      <c r="Z1261" s="48"/>
      <c r="AA1261" s="48"/>
      <c r="AB1261" s="48"/>
      <c r="AC1261" s="48"/>
      <c r="AD1261" s="48"/>
      <c r="AE1261" s="48"/>
      <c r="AF1261" s="48"/>
      <c r="AG1261" s="48"/>
      <c r="AH1261" s="48"/>
      <c r="AI1261" s="48"/>
      <c r="AJ1261" s="48"/>
      <c r="AK1261" s="48"/>
      <c r="AL1261" s="48"/>
      <c r="AM1261" s="48"/>
      <c r="AN1261" s="48"/>
      <c r="AO1261" s="48"/>
      <c r="AP1261" s="48"/>
      <c r="AQ1261" s="48"/>
      <c r="AR1261" s="48"/>
      <c r="AS1261" s="48"/>
      <c r="AT1261" s="48"/>
      <c r="AU1261" s="48"/>
      <c r="AV1261" s="48"/>
      <c r="AW1261" s="48"/>
      <c r="AX1261" s="48"/>
      <c r="AY1261" s="48"/>
      <c r="AZ1261" s="48"/>
      <c r="BA1261" s="48"/>
      <c r="BB1261" s="48"/>
      <c r="BC1261" s="48"/>
      <c r="BD1261" s="48"/>
      <c r="BE1261" s="48"/>
      <c r="BF1261" s="48"/>
      <c r="BG1261" s="48"/>
      <c r="BH1261" s="48"/>
      <c r="BI1261" s="48"/>
      <c r="BJ1261" s="48"/>
      <c r="BK1261" s="48"/>
      <c r="BL1261" s="77"/>
      <c r="BM1261" s="48"/>
      <c r="BN1261" s="48"/>
      <c r="BO1261" s="48"/>
      <c r="BP1261" s="48"/>
      <c r="BQ1261" s="48"/>
      <c r="BR1261" s="48"/>
      <c r="BS1261" s="48"/>
      <c r="BT1261" s="48"/>
      <c r="BU1261" s="48"/>
      <c r="BV1261" s="48"/>
      <c r="BW1261" s="48"/>
      <c r="BX1261" s="48"/>
      <c r="BY1261" s="48"/>
      <c r="BZ1261" s="48"/>
      <c r="CA1261" s="48"/>
      <c r="CB1261" s="48"/>
      <c r="CC1261" s="48"/>
      <c r="CD1261" s="48"/>
      <c r="CE1261" s="48"/>
    </row>
    <row r="1262" spans="1:83" ht="13.2" x14ac:dyDescent="0.25">
      <c r="A1262" s="48"/>
      <c r="B1262" s="48"/>
      <c r="C1262" s="48"/>
      <c r="D1262" s="48"/>
      <c r="E1262" s="48"/>
      <c r="F1262" s="48"/>
      <c r="G1262" s="48"/>
      <c r="H1262" s="48"/>
      <c r="I1262" s="48"/>
      <c r="J1262" s="48"/>
      <c r="K1262" s="48"/>
      <c r="L1262" s="48"/>
      <c r="M1262" s="48"/>
      <c r="N1262" s="48"/>
      <c r="O1262" s="48"/>
      <c r="P1262" s="48"/>
      <c r="Q1262" s="48"/>
      <c r="R1262" s="48"/>
      <c r="S1262" s="48"/>
      <c r="T1262" s="48"/>
      <c r="U1262" s="48"/>
      <c r="V1262" s="48"/>
      <c r="W1262" s="48"/>
      <c r="X1262" s="48"/>
      <c r="Y1262" s="48"/>
      <c r="Z1262" s="48"/>
      <c r="AA1262" s="48"/>
      <c r="AB1262" s="48"/>
      <c r="AC1262" s="48"/>
      <c r="AD1262" s="48"/>
      <c r="AE1262" s="48"/>
      <c r="AF1262" s="48"/>
      <c r="AG1262" s="48"/>
      <c r="AH1262" s="48"/>
      <c r="AI1262" s="48"/>
      <c r="AJ1262" s="48"/>
      <c r="AK1262" s="48"/>
      <c r="AL1262" s="48"/>
      <c r="AM1262" s="48"/>
      <c r="AN1262" s="48"/>
      <c r="AO1262" s="48"/>
      <c r="AP1262" s="48"/>
      <c r="AQ1262" s="48"/>
      <c r="AR1262" s="48"/>
      <c r="AS1262" s="48"/>
      <c r="AT1262" s="48"/>
      <c r="AU1262" s="48"/>
      <c r="AV1262" s="48"/>
      <c r="AW1262" s="48"/>
      <c r="AX1262" s="48"/>
      <c r="AY1262" s="48"/>
      <c r="AZ1262" s="48"/>
      <c r="BA1262" s="48"/>
      <c r="BB1262" s="48"/>
      <c r="BC1262" s="48"/>
      <c r="BD1262" s="48"/>
      <c r="BE1262" s="48"/>
      <c r="BF1262" s="48"/>
      <c r="BG1262" s="48"/>
      <c r="BH1262" s="48"/>
      <c r="BI1262" s="48"/>
      <c r="BJ1262" s="48"/>
      <c r="BK1262" s="48"/>
      <c r="BL1262" s="77"/>
      <c r="BM1262" s="48"/>
      <c r="BN1262" s="48"/>
      <c r="BO1262" s="48"/>
      <c r="BP1262" s="48"/>
      <c r="BQ1262" s="48"/>
      <c r="BR1262" s="48"/>
      <c r="BS1262" s="48"/>
      <c r="BT1262" s="48"/>
      <c r="BU1262" s="48"/>
      <c r="BV1262" s="48"/>
      <c r="BW1262" s="48"/>
      <c r="BX1262" s="48"/>
      <c r="BY1262" s="48"/>
      <c r="BZ1262" s="48"/>
      <c r="CA1262" s="48"/>
      <c r="CB1262" s="48"/>
      <c r="CC1262" s="48"/>
      <c r="CD1262" s="48"/>
      <c r="CE1262" s="48"/>
    </row>
    <row r="1263" spans="1:83" ht="13.2" x14ac:dyDescent="0.25">
      <c r="A1263" s="48"/>
      <c r="B1263" s="48"/>
      <c r="C1263" s="48"/>
      <c r="D1263" s="48"/>
      <c r="E1263" s="48"/>
      <c r="F1263" s="48"/>
      <c r="G1263" s="48"/>
      <c r="H1263" s="48"/>
      <c r="I1263" s="48"/>
      <c r="J1263" s="48"/>
      <c r="K1263" s="48"/>
      <c r="L1263" s="48"/>
      <c r="M1263" s="48"/>
      <c r="N1263" s="48"/>
      <c r="O1263" s="48"/>
      <c r="P1263" s="48"/>
      <c r="Q1263" s="48"/>
      <c r="R1263" s="48"/>
      <c r="S1263" s="48"/>
      <c r="T1263" s="48"/>
      <c r="U1263" s="48"/>
      <c r="V1263" s="48"/>
      <c r="W1263" s="48"/>
      <c r="X1263" s="48"/>
      <c r="Y1263" s="48"/>
      <c r="Z1263" s="48"/>
      <c r="AA1263" s="48"/>
      <c r="AB1263" s="48"/>
      <c r="AC1263" s="48"/>
      <c r="AD1263" s="48"/>
      <c r="AE1263" s="48"/>
      <c r="AF1263" s="48"/>
      <c r="AG1263" s="48"/>
      <c r="AH1263" s="48"/>
      <c r="AI1263" s="48"/>
      <c r="AJ1263" s="48"/>
      <c r="AK1263" s="48"/>
      <c r="AL1263" s="48"/>
      <c r="AM1263" s="48"/>
      <c r="AN1263" s="48"/>
      <c r="AO1263" s="48"/>
      <c r="AP1263" s="48"/>
      <c r="AQ1263" s="48"/>
      <c r="AR1263" s="48"/>
      <c r="AS1263" s="48"/>
      <c r="AT1263" s="48"/>
      <c r="AU1263" s="48"/>
      <c r="AV1263" s="48"/>
      <c r="AW1263" s="48"/>
      <c r="AX1263" s="48"/>
      <c r="AY1263" s="48"/>
      <c r="AZ1263" s="48"/>
      <c r="BA1263" s="48"/>
      <c r="BB1263" s="48"/>
      <c r="BC1263" s="48"/>
      <c r="BD1263" s="48"/>
      <c r="BE1263" s="48"/>
      <c r="BF1263" s="48"/>
      <c r="BG1263" s="48"/>
      <c r="BH1263" s="48"/>
      <c r="BI1263" s="48"/>
      <c r="BJ1263" s="48"/>
      <c r="BK1263" s="48"/>
      <c r="BL1263" s="77"/>
      <c r="BM1263" s="48"/>
      <c r="BN1263" s="48"/>
      <c r="BO1263" s="48"/>
      <c r="BP1263" s="48"/>
      <c r="BQ1263" s="48"/>
      <c r="BR1263" s="48"/>
      <c r="BS1263" s="48"/>
      <c r="BT1263" s="48"/>
      <c r="BU1263" s="48"/>
      <c r="BV1263" s="48"/>
      <c r="BW1263" s="48"/>
      <c r="BX1263" s="48"/>
      <c r="BY1263" s="48"/>
      <c r="BZ1263" s="48"/>
      <c r="CA1263" s="48"/>
      <c r="CB1263" s="48"/>
      <c r="CC1263" s="48"/>
      <c r="CD1263" s="48"/>
      <c r="CE1263" s="48"/>
    </row>
    <row r="1264" spans="1:83" ht="13.2" x14ac:dyDescent="0.25">
      <c r="A1264" s="48"/>
      <c r="B1264" s="48"/>
      <c r="C1264" s="48"/>
      <c r="D1264" s="48"/>
      <c r="E1264" s="48"/>
      <c r="F1264" s="48"/>
      <c r="G1264" s="48"/>
      <c r="H1264" s="48"/>
      <c r="I1264" s="48"/>
      <c r="J1264" s="48"/>
      <c r="K1264" s="48"/>
      <c r="L1264" s="48"/>
      <c r="M1264" s="48"/>
      <c r="N1264" s="48"/>
      <c r="O1264" s="48"/>
      <c r="P1264" s="48"/>
      <c r="Q1264" s="48"/>
      <c r="R1264" s="48"/>
      <c r="S1264" s="48"/>
      <c r="T1264" s="48"/>
      <c r="U1264" s="48"/>
      <c r="V1264" s="48"/>
      <c r="W1264" s="48"/>
      <c r="X1264" s="48"/>
      <c r="Y1264" s="48"/>
      <c r="Z1264" s="48"/>
      <c r="AA1264" s="48"/>
      <c r="AB1264" s="48"/>
      <c r="AC1264" s="48"/>
      <c r="AD1264" s="48"/>
      <c r="AE1264" s="48"/>
      <c r="AF1264" s="48"/>
      <c r="AG1264" s="48"/>
      <c r="AH1264" s="48"/>
      <c r="AI1264" s="48"/>
      <c r="AJ1264" s="48"/>
      <c r="AK1264" s="48"/>
      <c r="AL1264" s="48"/>
      <c r="AM1264" s="48"/>
      <c r="AN1264" s="48"/>
      <c r="AO1264" s="48"/>
      <c r="AP1264" s="48"/>
      <c r="AQ1264" s="48"/>
      <c r="AR1264" s="48"/>
      <c r="AS1264" s="48"/>
      <c r="AT1264" s="48"/>
      <c r="AU1264" s="48"/>
      <c r="AV1264" s="48"/>
      <c r="AW1264" s="48"/>
      <c r="AX1264" s="48"/>
      <c r="AY1264" s="48"/>
      <c r="AZ1264" s="48"/>
      <c r="BA1264" s="48"/>
      <c r="BB1264" s="48"/>
      <c r="BC1264" s="48"/>
      <c r="BD1264" s="48"/>
      <c r="BE1264" s="48"/>
      <c r="BF1264" s="48"/>
      <c r="BG1264" s="48"/>
      <c r="BH1264" s="48"/>
      <c r="BI1264" s="48"/>
      <c r="BJ1264" s="48"/>
      <c r="BK1264" s="48"/>
      <c r="BL1264" s="77"/>
      <c r="BM1264" s="48"/>
      <c r="BN1264" s="48"/>
      <c r="BO1264" s="48"/>
      <c r="BP1264" s="48"/>
      <c r="BQ1264" s="48"/>
      <c r="BR1264" s="48"/>
      <c r="BS1264" s="48"/>
      <c r="BT1264" s="48"/>
      <c r="BU1264" s="48"/>
      <c r="BV1264" s="48"/>
      <c r="BW1264" s="48"/>
      <c r="BX1264" s="48"/>
      <c r="BY1264" s="48"/>
      <c r="BZ1264" s="48"/>
      <c r="CA1264" s="48"/>
      <c r="CB1264" s="48"/>
      <c r="CC1264" s="48"/>
      <c r="CD1264" s="48"/>
      <c r="CE1264" s="48"/>
    </row>
    <row r="1265" spans="1:83" ht="13.2" x14ac:dyDescent="0.25">
      <c r="A1265" s="48"/>
      <c r="B1265" s="48"/>
      <c r="C1265" s="48"/>
      <c r="D1265" s="48"/>
      <c r="E1265" s="48"/>
      <c r="F1265" s="48"/>
      <c r="G1265" s="48"/>
      <c r="H1265" s="48"/>
      <c r="I1265" s="48"/>
      <c r="J1265" s="48"/>
      <c r="K1265" s="48"/>
      <c r="L1265" s="48"/>
      <c r="M1265" s="48"/>
      <c r="N1265" s="48"/>
      <c r="O1265" s="48"/>
      <c r="P1265" s="48"/>
      <c r="Q1265" s="48"/>
      <c r="R1265" s="48"/>
      <c r="S1265" s="48"/>
      <c r="T1265" s="48"/>
      <c r="U1265" s="48"/>
      <c r="V1265" s="48"/>
      <c r="W1265" s="48"/>
      <c r="X1265" s="48"/>
      <c r="Y1265" s="48"/>
      <c r="Z1265" s="48"/>
      <c r="AA1265" s="48"/>
      <c r="AB1265" s="48"/>
      <c r="AC1265" s="48"/>
      <c r="AD1265" s="48"/>
      <c r="AE1265" s="48"/>
      <c r="AF1265" s="48"/>
      <c r="AG1265" s="48"/>
      <c r="AH1265" s="48"/>
      <c r="AI1265" s="48"/>
      <c r="AJ1265" s="48"/>
      <c r="AK1265" s="48"/>
      <c r="AL1265" s="48"/>
      <c r="AM1265" s="48"/>
      <c r="AN1265" s="48"/>
      <c r="AO1265" s="48"/>
      <c r="AP1265" s="48"/>
      <c r="AQ1265" s="48"/>
      <c r="AR1265" s="48"/>
      <c r="AS1265" s="48"/>
      <c r="AT1265" s="48"/>
      <c r="AU1265" s="48"/>
      <c r="AV1265" s="48"/>
      <c r="AW1265" s="48"/>
      <c r="AX1265" s="48"/>
      <c r="AY1265" s="48"/>
      <c r="AZ1265" s="48"/>
      <c r="BA1265" s="48"/>
      <c r="BB1265" s="48"/>
      <c r="BC1265" s="48"/>
      <c r="BD1265" s="48"/>
      <c r="BE1265" s="48"/>
      <c r="BF1265" s="48"/>
      <c r="BG1265" s="48"/>
      <c r="BH1265" s="48"/>
      <c r="BI1265" s="48"/>
      <c r="BJ1265" s="48"/>
      <c r="BK1265" s="48"/>
      <c r="BL1265" s="77"/>
      <c r="BM1265" s="48"/>
      <c r="BN1265" s="48"/>
      <c r="BO1265" s="48"/>
      <c r="BP1265" s="48"/>
      <c r="BQ1265" s="48"/>
      <c r="BR1265" s="48"/>
      <c r="BS1265" s="48"/>
      <c r="BT1265" s="48"/>
      <c r="BU1265" s="48"/>
      <c r="BV1265" s="48"/>
      <c r="BW1265" s="48"/>
      <c r="BX1265" s="48"/>
      <c r="BY1265" s="48"/>
      <c r="BZ1265" s="48"/>
      <c r="CA1265" s="48"/>
      <c r="CB1265" s="48"/>
      <c r="CC1265" s="48"/>
      <c r="CD1265" s="48"/>
      <c r="CE1265" s="48"/>
    </row>
    <row r="1266" spans="1:83" ht="13.2" x14ac:dyDescent="0.25">
      <c r="A1266" s="48"/>
      <c r="B1266" s="48"/>
      <c r="C1266" s="48"/>
      <c r="D1266" s="48"/>
      <c r="E1266" s="48"/>
      <c r="F1266" s="48"/>
      <c r="G1266" s="48"/>
      <c r="H1266" s="48"/>
      <c r="I1266" s="48"/>
      <c r="J1266" s="48"/>
      <c r="K1266" s="48"/>
      <c r="L1266" s="48"/>
      <c r="M1266" s="48"/>
      <c r="N1266" s="48"/>
      <c r="O1266" s="48"/>
      <c r="P1266" s="48"/>
      <c r="Q1266" s="48"/>
      <c r="R1266" s="48"/>
      <c r="S1266" s="48"/>
      <c r="T1266" s="48"/>
      <c r="U1266" s="48"/>
      <c r="V1266" s="48"/>
      <c r="W1266" s="48"/>
      <c r="X1266" s="48"/>
      <c r="Y1266" s="48"/>
      <c r="Z1266" s="48"/>
      <c r="AA1266" s="48"/>
      <c r="AB1266" s="48"/>
      <c r="AC1266" s="48"/>
      <c r="AD1266" s="48"/>
      <c r="AE1266" s="48"/>
      <c r="AF1266" s="48"/>
      <c r="AG1266" s="48"/>
      <c r="AH1266" s="48"/>
      <c r="AI1266" s="48"/>
      <c r="AJ1266" s="48"/>
      <c r="AK1266" s="48"/>
      <c r="AL1266" s="48"/>
      <c r="AM1266" s="48"/>
      <c r="AN1266" s="48"/>
      <c r="AO1266" s="48"/>
      <c r="AP1266" s="48"/>
      <c r="AQ1266" s="48"/>
      <c r="AR1266" s="48"/>
      <c r="AS1266" s="48"/>
      <c r="AT1266" s="48"/>
      <c r="AU1266" s="48"/>
      <c r="AV1266" s="48"/>
      <c r="AW1266" s="48"/>
      <c r="AX1266" s="48"/>
      <c r="AY1266" s="48"/>
      <c r="AZ1266" s="48"/>
      <c r="BA1266" s="48"/>
      <c r="BB1266" s="48"/>
      <c r="BC1266" s="48"/>
      <c r="BD1266" s="48"/>
      <c r="BE1266" s="48"/>
      <c r="BF1266" s="48"/>
      <c r="BG1266" s="48"/>
      <c r="BH1266" s="48"/>
      <c r="BI1266" s="48"/>
      <c r="BJ1266" s="48"/>
      <c r="BK1266" s="48"/>
      <c r="BL1266" s="77"/>
      <c r="BM1266" s="48"/>
      <c r="BN1266" s="48"/>
      <c r="BO1266" s="48"/>
      <c r="BP1266" s="48"/>
      <c r="BQ1266" s="48"/>
      <c r="BR1266" s="48"/>
      <c r="BS1266" s="48"/>
      <c r="BT1266" s="48"/>
      <c r="BU1266" s="48"/>
      <c r="BV1266" s="48"/>
      <c r="BW1266" s="48"/>
      <c r="BX1266" s="48"/>
      <c r="BY1266" s="48"/>
      <c r="BZ1266" s="48"/>
      <c r="CA1266" s="48"/>
      <c r="CB1266" s="48"/>
      <c r="CC1266" s="48"/>
      <c r="CD1266" s="48"/>
      <c r="CE1266" s="48"/>
    </row>
    <row r="1267" spans="1:83" ht="13.2" x14ac:dyDescent="0.25">
      <c r="A1267" s="48"/>
      <c r="B1267" s="48"/>
      <c r="C1267" s="48"/>
      <c r="D1267" s="48"/>
      <c r="E1267" s="48"/>
      <c r="F1267" s="48"/>
      <c r="G1267" s="48"/>
      <c r="H1267" s="48"/>
      <c r="I1267" s="48"/>
      <c r="J1267" s="48"/>
      <c r="K1267" s="48"/>
      <c r="L1267" s="48"/>
      <c r="M1267" s="48"/>
      <c r="N1267" s="48"/>
      <c r="O1267" s="48"/>
      <c r="P1267" s="48"/>
      <c r="Q1267" s="48"/>
      <c r="R1267" s="48"/>
      <c r="S1267" s="48"/>
      <c r="T1267" s="48"/>
      <c r="U1267" s="48"/>
      <c r="V1267" s="48"/>
      <c r="W1267" s="48"/>
      <c r="X1267" s="48"/>
      <c r="Y1267" s="48"/>
      <c r="Z1267" s="48"/>
      <c r="AA1267" s="48"/>
      <c r="AB1267" s="48"/>
      <c r="AC1267" s="48"/>
      <c r="AD1267" s="48"/>
      <c r="AE1267" s="48"/>
      <c r="AF1267" s="48"/>
      <c r="AG1267" s="48"/>
      <c r="AH1267" s="48"/>
      <c r="AI1267" s="48"/>
      <c r="AJ1267" s="48"/>
      <c r="AK1267" s="48"/>
      <c r="AL1267" s="48"/>
      <c r="AM1267" s="48"/>
      <c r="AN1267" s="48"/>
      <c r="AO1267" s="48"/>
      <c r="AP1267" s="48"/>
      <c r="AQ1267" s="48"/>
      <c r="AR1267" s="48"/>
      <c r="AS1267" s="48"/>
      <c r="AT1267" s="48"/>
      <c r="AU1267" s="48"/>
      <c r="AV1267" s="48"/>
      <c r="AW1267" s="48"/>
      <c r="AX1267" s="48"/>
      <c r="AY1267" s="48"/>
      <c r="AZ1267" s="48"/>
      <c r="BA1267" s="48"/>
      <c r="BB1267" s="48"/>
      <c r="BC1267" s="48"/>
      <c r="BD1267" s="48"/>
      <c r="BE1267" s="48"/>
      <c r="BF1267" s="48"/>
      <c r="BG1267" s="48"/>
      <c r="BH1267" s="48"/>
      <c r="BI1267" s="48"/>
      <c r="BJ1267" s="48"/>
      <c r="BK1267" s="48"/>
      <c r="BL1267" s="77"/>
      <c r="BM1267" s="48"/>
      <c r="BN1267" s="48"/>
      <c r="BO1267" s="48"/>
      <c r="BP1267" s="48"/>
      <c r="BQ1267" s="48"/>
      <c r="BR1267" s="48"/>
      <c r="BS1267" s="48"/>
      <c r="BT1267" s="48"/>
      <c r="BU1267" s="48"/>
      <c r="BV1267" s="48"/>
      <c r="BW1267" s="48"/>
      <c r="BX1267" s="48"/>
      <c r="BY1267" s="48"/>
      <c r="BZ1267" s="48"/>
      <c r="CA1267" s="48"/>
      <c r="CB1267" s="48"/>
      <c r="CC1267" s="48"/>
      <c r="CD1267" s="48"/>
      <c r="CE1267" s="48"/>
    </row>
    <row r="1268" spans="1:83" ht="13.2" x14ac:dyDescent="0.25">
      <c r="A1268" s="48"/>
      <c r="B1268" s="48"/>
      <c r="C1268" s="48"/>
      <c r="D1268" s="48"/>
      <c r="E1268" s="48"/>
      <c r="F1268" s="48"/>
      <c r="G1268" s="48"/>
      <c r="H1268" s="48"/>
      <c r="I1268" s="48"/>
      <c r="J1268" s="48"/>
      <c r="K1268" s="48"/>
      <c r="L1268" s="48"/>
      <c r="M1268" s="48"/>
      <c r="N1268" s="48"/>
      <c r="O1268" s="48"/>
      <c r="P1268" s="48"/>
      <c r="Q1268" s="48"/>
      <c r="R1268" s="48"/>
      <c r="S1268" s="48"/>
      <c r="T1268" s="48"/>
      <c r="U1268" s="48"/>
      <c r="V1268" s="48"/>
      <c r="W1268" s="48"/>
      <c r="X1268" s="48"/>
      <c r="Y1268" s="48"/>
      <c r="Z1268" s="48"/>
      <c r="AA1268" s="48"/>
      <c r="AB1268" s="48"/>
      <c r="AC1268" s="48"/>
      <c r="AD1268" s="48"/>
      <c r="AE1268" s="48"/>
      <c r="AF1268" s="48"/>
      <c r="AG1268" s="48"/>
      <c r="AH1268" s="48"/>
      <c r="AI1268" s="48"/>
      <c r="AJ1268" s="48"/>
      <c r="AK1268" s="48"/>
      <c r="AL1268" s="48"/>
      <c r="AM1268" s="48"/>
      <c r="AN1268" s="48"/>
      <c r="AO1268" s="48"/>
      <c r="AP1268" s="48"/>
      <c r="AQ1268" s="48"/>
      <c r="AR1268" s="48"/>
      <c r="AS1268" s="48"/>
      <c r="AT1268" s="48"/>
      <c r="AU1268" s="48"/>
      <c r="AV1268" s="48"/>
      <c r="AW1268" s="48"/>
      <c r="AX1268" s="48"/>
      <c r="AY1268" s="48"/>
      <c r="AZ1268" s="48"/>
      <c r="BA1268" s="48"/>
      <c r="BB1268" s="48"/>
      <c r="BC1268" s="48"/>
      <c r="BD1268" s="48"/>
      <c r="BE1268" s="48"/>
      <c r="BF1268" s="48"/>
      <c r="BG1268" s="48"/>
      <c r="BH1268" s="48"/>
      <c r="BI1268" s="48"/>
      <c r="BJ1268" s="48"/>
      <c r="BK1268" s="48"/>
      <c r="BL1268" s="77"/>
      <c r="BM1268" s="48"/>
      <c r="BN1268" s="48"/>
      <c r="BO1268" s="48"/>
      <c r="BP1268" s="48"/>
      <c r="BQ1268" s="48"/>
      <c r="BR1268" s="48"/>
      <c r="BS1268" s="48"/>
      <c r="BT1268" s="48"/>
      <c r="BU1268" s="48"/>
      <c r="BV1268" s="48"/>
      <c r="BW1268" s="48"/>
      <c r="BX1268" s="48"/>
      <c r="BY1268" s="48"/>
      <c r="BZ1268" s="48"/>
      <c r="CA1268" s="48"/>
      <c r="CB1268" s="48"/>
      <c r="CC1268" s="48"/>
      <c r="CD1268" s="48"/>
      <c r="CE1268" s="48"/>
    </row>
    <row r="1269" spans="1:83" ht="13.2" x14ac:dyDescent="0.25">
      <c r="A1269" s="48"/>
      <c r="B1269" s="48"/>
      <c r="C1269" s="48"/>
      <c r="D1269" s="48"/>
      <c r="E1269" s="48"/>
      <c r="F1269" s="48"/>
      <c r="G1269" s="48"/>
      <c r="H1269" s="48"/>
      <c r="I1269" s="48"/>
      <c r="J1269" s="48"/>
      <c r="K1269" s="48"/>
      <c r="L1269" s="48"/>
      <c r="M1269" s="48"/>
      <c r="N1269" s="48"/>
      <c r="O1269" s="48"/>
      <c r="P1269" s="48"/>
      <c r="Q1269" s="48"/>
      <c r="R1269" s="48"/>
      <c r="S1269" s="48"/>
      <c r="T1269" s="48"/>
      <c r="U1269" s="48"/>
      <c r="V1269" s="48"/>
      <c r="W1269" s="48"/>
      <c r="X1269" s="48"/>
      <c r="Y1269" s="48"/>
      <c r="Z1269" s="48"/>
      <c r="AA1269" s="48"/>
      <c r="AB1269" s="48"/>
      <c r="AC1269" s="48"/>
      <c r="AD1269" s="48"/>
      <c r="AE1269" s="48"/>
      <c r="AF1269" s="48"/>
      <c r="AG1269" s="48"/>
      <c r="AH1269" s="48"/>
      <c r="AI1269" s="48"/>
      <c r="AJ1269" s="48"/>
      <c r="AK1269" s="48"/>
      <c r="AL1269" s="48"/>
      <c r="AM1269" s="48"/>
      <c r="AN1269" s="48"/>
      <c r="AO1269" s="48"/>
      <c r="AP1269" s="48"/>
      <c r="AQ1269" s="48"/>
      <c r="AR1269" s="48"/>
      <c r="AS1269" s="48"/>
      <c r="AT1269" s="48"/>
      <c r="AU1269" s="48"/>
      <c r="AV1269" s="48"/>
      <c r="AW1269" s="48"/>
      <c r="AX1269" s="48"/>
      <c r="AY1269" s="48"/>
      <c r="AZ1269" s="48"/>
      <c r="BA1269" s="48"/>
      <c r="BB1269" s="48"/>
      <c r="BC1269" s="48"/>
      <c r="BD1269" s="48"/>
      <c r="BE1269" s="48"/>
      <c r="BF1269" s="48"/>
      <c r="BG1269" s="48"/>
      <c r="BH1269" s="48"/>
      <c r="BI1269" s="48"/>
      <c r="BJ1269" s="48"/>
      <c r="BK1269" s="48"/>
      <c r="BL1269" s="77"/>
      <c r="BM1269" s="48"/>
      <c r="BN1269" s="48"/>
      <c r="BO1269" s="48"/>
      <c r="BP1269" s="48"/>
      <c r="BQ1269" s="48"/>
      <c r="BR1269" s="48"/>
      <c r="BS1269" s="48"/>
      <c r="BT1269" s="48"/>
      <c r="BU1269" s="48"/>
      <c r="BV1269" s="48"/>
      <c r="BW1269" s="48"/>
      <c r="BX1269" s="48"/>
      <c r="BY1269" s="48"/>
      <c r="BZ1269" s="48"/>
      <c r="CA1269" s="48"/>
      <c r="CB1269" s="48"/>
      <c r="CC1269" s="48"/>
      <c r="CD1269" s="48"/>
      <c r="CE1269" s="48"/>
    </row>
    <row r="1270" spans="1:83" ht="13.2" x14ac:dyDescent="0.25">
      <c r="A1270" s="48"/>
      <c r="B1270" s="48"/>
      <c r="C1270" s="48"/>
      <c r="D1270" s="48"/>
      <c r="E1270" s="48"/>
      <c r="F1270" s="48"/>
      <c r="G1270" s="48"/>
      <c r="H1270" s="48"/>
      <c r="I1270" s="48"/>
      <c r="J1270" s="48"/>
      <c r="K1270" s="48"/>
      <c r="L1270" s="48"/>
      <c r="M1270" s="48"/>
      <c r="N1270" s="48"/>
      <c r="O1270" s="48"/>
      <c r="P1270" s="48"/>
      <c r="Q1270" s="48"/>
      <c r="R1270" s="48"/>
      <c r="S1270" s="48"/>
      <c r="T1270" s="48"/>
      <c r="U1270" s="48"/>
      <c r="V1270" s="48"/>
      <c r="W1270" s="48"/>
      <c r="X1270" s="48"/>
      <c r="Y1270" s="48"/>
      <c r="Z1270" s="48"/>
      <c r="AA1270" s="48"/>
      <c r="AB1270" s="48"/>
      <c r="AC1270" s="48"/>
      <c r="AD1270" s="48"/>
      <c r="AE1270" s="48"/>
      <c r="AF1270" s="48"/>
      <c r="AG1270" s="48"/>
      <c r="AH1270" s="48"/>
      <c r="AI1270" s="48"/>
      <c r="AJ1270" s="48"/>
      <c r="AK1270" s="48"/>
      <c r="AL1270" s="48"/>
      <c r="AM1270" s="48"/>
      <c r="AN1270" s="48"/>
      <c r="AO1270" s="48"/>
      <c r="AP1270" s="48"/>
      <c r="AQ1270" s="48"/>
      <c r="AR1270" s="48"/>
      <c r="AS1270" s="48"/>
      <c r="AT1270" s="48"/>
      <c r="AU1270" s="48"/>
      <c r="AV1270" s="48"/>
      <c r="AW1270" s="48"/>
      <c r="AX1270" s="48"/>
      <c r="AY1270" s="48"/>
      <c r="AZ1270" s="48"/>
      <c r="BA1270" s="48"/>
      <c r="BB1270" s="48"/>
      <c r="BC1270" s="48"/>
      <c r="BD1270" s="48"/>
      <c r="BE1270" s="48"/>
      <c r="BF1270" s="48"/>
      <c r="BG1270" s="48"/>
      <c r="BH1270" s="48"/>
      <c r="BI1270" s="48"/>
      <c r="BJ1270" s="48"/>
      <c r="BK1270" s="48"/>
      <c r="BL1270" s="77"/>
      <c r="BM1270" s="48"/>
      <c r="BN1270" s="48"/>
      <c r="BO1270" s="48"/>
      <c r="BP1270" s="48"/>
      <c r="BQ1270" s="48"/>
      <c r="BR1270" s="48"/>
      <c r="BS1270" s="48"/>
      <c r="BT1270" s="48"/>
      <c r="BU1270" s="48"/>
      <c r="BV1270" s="48"/>
      <c r="BW1270" s="48"/>
      <c r="BX1270" s="48"/>
      <c r="BY1270" s="48"/>
      <c r="BZ1270" s="48"/>
      <c r="CA1270" s="48"/>
      <c r="CB1270" s="48"/>
      <c r="CC1270" s="48"/>
      <c r="CD1270" s="48"/>
      <c r="CE1270" s="48"/>
    </row>
    <row r="1271" spans="1:83" ht="13.2" x14ac:dyDescent="0.25">
      <c r="A1271" s="48"/>
      <c r="B1271" s="48"/>
      <c r="C1271" s="48"/>
      <c r="D1271" s="48"/>
      <c r="E1271" s="48"/>
      <c r="F1271" s="48"/>
      <c r="G1271" s="48"/>
      <c r="H1271" s="48"/>
      <c r="I1271" s="48"/>
      <c r="J1271" s="48"/>
      <c r="K1271" s="48"/>
      <c r="L1271" s="48"/>
      <c r="M1271" s="48"/>
      <c r="N1271" s="48"/>
      <c r="O1271" s="48"/>
      <c r="P1271" s="48"/>
      <c r="Q1271" s="48"/>
      <c r="R1271" s="48"/>
      <c r="S1271" s="48"/>
      <c r="T1271" s="48"/>
      <c r="U1271" s="48"/>
      <c r="V1271" s="48"/>
      <c r="W1271" s="48"/>
      <c r="X1271" s="48"/>
      <c r="Y1271" s="48"/>
      <c r="Z1271" s="48"/>
      <c r="AA1271" s="48"/>
      <c r="AB1271" s="48"/>
      <c r="AC1271" s="48"/>
      <c r="AD1271" s="48"/>
      <c r="AE1271" s="48"/>
      <c r="AF1271" s="48"/>
      <c r="AG1271" s="48"/>
      <c r="AH1271" s="48"/>
      <c r="AI1271" s="48"/>
      <c r="AJ1271" s="48"/>
      <c r="AK1271" s="48"/>
      <c r="AL1271" s="48"/>
      <c r="AM1271" s="48"/>
      <c r="AN1271" s="48"/>
      <c r="AO1271" s="48"/>
      <c r="AP1271" s="48"/>
      <c r="AQ1271" s="48"/>
      <c r="AR1271" s="48"/>
      <c r="AS1271" s="48"/>
      <c r="AT1271" s="48"/>
      <c r="AU1271" s="48"/>
      <c r="AV1271" s="48"/>
      <c r="AW1271" s="48"/>
      <c r="AX1271" s="48"/>
      <c r="AY1271" s="48"/>
      <c r="AZ1271" s="48"/>
      <c r="BA1271" s="48"/>
      <c r="BB1271" s="48"/>
      <c r="BC1271" s="48"/>
      <c r="BD1271" s="48"/>
      <c r="BE1271" s="48"/>
      <c r="BF1271" s="48"/>
      <c r="BG1271" s="48"/>
      <c r="BH1271" s="48"/>
      <c r="BI1271" s="48"/>
      <c r="BJ1271" s="48"/>
      <c r="BK1271" s="48"/>
      <c r="BL1271" s="77"/>
      <c r="BM1271" s="48"/>
      <c r="BN1271" s="48"/>
      <c r="BO1271" s="48"/>
      <c r="BP1271" s="48"/>
      <c r="BQ1271" s="48"/>
      <c r="BR1271" s="48"/>
      <c r="BS1271" s="48"/>
      <c r="BT1271" s="48"/>
      <c r="BU1271" s="48"/>
      <c r="BV1271" s="48"/>
      <c r="BW1271" s="48"/>
      <c r="BX1271" s="48"/>
      <c r="BY1271" s="48"/>
      <c r="BZ1271" s="48"/>
      <c r="CA1271" s="48"/>
      <c r="CB1271" s="48"/>
      <c r="CC1271" s="48"/>
      <c r="CD1271" s="48"/>
      <c r="CE1271" s="48"/>
    </row>
    <row r="1272" spans="1:83" ht="13.2" x14ac:dyDescent="0.25">
      <c r="A1272" s="48"/>
      <c r="B1272" s="48"/>
      <c r="C1272" s="48"/>
      <c r="D1272" s="48"/>
      <c r="E1272" s="48"/>
      <c r="F1272" s="48"/>
      <c r="G1272" s="48"/>
      <c r="H1272" s="48"/>
      <c r="I1272" s="48"/>
      <c r="J1272" s="48"/>
      <c r="K1272" s="48"/>
      <c r="L1272" s="48"/>
      <c r="M1272" s="48"/>
      <c r="N1272" s="48"/>
      <c r="O1272" s="48"/>
      <c r="P1272" s="48"/>
      <c r="Q1272" s="48"/>
      <c r="R1272" s="48"/>
      <c r="S1272" s="48"/>
      <c r="T1272" s="48"/>
      <c r="U1272" s="48"/>
      <c r="V1272" s="48"/>
      <c r="W1272" s="48"/>
      <c r="X1272" s="48"/>
      <c r="Y1272" s="48"/>
      <c r="Z1272" s="48"/>
      <c r="AA1272" s="48"/>
      <c r="AB1272" s="48"/>
      <c r="AC1272" s="48"/>
      <c r="AD1272" s="48"/>
      <c r="AE1272" s="48"/>
      <c r="AF1272" s="48"/>
      <c r="AG1272" s="48"/>
      <c r="AH1272" s="48"/>
      <c r="AI1272" s="48"/>
      <c r="AJ1272" s="48"/>
      <c r="AK1272" s="48"/>
      <c r="AL1272" s="48"/>
      <c r="AM1272" s="48"/>
      <c r="AN1272" s="48"/>
      <c r="AO1272" s="48"/>
      <c r="AP1272" s="48"/>
      <c r="AQ1272" s="48"/>
      <c r="AR1272" s="48"/>
      <c r="AS1272" s="48"/>
      <c r="AT1272" s="48"/>
      <c r="AU1272" s="48"/>
      <c r="AV1272" s="48"/>
      <c r="AW1272" s="48"/>
      <c r="AX1272" s="48"/>
      <c r="AY1272" s="48"/>
      <c r="AZ1272" s="48"/>
      <c r="BA1272" s="48"/>
      <c r="BB1272" s="48"/>
      <c r="BC1272" s="48"/>
      <c r="BD1272" s="48"/>
      <c r="BE1272" s="48"/>
      <c r="BF1272" s="48"/>
      <c r="BG1272" s="48"/>
      <c r="BH1272" s="48"/>
      <c r="BI1272" s="48"/>
      <c r="BJ1272" s="48"/>
      <c r="BK1272" s="48"/>
      <c r="BL1272" s="77"/>
      <c r="BM1272" s="48"/>
      <c r="BN1272" s="48"/>
      <c r="BO1272" s="48"/>
      <c r="BP1272" s="48"/>
      <c r="BQ1272" s="48"/>
      <c r="BR1272" s="48"/>
      <c r="BS1272" s="48"/>
      <c r="BT1272" s="48"/>
      <c r="BU1272" s="48"/>
      <c r="BV1272" s="48"/>
      <c r="BW1272" s="48"/>
      <c r="BX1272" s="48"/>
      <c r="BY1272" s="48"/>
      <c r="BZ1272" s="48"/>
      <c r="CA1272" s="48"/>
      <c r="CB1272" s="48"/>
      <c r="CC1272" s="48"/>
      <c r="CD1272" s="48"/>
      <c r="CE1272" s="48"/>
    </row>
    <row r="1273" spans="1:83" ht="13.2" x14ac:dyDescent="0.25">
      <c r="A1273" s="48"/>
      <c r="B1273" s="48"/>
      <c r="C1273" s="48"/>
      <c r="D1273" s="48"/>
      <c r="E1273" s="48"/>
      <c r="F1273" s="48"/>
      <c r="G1273" s="48"/>
      <c r="H1273" s="48"/>
      <c r="I1273" s="48"/>
      <c r="J1273" s="48"/>
      <c r="K1273" s="48"/>
      <c r="L1273" s="48"/>
      <c r="M1273" s="48"/>
      <c r="N1273" s="48"/>
      <c r="O1273" s="48"/>
      <c r="P1273" s="48"/>
      <c r="Q1273" s="48"/>
      <c r="R1273" s="48"/>
      <c r="S1273" s="48"/>
      <c r="T1273" s="48"/>
      <c r="U1273" s="48"/>
      <c r="V1273" s="48"/>
      <c r="W1273" s="48"/>
      <c r="X1273" s="48"/>
      <c r="Y1273" s="48"/>
      <c r="Z1273" s="48"/>
      <c r="AA1273" s="48"/>
      <c r="AB1273" s="48"/>
      <c r="AC1273" s="48"/>
      <c r="AD1273" s="48"/>
      <c r="AE1273" s="48"/>
      <c r="AF1273" s="48"/>
      <c r="AG1273" s="48"/>
      <c r="AH1273" s="48"/>
      <c r="AI1273" s="48"/>
      <c r="AJ1273" s="48"/>
      <c r="AK1273" s="48"/>
      <c r="AL1273" s="48"/>
      <c r="AM1273" s="48"/>
      <c r="AN1273" s="48"/>
      <c r="AO1273" s="48"/>
      <c r="AP1273" s="48"/>
      <c r="AQ1273" s="48"/>
      <c r="AR1273" s="48"/>
      <c r="AS1273" s="48"/>
      <c r="AT1273" s="48"/>
      <c r="AU1273" s="48"/>
      <c r="AV1273" s="48"/>
      <c r="AW1273" s="48"/>
      <c r="AX1273" s="48"/>
      <c r="AY1273" s="48"/>
      <c r="AZ1273" s="48"/>
      <c r="BA1273" s="48"/>
      <c r="BB1273" s="48"/>
      <c r="BC1273" s="48"/>
      <c r="BD1273" s="48"/>
      <c r="BE1273" s="48"/>
      <c r="BF1273" s="48"/>
      <c r="BG1273" s="48"/>
      <c r="BH1273" s="48"/>
      <c r="BI1273" s="48"/>
      <c r="BJ1273" s="48"/>
      <c r="BK1273" s="48"/>
      <c r="BL1273" s="77"/>
      <c r="BM1273" s="48"/>
      <c r="BN1273" s="48"/>
      <c r="BO1273" s="48"/>
      <c r="BP1273" s="48"/>
      <c r="BQ1273" s="48"/>
      <c r="BR1273" s="48"/>
      <c r="BS1273" s="48"/>
      <c r="BT1273" s="48"/>
      <c r="BU1273" s="48"/>
      <c r="BV1273" s="48"/>
      <c r="BW1273" s="48"/>
      <c r="BX1273" s="48"/>
      <c r="BY1273" s="48"/>
      <c r="BZ1273" s="48"/>
      <c r="CA1273" s="48"/>
      <c r="CB1273" s="48"/>
      <c r="CC1273" s="48"/>
      <c r="CD1273" s="48"/>
      <c r="CE1273" s="48"/>
    </row>
    <row r="1274" spans="1:83" ht="13.2" x14ac:dyDescent="0.25">
      <c r="A1274" s="48"/>
      <c r="B1274" s="48"/>
      <c r="C1274" s="48"/>
      <c r="D1274" s="48"/>
      <c r="E1274" s="48"/>
      <c r="F1274" s="48"/>
      <c r="G1274" s="48"/>
      <c r="H1274" s="48"/>
      <c r="I1274" s="48"/>
      <c r="J1274" s="48"/>
      <c r="K1274" s="48"/>
      <c r="L1274" s="48"/>
      <c r="M1274" s="48"/>
      <c r="N1274" s="48"/>
      <c r="O1274" s="48"/>
      <c r="P1274" s="48"/>
      <c r="Q1274" s="48"/>
      <c r="R1274" s="48"/>
      <c r="S1274" s="48"/>
      <c r="T1274" s="48"/>
      <c r="U1274" s="48"/>
      <c r="V1274" s="48"/>
      <c r="W1274" s="48"/>
      <c r="X1274" s="48"/>
      <c r="Y1274" s="48"/>
      <c r="Z1274" s="48"/>
      <c r="AA1274" s="48"/>
      <c r="AB1274" s="48"/>
      <c r="AC1274" s="48"/>
      <c r="AD1274" s="48"/>
      <c r="AE1274" s="48"/>
      <c r="AF1274" s="48"/>
      <c r="AG1274" s="48"/>
      <c r="AH1274" s="48"/>
      <c r="AI1274" s="48"/>
      <c r="AJ1274" s="48"/>
      <c r="AK1274" s="48"/>
      <c r="AL1274" s="48"/>
      <c r="AM1274" s="48"/>
      <c r="AN1274" s="48"/>
      <c r="AO1274" s="48"/>
      <c r="AP1274" s="48"/>
      <c r="AQ1274" s="48"/>
      <c r="AR1274" s="48"/>
      <c r="AS1274" s="48"/>
      <c r="AT1274" s="48"/>
      <c r="AU1274" s="48"/>
      <c r="AV1274" s="48"/>
      <c r="AW1274" s="48"/>
      <c r="AX1274" s="48"/>
      <c r="AY1274" s="48"/>
      <c r="AZ1274" s="48"/>
      <c r="BA1274" s="48"/>
      <c r="BB1274" s="48"/>
      <c r="BC1274" s="48"/>
      <c r="BD1274" s="48"/>
      <c r="BE1274" s="48"/>
      <c r="BF1274" s="48"/>
      <c r="BG1274" s="48"/>
      <c r="BH1274" s="48"/>
      <c r="BI1274" s="48"/>
      <c r="BJ1274" s="48"/>
      <c r="BK1274" s="48"/>
      <c r="BL1274" s="77"/>
      <c r="BM1274" s="48"/>
      <c r="BN1274" s="48"/>
      <c r="BO1274" s="48"/>
      <c r="BP1274" s="48"/>
      <c r="BQ1274" s="48"/>
      <c r="BR1274" s="48"/>
      <c r="BS1274" s="48"/>
      <c r="BT1274" s="48"/>
      <c r="BU1274" s="48"/>
      <c r="BV1274" s="48"/>
      <c r="BW1274" s="48"/>
      <c r="BX1274" s="48"/>
      <c r="BY1274" s="48"/>
      <c r="BZ1274" s="48"/>
      <c r="CA1274" s="48"/>
      <c r="CB1274" s="48"/>
      <c r="CC1274" s="48"/>
      <c r="CD1274" s="48"/>
      <c r="CE1274" s="48"/>
    </row>
    <row r="1275" spans="1:83" ht="13.2" x14ac:dyDescent="0.25">
      <c r="A1275" s="48"/>
      <c r="B1275" s="48"/>
      <c r="C1275" s="48"/>
      <c r="D1275" s="48"/>
      <c r="E1275" s="48"/>
      <c r="F1275" s="48"/>
      <c r="G1275" s="48"/>
      <c r="H1275" s="48"/>
      <c r="I1275" s="48"/>
      <c r="J1275" s="48"/>
      <c r="K1275" s="48"/>
      <c r="L1275" s="48"/>
      <c r="M1275" s="48"/>
      <c r="N1275" s="48"/>
      <c r="O1275" s="48"/>
      <c r="P1275" s="48"/>
      <c r="Q1275" s="48"/>
      <c r="R1275" s="48"/>
      <c r="S1275" s="48"/>
      <c r="T1275" s="48"/>
      <c r="U1275" s="48"/>
      <c r="V1275" s="48"/>
      <c r="W1275" s="48"/>
      <c r="X1275" s="48"/>
      <c r="Y1275" s="48"/>
      <c r="Z1275" s="48"/>
      <c r="AA1275" s="48"/>
      <c r="AB1275" s="48"/>
      <c r="AC1275" s="48"/>
      <c r="AD1275" s="48"/>
      <c r="AE1275" s="48"/>
      <c r="AF1275" s="48"/>
      <c r="AG1275" s="48"/>
      <c r="AH1275" s="48"/>
      <c r="AI1275" s="48"/>
      <c r="AJ1275" s="48"/>
      <c r="AK1275" s="48"/>
      <c r="AL1275" s="48"/>
      <c r="AM1275" s="48"/>
      <c r="AN1275" s="48"/>
      <c r="AO1275" s="48"/>
      <c r="AP1275" s="48"/>
      <c r="AQ1275" s="48"/>
      <c r="AR1275" s="48"/>
      <c r="AS1275" s="48"/>
      <c r="AT1275" s="48"/>
      <c r="AU1275" s="48"/>
      <c r="AV1275" s="48"/>
      <c r="AW1275" s="48"/>
      <c r="AX1275" s="48"/>
      <c r="AY1275" s="48"/>
      <c r="AZ1275" s="48"/>
      <c r="BA1275" s="48"/>
      <c r="BB1275" s="48"/>
      <c r="BC1275" s="48"/>
      <c r="BD1275" s="48"/>
      <c r="BE1275" s="48"/>
      <c r="BF1275" s="48"/>
      <c r="BG1275" s="48"/>
      <c r="BH1275" s="48"/>
      <c r="BI1275" s="48"/>
      <c r="BJ1275" s="48"/>
      <c r="BK1275" s="48"/>
      <c r="BL1275" s="77"/>
      <c r="BM1275" s="48"/>
      <c r="BN1275" s="48"/>
      <c r="BO1275" s="48"/>
      <c r="BP1275" s="48"/>
      <c r="BQ1275" s="48"/>
      <c r="BR1275" s="48"/>
      <c r="BS1275" s="48"/>
      <c r="BT1275" s="48"/>
      <c r="BU1275" s="48"/>
      <c r="BV1275" s="48"/>
      <c r="BW1275" s="48"/>
      <c r="BX1275" s="48"/>
      <c r="BY1275" s="48"/>
      <c r="BZ1275" s="48"/>
      <c r="CA1275" s="48"/>
      <c r="CB1275" s="48"/>
      <c r="CC1275" s="48"/>
      <c r="CD1275" s="48"/>
      <c r="CE1275" s="48"/>
    </row>
    <row r="1276" spans="1:83" ht="13.2" x14ac:dyDescent="0.25">
      <c r="A1276" s="48"/>
      <c r="B1276" s="48"/>
      <c r="C1276" s="48"/>
      <c r="D1276" s="48"/>
      <c r="E1276" s="48"/>
      <c r="F1276" s="48"/>
      <c r="G1276" s="48"/>
      <c r="H1276" s="48"/>
      <c r="I1276" s="48"/>
      <c r="J1276" s="48"/>
      <c r="K1276" s="48"/>
      <c r="L1276" s="48"/>
      <c r="M1276" s="48"/>
      <c r="N1276" s="48"/>
      <c r="O1276" s="48"/>
      <c r="P1276" s="48"/>
      <c r="Q1276" s="48"/>
      <c r="R1276" s="48"/>
      <c r="S1276" s="48"/>
      <c r="T1276" s="48"/>
      <c r="U1276" s="48"/>
      <c r="V1276" s="48"/>
      <c r="W1276" s="48"/>
      <c r="X1276" s="48"/>
      <c r="Y1276" s="48"/>
      <c r="Z1276" s="48"/>
      <c r="AA1276" s="48"/>
      <c r="AB1276" s="48"/>
      <c r="AC1276" s="48"/>
      <c r="AD1276" s="48"/>
      <c r="AE1276" s="48"/>
      <c r="AF1276" s="48"/>
      <c r="AG1276" s="48"/>
      <c r="AH1276" s="48"/>
      <c r="AI1276" s="48"/>
      <c r="AJ1276" s="48"/>
      <c r="AK1276" s="48"/>
      <c r="AL1276" s="48"/>
      <c r="AM1276" s="48"/>
      <c r="AN1276" s="48"/>
      <c r="AO1276" s="48"/>
      <c r="AP1276" s="48"/>
      <c r="AQ1276" s="48"/>
      <c r="AR1276" s="48"/>
      <c r="AS1276" s="48"/>
      <c r="AT1276" s="48"/>
      <c r="AU1276" s="48"/>
      <c r="AV1276" s="48"/>
      <c r="AW1276" s="48"/>
      <c r="AX1276" s="48"/>
      <c r="AY1276" s="48"/>
      <c r="AZ1276" s="48"/>
      <c r="BA1276" s="48"/>
      <c r="BB1276" s="48"/>
      <c r="BC1276" s="48"/>
      <c r="BD1276" s="48"/>
      <c r="BE1276" s="48"/>
      <c r="BF1276" s="48"/>
      <c r="BG1276" s="48"/>
      <c r="BH1276" s="48"/>
      <c r="BI1276" s="48"/>
      <c r="BJ1276" s="48"/>
      <c r="BK1276" s="48"/>
      <c r="BL1276" s="77"/>
      <c r="BM1276" s="48"/>
      <c r="BN1276" s="48"/>
      <c r="BO1276" s="48"/>
      <c r="BP1276" s="48"/>
      <c r="BQ1276" s="48"/>
      <c r="BR1276" s="48"/>
      <c r="BS1276" s="48"/>
      <c r="BT1276" s="48"/>
      <c r="BU1276" s="48"/>
      <c r="BV1276" s="48"/>
      <c r="BW1276" s="48"/>
      <c r="BX1276" s="48"/>
      <c r="BY1276" s="48"/>
      <c r="BZ1276" s="48"/>
      <c r="CA1276" s="48"/>
      <c r="CB1276" s="48"/>
      <c r="CC1276" s="48"/>
      <c r="CD1276" s="48"/>
      <c r="CE1276" s="48"/>
    </row>
    <row r="1277" spans="1:83" ht="13.2" x14ac:dyDescent="0.25">
      <c r="A1277" s="48"/>
      <c r="B1277" s="48"/>
      <c r="C1277" s="48"/>
      <c r="D1277" s="48"/>
      <c r="E1277" s="48"/>
      <c r="F1277" s="48"/>
      <c r="G1277" s="48"/>
      <c r="H1277" s="48"/>
      <c r="I1277" s="48"/>
      <c r="J1277" s="48"/>
      <c r="K1277" s="48"/>
      <c r="L1277" s="48"/>
      <c r="M1277" s="48"/>
      <c r="N1277" s="48"/>
      <c r="O1277" s="48"/>
      <c r="P1277" s="48"/>
      <c r="Q1277" s="48"/>
      <c r="R1277" s="48"/>
      <c r="S1277" s="48"/>
      <c r="T1277" s="48"/>
      <c r="U1277" s="48"/>
      <c r="V1277" s="48"/>
      <c r="W1277" s="48"/>
      <c r="X1277" s="48"/>
      <c r="Y1277" s="48"/>
      <c r="Z1277" s="48"/>
      <c r="AA1277" s="48"/>
      <c r="AB1277" s="48"/>
      <c r="AC1277" s="48"/>
      <c r="AD1277" s="48"/>
      <c r="AE1277" s="48"/>
      <c r="AF1277" s="48"/>
      <c r="AG1277" s="48"/>
      <c r="AH1277" s="48"/>
      <c r="AI1277" s="48"/>
      <c r="AJ1277" s="48"/>
      <c r="AK1277" s="48"/>
      <c r="AL1277" s="48"/>
      <c r="AM1277" s="48"/>
      <c r="AN1277" s="48"/>
      <c r="AO1277" s="48"/>
      <c r="AP1277" s="48"/>
      <c r="AQ1277" s="48"/>
      <c r="AR1277" s="48"/>
      <c r="AS1277" s="48"/>
      <c r="AT1277" s="48"/>
      <c r="AU1277" s="48"/>
      <c r="AV1277" s="48"/>
      <c r="AW1277" s="48"/>
      <c r="AX1277" s="48"/>
      <c r="AY1277" s="48"/>
      <c r="AZ1277" s="48"/>
      <c r="BA1277" s="48"/>
      <c r="BB1277" s="48"/>
      <c r="BC1277" s="48"/>
      <c r="BD1277" s="48"/>
      <c r="BE1277" s="48"/>
      <c r="BF1277" s="48"/>
      <c r="BG1277" s="48"/>
      <c r="BH1277" s="48"/>
      <c r="BI1277" s="48"/>
      <c r="BJ1277" s="48"/>
      <c r="BK1277" s="48"/>
      <c r="BL1277" s="77"/>
      <c r="BM1277" s="48"/>
      <c r="BN1277" s="48"/>
      <c r="BO1277" s="48"/>
      <c r="BP1277" s="48"/>
      <c r="BQ1277" s="48"/>
      <c r="BR1277" s="48"/>
      <c r="BS1277" s="48"/>
      <c r="BT1277" s="48"/>
      <c r="BU1277" s="48"/>
      <c r="BV1277" s="48"/>
      <c r="BW1277" s="48"/>
      <c r="BX1277" s="48"/>
      <c r="BY1277" s="48"/>
      <c r="BZ1277" s="48"/>
      <c r="CA1277" s="48"/>
      <c r="CB1277" s="48"/>
      <c r="CC1277" s="48"/>
      <c r="CD1277" s="48"/>
      <c r="CE1277" s="48"/>
    </row>
    <row r="1278" spans="1:83" ht="13.2" x14ac:dyDescent="0.25">
      <c r="A1278" s="48"/>
      <c r="B1278" s="48"/>
      <c r="C1278" s="48"/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  <c r="AC1278" s="48"/>
      <c r="AD1278" s="48"/>
      <c r="AE1278" s="48"/>
      <c r="AF1278" s="48"/>
      <c r="AG1278" s="48"/>
      <c r="AH1278" s="48"/>
      <c r="AI1278" s="48"/>
      <c r="AJ1278" s="48"/>
      <c r="AK1278" s="48"/>
      <c r="AL1278" s="48"/>
      <c r="AM1278" s="48"/>
      <c r="AN1278" s="48"/>
      <c r="AO1278" s="48"/>
      <c r="AP1278" s="48"/>
      <c r="AQ1278" s="48"/>
      <c r="AR1278" s="48"/>
      <c r="AS1278" s="48"/>
      <c r="AT1278" s="48"/>
      <c r="AU1278" s="48"/>
      <c r="AV1278" s="48"/>
      <c r="AW1278" s="48"/>
      <c r="AX1278" s="48"/>
      <c r="AY1278" s="48"/>
      <c r="AZ1278" s="48"/>
      <c r="BA1278" s="48"/>
      <c r="BB1278" s="48"/>
      <c r="BC1278" s="48"/>
      <c r="BD1278" s="48"/>
      <c r="BE1278" s="48"/>
      <c r="BF1278" s="48"/>
      <c r="BG1278" s="48"/>
      <c r="BH1278" s="48"/>
      <c r="BI1278" s="48"/>
      <c r="BJ1278" s="48"/>
      <c r="BK1278" s="48"/>
      <c r="BL1278" s="77"/>
      <c r="BM1278" s="48"/>
      <c r="BN1278" s="48"/>
      <c r="BO1278" s="48"/>
      <c r="BP1278" s="48"/>
      <c r="BQ1278" s="48"/>
      <c r="BR1278" s="48"/>
      <c r="BS1278" s="48"/>
      <c r="BT1278" s="48"/>
      <c r="BU1278" s="48"/>
      <c r="BV1278" s="48"/>
      <c r="BW1278" s="48"/>
      <c r="BX1278" s="48"/>
      <c r="BY1278" s="48"/>
      <c r="BZ1278" s="48"/>
      <c r="CA1278" s="48"/>
      <c r="CB1278" s="48"/>
      <c r="CC1278" s="48"/>
      <c r="CD1278" s="48"/>
      <c r="CE1278" s="48"/>
    </row>
    <row r="1279" spans="1:83" ht="13.2" x14ac:dyDescent="0.25">
      <c r="A1279" s="48"/>
      <c r="B1279" s="48"/>
      <c r="C1279" s="48"/>
      <c r="D1279" s="48"/>
      <c r="E1279" s="48"/>
      <c r="F1279" s="48"/>
      <c r="G1279" s="48"/>
      <c r="H1279" s="48"/>
      <c r="I1279" s="48"/>
      <c r="J1279" s="48"/>
      <c r="K1279" s="48"/>
      <c r="L1279" s="48"/>
      <c r="M1279" s="48"/>
      <c r="N1279" s="48"/>
      <c r="O1279" s="48"/>
      <c r="P1279" s="48"/>
      <c r="Q1279" s="48"/>
      <c r="R1279" s="48"/>
      <c r="S1279" s="48"/>
      <c r="T1279" s="48"/>
      <c r="U1279" s="48"/>
      <c r="V1279" s="48"/>
      <c r="W1279" s="48"/>
      <c r="X1279" s="48"/>
      <c r="Y1279" s="48"/>
      <c r="Z1279" s="48"/>
      <c r="AA1279" s="48"/>
      <c r="AB1279" s="48"/>
      <c r="AC1279" s="48"/>
      <c r="AD1279" s="48"/>
      <c r="AE1279" s="48"/>
      <c r="AF1279" s="48"/>
      <c r="AG1279" s="48"/>
      <c r="AH1279" s="48"/>
      <c r="AI1279" s="48"/>
      <c r="AJ1279" s="48"/>
      <c r="AK1279" s="48"/>
      <c r="AL1279" s="48"/>
      <c r="AM1279" s="48"/>
      <c r="AN1279" s="48"/>
      <c r="AO1279" s="48"/>
      <c r="AP1279" s="48"/>
      <c r="AQ1279" s="48"/>
      <c r="AR1279" s="48"/>
      <c r="AS1279" s="48"/>
      <c r="AT1279" s="48"/>
      <c r="AU1279" s="48"/>
      <c r="AV1279" s="48"/>
      <c r="AW1279" s="48"/>
      <c r="AX1279" s="48"/>
      <c r="AY1279" s="48"/>
      <c r="AZ1279" s="48"/>
      <c r="BA1279" s="48"/>
      <c r="BB1279" s="48"/>
      <c r="BC1279" s="48"/>
      <c r="BD1279" s="48"/>
      <c r="BE1279" s="48"/>
      <c r="BF1279" s="48"/>
      <c r="BG1279" s="48"/>
      <c r="BH1279" s="48"/>
      <c r="BI1279" s="48"/>
      <c r="BJ1279" s="48"/>
      <c r="BK1279" s="48"/>
      <c r="BL1279" s="77"/>
      <c r="BM1279" s="48"/>
      <c r="BN1279" s="48"/>
      <c r="BO1279" s="48"/>
      <c r="BP1279" s="48"/>
      <c r="BQ1279" s="48"/>
      <c r="BR1279" s="48"/>
      <c r="BS1279" s="48"/>
      <c r="BT1279" s="48"/>
      <c r="BU1279" s="48"/>
      <c r="BV1279" s="48"/>
      <c r="BW1279" s="48"/>
      <c r="BX1279" s="48"/>
      <c r="BY1279" s="48"/>
      <c r="BZ1279" s="48"/>
      <c r="CA1279" s="48"/>
      <c r="CB1279" s="48"/>
      <c r="CC1279" s="48"/>
      <c r="CD1279" s="48"/>
      <c r="CE1279" s="48"/>
    </row>
    <row r="1280" spans="1:83" ht="13.2" x14ac:dyDescent="0.25">
      <c r="A1280" s="48"/>
      <c r="B1280" s="48"/>
      <c r="C1280" s="48"/>
      <c r="D1280" s="48"/>
      <c r="E1280" s="48"/>
      <c r="F1280" s="48"/>
      <c r="G1280" s="48"/>
      <c r="H1280" s="48"/>
      <c r="I1280" s="48"/>
      <c r="J1280" s="48"/>
      <c r="K1280" s="48"/>
      <c r="L1280" s="48"/>
      <c r="M1280" s="48"/>
      <c r="N1280" s="48"/>
      <c r="O1280" s="48"/>
      <c r="P1280" s="48"/>
      <c r="Q1280" s="48"/>
      <c r="R1280" s="48"/>
      <c r="S1280" s="48"/>
      <c r="T1280" s="48"/>
      <c r="U1280" s="48"/>
      <c r="V1280" s="48"/>
      <c r="W1280" s="48"/>
      <c r="X1280" s="48"/>
      <c r="Y1280" s="48"/>
      <c r="Z1280" s="48"/>
      <c r="AA1280" s="48"/>
      <c r="AB1280" s="48"/>
      <c r="AC1280" s="48"/>
      <c r="AD1280" s="48"/>
      <c r="AE1280" s="48"/>
      <c r="AF1280" s="48"/>
      <c r="AG1280" s="48"/>
      <c r="AH1280" s="48"/>
      <c r="AI1280" s="48"/>
      <c r="AJ1280" s="48"/>
      <c r="AK1280" s="48"/>
      <c r="AL1280" s="48"/>
      <c r="AM1280" s="48"/>
      <c r="AN1280" s="48"/>
      <c r="AO1280" s="48"/>
      <c r="AP1280" s="48"/>
      <c r="AQ1280" s="48"/>
      <c r="AR1280" s="48"/>
      <c r="AS1280" s="48"/>
      <c r="AT1280" s="48"/>
      <c r="AU1280" s="48"/>
      <c r="AV1280" s="48"/>
      <c r="AW1280" s="48"/>
      <c r="AX1280" s="48"/>
      <c r="AY1280" s="48"/>
      <c r="AZ1280" s="48"/>
      <c r="BA1280" s="48"/>
      <c r="BB1280" s="48"/>
      <c r="BC1280" s="48"/>
      <c r="BD1280" s="48"/>
      <c r="BE1280" s="48"/>
      <c r="BF1280" s="48"/>
      <c r="BG1280" s="48"/>
      <c r="BH1280" s="48"/>
      <c r="BI1280" s="48"/>
      <c r="BJ1280" s="48"/>
      <c r="BK1280" s="48"/>
      <c r="BL1280" s="77"/>
      <c r="BM1280" s="48"/>
      <c r="BN1280" s="48"/>
      <c r="BO1280" s="48"/>
      <c r="BP1280" s="48"/>
      <c r="BQ1280" s="48"/>
      <c r="BR1280" s="48"/>
      <c r="BS1280" s="48"/>
      <c r="BT1280" s="48"/>
      <c r="BU1280" s="48"/>
      <c r="BV1280" s="48"/>
      <c r="BW1280" s="48"/>
      <c r="BX1280" s="48"/>
      <c r="BY1280" s="48"/>
      <c r="BZ1280" s="48"/>
      <c r="CA1280" s="48"/>
      <c r="CB1280" s="48"/>
      <c r="CC1280" s="48"/>
      <c r="CD1280" s="48"/>
      <c r="CE1280" s="48"/>
    </row>
    <row r="1281" spans="1:83" ht="13.2" x14ac:dyDescent="0.25">
      <c r="A1281" s="48"/>
      <c r="B1281" s="48"/>
      <c r="C1281" s="48"/>
      <c r="D1281" s="48"/>
      <c r="E1281" s="48"/>
      <c r="F1281" s="48"/>
      <c r="G1281" s="48"/>
      <c r="H1281" s="48"/>
      <c r="I1281" s="48"/>
      <c r="J1281" s="48"/>
      <c r="K1281" s="48"/>
      <c r="L1281" s="48"/>
      <c r="M1281" s="48"/>
      <c r="N1281" s="48"/>
      <c r="O1281" s="48"/>
      <c r="P1281" s="48"/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8"/>
      <c r="AC1281" s="48"/>
      <c r="AD1281" s="48"/>
      <c r="AE1281" s="48"/>
      <c r="AF1281" s="48"/>
      <c r="AG1281" s="48"/>
      <c r="AH1281" s="48"/>
      <c r="AI1281" s="48"/>
      <c r="AJ1281" s="48"/>
      <c r="AK1281" s="48"/>
      <c r="AL1281" s="48"/>
      <c r="AM1281" s="48"/>
      <c r="AN1281" s="48"/>
      <c r="AO1281" s="48"/>
      <c r="AP1281" s="48"/>
      <c r="AQ1281" s="48"/>
      <c r="AR1281" s="48"/>
      <c r="AS1281" s="48"/>
      <c r="AT1281" s="48"/>
      <c r="AU1281" s="48"/>
      <c r="AV1281" s="48"/>
      <c r="AW1281" s="48"/>
      <c r="AX1281" s="48"/>
      <c r="AY1281" s="48"/>
      <c r="AZ1281" s="48"/>
      <c r="BA1281" s="48"/>
      <c r="BB1281" s="48"/>
      <c r="BC1281" s="48"/>
      <c r="BD1281" s="48"/>
      <c r="BE1281" s="48"/>
      <c r="BF1281" s="48"/>
      <c r="BG1281" s="48"/>
      <c r="BH1281" s="48"/>
      <c r="BI1281" s="48"/>
      <c r="BJ1281" s="48"/>
      <c r="BK1281" s="48"/>
      <c r="BL1281" s="77"/>
      <c r="BM1281" s="48"/>
      <c r="BN1281" s="48"/>
      <c r="BO1281" s="48"/>
      <c r="BP1281" s="48"/>
      <c r="BQ1281" s="48"/>
      <c r="BR1281" s="48"/>
      <c r="BS1281" s="48"/>
      <c r="BT1281" s="48"/>
      <c r="BU1281" s="48"/>
      <c r="BV1281" s="48"/>
      <c r="BW1281" s="48"/>
      <c r="BX1281" s="48"/>
      <c r="BY1281" s="48"/>
      <c r="BZ1281" s="48"/>
      <c r="CA1281" s="48"/>
      <c r="CB1281" s="48"/>
      <c r="CC1281" s="48"/>
      <c r="CD1281" s="48"/>
      <c r="CE1281" s="48"/>
    </row>
  </sheetData>
  <mergeCells count="11">
    <mergeCell ref="A3:A21"/>
    <mergeCell ref="A22:A40"/>
    <mergeCell ref="A41:A59"/>
    <mergeCell ref="A60:A78"/>
    <mergeCell ref="E1:J1"/>
    <mergeCell ref="BX1:CE1"/>
    <mergeCell ref="N1:AA1"/>
    <mergeCell ref="AB1:AQ1"/>
    <mergeCell ref="AR1:BB1"/>
    <mergeCell ref="BC1:BL1"/>
    <mergeCell ref="BM1:BW1"/>
  </mergeCells>
  <conditionalFormatting sqref="N3:CE78">
    <cfRule type="cellIs" dxfId="156" priority="1" operator="equal">
      <formula>"j"</formula>
    </cfRule>
    <cfRule type="cellIs" dxfId="155" priority="2" operator="equal">
      <formula>"jl"</formula>
    </cfRule>
    <cfRule type="cellIs" dxfId="154" priority="3" operator="equal">
      <formula>"x"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8"/>
  <sheetViews>
    <sheetView workbookViewId="0"/>
  </sheetViews>
  <sheetFormatPr defaultColWidth="12.6640625" defaultRowHeight="15.75" customHeight="1" x14ac:dyDescent="0.25"/>
  <cols>
    <col min="12" max="12" width="13" customWidth="1"/>
    <col min="13" max="13" width="18.77734375" customWidth="1"/>
    <col min="14" max="14" width="17.88671875" customWidth="1"/>
  </cols>
  <sheetData>
    <row r="1" spans="1:14" ht="15.75" customHeight="1" x14ac:dyDescent="0.25">
      <c r="C1" s="61" t="s">
        <v>7</v>
      </c>
      <c r="D1" s="61">
        <v>3</v>
      </c>
      <c r="I1" s="61" t="s">
        <v>36</v>
      </c>
      <c r="J1" s="85"/>
      <c r="K1" s="192" t="s">
        <v>37</v>
      </c>
      <c r="L1" s="166"/>
      <c r="M1" s="86" t="s">
        <v>38</v>
      </c>
      <c r="N1" s="87" t="s">
        <v>39</v>
      </c>
    </row>
    <row r="2" spans="1:14" ht="15.75" customHeight="1" x14ac:dyDescent="0.25">
      <c r="C2" s="61" t="s">
        <v>8</v>
      </c>
      <c r="D2" s="88">
        <v>45304</v>
      </c>
      <c r="J2" s="188" t="s">
        <v>40</v>
      </c>
      <c r="K2" s="89"/>
      <c r="L2" s="90" t="s">
        <v>41</v>
      </c>
      <c r="M2" s="91" t="s">
        <v>16</v>
      </c>
      <c r="N2" s="92" t="s">
        <v>16</v>
      </c>
    </row>
    <row r="3" spans="1:14" ht="15.75" customHeight="1" x14ac:dyDescent="0.25">
      <c r="J3" s="189"/>
      <c r="K3" s="93"/>
      <c r="L3" s="94" t="s">
        <v>42</v>
      </c>
      <c r="M3" s="95" t="s">
        <v>20</v>
      </c>
      <c r="N3" s="96" t="s">
        <v>20</v>
      </c>
    </row>
    <row r="4" spans="1:14" ht="15.75" customHeight="1" x14ac:dyDescent="0.25">
      <c r="J4" s="182"/>
      <c r="K4" s="97"/>
      <c r="L4" s="98" t="s">
        <v>43</v>
      </c>
      <c r="M4" s="99" t="s">
        <v>24</v>
      </c>
      <c r="N4" s="100" t="s">
        <v>24</v>
      </c>
    </row>
    <row r="5" spans="1:14" ht="15.75" customHeight="1" x14ac:dyDescent="0.25">
      <c r="A5" s="61" t="s">
        <v>44</v>
      </c>
      <c r="B5" s="61" t="s">
        <v>45</v>
      </c>
      <c r="J5" s="176" t="s">
        <v>46</v>
      </c>
      <c r="K5" s="89"/>
      <c r="L5" s="90" t="s">
        <v>41</v>
      </c>
      <c r="M5" s="101" t="s">
        <v>30</v>
      </c>
      <c r="N5" s="102" t="s">
        <v>30</v>
      </c>
    </row>
    <row r="6" spans="1:14" ht="15.75" customHeight="1" x14ac:dyDescent="0.25">
      <c r="A6" s="61" t="s">
        <v>47</v>
      </c>
      <c r="J6" s="177"/>
      <c r="K6" s="103"/>
      <c r="L6" s="98" t="s">
        <v>42</v>
      </c>
      <c r="M6" s="104" t="s">
        <v>31</v>
      </c>
      <c r="N6" s="105" t="s">
        <v>31</v>
      </c>
    </row>
    <row r="7" spans="1:14" ht="15.75" customHeight="1" x14ac:dyDescent="0.25">
      <c r="A7" s="61" t="s">
        <v>48</v>
      </c>
      <c r="B7" s="61"/>
      <c r="J7" s="77"/>
      <c r="K7" s="190" t="s">
        <v>49</v>
      </c>
      <c r="L7" s="165"/>
      <c r="M7" s="165"/>
      <c r="N7" s="166"/>
    </row>
    <row r="8" spans="1:14" ht="15.75" customHeight="1" x14ac:dyDescent="0.25">
      <c r="A8" s="61" t="s">
        <v>50</v>
      </c>
      <c r="B8" s="61"/>
      <c r="J8" s="77"/>
      <c r="K8" s="77"/>
      <c r="L8" s="77"/>
      <c r="M8" s="77"/>
      <c r="N8" s="77"/>
    </row>
    <row r="9" spans="1:14" ht="15.75" customHeight="1" x14ac:dyDescent="0.25">
      <c r="A9" s="61" t="s">
        <v>51</v>
      </c>
      <c r="B9" s="61"/>
    </row>
    <row r="10" spans="1:14" ht="15.75" customHeight="1" x14ac:dyDescent="0.25">
      <c r="A10" s="61" t="s">
        <v>52</v>
      </c>
      <c r="B10" s="61"/>
    </row>
    <row r="11" spans="1:14" ht="15.75" customHeight="1" x14ac:dyDescent="0.25">
      <c r="A11" s="61" t="s">
        <v>53</v>
      </c>
      <c r="B11" s="61"/>
      <c r="E11" s="193" t="s">
        <v>54</v>
      </c>
      <c r="F11" s="194"/>
      <c r="G11" s="194"/>
      <c r="H11" s="106"/>
      <c r="J11" s="107"/>
      <c r="K11" s="186" t="s">
        <v>55</v>
      </c>
      <c r="L11" s="187"/>
      <c r="M11" s="87" t="s">
        <v>38</v>
      </c>
      <c r="N11" s="108" t="s">
        <v>39</v>
      </c>
    </row>
    <row r="12" spans="1:14" ht="15.75" customHeight="1" x14ac:dyDescent="0.25">
      <c r="A12" s="61" t="s">
        <v>56</v>
      </c>
      <c r="B12" s="61"/>
      <c r="E12" s="194"/>
      <c r="F12" s="194"/>
      <c r="G12" s="194"/>
      <c r="H12" s="106"/>
      <c r="J12" s="188" t="s">
        <v>40</v>
      </c>
      <c r="K12" s="89"/>
      <c r="L12" s="90" t="s">
        <v>41</v>
      </c>
      <c r="M12" s="91" t="s">
        <v>16</v>
      </c>
      <c r="N12" s="91" t="s">
        <v>16</v>
      </c>
    </row>
    <row r="13" spans="1:14" ht="15.75" customHeight="1" x14ac:dyDescent="0.25">
      <c r="A13" s="61" t="s">
        <v>57</v>
      </c>
      <c r="E13" s="194"/>
      <c r="F13" s="194"/>
      <c r="G13" s="194"/>
      <c r="H13" s="106"/>
      <c r="J13" s="189"/>
      <c r="K13" s="93"/>
      <c r="L13" s="94" t="s">
        <v>42</v>
      </c>
      <c r="M13" s="95" t="s">
        <v>20</v>
      </c>
      <c r="N13" s="95" t="s">
        <v>20</v>
      </c>
    </row>
    <row r="14" spans="1:14" ht="15.75" customHeight="1" x14ac:dyDescent="0.25">
      <c r="A14" s="61" t="s">
        <v>58</v>
      </c>
      <c r="B14" s="61"/>
      <c r="J14" s="182"/>
      <c r="K14" s="97"/>
      <c r="L14" s="98" t="s">
        <v>43</v>
      </c>
      <c r="M14" s="99" t="s">
        <v>24</v>
      </c>
      <c r="N14" s="99" t="s">
        <v>59</v>
      </c>
    </row>
    <row r="15" spans="1:14" ht="15.75" customHeight="1" x14ac:dyDescent="0.25">
      <c r="A15" s="61" t="s">
        <v>60</v>
      </c>
      <c r="J15" s="181" t="s">
        <v>46</v>
      </c>
      <c r="K15" s="109"/>
      <c r="L15" s="110" t="s">
        <v>41</v>
      </c>
      <c r="M15" s="111" t="s">
        <v>30</v>
      </c>
      <c r="N15" s="111" t="s">
        <v>30</v>
      </c>
    </row>
    <row r="16" spans="1:14" ht="15.75" customHeight="1" x14ac:dyDescent="0.25">
      <c r="A16" s="61" t="s">
        <v>61</v>
      </c>
      <c r="J16" s="182"/>
      <c r="K16" s="103"/>
      <c r="L16" s="98" t="s">
        <v>42</v>
      </c>
      <c r="M16" s="104" t="s">
        <v>31</v>
      </c>
      <c r="N16" s="99" t="s">
        <v>62</v>
      </c>
    </row>
    <row r="17" spans="1:14" ht="15.75" customHeight="1" x14ac:dyDescent="0.25">
      <c r="A17" s="61" t="s">
        <v>63</v>
      </c>
      <c r="B17" s="61"/>
      <c r="J17" s="77"/>
      <c r="K17" s="183" t="s">
        <v>64</v>
      </c>
      <c r="L17" s="168"/>
      <c r="M17" s="168"/>
      <c r="N17" s="169"/>
    </row>
    <row r="18" spans="1:14" ht="15.75" customHeight="1" x14ac:dyDescent="0.25">
      <c r="A18" s="61" t="s">
        <v>65</v>
      </c>
      <c r="B18" s="61"/>
      <c r="J18" s="77"/>
      <c r="K18" s="177"/>
      <c r="L18" s="184"/>
      <c r="M18" s="184"/>
      <c r="N18" s="185"/>
    </row>
    <row r="19" spans="1:14" ht="15.75" customHeight="1" x14ac:dyDescent="0.25">
      <c r="A19" s="61" t="s">
        <v>66</v>
      </c>
      <c r="B19" s="61"/>
      <c r="J19" s="77"/>
      <c r="K19" s="77"/>
      <c r="L19" s="77"/>
      <c r="M19" s="77"/>
      <c r="N19" s="77"/>
    </row>
    <row r="20" spans="1:14" ht="15.75" customHeight="1" x14ac:dyDescent="0.25">
      <c r="A20" s="61" t="s">
        <v>67</v>
      </c>
      <c r="B20" s="61"/>
    </row>
    <row r="21" spans="1:14" ht="15.75" customHeight="1" x14ac:dyDescent="0.25">
      <c r="A21" s="61" t="s">
        <v>68</v>
      </c>
      <c r="B21" s="61"/>
    </row>
    <row r="22" spans="1:14" ht="15.75" customHeight="1" x14ac:dyDescent="0.25">
      <c r="A22" s="61" t="s">
        <v>69</v>
      </c>
      <c r="J22" s="107"/>
      <c r="K22" s="186" t="s">
        <v>70</v>
      </c>
      <c r="L22" s="187"/>
      <c r="M22" s="87" t="s">
        <v>38</v>
      </c>
      <c r="N22" s="108" t="s">
        <v>39</v>
      </c>
    </row>
    <row r="23" spans="1:14" ht="15.75" customHeight="1" x14ac:dyDescent="0.25">
      <c r="A23" s="61" t="s">
        <v>71</v>
      </c>
      <c r="J23" s="188" t="s">
        <v>40</v>
      </c>
      <c r="K23" s="112"/>
      <c r="L23" s="90" t="s">
        <v>41</v>
      </c>
      <c r="M23" s="91" t="s">
        <v>72</v>
      </c>
      <c r="N23" s="91" t="s">
        <v>72</v>
      </c>
    </row>
    <row r="24" spans="1:14" ht="15.75" customHeight="1" x14ac:dyDescent="0.25">
      <c r="A24" s="61" t="s">
        <v>73</v>
      </c>
      <c r="J24" s="189"/>
      <c r="K24" s="113"/>
      <c r="L24" s="94" t="s">
        <v>42</v>
      </c>
      <c r="M24" s="95" t="s">
        <v>21</v>
      </c>
      <c r="N24" s="95" t="s">
        <v>74</v>
      </c>
    </row>
    <row r="25" spans="1:14" ht="15.75" customHeight="1" x14ac:dyDescent="0.25">
      <c r="A25" s="61" t="s">
        <v>75</v>
      </c>
      <c r="J25" s="182"/>
      <c r="K25" s="114"/>
      <c r="L25" s="98" t="s">
        <v>43</v>
      </c>
      <c r="M25" s="115" t="s">
        <v>76</v>
      </c>
      <c r="N25" s="116" t="s">
        <v>24</v>
      </c>
    </row>
    <row r="26" spans="1:14" ht="15.75" customHeight="1" x14ac:dyDescent="0.25">
      <c r="A26" s="61" t="s">
        <v>77</v>
      </c>
      <c r="J26" s="181" t="s">
        <v>46</v>
      </c>
      <c r="K26" s="117"/>
      <c r="L26" s="110" t="s">
        <v>41</v>
      </c>
      <c r="M26" s="111" t="s">
        <v>78</v>
      </c>
      <c r="N26" s="111" t="s">
        <v>79</v>
      </c>
    </row>
    <row r="27" spans="1:14" ht="13.2" x14ac:dyDescent="0.25">
      <c r="A27" s="61" t="s">
        <v>80</v>
      </c>
      <c r="J27" s="182"/>
      <c r="K27" s="118"/>
      <c r="L27" s="98" t="s">
        <v>42</v>
      </c>
      <c r="M27" s="104" t="s">
        <v>78</v>
      </c>
      <c r="N27" s="104" t="s">
        <v>81</v>
      </c>
    </row>
    <row r="28" spans="1:14" ht="13.2" x14ac:dyDescent="0.25">
      <c r="A28" s="61" t="s">
        <v>82</v>
      </c>
      <c r="J28" s="77"/>
      <c r="K28" s="190" t="s">
        <v>83</v>
      </c>
      <c r="L28" s="165"/>
      <c r="M28" s="165"/>
      <c r="N28" s="166"/>
    </row>
    <row r="29" spans="1:14" ht="13.2" x14ac:dyDescent="0.25">
      <c r="A29" s="61" t="s">
        <v>84</v>
      </c>
    </row>
    <row r="30" spans="1:14" ht="13.2" x14ac:dyDescent="0.25">
      <c r="A30" s="61" t="s">
        <v>85</v>
      </c>
    </row>
    <row r="31" spans="1:14" ht="13.2" x14ac:dyDescent="0.25">
      <c r="A31" s="61" t="s">
        <v>86</v>
      </c>
    </row>
    <row r="32" spans="1:14" ht="13.2" x14ac:dyDescent="0.25">
      <c r="A32" s="61" t="s">
        <v>87</v>
      </c>
      <c r="J32" s="119"/>
      <c r="K32" s="191" t="s">
        <v>88</v>
      </c>
      <c r="L32" s="166"/>
      <c r="M32" s="120" t="s">
        <v>38</v>
      </c>
      <c r="N32" s="121" t="s">
        <v>39</v>
      </c>
    </row>
    <row r="33" spans="1:15" ht="13.2" x14ac:dyDescent="0.25">
      <c r="A33" s="61" t="s">
        <v>89</v>
      </c>
      <c r="J33" s="188" t="s">
        <v>40</v>
      </c>
      <c r="K33" s="89"/>
      <c r="L33" s="90" t="s">
        <v>41</v>
      </c>
      <c r="M33" s="91" t="s">
        <v>16</v>
      </c>
      <c r="N33" s="92" t="s">
        <v>16</v>
      </c>
    </row>
    <row r="34" spans="1:15" ht="13.2" x14ac:dyDescent="0.25">
      <c r="A34" s="61" t="s">
        <v>90</v>
      </c>
      <c r="J34" s="189"/>
      <c r="K34" s="93"/>
      <c r="L34" s="94" t="s">
        <v>42</v>
      </c>
      <c r="M34" s="95" t="s">
        <v>20</v>
      </c>
      <c r="N34" s="96" t="s">
        <v>20</v>
      </c>
    </row>
    <row r="35" spans="1:15" ht="13.2" x14ac:dyDescent="0.25">
      <c r="A35" s="61" t="s">
        <v>91</v>
      </c>
      <c r="J35" s="182"/>
      <c r="K35" s="97"/>
      <c r="L35" s="98" t="s">
        <v>43</v>
      </c>
      <c r="M35" s="99" t="s">
        <v>24</v>
      </c>
      <c r="N35" s="100" t="s">
        <v>24</v>
      </c>
    </row>
    <row r="36" spans="1:15" ht="13.2" x14ac:dyDescent="0.25">
      <c r="A36" s="61" t="s">
        <v>92</v>
      </c>
      <c r="J36" s="176" t="s">
        <v>46</v>
      </c>
      <c r="K36" s="89"/>
      <c r="L36" s="90" t="s">
        <v>41</v>
      </c>
      <c r="M36" s="101" t="s">
        <v>30</v>
      </c>
      <c r="N36" s="102" t="s">
        <v>30</v>
      </c>
    </row>
    <row r="37" spans="1:15" ht="13.2" x14ac:dyDescent="0.25">
      <c r="A37" s="61" t="s">
        <v>93</v>
      </c>
      <c r="J37" s="177"/>
      <c r="K37" s="103"/>
      <c r="L37" s="98" t="s">
        <v>42</v>
      </c>
      <c r="M37" s="104" t="s">
        <v>31</v>
      </c>
      <c r="N37" s="105" t="s">
        <v>31</v>
      </c>
    </row>
    <row r="38" spans="1:15" ht="13.2" x14ac:dyDescent="0.25">
      <c r="A38" s="61" t="s">
        <v>94</v>
      </c>
      <c r="J38" s="56"/>
      <c r="K38" s="178" t="s">
        <v>49</v>
      </c>
      <c r="L38" s="179"/>
      <c r="M38" s="179"/>
      <c r="N38" s="180"/>
    </row>
    <row r="39" spans="1:15" ht="13.2" x14ac:dyDescent="0.25">
      <c r="A39" s="61" t="s">
        <v>95</v>
      </c>
    </row>
    <row r="40" spans="1:15" ht="13.2" x14ac:dyDescent="0.25">
      <c r="A40" s="61" t="s">
        <v>96</v>
      </c>
    </row>
    <row r="41" spans="1:15" ht="13.2" x14ac:dyDescent="0.25">
      <c r="A41" s="61" t="s">
        <v>97</v>
      </c>
    </row>
    <row r="42" spans="1:15" ht="13.2" x14ac:dyDescent="0.25">
      <c r="A42" s="61" t="s">
        <v>98</v>
      </c>
      <c r="J42" s="119"/>
      <c r="K42" s="191" t="s">
        <v>99</v>
      </c>
      <c r="L42" s="166"/>
      <c r="M42" s="120" t="s">
        <v>38</v>
      </c>
      <c r="N42" s="121" t="s">
        <v>39</v>
      </c>
    </row>
    <row r="43" spans="1:15" ht="13.2" x14ac:dyDescent="0.25">
      <c r="A43" s="61" t="s">
        <v>100</v>
      </c>
      <c r="J43" s="188" t="s">
        <v>40</v>
      </c>
      <c r="K43" s="89"/>
      <c r="L43" s="90" t="s">
        <v>41</v>
      </c>
      <c r="M43" s="91" t="s">
        <v>16</v>
      </c>
      <c r="N43" s="92" t="s">
        <v>16</v>
      </c>
    </row>
    <row r="44" spans="1:15" ht="13.2" x14ac:dyDescent="0.25">
      <c r="A44" s="61" t="s">
        <v>101</v>
      </c>
      <c r="J44" s="189"/>
      <c r="K44" s="93"/>
      <c r="L44" s="94" t="s">
        <v>42</v>
      </c>
      <c r="M44" s="95" t="s">
        <v>20</v>
      </c>
      <c r="N44" s="96" t="s">
        <v>20</v>
      </c>
    </row>
    <row r="45" spans="1:15" ht="13.2" x14ac:dyDescent="0.25">
      <c r="A45" s="61" t="s">
        <v>102</v>
      </c>
      <c r="J45" s="182"/>
      <c r="K45" s="97"/>
      <c r="L45" s="98" t="s">
        <v>43</v>
      </c>
      <c r="M45" s="99" t="s">
        <v>103</v>
      </c>
      <c r="N45" s="100" t="s">
        <v>104</v>
      </c>
      <c r="O45" s="61" t="s">
        <v>105</v>
      </c>
    </row>
    <row r="46" spans="1:15" ht="13.2" x14ac:dyDescent="0.25">
      <c r="A46" s="61" t="s">
        <v>106</v>
      </c>
      <c r="J46" s="176" t="s">
        <v>46</v>
      </c>
      <c r="K46" s="89"/>
      <c r="L46" s="90" t="s">
        <v>41</v>
      </c>
      <c r="M46" s="115" t="s">
        <v>76</v>
      </c>
      <c r="N46" s="102" t="s">
        <v>107</v>
      </c>
      <c r="O46" s="61" t="s">
        <v>108</v>
      </c>
    </row>
    <row r="47" spans="1:15" ht="13.2" x14ac:dyDescent="0.25">
      <c r="A47" s="61" t="s">
        <v>109</v>
      </c>
      <c r="J47" s="177"/>
      <c r="K47" s="103"/>
      <c r="L47" s="98" t="s">
        <v>42</v>
      </c>
      <c r="M47" s="115" t="s">
        <v>76</v>
      </c>
      <c r="N47" s="105" t="s">
        <v>110</v>
      </c>
    </row>
    <row r="48" spans="1:15" ht="13.2" x14ac:dyDescent="0.25">
      <c r="A48" s="61" t="s">
        <v>111</v>
      </c>
      <c r="J48" s="56"/>
      <c r="K48" s="178" t="s">
        <v>49</v>
      </c>
      <c r="L48" s="179"/>
      <c r="M48" s="179"/>
      <c r="N48" s="180"/>
    </row>
    <row r="49" spans="1:1" ht="13.2" x14ac:dyDescent="0.25">
      <c r="A49" s="61" t="s">
        <v>112</v>
      </c>
    </row>
    <row r="50" spans="1:1" ht="13.2" x14ac:dyDescent="0.25">
      <c r="A50" s="61" t="s">
        <v>113</v>
      </c>
    </row>
    <row r="51" spans="1:1" ht="13.2" x14ac:dyDescent="0.25">
      <c r="A51" s="61" t="s">
        <v>114</v>
      </c>
    </row>
    <row r="52" spans="1:1" ht="13.2" x14ac:dyDescent="0.25">
      <c r="A52" s="61" t="s">
        <v>115</v>
      </c>
    </row>
    <row r="53" spans="1:1" ht="13.2" x14ac:dyDescent="0.25">
      <c r="A53" s="61" t="s">
        <v>116</v>
      </c>
    </row>
    <row r="54" spans="1:1" ht="13.2" x14ac:dyDescent="0.25">
      <c r="A54" s="61" t="s">
        <v>117</v>
      </c>
    </row>
    <row r="55" spans="1:1" ht="13.2" x14ac:dyDescent="0.25">
      <c r="A55" s="61" t="s">
        <v>118</v>
      </c>
    </row>
    <row r="56" spans="1:1" ht="13.2" x14ac:dyDescent="0.25">
      <c r="A56" s="61" t="s">
        <v>119</v>
      </c>
    </row>
    <row r="57" spans="1:1" ht="13.2" x14ac:dyDescent="0.25">
      <c r="A57" s="61" t="s">
        <v>120</v>
      </c>
    </row>
    <row r="58" spans="1:1" ht="13.2" x14ac:dyDescent="0.25">
      <c r="A58" s="61" t="s">
        <v>121</v>
      </c>
    </row>
    <row r="59" spans="1:1" ht="13.2" x14ac:dyDescent="0.25">
      <c r="A59" s="61" t="s">
        <v>122</v>
      </c>
    </row>
    <row r="60" spans="1:1" ht="13.2" x14ac:dyDescent="0.25">
      <c r="A60" s="61" t="s">
        <v>123</v>
      </c>
    </row>
    <row r="61" spans="1:1" ht="13.2" x14ac:dyDescent="0.25">
      <c r="A61" s="61" t="s">
        <v>124</v>
      </c>
    </row>
    <row r="62" spans="1:1" ht="13.2" x14ac:dyDescent="0.25">
      <c r="A62" s="61" t="s">
        <v>125</v>
      </c>
    </row>
    <row r="63" spans="1:1" ht="13.2" x14ac:dyDescent="0.25">
      <c r="A63" s="61" t="s">
        <v>126</v>
      </c>
    </row>
    <row r="64" spans="1:1" ht="13.2" x14ac:dyDescent="0.25">
      <c r="A64" s="61" t="s">
        <v>127</v>
      </c>
    </row>
    <row r="65" spans="1:1" ht="13.2" x14ac:dyDescent="0.25">
      <c r="A65" s="61" t="s">
        <v>128</v>
      </c>
    </row>
    <row r="66" spans="1:1" ht="13.2" x14ac:dyDescent="0.25">
      <c r="A66" s="61" t="s">
        <v>129</v>
      </c>
    </row>
    <row r="67" spans="1:1" ht="13.2" x14ac:dyDescent="0.25">
      <c r="A67" s="61" t="s">
        <v>130</v>
      </c>
    </row>
    <row r="68" spans="1:1" ht="13.2" x14ac:dyDescent="0.25">
      <c r="A68" s="61" t="s">
        <v>131</v>
      </c>
    </row>
  </sheetData>
  <mergeCells count="21">
    <mergeCell ref="K1:L1"/>
    <mergeCell ref="J2:J4"/>
    <mergeCell ref="J5:J6"/>
    <mergeCell ref="K7:N7"/>
    <mergeCell ref="E11:G13"/>
    <mergeCell ref="K11:L11"/>
    <mergeCell ref="J12:J14"/>
    <mergeCell ref="J46:J47"/>
    <mergeCell ref="K48:N48"/>
    <mergeCell ref="J15:J16"/>
    <mergeCell ref="K17:N18"/>
    <mergeCell ref="K22:L22"/>
    <mergeCell ref="J23:J25"/>
    <mergeCell ref="J26:J27"/>
    <mergeCell ref="K28:N28"/>
    <mergeCell ref="K32:L32"/>
    <mergeCell ref="J33:J35"/>
    <mergeCell ref="J36:J37"/>
    <mergeCell ref="K38:N38"/>
    <mergeCell ref="K42:L42"/>
    <mergeCell ref="J43:J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12.664062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">
        <v>33</v>
      </c>
      <c r="B1" s="124"/>
      <c r="C1" s="124"/>
      <c r="D1" s="125"/>
      <c r="E1" s="124"/>
    </row>
    <row r="2" spans="1:5" ht="14.4" x14ac:dyDescent="0.3">
      <c r="A2" s="195"/>
      <c r="B2" s="126"/>
      <c r="C2" s="127"/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/>
      <c r="C5" s="127"/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/>
      <c r="C8" s="127"/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/>
      <c r="C11" s="127"/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/>
      <c r="C14" s="127"/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/>
      <c r="C17" s="127"/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/>
      <c r="C19" s="127"/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/>
      <c r="B21" s="126"/>
      <c r="C21" s="127"/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/>
      <c r="C24" s="127"/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/>
      <c r="C27" s="127"/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/>
      <c r="C30" s="127"/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/>
      <c r="C33" s="127"/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/>
      <c r="C36" s="127"/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/>
      <c r="C38" s="127"/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/>
      <c r="B40" s="126"/>
      <c r="C40" s="127"/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/>
      <c r="C43" s="127"/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/>
      <c r="C46" s="127"/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/>
      <c r="C49" s="127"/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/>
      <c r="C52" s="127"/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/>
      <c r="C55" s="127"/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/>
      <c r="C57" s="127"/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/>
      <c r="B59" s="126"/>
      <c r="C59" s="127"/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/>
      <c r="C62" s="127"/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/>
      <c r="C65" s="127"/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/>
      <c r="C68" s="127"/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/>
      <c r="C71" s="127"/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/>
      <c r="C74" s="127"/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/>
      <c r="C76" s="127"/>
      <c r="D76" s="128"/>
      <c r="E76" s="128"/>
    </row>
    <row r="77" spans="1:5" ht="13.2" x14ac:dyDescent="0.25">
      <c r="A77" s="197"/>
      <c r="B77" s="132"/>
      <c r="C77" s="133"/>
      <c r="D77" s="134"/>
      <c r="E77" s="134"/>
    </row>
    <row r="78" spans="1:5" ht="13.2" x14ac:dyDescent="0.25">
      <c r="A78" s="77"/>
      <c r="B78" s="77"/>
      <c r="C78" s="77"/>
      <c r="D78" s="77"/>
      <c r="E78" s="77"/>
    </row>
    <row r="79" spans="1:5" ht="13.2" x14ac:dyDescent="0.25">
      <c r="A79" s="77"/>
      <c r="B79" s="77"/>
      <c r="C79" s="77"/>
      <c r="D79" s="77"/>
      <c r="E79" s="77"/>
    </row>
    <row r="80" spans="1:5" ht="13.2" x14ac:dyDescent="0.25">
      <c r="A80" s="77"/>
      <c r="B80" s="77"/>
      <c r="C80" s="77"/>
      <c r="D80" s="77"/>
      <c r="E80" s="77"/>
    </row>
    <row r="81" spans="1:5" ht="13.2" x14ac:dyDescent="0.25">
      <c r="A81" s="77"/>
      <c r="B81" s="77"/>
      <c r="C81" s="77"/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153" priority="1" operator="equal">
      <formula>"j"</formula>
    </cfRule>
  </conditionalFormatting>
  <conditionalFormatting sqref="E2:E76">
    <cfRule type="notContainsBlanks" dxfId="152" priority="2">
      <formula>LEN(TRIM(E2))&gt;0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22"/>
  <sheetViews>
    <sheetView workbookViewId="0"/>
  </sheetViews>
  <sheetFormatPr defaultColWidth="12.6640625" defaultRowHeight="15.75" customHeight="1" x14ac:dyDescent="0.25"/>
  <cols>
    <col min="1" max="1" width="12.109375" customWidth="1"/>
    <col min="2" max="2" width="6.109375" customWidth="1"/>
    <col min="3" max="3" width="9" customWidth="1"/>
    <col min="4" max="4" width="8.44140625" customWidth="1"/>
    <col min="8" max="8" width="25.44140625" customWidth="1"/>
  </cols>
  <sheetData>
    <row r="1" spans="1:5" ht="15.75" customHeight="1" x14ac:dyDescent="0.25">
      <c r="A1" s="64" t="str">
        <f ca="1">IFERROR(__xludf.DUMMYFUNCTION("Importrange(""https://docs.google.com/spreadsheets/d/1O4XwAAqfD0C61R1g0jmeLJRmlOrRWKDS0PyOWrKcYbo"",""Sheet1!A1:E81"")"),"Week")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7" t="str">
        <f ca="1">IFERROR(__xludf.DUMMYFUNCTION("""COMPUTED_VALUE"""),"Bruno")</f>
        <v>Bruno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136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136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136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136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</sheetData>
  <mergeCells count="4">
    <mergeCell ref="A2:A20"/>
    <mergeCell ref="A21:A39"/>
    <mergeCell ref="A40:A58"/>
    <mergeCell ref="A59:A77"/>
  </mergeCells>
  <conditionalFormatting sqref="D2:D76">
    <cfRule type="cellIs" dxfId="151" priority="1" operator="equal">
      <formula>"j"</formula>
    </cfRule>
  </conditionalFormatting>
  <conditionalFormatting sqref="E2:E76">
    <cfRule type="notContainsBlanks" dxfId="150" priority="2">
      <formula>LEN(TRIM(E2))&gt;0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22"/>
  <sheetViews>
    <sheetView workbookViewId="0"/>
  </sheetViews>
  <sheetFormatPr defaultColWidth="12.6640625" defaultRowHeight="15.75" customHeight="1" x14ac:dyDescent="0.25"/>
  <cols>
    <col min="1" max="1" width="12.109375" customWidth="1"/>
    <col min="2" max="2" width="6.109375" customWidth="1"/>
    <col min="3" max="3" width="9" customWidth="1"/>
    <col min="4" max="4" width="8.44140625" customWidth="1"/>
    <col min="8" max="8" width="25.44140625" customWidth="1"/>
  </cols>
  <sheetData>
    <row r="1" spans="1:5" ht="15.75" customHeight="1" x14ac:dyDescent="0.25">
      <c r="A1" s="64" t="str">
        <f ca="1">IFERROR(__xludf.DUMMYFUNCTION("Importrange(""https://docs.google.com/spreadsheets/d/1ZnYR2L7M5bOkMlbHGdr4LmVR7eFOc3Vr7LU2KOYLR2k"",""Sheet1!A1:E81"")"),"Week")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7" t="str">
        <f ca="1">IFERROR(__xludf.DUMMYFUNCTION("""COMPUTED_VALUE"""),"Boet")</f>
        <v>Boet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136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136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136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136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</sheetData>
  <mergeCells count="4">
    <mergeCell ref="A2:A20"/>
    <mergeCell ref="A21:A39"/>
    <mergeCell ref="A40:A58"/>
    <mergeCell ref="A59:A77"/>
  </mergeCells>
  <conditionalFormatting sqref="D2:D76">
    <cfRule type="cellIs" dxfId="149" priority="1" operator="equal">
      <formula>"j"</formula>
    </cfRule>
  </conditionalFormatting>
  <conditionalFormatting sqref="E2:E76">
    <cfRule type="notContainsBlanks" dxfId="148" priority="2">
      <formula>LEN(TRIM(E2))&gt;0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22"/>
  <sheetViews>
    <sheetView workbookViewId="0"/>
  </sheetViews>
  <sheetFormatPr defaultColWidth="12.6640625" defaultRowHeight="15.75" customHeight="1" x14ac:dyDescent="0.25"/>
  <cols>
    <col min="1" max="1" width="12.109375" customWidth="1"/>
    <col min="2" max="2" width="6.109375" customWidth="1"/>
    <col min="3" max="3" width="9" customWidth="1"/>
    <col min="4" max="4" width="8.44140625" customWidth="1"/>
    <col min="8" max="8" width="25.44140625" customWidth="1"/>
  </cols>
  <sheetData>
    <row r="1" spans="1:5" ht="15.75" customHeight="1" x14ac:dyDescent="0.25">
      <c r="A1" s="64" t="str">
        <f ca="1">IFERROR(__xludf.DUMMYFUNCTION("Importrange(""https://docs.google.com/spreadsheets/d/1ECj1Txs56VK0JuLbsYUk-LNL2qHAAt_v7-lMQvY-gT0"",""Sheet1!A1:E81"")"),"Week")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7" t="str">
        <f ca="1">IFERROR(__xludf.DUMMYFUNCTION("""COMPUTED_VALUE"""),"Clemente")</f>
        <v>Clemente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 t="str">
        <f ca="1">IFERROR(__xludf.DUMMYFUNCTION("""COMPUTED_VALUE"""),"Alleen hele dagen")</f>
        <v>Alleen hele dagen</v>
      </c>
    </row>
    <row r="3" spans="1:5" ht="15.75" customHeight="1" x14ac:dyDescent="0.25">
      <c r="A3" s="196"/>
      <c r="B3" s="128"/>
      <c r="C3" s="129"/>
      <c r="D3" s="128" t="str">
        <f ca="1">IFERROR(__xludf.DUMMYFUNCTION("""COMPUTED_VALUE"""),"j")</f>
        <v>j</v>
      </c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 t="str">
        <f ca="1">IFERROR(__xludf.DUMMYFUNCTION("""COMPUTED_VALUE"""),"j")</f>
        <v>j</v>
      </c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5" ht="15.75" customHeight="1" x14ac:dyDescent="0.25">
      <c r="A15" s="196"/>
      <c r="B15" s="131"/>
      <c r="C15" s="129"/>
      <c r="D15" s="128" t="str">
        <f ca="1">IFERROR(__xludf.DUMMYFUNCTION("""COMPUTED_VALUE"""),"j")</f>
        <v>j</v>
      </c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 t="str">
        <f ca="1">IFERROR(__xludf.DUMMYFUNCTION("""COMPUTED_VALUE"""),"j")</f>
        <v>j</v>
      </c>
      <c r="E55" s="128"/>
    </row>
    <row r="56" spans="1:5" ht="13.2" x14ac:dyDescent="0.25">
      <c r="A56" s="196"/>
      <c r="B56" s="131"/>
      <c r="C56" s="129"/>
      <c r="D56" s="128" t="str">
        <f ca="1">IFERROR(__xludf.DUMMYFUNCTION("""COMPUTED_VALUE"""),"j")</f>
        <v>j</v>
      </c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 t="str">
        <f ca="1">IFERROR(__xludf.DUMMYFUNCTION("""COMPUTED_VALUE"""),"j")</f>
        <v>j</v>
      </c>
      <c r="E57" s="128"/>
    </row>
    <row r="58" spans="1:5" ht="13.2" x14ac:dyDescent="0.25">
      <c r="A58" s="197"/>
      <c r="B58" s="131"/>
      <c r="C58" s="129"/>
      <c r="D58" s="128" t="str">
        <f ca="1">IFERROR(__xludf.DUMMYFUNCTION("""COMPUTED_VALUE"""),"j")</f>
        <v>j</v>
      </c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 t="str">
        <f ca="1">IFERROR(__xludf.DUMMYFUNCTION("""COMPUTED_VALUE"""),"j")</f>
        <v>j</v>
      </c>
      <c r="E74" s="128"/>
    </row>
    <row r="75" spans="1:5" ht="13.2" x14ac:dyDescent="0.25">
      <c r="A75" s="196"/>
      <c r="B75" s="131"/>
      <c r="C75" s="129"/>
      <c r="D75" s="128" t="str">
        <f ca="1">IFERROR(__xludf.DUMMYFUNCTION("""COMPUTED_VALUE"""),"j")</f>
        <v>j</v>
      </c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5"/>
      <c r="C77" s="129"/>
      <c r="D77" s="64" t="str">
        <f ca="1">IFERROR(__xludf.DUMMYFUNCTION("""COMPUTED_VALUE"""),"j")</f>
        <v>j</v>
      </c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136"/>
      <c r="C78" s="77">
        <f ca="1">IFERROR(__xludf.DUMMYFUNCTION("""COMPUTED_VALUE"""),3)</f>
        <v>3</v>
      </c>
      <c r="D78" s="77">
        <f ca="1">IFERROR(__xludf.DUMMYFUNCTION("""COMPUTED_VALUE"""),24)</f>
        <v>24</v>
      </c>
      <c r="E78" s="77"/>
    </row>
    <row r="79" spans="1:5" ht="13.2" x14ac:dyDescent="0.25">
      <c r="A79" s="77"/>
      <c r="B79" s="136"/>
      <c r="C79" s="77">
        <f ca="1">IFERROR(__xludf.DUMMYFUNCTION("""COMPUTED_VALUE"""),4)</f>
        <v>4</v>
      </c>
      <c r="D79" s="77">
        <f ca="1">IFERROR(__xludf.DUMMYFUNCTION("""COMPUTED_VALUE"""),24)</f>
        <v>24</v>
      </c>
      <c r="E79" s="77"/>
    </row>
    <row r="80" spans="1:5" ht="13.2" x14ac:dyDescent="0.25">
      <c r="A80" s="77"/>
      <c r="B80" s="136"/>
      <c r="C80" s="77">
        <f ca="1">IFERROR(__xludf.DUMMYFUNCTION("""COMPUTED_VALUE"""),5)</f>
        <v>5</v>
      </c>
      <c r="D80" s="77">
        <f ca="1">IFERROR(__xludf.DUMMYFUNCTION("""COMPUTED_VALUE"""),24)</f>
        <v>24</v>
      </c>
      <c r="E80" s="77"/>
    </row>
    <row r="81" spans="1:5" ht="13.2" x14ac:dyDescent="0.25">
      <c r="A81" s="77"/>
      <c r="B81" s="136"/>
      <c r="C81" s="77">
        <f ca="1">IFERROR(__xludf.DUMMYFUNCTION("""COMPUTED_VALUE"""),6)</f>
        <v>6</v>
      </c>
      <c r="D81" s="77">
        <f ca="1">IFERROR(__xludf.DUMMYFUNCTION("""COMPUTED_VALUE"""),24)</f>
        <v>24</v>
      </c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</sheetData>
  <mergeCells count="4">
    <mergeCell ref="A2:A20"/>
    <mergeCell ref="A21:A39"/>
    <mergeCell ref="A40:A58"/>
    <mergeCell ref="A59:A77"/>
  </mergeCells>
  <conditionalFormatting sqref="D2:D76">
    <cfRule type="cellIs" dxfId="147" priority="1" operator="equal">
      <formula>"j"</formula>
    </cfRule>
  </conditionalFormatting>
  <conditionalFormatting sqref="E2:E76">
    <cfRule type="notContainsBlanks" dxfId="146" priority="2">
      <formula>LEN(TRIM(E2))&gt;0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22"/>
  <sheetViews>
    <sheetView workbookViewId="0"/>
  </sheetViews>
  <sheetFormatPr defaultColWidth="12.6640625" defaultRowHeight="15.75" customHeight="1" x14ac:dyDescent="0.25"/>
  <cols>
    <col min="1" max="1" width="12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5.75" customHeight="1" x14ac:dyDescent="0.25">
      <c r="A1" s="64" t="str">
        <f ca="1">IFERROR(__xludf.DUMMYFUNCTION("Importrange(""https://docs.google.com/spreadsheets/d/1NYucwXTYSWuolyHif4JY7ewaIaWY4FnyhlCm6yy9oAw"",""Sheet1!A1:E81"")"),"Week")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7" t="str">
        <f ca="1">IFERROR(__xludf.DUMMYFUNCTION("""COMPUTED_VALUE"""),"Chrisitian")</f>
        <v>Chrisitian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136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136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136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136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</sheetData>
  <mergeCells count="4">
    <mergeCell ref="A2:A20"/>
    <mergeCell ref="A21:A39"/>
    <mergeCell ref="A40:A58"/>
    <mergeCell ref="A59:A77"/>
  </mergeCells>
  <conditionalFormatting sqref="D2:D76">
    <cfRule type="cellIs" dxfId="145" priority="1" operator="equal">
      <formula>"j"</formula>
    </cfRule>
  </conditionalFormatting>
  <conditionalFormatting sqref="E2:E76">
    <cfRule type="notContainsBlanks" dxfId="144" priority="2">
      <formula>LEN(TRIM(E2))&gt;0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IFERROR(__xludf.DUMMYFUNCTION("Importrange(""https://docs.google.com/spreadsheets/d/1JjvvMcUHp_rs9czvCgJ_vFB2KuiXCGoWZL_s_G6698g"",""Sheet1!A1:e81"")"),"Week")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IFERROR(__xludf.DUMMYFUNCTION("""COMPUTED_VALUE"""),"Daphne")</f>
        <v>Daphne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 t="str">
        <f ca="1">IFERROR(__xludf.DUMMYFUNCTION("""COMPUTED_VALUE"""),"J")</f>
        <v>J</v>
      </c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 t="str">
        <f ca="1">IFERROR(__xludf.DUMMYFUNCTION("""COMPUTED_VALUE"""),"J")</f>
        <v>J</v>
      </c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  <c r="D78">
        <f ca="1">IFERROR(__xludf.DUMMYFUNCTION("""COMPUTED_VALUE"""),12)</f>
        <v>12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143" priority="1" operator="equal">
      <formula>"j"</formula>
    </cfRule>
  </conditionalFormatting>
  <conditionalFormatting sqref="E2:E76">
    <cfRule type="notContainsBlanks" dxfId="142" priority="2">
      <formula>LEN(TRIM(E2))&gt;0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5.75" customHeight="1" x14ac:dyDescent="0.45">
      <c r="A1" s="137" t="str">
        <f ca="1">IFERROR(__xludf.DUMMYFUNCTION("Importrange(""https://docs.google.com/spreadsheets/d/1ba5Cn6kbSRzEYTevFa91fCkXqjbpXKlbVsE7JY4wnQM"",""Sheet1!A1:E81"")"),"Week")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IFERROR(__xludf.DUMMYFUNCTION("""COMPUTED_VALUE"""),"Daan")</f>
        <v>Daan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138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138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138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138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138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138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138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138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138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138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138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138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138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138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138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138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138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138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138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138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138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138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138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138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138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138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138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138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138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138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138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138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138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138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138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138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138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138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138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138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138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138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138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138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138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138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138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138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138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138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138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138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138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138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138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138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138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138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138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138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138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138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138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138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138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138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138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138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138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138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138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138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138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138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138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138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138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138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138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138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138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138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138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138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138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138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138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138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138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138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138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138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138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138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138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138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138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138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138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138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138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138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138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138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138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138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138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138"/>
      <c r="C370" s="77"/>
      <c r="D370" s="77"/>
      <c r="E370" s="77"/>
    </row>
    <row r="371" spans="1:5" ht="13.2" x14ac:dyDescent="0.25">
      <c r="A371" s="139"/>
      <c r="B371" s="140"/>
      <c r="C371" s="129"/>
      <c r="D371" s="128"/>
      <c r="E371" s="77"/>
    </row>
    <row r="372" spans="1:5" ht="13.2" x14ac:dyDescent="0.25">
      <c r="A372" s="139"/>
      <c r="B372" s="128"/>
      <c r="C372" s="130"/>
      <c r="D372" s="141"/>
      <c r="E372" s="77"/>
    </row>
    <row r="373" spans="1:5" ht="14.4" x14ac:dyDescent="0.3">
      <c r="A373" s="139"/>
      <c r="B373" s="142"/>
      <c r="C373" s="127"/>
      <c r="D373" s="128"/>
      <c r="E373" s="77"/>
    </row>
    <row r="374" spans="1:5" ht="13.2" x14ac:dyDescent="0.25">
      <c r="A374" s="139"/>
      <c r="B374" s="140"/>
      <c r="C374" s="129"/>
      <c r="D374" s="128"/>
      <c r="E374" s="77"/>
    </row>
    <row r="375" spans="1:5" ht="13.2" x14ac:dyDescent="0.25">
      <c r="A375" s="139"/>
      <c r="B375" s="128"/>
      <c r="C375" s="130"/>
      <c r="D375" s="141"/>
      <c r="E375" s="77"/>
    </row>
    <row r="376" spans="1:5" ht="14.4" x14ac:dyDescent="0.3">
      <c r="A376" s="139"/>
      <c r="B376" s="142"/>
      <c r="C376" s="127"/>
      <c r="D376" s="128"/>
      <c r="E376" s="77"/>
    </row>
    <row r="377" spans="1:5" ht="13.2" x14ac:dyDescent="0.25">
      <c r="A377" s="139"/>
      <c r="B377" s="140"/>
      <c r="C377" s="129"/>
      <c r="D377" s="128"/>
      <c r="E377" s="77"/>
    </row>
    <row r="378" spans="1:5" ht="13.2" x14ac:dyDescent="0.25">
      <c r="A378" s="139"/>
      <c r="B378" s="128"/>
      <c r="C378" s="130"/>
      <c r="D378" s="141"/>
      <c r="E378" s="77"/>
    </row>
    <row r="379" spans="1:5" ht="14.4" x14ac:dyDescent="0.3">
      <c r="A379" s="139"/>
      <c r="B379" s="142"/>
      <c r="C379" s="127"/>
      <c r="D379" s="128"/>
      <c r="E379" s="77"/>
    </row>
    <row r="380" spans="1:5" ht="13.2" x14ac:dyDescent="0.25">
      <c r="A380" s="139"/>
      <c r="B380" s="128"/>
      <c r="C380" s="129"/>
      <c r="D380" s="141"/>
      <c r="E380" s="77"/>
    </row>
    <row r="381" spans="1:5" ht="14.4" x14ac:dyDescent="0.3">
      <c r="A381" s="139"/>
      <c r="B381" s="142"/>
      <c r="C381" s="127"/>
      <c r="D381" s="128"/>
      <c r="E381" s="77"/>
    </row>
    <row r="382" spans="1:5" ht="13.2" x14ac:dyDescent="0.25">
      <c r="A382" s="143"/>
      <c r="B382" s="128"/>
      <c r="C382" s="129"/>
      <c r="D382" s="128"/>
      <c r="E382" s="77"/>
    </row>
    <row r="383" spans="1:5" ht="14.4" x14ac:dyDescent="0.3">
      <c r="A383" s="198"/>
      <c r="B383" s="142"/>
      <c r="C383" s="127"/>
      <c r="D383" s="128"/>
      <c r="E383" s="77"/>
    </row>
    <row r="384" spans="1:5" ht="13.2" x14ac:dyDescent="0.25">
      <c r="A384" s="196"/>
      <c r="B384" s="128"/>
      <c r="C384" s="129"/>
      <c r="D384" s="128"/>
      <c r="E384" s="77"/>
    </row>
    <row r="385" spans="1:5" ht="13.2" x14ac:dyDescent="0.25">
      <c r="A385" s="196"/>
      <c r="B385" s="128"/>
      <c r="C385" s="130"/>
      <c r="D385" s="141"/>
      <c r="E385" s="77"/>
    </row>
    <row r="386" spans="1:5" ht="14.4" x14ac:dyDescent="0.3">
      <c r="A386" s="196"/>
      <c r="B386" s="142"/>
      <c r="C386" s="127"/>
      <c r="D386" s="128"/>
      <c r="E386" s="77"/>
    </row>
    <row r="387" spans="1:5" ht="13.2" x14ac:dyDescent="0.25">
      <c r="A387" s="196"/>
      <c r="B387" s="140"/>
      <c r="C387" s="129"/>
      <c r="D387" s="128"/>
      <c r="E387" s="77"/>
    </row>
    <row r="388" spans="1:5" ht="13.2" x14ac:dyDescent="0.25">
      <c r="A388" s="196"/>
      <c r="B388" s="128"/>
      <c r="C388" s="130"/>
      <c r="D388" s="141"/>
      <c r="E388" s="77"/>
    </row>
    <row r="389" spans="1:5" ht="14.4" x14ac:dyDescent="0.3">
      <c r="A389" s="196"/>
      <c r="B389" s="142"/>
      <c r="C389" s="127"/>
      <c r="D389" s="128"/>
      <c r="E389" s="77"/>
    </row>
    <row r="390" spans="1:5" ht="13.2" x14ac:dyDescent="0.25">
      <c r="A390" s="196"/>
      <c r="B390" s="140"/>
      <c r="C390" s="129"/>
      <c r="D390" s="128"/>
      <c r="E390" s="77"/>
    </row>
    <row r="391" spans="1:5" ht="13.2" x14ac:dyDescent="0.25">
      <c r="A391" s="196"/>
      <c r="B391" s="128"/>
      <c r="C391" s="130"/>
      <c r="D391" s="141"/>
      <c r="E391" s="77"/>
    </row>
    <row r="392" spans="1:5" ht="14.4" x14ac:dyDescent="0.3">
      <c r="A392" s="196"/>
      <c r="B392" s="142"/>
      <c r="C392" s="127"/>
      <c r="D392" s="128"/>
      <c r="E392" s="77"/>
    </row>
    <row r="393" spans="1:5" ht="13.2" x14ac:dyDescent="0.25">
      <c r="A393" s="196"/>
      <c r="B393" s="140"/>
      <c r="C393" s="129"/>
      <c r="D393" s="128"/>
      <c r="E393" s="77"/>
    </row>
    <row r="394" spans="1:5" ht="13.2" x14ac:dyDescent="0.25">
      <c r="A394" s="196"/>
      <c r="B394" s="128"/>
      <c r="C394" s="130"/>
      <c r="D394" s="141"/>
      <c r="E394" s="77"/>
    </row>
    <row r="395" spans="1:5" ht="14.4" x14ac:dyDescent="0.3">
      <c r="A395" s="196"/>
      <c r="B395" s="142"/>
      <c r="C395" s="127"/>
      <c r="D395" s="128"/>
      <c r="E395" s="77"/>
    </row>
    <row r="396" spans="1:5" ht="13.2" x14ac:dyDescent="0.25">
      <c r="A396" s="196"/>
      <c r="B396" s="140"/>
      <c r="C396" s="129"/>
      <c r="D396" s="128"/>
      <c r="E396" s="77"/>
    </row>
    <row r="397" spans="1:5" ht="13.2" x14ac:dyDescent="0.25">
      <c r="A397" s="196"/>
      <c r="B397" s="128"/>
      <c r="C397" s="130"/>
      <c r="D397" s="141"/>
      <c r="E397" s="77"/>
    </row>
    <row r="398" spans="1:5" ht="14.4" x14ac:dyDescent="0.3">
      <c r="A398" s="196"/>
      <c r="B398" s="142"/>
      <c r="C398" s="127"/>
      <c r="D398" s="128"/>
      <c r="E398" s="77"/>
    </row>
    <row r="399" spans="1:5" ht="13.2" x14ac:dyDescent="0.25">
      <c r="A399" s="196"/>
      <c r="B399" s="128"/>
      <c r="C399" s="129"/>
      <c r="D399" s="141"/>
      <c r="E399" s="77"/>
    </row>
    <row r="400" spans="1:5" ht="14.4" x14ac:dyDescent="0.3">
      <c r="A400" s="196"/>
      <c r="B400" s="142"/>
      <c r="C400" s="127"/>
      <c r="D400" s="128"/>
      <c r="E400" s="77"/>
    </row>
    <row r="401" spans="1:5" ht="13.2" x14ac:dyDescent="0.25">
      <c r="A401" s="197"/>
      <c r="B401" s="128"/>
      <c r="C401" s="129"/>
      <c r="D401" s="128"/>
      <c r="E401" s="77"/>
    </row>
    <row r="402" spans="1:5" ht="14.4" x14ac:dyDescent="0.3">
      <c r="A402" s="198"/>
      <c r="B402" s="142"/>
      <c r="C402" s="127"/>
      <c r="D402" s="128"/>
      <c r="E402" s="77"/>
    </row>
    <row r="403" spans="1:5" ht="13.2" x14ac:dyDescent="0.25">
      <c r="A403" s="196"/>
      <c r="B403" s="128"/>
      <c r="C403" s="129"/>
      <c r="D403" s="128"/>
      <c r="E403" s="77"/>
    </row>
    <row r="404" spans="1:5" ht="13.2" x14ac:dyDescent="0.25">
      <c r="A404" s="196"/>
      <c r="B404" s="128"/>
      <c r="C404" s="130"/>
      <c r="D404" s="141"/>
      <c r="E404" s="77"/>
    </row>
    <row r="405" spans="1:5" ht="14.4" x14ac:dyDescent="0.3">
      <c r="A405" s="196"/>
      <c r="B405" s="142"/>
      <c r="C405" s="127"/>
      <c r="D405" s="128"/>
      <c r="E405" s="77"/>
    </row>
    <row r="406" spans="1:5" ht="13.2" x14ac:dyDescent="0.25">
      <c r="A406" s="196"/>
      <c r="B406" s="140"/>
      <c r="C406" s="129"/>
      <c r="D406" s="128"/>
      <c r="E406" s="77"/>
    </row>
    <row r="407" spans="1:5" ht="13.2" x14ac:dyDescent="0.25">
      <c r="A407" s="196"/>
      <c r="B407" s="128"/>
      <c r="C407" s="130"/>
      <c r="D407" s="141"/>
      <c r="E407" s="77"/>
    </row>
    <row r="408" spans="1:5" ht="14.4" x14ac:dyDescent="0.3">
      <c r="A408" s="196"/>
      <c r="B408" s="142"/>
      <c r="C408" s="127"/>
      <c r="D408" s="128"/>
      <c r="E408" s="77"/>
    </row>
    <row r="409" spans="1:5" ht="13.2" x14ac:dyDescent="0.25">
      <c r="A409" s="196"/>
      <c r="B409" s="140"/>
      <c r="C409" s="129"/>
      <c r="D409" s="128"/>
      <c r="E409" s="77"/>
    </row>
    <row r="410" spans="1:5" ht="13.2" x14ac:dyDescent="0.25">
      <c r="A410" s="196"/>
      <c r="B410" s="128"/>
      <c r="C410" s="130"/>
      <c r="D410" s="141"/>
      <c r="E410" s="77"/>
    </row>
    <row r="411" spans="1:5" ht="14.4" x14ac:dyDescent="0.3">
      <c r="A411" s="196"/>
      <c r="B411" s="142"/>
      <c r="C411" s="127"/>
      <c r="D411" s="128"/>
      <c r="E411" s="77"/>
    </row>
    <row r="412" spans="1:5" ht="13.2" x14ac:dyDescent="0.25">
      <c r="A412" s="196"/>
      <c r="B412" s="140"/>
      <c r="C412" s="129"/>
      <c r="D412" s="128"/>
      <c r="E412" s="77"/>
    </row>
    <row r="413" spans="1:5" ht="13.2" x14ac:dyDescent="0.25">
      <c r="A413" s="196"/>
      <c r="B413" s="128"/>
      <c r="C413" s="130"/>
      <c r="D413" s="141"/>
      <c r="E413" s="77"/>
    </row>
    <row r="414" spans="1:5" ht="14.4" x14ac:dyDescent="0.3">
      <c r="A414" s="196"/>
      <c r="B414" s="142"/>
      <c r="C414" s="127"/>
      <c r="D414" s="128"/>
      <c r="E414" s="77"/>
    </row>
    <row r="415" spans="1:5" ht="13.2" x14ac:dyDescent="0.25">
      <c r="A415" s="196"/>
      <c r="B415" s="140"/>
      <c r="C415" s="129"/>
      <c r="D415" s="128"/>
      <c r="E415" s="77"/>
    </row>
    <row r="416" spans="1:5" ht="13.2" x14ac:dyDescent="0.25">
      <c r="A416" s="196"/>
      <c r="B416" s="128"/>
      <c r="C416" s="130"/>
      <c r="D416" s="141"/>
      <c r="E416" s="77"/>
    </row>
    <row r="417" spans="1:5" ht="14.4" x14ac:dyDescent="0.3">
      <c r="A417" s="196"/>
      <c r="B417" s="142"/>
      <c r="C417" s="127"/>
      <c r="D417" s="128"/>
      <c r="E417" s="77"/>
    </row>
    <row r="418" spans="1:5" ht="13.2" x14ac:dyDescent="0.25">
      <c r="A418" s="196"/>
      <c r="B418" s="128"/>
      <c r="C418" s="129"/>
      <c r="D418" s="141"/>
      <c r="E418" s="77"/>
    </row>
    <row r="419" spans="1:5" ht="14.4" x14ac:dyDescent="0.3">
      <c r="A419" s="196"/>
      <c r="B419" s="142"/>
      <c r="C419" s="127"/>
      <c r="D419" s="128"/>
      <c r="E419" s="77"/>
    </row>
    <row r="420" spans="1:5" ht="13.2" x14ac:dyDescent="0.25">
      <c r="A420" s="197"/>
      <c r="B420" s="128"/>
      <c r="C420" s="129"/>
      <c r="D420" s="128"/>
      <c r="E420" s="77"/>
    </row>
    <row r="421" spans="1:5" ht="14.4" x14ac:dyDescent="0.3">
      <c r="A421" s="198"/>
      <c r="B421" s="142"/>
      <c r="C421" s="127"/>
      <c r="D421" s="128"/>
      <c r="E421" s="77"/>
    </row>
    <row r="422" spans="1:5" ht="13.2" x14ac:dyDescent="0.25">
      <c r="A422" s="196"/>
      <c r="B422" s="128"/>
      <c r="C422" s="129"/>
      <c r="D422" s="128"/>
      <c r="E422" s="77"/>
    </row>
    <row r="423" spans="1:5" ht="13.2" x14ac:dyDescent="0.25">
      <c r="A423" s="196"/>
      <c r="B423" s="128"/>
      <c r="C423" s="130"/>
      <c r="D423" s="141"/>
      <c r="E423" s="77"/>
    </row>
    <row r="424" spans="1:5" ht="14.4" x14ac:dyDescent="0.3">
      <c r="A424" s="196"/>
      <c r="B424" s="142"/>
      <c r="C424" s="127"/>
      <c r="D424" s="128"/>
      <c r="E424" s="77"/>
    </row>
    <row r="425" spans="1:5" ht="13.2" x14ac:dyDescent="0.25">
      <c r="A425" s="196"/>
      <c r="B425" s="140"/>
      <c r="C425" s="129"/>
      <c r="D425" s="128"/>
      <c r="E425" s="77"/>
    </row>
    <row r="426" spans="1:5" ht="13.2" x14ac:dyDescent="0.25">
      <c r="A426" s="196"/>
      <c r="B426" s="128"/>
      <c r="C426" s="130"/>
      <c r="D426" s="141"/>
      <c r="E426" s="77"/>
    </row>
    <row r="427" spans="1:5" ht="14.4" x14ac:dyDescent="0.3">
      <c r="A427" s="196"/>
      <c r="B427" s="142"/>
      <c r="C427" s="127"/>
      <c r="D427" s="128"/>
      <c r="E427" s="77"/>
    </row>
    <row r="428" spans="1:5" ht="13.2" x14ac:dyDescent="0.25">
      <c r="A428" s="196"/>
      <c r="B428" s="140"/>
      <c r="C428" s="129"/>
      <c r="D428" s="128"/>
      <c r="E428" s="77"/>
    </row>
    <row r="429" spans="1:5" ht="13.2" x14ac:dyDescent="0.25">
      <c r="A429" s="196"/>
      <c r="B429" s="128"/>
      <c r="C429" s="130"/>
      <c r="D429" s="141"/>
      <c r="E429" s="77"/>
    </row>
    <row r="430" spans="1:5" ht="14.4" x14ac:dyDescent="0.3">
      <c r="A430" s="196"/>
      <c r="B430" s="142"/>
      <c r="C430" s="127"/>
      <c r="D430" s="128"/>
      <c r="E430" s="77"/>
    </row>
    <row r="431" spans="1:5" ht="13.2" x14ac:dyDescent="0.25">
      <c r="A431" s="196"/>
      <c r="B431" s="140"/>
      <c r="C431" s="129"/>
      <c r="D431" s="128"/>
      <c r="E431" s="77"/>
    </row>
    <row r="432" spans="1:5" ht="13.2" x14ac:dyDescent="0.25">
      <c r="A432" s="196"/>
      <c r="B432" s="128"/>
      <c r="C432" s="130"/>
      <c r="D432" s="141"/>
      <c r="E432" s="77"/>
    </row>
    <row r="433" spans="1:5" ht="14.4" x14ac:dyDescent="0.3">
      <c r="A433" s="196"/>
      <c r="B433" s="142"/>
      <c r="C433" s="127"/>
      <c r="D433" s="128"/>
      <c r="E433" s="77"/>
    </row>
    <row r="434" spans="1:5" ht="13.2" x14ac:dyDescent="0.25">
      <c r="A434" s="196"/>
      <c r="B434" s="140"/>
      <c r="C434" s="129"/>
      <c r="D434" s="128"/>
      <c r="E434" s="77"/>
    </row>
    <row r="435" spans="1:5" ht="13.2" x14ac:dyDescent="0.25">
      <c r="A435" s="196"/>
      <c r="B435" s="128"/>
      <c r="C435" s="130"/>
      <c r="D435" s="141"/>
      <c r="E435" s="77"/>
    </row>
    <row r="436" spans="1:5" ht="14.4" x14ac:dyDescent="0.3">
      <c r="A436" s="196"/>
      <c r="B436" s="142"/>
      <c r="C436" s="127"/>
      <c r="D436" s="128"/>
      <c r="E436" s="77"/>
    </row>
    <row r="437" spans="1:5" ht="13.2" x14ac:dyDescent="0.25">
      <c r="A437" s="196"/>
      <c r="B437" s="128"/>
      <c r="C437" s="129"/>
      <c r="D437" s="141"/>
      <c r="E437" s="77"/>
    </row>
    <row r="438" spans="1:5" ht="14.4" x14ac:dyDescent="0.3">
      <c r="A438" s="196"/>
      <c r="B438" s="142"/>
      <c r="C438" s="127"/>
      <c r="D438" s="128"/>
      <c r="E438" s="77"/>
    </row>
    <row r="439" spans="1:5" ht="13.2" x14ac:dyDescent="0.25">
      <c r="A439" s="197"/>
      <c r="B439" s="128"/>
      <c r="C439" s="129"/>
      <c r="D439" s="128"/>
      <c r="E439" s="77"/>
    </row>
    <row r="440" spans="1:5" ht="14.4" x14ac:dyDescent="0.3">
      <c r="A440" s="198"/>
      <c r="B440" s="142"/>
      <c r="C440" s="127"/>
      <c r="D440" s="128"/>
      <c r="E440" s="77"/>
    </row>
    <row r="441" spans="1:5" ht="13.2" x14ac:dyDescent="0.25">
      <c r="A441" s="196"/>
      <c r="B441" s="128"/>
      <c r="C441" s="129"/>
      <c r="D441" s="128"/>
      <c r="E441" s="77"/>
    </row>
    <row r="442" spans="1:5" ht="13.2" x14ac:dyDescent="0.25">
      <c r="A442" s="196"/>
      <c r="B442" s="128"/>
      <c r="C442" s="130"/>
      <c r="D442" s="141"/>
      <c r="E442" s="77"/>
    </row>
    <row r="443" spans="1:5" ht="14.4" x14ac:dyDescent="0.3">
      <c r="A443" s="196"/>
      <c r="B443" s="142"/>
      <c r="C443" s="127"/>
      <c r="D443" s="128"/>
      <c r="E443" s="77"/>
    </row>
    <row r="444" spans="1:5" ht="13.2" x14ac:dyDescent="0.25">
      <c r="A444" s="196"/>
      <c r="B444" s="140"/>
      <c r="C444" s="129"/>
      <c r="D444" s="128"/>
      <c r="E444" s="77"/>
    </row>
    <row r="445" spans="1:5" ht="13.2" x14ac:dyDescent="0.25">
      <c r="A445" s="196"/>
      <c r="B445" s="128"/>
      <c r="C445" s="130"/>
      <c r="D445" s="141"/>
      <c r="E445" s="77"/>
    </row>
    <row r="446" spans="1:5" ht="14.4" x14ac:dyDescent="0.3">
      <c r="A446" s="196"/>
      <c r="B446" s="142"/>
      <c r="C446" s="127"/>
      <c r="D446" s="128"/>
      <c r="E446" s="77"/>
    </row>
    <row r="447" spans="1:5" ht="13.2" x14ac:dyDescent="0.25">
      <c r="A447" s="196"/>
      <c r="B447" s="140"/>
      <c r="C447" s="129"/>
      <c r="D447" s="128"/>
      <c r="E447" s="77"/>
    </row>
    <row r="448" spans="1:5" ht="13.2" x14ac:dyDescent="0.25">
      <c r="A448" s="196"/>
      <c r="B448" s="128"/>
      <c r="C448" s="130"/>
      <c r="D448" s="141"/>
      <c r="E448" s="77"/>
    </row>
    <row r="449" spans="1:5" ht="14.4" x14ac:dyDescent="0.3">
      <c r="A449" s="196"/>
      <c r="B449" s="142"/>
      <c r="C449" s="127"/>
      <c r="D449" s="128"/>
      <c r="E449" s="77"/>
    </row>
    <row r="450" spans="1:5" ht="13.2" x14ac:dyDescent="0.25">
      <c r="A450" s="196"/>
      <c r="B450" s="140"/>
      <c r="C450" s="129"/>
      <c r="D450" s="128"/>
      <c r="E450" s="77"/>
    </row>
    <row r="451" spans="1:5" ht="13.2" x14ac:dyDescent="0.25">
      <c r="A451" s="196"/>
      <c r="B451" s="128"/>
      <c r="C451" s="130"/>
      <c r="D451" s="141"/>
      <c r="E451" s="77"/>
    </row>
    <row r="452" spans="1:5" ht="14.4" x14ac:dyDescent="0.3">
      <c r="A452" s="196"/>
      <c r="B452" s="142"/>
      <c r="C452" s="127"/>
      <c r="D452" s="128"/>
      <c r="E452" s="77"/>
    </row>
    <row r="453" spans="1:5" ht="13.2" x14ac:dyDescent="0.25">
      <c r="A453" s="196"/>
      <c r="B453" s="140"/>
      <c r="C453" s="129"/>
      <c r="D453" s="128"/>
      <c r="E453" s="77"/>
    </row>
    <row r="454" spans="1:5" ht="13.2" x14ac:dyDescent="0.25">
      <c r="A454" s="196"/>
      <c r="B454" s="128"/>
      <c r="C454" s="130"/>
      <c r="D454" s="141"/>
      <c r="E454" s="77"/>
    </row>
    <row r="455" spans="1:5" ht="14.4" x14ac:dyDescent="0.3">
      <c r="A455" s="196"/>
      <c r="B455" s="142"/>
      <c r="C455" s="127"/>
      <c r="D455" s="128"/>
      <c r="E455" s="77"/>
    </row>
    <row r="456" spans="1:5" ht="13.2" x14ac:dyDescent="0.25">
      <c r="A456" s="196"/>
      <c r="B456" s="128"/>
      <c r="C456" s="129"/>
      <c r="D456" s="141"/>
      <c r="E456" s="77"/>
    </row>
    <row r="457" spans="1:5" ht="14.4" x14ac:dyDescent="0.3">
      <c r="A457" s="196"/>
      <c r="B457" s="142"/>
      <c r="C457" s="127"/>
      <c r="D457" s="128"/>
      <c r="E457" s="77"/>
    </row>
    <row r="458" spans="1:5" ht="13.2" x14ac:dyDescent="0.25">
      <c r="A458" s="197"/>
      <c r="B458" s="128"/>
      <c r="C458" s="129"/>
      <c r="D458" s="128"/>
      <c r="E458" s="77"/>
    </row>
    <row r="459" spans="1:5" ht="14.4" x14ac:dyDescent="0.3">
      <c r="A459" s="198"/>
      <c r="B459" s="142"/>
      <c r="C459" s="127"/>
      <c r="D459" s="128"/>
      <c r="E459" s="77"/>
    </row>
    <row r="460" spans="1:5" ht="13.2" x14ac:dyDescent="0.25">
      <c r="A460" s="196"/>
      <c r="B460" s="128"/>
      <c r="C460" s="129"/>
      <c r="D460" s="128"/>
      <c r="E460" s="77"/>
    </row>
    <row r="461" spans="1:5" ht="13.2" x14ac:dyDescent="0.25">
      <c r="A461" s="196"/>
      <c r="B461" s="128"/>
      <c r="C461" s="130"/>
      <c r="D461" s="141"/>
      <c r="E461" s="77"/>
    </row>
    <row r="462" spans="1:5" ht="14.4" x14ac:dyDescent="0.3">
      <c r="A462" s="196"/>
      <c r="B462" s="142"/>
      <c r="C462" s="127"/>
      <c r="D462" s="128"/>
      <c r="E462" s="77"/>
    </row>
    <row r="463" spans="1:5" ht="13.2" x14ac:dyDescent="0.25">
      <c r="A463" s="196"/>
      <c r="B463" s="140"/>
      <c r="C463" s="129"/>
      <c r="D463" s="128"/>
      <c r="E463" s="77"/>
    </row>
    <row r="464" spans="1:5" ht="13.2" x14ac:dyDescent="0.25">
      <c r="A464" s="196"/>
      <c r="B464" s="128"/>
      <c r="C464" s="130"/>
      <c r="D464" s="141"/>
      <c r="E464" s="77"/>
    </row>
    <row r="465" spans="1:5" ht="14.4" x14ac:dyDescent="0.3">
      <c r="A465" s="196"/>
      <c r="B465" s="142"/>
      <c r="C465" s="127"/>
      <c r="D465" s="128"/>
      <c r="E465" s="77"/>
    </row>
    <row r="466" spans="1:5" ht="13.2" x14ac:dyDescent="0.25">
      <c r="A466" s="196"/>
      <c r="B466" s="140"/>
      <c r="C466" s="129"/>
      <c r="D466" s="128"/>
      <c r="E466" s="77"/>
    </row>
    <row r="467" spans="1:5" ht="13.2" x14ac:dyDescent="0.25">
      <c r="A467" s="196"/>
      <c r="B467" s="128"/>
      <c r="C467" s="130"/>
      <c r="D467" s="141"/>
      <c r="E467" s="77"/>
    </row>
    <row r="468" spans="1:5" ht="14.4" x14ac:dyDescent="0.3">
      <c r="A468" s="196"/>
      <c r="B468" s="142"/>
      <c r="C468" s="127"/>
      <c r="D468" s="128"/>
      <c r="E468" s="77"/>
    </row>
    <row r="469" spans="1:5" ht="13.2" x14ac:dyDescent="0.25">
      <c r="A469" s="196"/>
      <c r="B469" s="140"/>
      <c r="C469" s="129"/>
      <c r="D469" s="128"/>
      <c r="E469" s="77"/>
    </row>
    <row r="470" spans="1:5" ht="13.2" x14ac:dyDescent="0.25">
      <c r="A470" s="196"/>
      <c r="B470" s="128"/>
      <c r="C470" s="130"/>
      <c r="D470" s="141"/>
      <c r="E470" s="77"/>
    </row>
    <row r="471" spans="1:5" ht="14.4" x14ac:dyDescent="0.3">
      <c r="A471" s="196"/>
      <c r="B471" s="142"/>
      <c r="C471" s="127"/>
      <c r="D471" s="128"/>
      <c r="E471" s="77"/>
    </row>
    <row r="472" spans="1:5" ht="13.2" x14ac:dyDescent="0.25">
      <c r="A472" s="196"/>
      <c r="B472" s="140"/>
      <c r="C472" s="129"/>
      <c r="D472" s="128"/>
      <c r="E472" s="77"/>
    </row>
    <row r="473" spans="1:5" ht="13.2" x14ac:dyDescent="0.25">
      <c r="A473" s="196"/>
      <c r="B473" s="128"/>
      <c r="C473" s="130"/>
      <c r="D473" s="141"/>
      <c r="E473" s="77"/>
    </row>
    <row r="474" spans="1:5" ht="14.4" x14ac:dyDescent="0.3">
      <c r="A474" s="196"/>
      <c r="B474" s="142"/>
      <c r="C474" s="127"/>
      <c r="D474" s="128"/>
      <c r="E474" s="77"/>
    </row>
    <row r="475" spans="1:5" ht="13.2" x14ac:dyDescent="0.25">
      <c r="A475" s="196"/>
      <c r="B475" s="128"/>
      <c r="C475" s="129"/>
      <c r="D475" s="141"/>
      <c r="E475" s="77"/>
    </row>
    <row r="476" spans="1:5" ht="14.4" x14ac:dyDescent="0.3">
      <c r="A476" s="196"/>
      <c r="B476" s="142"/>
      <c r="C476" s="127"/>
      <c r="D476" s="128"/>
      <c r="E476" s="77"/>
    </row>
    <row r="477" spans="1:5" ht="13.2" x14ac:dyDescent="0.25">
      <c r="A477" s="197"/>
      <c r="B477" s="128"/>
      <c r="C477" s="129"/>
      <c r="D477" s="128"/>
      <c r="E477" s="77"/>
    </row>
    <row r="478" spans="1:5" ht="14.4" x14ac:dyDescent="0.3">
      <c r="A478" s="198"/>
      <c r="B478" s="142"/>
      <c r="C478" s="127"/>
      <c r="D478" s="128"/>
      <c r="E478" s="77"/>
    </row>
    <row r="479" spans="1:5" ht="13.2" x14ac:dyDescent="0.25">
      <c r="A479" s="196"/>
      <c r="B479" s="128"/>
      <c r="C479" s="129"/>
      <c r="D479" s="128"/>
      <c r="E479" s="77"/>
    </row>
    <row r="480" spans="1:5" ht="13.2" x14ac:dyDescent="0.25">
      <c r="A480" s="196"/>
      <c r="B480" s="128"/>
      <c r="C480" s="130"/>
      <c r="D480" s="141"/>
      <c r="E480" s="77"/>
    </row>
    <row r="481" spans="1:5" ht="14.4" x14ac:dyDescent="0.3">
      <c r="A481" s="196"/>
      <c r="B481" s="142"/>
      <c r="C481" s="127"/>
      <c r="D481" s="128"/>
      <c r="E481" s="77"/>
    </row>
    <row r="482" spans="1:5" ht="13.2" x14ac:dyDescent="0.25">
      <c r="A482" s="196"/>
      <c r="B482" s="140"/>
      <c r="C482" s="129"/>
      <c r="D482" s="128"/>
      <c r="E482" s="77"/>
    </row>
    <row r="483" spans="1:5" ht="13.2" x14ac:dyDescent="0.25">
      <c r="A483" s="196"/>
      <c r="B483" s="128"/>
      <c r="C483" s="130"/>
      <c r="D483" s="141"/>
      <c r="E483" s="77"/>
    </row>
    <row r="484" spans="1:5" ht="14.4" x14ac:dyDescent="0.3">
      <c r="A484" s="196"/>
      <c r="B484" s="142"/>
      <c r="C484" s="127"/>
      <c r="D484" s="128"/>
      <c r="E484" s="77"/>
    </row>
    <row r="485" spans="1:5" ht="13.2" x14ac:dyDescent="0.25">
      <c r="A485" s="196"/>
      <c r="B485" s="140"/>
      <c r="C485" s="129"/>
      <c r="D485" s="128"/>
      <c r="E485" s="77"/>
    </row>
    <row r="486" spans="1:5" ht="13.2" x14ac:dyDescent="0.25">
      <c r="A486" s="196"/>
      <c r="B486" s="128"/>
      <c r="C486" s="130"/>
      <c r="D486" s="141"/>
      <c r="E486" s="77"/>
    </row>
    <row r="487" spans="1:5" ht="14.4" x14ac:dyDescent="0.3">
      <c r="A487" s="196"/>
      <c r="B487" s="142"/>
      <c r="C487" s="127"/>
      <c r="D487" s="128"/>
      <c r="E487" s="77"/>
    </row>
    <row r="488" spans="1:5" ht="13.2" x14ac:dyDescent="0.25">
      <c r="A488" s="196"/>
      <c r="B488" s="140"/>
      <c r="C488" s="129"/>
      <c r="D488" s="128"/>
      <c r="E488" s="77"/>
    </row>
    <row r="489" spans="1:5" ht="13.2" x14ac:dyDescent="0.25">
      <c r="A489" s="196"/>
      <c r="B489" s="128"/>
      <c r="C489" s="130"/>
      <c r="D489" s="141"/>
      <c r="E489" s="77"/>
    </row>
    <row r="490" spans="1:5" ht="14.4" x14ac:dyDescent="0.3">
      <c r="A490" s="196"/>
      <c r="B490" s="142"/>
      <c r="C490" s="127"/>
      <c r="D490" s="128"/>
      <c r="E490" s="77"/>
    </row>
    <row r="491" spans="1:5" ht="13.2" x14ac:dyDescent="0.25">
      <c r="A491" s="196"/>
      <c r="B491" s="140"/>
      <c r="C491" s="129"/>
      <c r="D491" s="128"/>
      <c r="E491" s="77"/>
    </row>
    <row r="492" spans="1:5" ht="13.2" x14ac:dyDescent="0.25">
      <c r="A492" s="196"/>
      <c r="B492" s="128"/>
      <c r="C492" s="130"/>
      <c r="D492" s="141"/>
      <c r="E492" s="77"/>
    </row>
    <row r="493" spans="1:5" ht="14.4" x14ac:dyDescent="0.3">
      <c r="A493" s="196"/>
      <c r="B493" s="142"/>
      <c r="C493" s="127"/>
      <c r="D493" s="128"/>
      <c r="E493" s="77"/>
    </row>
    <row r="494" spans="1:5" ht="13.2" x14ac:dyDescent="0.25">
      <c r="A494" s="196"/>
      <c r="B494" s="128"/>
      <c r="C494" s="129"/>
      <c r="D494" s="141"/>
      <c r="E494" s="77"/>
    </row>
    <row r="495" spans="1:5" ht="14.4" x14ac:dyDescent="0.3">
      <c r="A495" s="196"/>
      <c r="B495" s="142"/>
      <c r="C495" s="127"/>
      <c r="D495" s="128"/>
      <c r="E495" s="77"/>
    </row>
    <row r="496" spans="1:5" ht="13.2" x14ac:dyDescent="0.25">
      <c r="A496" s="197"/>
      <c r="B496" s="128"/>
      <c r="C496" s="129"/>
      <c r="D496" s="128"/>
      <c r="E496" s="77"/>
    </row>
    <row r="497" spans="1:5" ht="14.4" x14ac:dyDescent="0.3">
      <c r="A497" s="198"/>
      <c r="B497" s="142"/>
      <c r="C497" s="127"/>
      <c r="D497" s="128"/>
      <c r="E497" s="77"/>
    </row>
    <row r="498" spans="1:5" ht="13.2" x14ac:dyDescent="0.25">
      <c r="A498" s="196"/>
      <c r="B498" s="128"/>
      <c r="C498" s="129"/>
      <c r="D498" s="128"/>
      <c r="E498" s="77"/>
    </row>
    <row r="499" spans="1:5" ht="13.2" x14ac:dyDescent="0.25">
      <c r="A499" s="196"/>
      <c r="B499" s="128"/>
      <c r="C499" s="130"/>
      <c r="D499" s="141"/>
      <c r="E499" s="77"/>
    </row>
    <row r="500" spans="1:5" ht="14.4" x14ac:dyDescent="0.3">
      <c r="A500" s="196"/>
      <c r="B500" s="142"/>
      <c r="C500" s="127"/>
      <c r="D500" s="128"/>
      <c r="E500" s="77"/>
    </row>
    <row r="501" spans="1:5" ht="13.2" x14ac:dyDescent="0.25">
      <c r="A501" s="196"/>
      <c r="B501" s="140"/>
      <c r="C501" s="129"/>
      <c r="D501" s="128"/>
      <c r="E501" s="77"/>
    </row>
    <row r="502" spans="1:5" ht="13.2" x14ac:dyDescent="0.25">
      <c r="A502" s="196"/>
      <c r="B502" s="128"/>
      <c r="C502" s="130"/>
      <c r="D502" s="141"/>
      <c r="E502" s="77"/>
    </row>
    <row r="503" spans="1:5" ht="14.4" x14ac:dyDescent="0.3">
      <c r="A503" s="196"/>
      <c r="B503" s="142"/>
      <c r="C503" s="127"/>
      <c r="D503" s="128"/>
      <c r="E503" s="77"/>
    </row>
    <row r="504" spans="1:5" ht="13.2" x14ac:dyDescent="0.25">
      <c r="A504" s="196"/>
      <c r="B504" s="140"/>
      <c r="C504" s="129"/>
      <c r="D504" s="128"/>
      <c r="E504" s="77"/>
    </row>
    <row r="505" spans="1:5" ht="13.2" x14ac:dyDescent="0.25">
      <c r="A505" s="196"/>
      <c r="B505" s="128"/>
      <c r="C505" s="130"/>
      <c r="D505" s="141"/>
      <c r="E505" s="77"/>
    </row>
    <row r="506" spans="1:5" ht="14.4" x14ac:dyDescent="0.3">
      <c r="A506" s="196"/>
      <c r="B506" s="142"/>
      <c r="C506" s="127"/>
      <c r="D506" s="128"/>
      <c r="E506" s="77"/>
    </row>
    <row r="507" spans="1:5" ht="13.2" x14ac:dyDescent="0.25">
      <c r="A507" s="196"/>
      <c r="B507" s="140"/>
      <c r="C507" s="129"/>
      <c r="D507" s="128"/>
      <c r="E507" s="77"/>
    </row>
    <row r="508" spans="1:5" ht="13.2" x14ac:dyDescent="0.25">
      <c r="A508" s="196"/>
      <c r="B508" s="128"/>
      <c r="C508" s="130"/>
      <c r="D508" s="141"/>
      <c r="E508" s="77"/>
    </row>
    <row r="509" spans="1:5" ht="14.4" x14ac:dyDescent="0.3">
      <c r="A509" s="196"/>
      <c r="B509" s="142"/>
      <c r="C509" s="127"/>
      <c r="D509" s="128"/>
      <c r="E509" s="77"/>
    </row>
    <row r="510" spans="1:5" ht="13.2" x14ac:dyDescent="0.25">
      <c r="A510" s="196"/>
      <c r="B510" s="140"/>
      <c r="C510" s="129"/>
      <c r="D510" s="128"/>
      <c r="E510" s="77"/>
    </row>
    <row r="511" spans="1:5" ht="13.2" x14ac:dyDescent="0.25">
      <c r="A511" s="196"/>
      <c r="B511" s="128"/>
      <c r="C511" s="130"/>
      <c r="D511" s="141"/>
      <c r="E511" s="77"/>
    </row>
    <row r="512" spans="1:5" ht="14.4" x14ac:dyDescent="0.3">
      <c r="A512" s="196"/>
      <c r="B512" s="142"/>
      <c r="C512" s="127"/>
      <c r="D512" s="128"/>
      <c r="E512" s="77"/>
    </row>
    <row r="513" spans="1:5" ht="13.2" x14ac:dyDescent="0.25">
      <c r="A513" s="196"/>
      <c r="B513" s="128"/>
      <c r="C513" s="129"/>
      <c r="D513" s="141"/>
      <c r="E513" s="77"/>
    </row>
    <row r="514" spans="1:5" ht="14.4" x14ac:dyDescent="0.3">
      <c r="A514" s="196"/>
      <c r="B514" s="142"/>
      <c r="C514" s="127"/>
      <c r="D514" s="128"/>
      <c r="E514" s="77"/>
    </row>
    <row r="515" spans="1:5" ht="13.2" x14ac:dyDescent="0.25">
      <c r="A515" s="197"/>
      <c r="B515" s="128"/>
      <c r="C515" s="129"/>
      <c r="D515" s="128"/>
      <c r="E515" s="77"/>
    </row>
    <row r="516" spans="1:5" ht="14.4" x14ac:dyDescent="0.3">
      <c r="A516" s="198"/>
      <c r="B516" s="142"/>
      <c r="C516" s="127"/>
      <c r="D516" s="128"/>
      <c r="E516" s="77"/>
    </row>
    <row r="517" spans="1:5" ht="13.2" x14ac:dyDescent="0.25">
      <c r="A517" s="196"/>
      <c r="B517" s="128"/>
      <c r="C517" s="129"/>
      <c r="D517" s="128"/>
      <c r="E517" s="77"/>
    </row>
    <row r="518" spans="1:5" ht="13.2" x14ac:dyDescent="0.25">
      <c r="A518" s="196"/>
      <c r="B518" s="128"/>
      <c r="C518" s="130"/>
      <c r="D518" s="141"/>
      <c r="E518" s="77"/>
    </row>
    <row r="519" spans="1:5" ht="14.4" x14ac:dyDescent="0.3">
      <c r="A519" s="196"/>
      <c r="B519" s="142"/>
      <c r="C519" s="127"/>
      <c r="D519" s="128"/>
      <c r="E519" s="77"/>
    </row>
    <row r="520" spans="1:5" ht="13.2" x14ac:dyDescent="0.25">
      <c r="A520" s="196"/>
      <c r="B520" s="140"/>
      <c r="C520" s="129"/>
      <c r="D520" s="128"/>
      <c r="E520" s="77"/>
    </row>
    <row r="521" spans="1:5" ht="13.2" x14ac:dyDescent="0.25">
      <c r="A521" s="196"/>
      <c r="B521" s="128"/>
      <c r="C521" s="130"/>
      <c r="D521" s="141"/>
      <c r="E521" s="77"/>
    </row>
    <row r="522" spans="1:5" ht="14.4" x14ac:dyDescent="0.3">
      <c r="A522" s="196"/>
      <c r="B522" s="142"/>
      <c r="C522" s="127"/>
      <c r="D522" s="128"/>
      <c r="E522" s="77"/>
    </row>
    <row r="523" spans="1:5" ht="13.2" x14ac:dyDescent="0.25">
      <c r="A523" s="196"/>
      <c r="B523" s="140"/>
      <c r="C523" s="129"/>
      <c r="D523" s="128"/>
      <c r="E523" s="77"/>
    </row>
    <row r="524" spans="1:5" ht="13.2" x14ac:dyDescent="0.25">
      <c r="A524" s="196"/>
      <c r="B524" s="128"/>
      <c r="C524" s="130"/>
      <c r="D524" s="141"/>
      <c r="E524" s="77"/>
    </row>
    <row r="525" spans="1:5" ht="14.4" x14ac:dyDescent="0.3">
      <c r="A525" s="196"/>
      <c r="B525" s="142"/>
      <c r="C525" s="127"/>
      <c r="D525" s="128"/>
      <c r="E525" s="77"/>
    </row>
    <row r="526" spans="1:5" ht="13.2" x14ac:dyDescent="0.25">
      <c r="A526" s="196"/>
      <c r="B526" s="140"/>
      <c r="C526" s="129"/>
      <c r="D526" s="128"/>
      <c r="E526" s="77"/>
    </row>
    <row r="527" spans="1:5" ht="13.2" x14ac:dyDescent="0.25">
      <c r="A527" s="196"/>
      <c r="B527" s="128"/>
      <c r="C527" s="130"/>
      <c r="D527" s="141"/>
      <c r="E527" s="77"/>
    </row>
    <row r="528" spans="1:5" ht="14.4" x14ac:dyDescent="0.3">
      <c r="A528" s="196"/>
      <c r="B528" s="142"/>
      <c r="C528" s="127"/>
      <c r="D528" s="128"/>
      <c r="E528" s="77"/>
    </row>
    <row r="529" spans="1:5" ht="13.2" x14ac:dyDescent="0.25">
      <c r="A529" s="196"/>
      <c r="B529" s="140"/>
      <c r="C529" s="129"/>
      <c r="D529" s="128"/>
      <c r="E529" s="77"/>
    </row>
    <row r="530" spans="1:5" ht="13.2" x14ac:dyDescent="0.25">
      <c r="A530" s="196"/>
      <c r="B530" s="128"/>
      <c r="C530" s="130"/>
      <c r="D530" s="141"/>
      <c r="E530" s="77"/>
    </row>
    <row r="531" spans="1:5" ht="14.4" x14ac:dyDescent="0.3">
      <c r="A531" s="196"/>
      <c r="B531" s="142"/>
      <c r="C531" s="127"/>
      <c r="D531" s="128"/>
      <c r="E531" s="77"/>
    </row>
    <row r="532" spans="1:5" ht="13.2" x14ac:dyDescent="0.25">
      <c r="A532" s="196"/>
      <c r="B532" s="128"/>
      <c r="C532" s="129"/>
      <c r="D532" s="141"/>
      <c r="E532" s="77"/>
    </row>
    <row r="533" spans="1:5" ht="14.4" x14ac:dyDescent="0.3">
      <c r="A533" s="196"/>
      <c r="B533" s="142"/>
      <c r="C533" s="127"/>
      <c r="D533" s="128"/>
      <c r="E533" s="77"/>
    </row>
    <row r="534" spans="1:5" ht="13.2" x14ac:dyDescent="0.25">
      <c r="A534" s="197"/>
      <c r="B534" s="128"/>
      <c r="C534" s="129"/>
      <c r="D534" s="128"/>
      <c r="E534" s="77"/>
    </row>
    <row r="535" spans="1:5" ht="14.4" x14ac:dyDescent="0.3">
      <c r="A535" s="198"/>
      <c r="B535" s="142"/>
      <c r="C535" s="127"/>
      <c r="D535" s="128"/>
      <c r="E535" s="77"/>
    </row>
    <row r="536" spans="1:5" ht="13.2" x14ac:dyDescent="0.25">
      <c r="A536" s="196"/>
      <c r="B536" s="128"/>
      <c r="C536" s="129"/>
      <c r="D536" s="128"/>
      <c r="E536" s="77"/>
    </row>
    <row r="537" spans="1:5" ht="13.2" x14ac:dyDescent="0.25">
      <c r="A537" s="196"/>
      <c r="B537" s="128"/>
      <c r="C537" s="130"/>
      <c r="D537" s="141"/>
      <c r="E537" s="77"/>
    </row>
    <row r="538" spans="1:5" ht="14.4" x14ac:dyDescent="0.3">
      <c r="A538" s="196"/>
      <c r="B538" s="142"/>
      <c r="C538" s="127"/>
      <c r="D538" s="128"/>
      <c r="E538" s="77"/>
    </row>
    <row r="539" spans="1:5" ht="13.2" x14ac:dyDescent="0.25">
      <c r="A539" s="196"/>
      <c r="B539" s="140"/>
      <c r="C539" s="129"/>
      <c r="D539" s="128"/>
      <c r="E539" s="77"/>
    </row>
    <row r="540" spans="1:5" ht="13.2" x14ac:dyDescent="0.25">
      <c r="A540" s="196"/>
      <c r="B540" s="128"/>
      <c r="C540" s="130"/>
      <c r="D540" s="141"/>
      <c r="E540" s="77"/>
    </row>
    <row r="541" spans="1:5" ht="14.4" x14ac:dyDescent="0.3">
      <c r="A541" s="196"/>
      <c r="B541" s="142"/>
      <c r="C541" s="127"/>
      <c r="D541" s="128"/>
      <c r="E541" s="77"/>
    </row>
    <row r="542" spans="1:5" ht="13.2" x14ac:dyDescent="0.25">
      <c r="A542" s="196"/>
      <c r="B542" s="140"/>
      <c r="C542" s="129"/>
      <c r="D542" s="128"/>
      <c r="E542" s="77"/>
    </row>
    <row r="543" spans="1:5" ht="13.2" x14ac:dyDescent="0.25">
      <c r="A543" s="196"/>
      <c r="B543" s="128"/>
      <c r="C543" s="130"/>
      <c r="D543" s="141"/>
      <c r="E543" s="77"/>
    </row>
    <row r="544" spans="1:5" ht="14.4" x14ac:dyDescent="0.3">
      <c r="A544" s="196"/>
      <c r="B544" s="142"/>
      <c r="C544" s="127"/>
      <c r="D544" s="128"/>
      <c r="E544" s="77"/>
    </row>
    <row r="545" spans="1:5" ht="13.2" x14ac:dyDescent="0.25">
      <c r="A545" s="196"/>
      <c r="B545" s="140"/>
      <c r="C545" s="129"/>
      <c r="D545" s="128"/>
      <c r="E545" s="77"/>
    </row>
    <row r="546" spans="1:5" ht="13.2" x14ac:dyDescent="0.25">
      <c r="A546" s="196"/>
      <c r="B546" s="128"/>
      <c r="C546" s="130"/>
      <c r="D546" s="141"/>
      <c r="E546" s="77"/>
    </row>
    <row r="547" spans="1:5" ht="14.4" x14ac:dyDescent="0.3">
      <c r="A547" s="196"/>
      <c r="B547" s="142"/>
      <c r="C547" s="127"/>
      <c r="D547" s="128"/>
      <c r="E547" s="77"/>
    </row>
    <row r="548" spans="1:5" ht="13.2" x14ac:dyDescent="0.25">
      <c r="A548" s="196"/>
      <c r="B548" s="140"/>
      <c r="C548" s="129"/>
      <c r="D548" s="128"/>
      <c r="E548" s="77"/>
    </row>
    <row r="549" spans="1:5" ht="13.2" x14ac:dyDescent="0.25">
      <c r="A549" s="196"/>
      <c r="B549" s="128"/>
      <c r="C549" s="130"/>
      <c r="D549" s="141"/>
      <c r="E549" s="77"/>
    </row>
    <row r="550" spans="1:5" ht="14.4" x14ac:dyDescent="0.3">
      <c r="A550" s="196"/>
      <c r="B550" s="142"/>
      <c r="C550" s="127"/>
      <c r="D550" s="128"/>
      <c r="E550" s="77"/>
    </row>
    <row r="551" spans="1:5" ht="13.2" x14ac:dyDescent="0.25">
      <c r="A551" s="196"/>
      <c r="B551" s="128"/>
      <c r="C551" s="129"/>
      <c r="D551" s="141"/>
      <c r="E551" s="77"/>
    </row>
    <row r="552" spans="1:5" ht="14.4" x14ac:dyDescent="0.3">
      <c r="A552" s="196"/>
      <c r="B552" s="142"/>
      <c r="C552" s="127"/>
      <c r="D552" s="128"/>
      <c r="E552" s="77"/>
    </row>
    <row r="553" spans="1:5" ht="13.2" x14ac:dyDescent="0.25">
      <c r="A553" s="197"/>
      <c r="B553" s="128"/>
      <c r="C553" s="129"/>
      <c r="D553" s="128"/>
      <c r="E553" s="77"/>
    </row>
    <row r="554" spans="1:5" ht="14.4" x14ac:dyDescent="0.3">
      <c r="A554" s="198"/>
      <c r="B554" s="142"/>
      <c r="C554" s="127"/>
      <c r="D554" s="128"/>
      <c r="E554" s="77"/>
    </row>
    <row r="555" spans="1:5" ht="13.2" x14ac:dyDescent="0.25">
      <c r="A555" s="196"/>
      <c r="B555" s="128"/>
      <c r="C555" s="129"/>
      <c r="D555" s="128"/>
      <c r="E555" s="77"/>
    </row>
    <row r="556" spans="1:5" ht="13.2" x14ac:dyDescent="0.25">
      <c r="A556" s="196"/>
      <c r="B556" s="128"/>
      <c r="C556" s="130"/>
      <c r="D556" s="141"/>
      <c r="E556" s="77"/>
    </row>
    <row r="557" spans="1:5" ht="14.4" x14ac:dyDescent="0.3">
      <c r="A557" s="196"/>
      <c r="B557" s="142"/>
      <c r="C557" s="127"/>
      <c r="D557" s="128"/>
      <c r="E557" s="77"/>
    </row>
    <row r="558" spans="1:5" ht="13.2" x14ac:dyDescent="0.25">
      <c r="A558" s="196"/>
      <c r="B558" s="140"/>
      <c r="C558" s="129"/>
      <c r="D558" s="128"/>
      <c r="E558" s="77"/>
    </row>
    <row r="559" spans="1:5" ht="13.2" x14ac:dyDescent="0.25">
      <c r="A559" s="196"/>
      <c r="B559" s="128"/>
      <c r="C559" s="130"/>
      <c r="D559" s="141"/>
      <c r="E559" s="77"/>
    </row>
    <row r="560" spans="1:5" ht="14.4" x14ac:dyDescent="0.3">
      <c r="A560" s="196"/>
      <c r="B560" s="142"/>
      <c r="C560" s="127"/>
      <c r="D560" s="128"/>
      <c r="E560" s="77"/>
    </row>
    <row r="561" spans="1:5" ht="13.2" x14ac:dyDescent="0.25">
      <c r="A561" s="196"/>
      <c r="B561" s="140"/>
      <c r="C561" s="129"/>
      <c r="D561" s="128"/>
      <c r="E561" s="77"/>
    </row>
    <row r="562" spans="1:5" ht="13.2" x14ac:dyDescent="0.25">
      <c r="A562" s="196"/>
      <c r="B562" s="128"/>
      <c r="C562" s="130"/>
      <c r="D562" s="141"/>
      <c r="E562" s="77"/>
    </row>
    <row r="563" spans="1:5" ht="14.4" x14ac:dyDescent="0.3">
      <c r="A563" s="196"/>
      <c r="B563" s="142"/>
      <c r="C563" s="127"/>
      <c r="D563" s="128"/>
      <c r="E563" s="77"/>
    </row>
    <row r="564" spans="1:5" ht="13.2" x14ac:dyDescent="0.25">
      <c r="A564" s="196"/>
      <c r="B564" s="140"/>
      <c r="C564" s="129"/>
      <c r="D564" s="128"/>
      <c r="E564" s="77"/>
    </row>
    <row r="565" spans="1:5" ht="13.2" x14ac:dyDescent="0.25">
      <c r="A565" s="196"/>
      <c r="B565" s="128"/>
      <c r="C565" s="130"/>
      <c r="D565" s="141"/>
      <c r="E565" s="77"/>
    </row>
    <row r="566" spans="1:5" ht="14.4" x14ac:dyDescent="0.3">
      <c r="A566" s="196"/>
      <c r="B566" s="142"/>
      <c r="C566" s="127"/>
      <c r="D566" s="128"/>
      <c r="E566" s="77"/>
    </row>
    <row r="567" spans="1:5" ht="13.2" x14ac:dyDescent="0.25">
      <c r="A567" s="196"/>
      <c r="B567" s="140"/>
      <c r="C567" s="129"/>
      <c r="D567" s="128"/>
      <c r="E567" s="77"/>
    </row>
    <row r="568" spans="1:5" ht="13.2" x14ac:dyDescent="0.25">
      <c r="A568" s="196"/>
      <c r="B568" s="128"/>
      <c r="C568" s="130"/>
      <c r="D568" s="141"/>
      <c r="E568" s="77"/>
    </row>
    <row r="569" spans="1:5" ht="14.4" x14ac:dyDescent="0.3">
      <c r="A569" s="196"/>
      <c r="B569" s="142"/>
      <c r="C569" s="127"/>
      <c r="D569" s="128"/>
      <c r="E569" s="77"/>
    </row>
    <row r="570" spans="1:5" ht="13.2" x14ac:dyDescent="0.25">
      <c r="A570" s="196"/>
      <c r="B570" s="128"/>
      <c r="C570" s="129"/>
      <c r="D570" s="141"/>
      <c r="E570" s="77"/>
    </row>
    <row r="571" spans="1:5" ht="14.4" x14ac:dyDescent="0.3">
      <c r="A571" s="196"/>
      <c r="B571" s="142"/>
      <c r="C571" s="127"/>
      <c r="D571" s="128"/>
      <c r="E571" s="77"/>
    </row>
    <row r="572" spans="1:5" ht="13.2" x14ac:dyDescent="0.25">
      <c r="A572" s="197"/>
      <c r="B572" s="128"/>
      <c r="C572" s="129"/>
      <c r="D572" s="128"/>
      <c r="E572" s="77"/>
    </row>
    <row r="573" spans="1:5" ht="14.4" x14ac:dyDescent="0.3">
      <c r="A573" s="198"/>
      <c r="B573" s="142"/>
      <c r="C573" s="127"/>
      <c r="D573" s="128"/>
      <c r="E573" s="77"/>
    </row>
    <row r="574" spans="1:5" ht="13.2" x14ac:dyDescent="0.25">
      <c r="A574" s="196"/>
      <c r="B574" s="128"/>
      <c r="C574" s="129"/>
      <c r="D574" s="128"/>
      <c r="E574" s="77"/>
    </row>
    <row r="575" spans="1:5" ht="13.2" x14ac:dyDescent="0.25">
      <c r="A575" s="196"/>
      <c r="B575" s="128"/>
      <c r="C575" s="130"/>
      <c r="D575" s="141"/>
      <c r="E575" s="77"/>
    </row>
    <row r="576" spans="1:5" ht="14.4" x14ac:dyDescent="0.3">
      <c r="A576" s="196"/>
      <c r="B576" s="142"/>
      <c r="C576" s="127"/>
      <c r="D576" s="128"/>
      <c r="E576" s="77"/>
    </row>
    <row r="577" spans="1:5" ht="13.2" x14ac:dyDescent="0.25">
      <c r="A577" s="196"/>
      <c r="B577" s="140"/>
      <c r="C577" s="129"/>
      <c r="D577" s="128"/>
      <c r="E577" s="77"/>
    </row>
    <row r="578" spans="1:5" ht="13.2" x14ac:dyDescent="0.25">
      <c r="A578" s="196"/>
      <c r="B578" s="128"/>
      <c r="C578" s="130"/>
      <c r="D578" s="141"/>
      <c r="E578" s="77"/>
    </row>
    <row r="579" spans="1:5" ht="14.4" x14ac:dyDescent="0.3">
      <c r="A579" s="196"/>
      <c r="B579" s="142"/>
      <c r="C579" s="127"/>
      <c r="D579" s="128"/>
      <c r="E579" s="77"/>
    </row>
    <row r="580" spans="1:5" ht="13.2" x14ac:dyDescent="0.25">
      <c r="A580" s="196"/>
      <c r="B580" s="140"/>
      <c r="C580" s="129"/>
      <c r="D580" s="128"/>
      <c r="E580" s="77"/>
    </row>
    <row r="581" spans="1:5" ht="13.2" x14ac:dyDescent="0.25">
      <c r="A581" s="196"/>
      <c r="B581" s="128"/>
      <c r="C581" s="130"/>
      <c r="D581" s="141"/>
      <c r="E581" s="77"/>
    </row>
    <row r="582" spans="1:5" ht="14.4" x14ac:dyDescent="0.3">
      <c r="A582" s="196"/>
      <c r="B582" s="142"/>
      <c r="C582" s="127"/>
      <c r="D582" s="128"/>
      <c r="E582" s="77"/>
    </row>
    <row r="583" spans="1:5" ht="13.2" x14ac:dyDescent="0.25">
      <c r="A583" s="196"/>
      <c r="B583" s="140"/>
      <c r="C583" s="129"/>
      <c r="D583" s="128"/>
      <c r="E583" s="77"/>
    </row>
    <row r="584" spans="1:5" ht="13.2" x14ac:dyDescent="0.25">
      <c r="A584" s="196"/>
      <c r="B584" s="128"/>
      <c r="C584" s="130"/>
      <c r="D584" s="141"/>
      <c r="E584" s="77"/>
    </row>
    <row r="585" spans="1:5" ht="14.4" x14ac:dyDescent="0.3">
      <c r="A585" s="196"/>
      <c r="B585" s="142"/>
      <c r="C585" s="127"/>
      <c r="D585" s="128"/>
      <c r="E585" s="77"/>
    </row>
    <row r="586" spans="1:5" ht="13.2" x14ac:dyDescent="0.25">
      <c r="A586" s="196"/>
      <c r="B586" s="140"/>
      <c r="C586" s="129"/>
      <c r="D586" s="128"/>
      <c r="E586" s="77"/>
    </row>
    <row r="587" spans="1:5" ht="13.2" x14ac:dyDescent="0.25">
      <c r="A587" s="196"/>
      <c r="B587" s="128"/>
      <c r="C587" s="130"/>
      <c r="D587" s="141"/>
      <c r="E587" s="77"/>
    </row>
    <row r="588" spans="1:5" ht="14.4" x14ac:dyDescent="0.3">
      <c r="A588" s="196"/>
      <c r="B588" s="142"/>
      <c r="C588" s="127"/>
      <c r="D588" s="128"/>
      <c r="E588" s="77"/>
    </row>
    <row r="589" spans="1:5" ht="13.2" x14ac:dyDescent="0.25">
      <c r="A589" s="196"/>
      <c r="B589" s="128"/>
      <c r="C589" s="129"/>
      <c r="D589" s="141"/>
      <c r="E589" s="77"/>
    </row>
    <row r="590" spans="1:5" ht="14.4" x14ac:dyDescent="0.3">
      <c r="A590" s="196"/>
      <c r="B590" s="142"/>
      <c r="C590" s="127"/>
      <c r="D590" s="128"/>
      <c r="E590" s="77"/>
    </row>
    <row r="591" spans="1:5" ht="13.2" x14ac:dyDescent="0.25">
      <c r="A591" s="197"/>
      <c r="B591" s="128"/>
      <c r="C591" s="129"/>
      <c r="D591" s="128"/>
      <c r="E591" s="77"/>
    </row>
    <row r="592" spans="1:5" ht="14.4" x14ac:dyDescent="0.3">
      <c r="A592" s="198"/>
      <c r="B592" s="142"/>
      <c r="C592" s="127"/>
      <c r="D592" s="128"/>
      <c r="E592" s="77"/>
    </row>
    <row r="593" spans="1:5" ht="13.2" x14ac:dyDescent="0.25">
      <c r="A593" s="196"/>
      <c r="B593" s="128"/>
      <c r="C593" s="129"/>
      <c r="D593" s="128"/>
      <c r="E593" s="77"/>
    </row>
    <row r="594" spans="1:5" ht="13.2" x14ac:dyDescent="0.25">
      <c r="A594" s="196"/>
      <c r="B594" s="128"/>
      <c r="C594" s="130"/>
      <c r="D594" s="141"/>
      <c r="E594" s="77"/>
    </row>
    <row r="595" spans="1:5" ht="14.4" x14ac:dyDescent="0.3">
      <c r="A595" s="196"/>
      <c r="B595" s="142"/>
      <c r="C595" s="127"/>
      <c r="D595" s="128"/>
      <c r="E595" s="77"/>
    </row>
    <row r="596" spans="1:5" ht="13.2" x14ac:dyDescent="0.25">
      <c r="A596" s="196"/>
      <c r="B596" s="140"/>
      <c r="C596" s="129"/>
      <c r="D596" s="128"/>
      <c r="E596" s="77"/>
    </row>
    <row r="597" spans="1:5" ht="13.2" x14ac:dyDescent="0.25">
      <c r="A597" s="196"/>
      <c r="B597" s="128"/>
      <c r="C597" s="130"/>
      <c r="D597" s="141"/>
      <c r="E597" s="77"/>
    </row>
    <row r="598" spans="1:5" ht="14.4" x14ac:dyDescent="0.3">
      <c r="A598" s="196"/>
      <c r="B598" s="142"/>
      <c r="C598" s="127"/>
      <c r="D598" s="128"/>
      <c r="E598" s="77"/>
    </row>
    <row r="599" spans="1:5" ht="13.2" x14ac:dyDescent="0.25">
      <c r="A599" s="196"/>
      <c r="B599" s="140"/>
      <c r="C599" s="129"/>
      <c r="D599" s="128"/>
      <c r="E599" s="77"/>
    </row>
    <row r="600" spans="1:5" ht="13.2" x14ac:dyDescent="0.25">
      <c r="A600" s="196"/>
      <c r="B600" s="128"/>
      <c r="C600" s="130"/>
      <c r="D600" s="141"/>
      <c r="E600" s="77"/>
    </row>
    <row r="601" spans="1:5" ht="14.4" x14ac:dyDescent="0.3">
      <c r="A601" s="196"/>
      <c r="B601" s="142"/>
      <c r="C601" s="127"/>
      <c r="D601" s="128"/>
      <c r="E601" s="77"/>
    </row>
    <row r="602" spans="1:5" ht="13.2" x14ac:dyDescent="0.25">
      <c r="A602" s="196"/>
      <c r="B602" s="140"/>
      <c r="C602" s="129"/>
      <c r="D602" s="128"/>
      <c r="E602" s="77"/>
    </row>
    <row r="603" spans="1:5" ht="13.2" x14ac:dyDescent="0.25">
      <c r="A603" s="196"/>
      <c r="B603" s="128"/>
      <c r="C603" s="130"/>
      <c r="D603" s="141"/>
      <c r="E603" s="77"/>
    </row>
    <row r="604" spans="1:5" ht="14.4" x14ac:dyDescent="0.3">
      <c r="A604" s="196"/>
      <c r="B604" s="142"/>
      <c r="C604" s="127"/>
      <c r="D604" s="128"/>
      <c r="E604" s="77"/>
    </row>
    <row r="605" spans="1:5" ht="13.2" x14ac:dyDescent="0.25">
      <c r="A605" s="196"/>
      <c r="B605" s="140"/>
      <c r="C605" s="129"/>
      <c r="D605" s="128"/>
      <c r="E605" s="77"/>
    </row>
    <row r="606" spans="1:5" ht="13.2" x14ac:dyDescent="0.25">
      <c r="A606" s="196"/>
      <c r="B606" s="128"/>
      <c r="C606" s="130"/>
      <c r="D606" s="141"/>
      <c r="E606" s="77"/>
    </row>
    <row r="607" spans="1:5" ht="14.4" x14ac:dyDescent="0.3">
      <c r="A607" s="196"/>
      <c r="B607" s="142"/>
      <c r="C607" s="127"/>
      <c r="D607" s="128"/>
      <c r="E607" s="77"/>
    </row>
    <row r="608" spans="1:5" ht="13.2" x14ac:dyDescent="0.25">
      <c r="A608" s="196"/>
      <c r="B608" s="128"/>
      <c r="C608" s="129"/>
      <c r="D608" s="141"/>
      <c r="E608" s="77"/>
    </row>
    <row r="609" spans="1:5" ht="14.4" x14ac:dyDescent="0.3">
      <c r="A609" s="196"/>
      <c r="B609" s="142"/>
      <c r="C609" s="127"/>
      <c r="D609" s="128"/>
      <c r="E609" s="77"/>
    </row>
    <row r="610" spans="1:5" ht="13.2" x14ac:dyDescent="0.25">
      <c r="A610" s="197"/>
      <c r="B610" s="128"/>
      <c r="C610" s="129"/>
      <c r="D610" s="128"/>
      <c r="E610" s="77"/>
    </row>
    <row r="611" spans="1:5" ht="14.4" x14ac:dyDescent="0.3">
      <c r="A611" s="198"/>
      <c r="B611" s="142"/>
      <c r="C611" s="127"/>
      <c r="D611" s="128"/>
      <c r="E611" s="77"/>
    </row>
    <row r="612" spans="1:5" ht="13.2" x14ac:dyDescent="0.25">
      <c r="A612" s="196"/>
      <c r="B612" s="128"/>
      <c r="C612" s="129"/>
      <c r="D612" s="128"/>
      <c r="E612" s="77"/>
    </row>
    <row r="613" spans="1:5" ht="13.2" x14ac:dyDescent="0.25">
      <c r="A613" s="196"/>
      <c r="B613" s="128"/>
      <c r="C613" s="130"/>
      <c r="D613" s="141"/>
      <c r="E613" s="77"/>
    </row>
    <row r="614" spans="1:5" ht="14.4" x14ac:dyDescent="0.3">
      <c r="A614" s="196"/>
      <c r="B614" s="142"/>
      <c r="C614" s="127"/>
      <c r="D614" s="128"/>
      <c r="E614" s="77"/>
    </row>
    <row r="615" spans="1:5" ht="13.2" x14ac:dyDescent="0.25">
      <c r="A615" s="196"/>
      <c r="B615" s="140"/>
      <c r="C615" s="129"/>
      <c r="D615" s="128"/>
      <c r="E615" s="77"/>
    </row>
    <row r="616" spans="1:5" ht="13.2" x14ac:dyDescent="0.25">
      <c r="A616" s="196"/>
      <c r="B616" s="128"/>
      <c r="C616" s="130"/>
      <c r="D616" s="141"/>
      <c r="E616" s="77"/>
    </row>
    <row r="617" spans="1:5" ht="14.4" x14ac:dyDescent="0.3">
      <c r="A617" s="196"/>
      <c r="B617" s="142"/>
      <c r="C617" s="127"/>
      <c r="D617" s="128"/>
      <c r="E617" s="77"/>
    </row>
    <row r="618" spans="1:5" ht="13.2" x14ac:dyDescent="0.25">
      <c r="A618" s="196"/>
      <c r="B618" s="140"/>
      <c r="C618" s="129"/>
      <c r="D618" s="128"/>
      <c r="E618" s="77"/>
    </row>
    <row r="619" spans="1:5" ht="13.2" x14ac:dyDescent="0.25">
      <c r="A619" s="196"/>
      <c r="B619" s="128"/>
      <c r="C619" s="130"/>
      <c r="D619" s="141"/>
      <c r="E619" s="77"/>
    </row>
    <row r="620" spans="1:5" ht="14.4" x14ac:dyDescent="0.3">
      <c r="A620" s="196"/>
      <c r="B620" s="142"/>
      <c r="C620" s="127"/>
      <c r="D620" s="128"/>
      <c r="E620" s="77"/>
    </row>
    <row r="621" spans="1:5" ht="13.2" x14ac:dyDescent="0.25">
      <c r="A621" s="196"/>
      <c r="B621" s="140"/>
      <c r="C621" s="129"/>
      <c r="D621" s="128"/>
      <c r="E621" s="77"/>
    </row>
    <row r="622" spans="1:5" ht="13.2" x14ac:dyDescent="0.25">
      <c r="A622" s="196"/>
      <c r="B622" s="128"/>
      <c r="C622" s="130"/>
      <c r="D622" s="141"/>
      <c r="E622" s="77"/>
    </row>
    <row r="623" spans="1:5" ht="14.4" x14ac:dyDescent="0.3">
      <c r="A623" s="196"/>
      <c r="B623" s="142"/>
      <c r="C623" s="127"/>
      <c r="D623" s="128"/>
      <c r="E623" s="77"/>
    </row>
    <row r="624" spans="1:5" ht="13.2" x14ac:dyDescent="0.25">
      <c r="A624" s="196"/>
      <c r="B624" s="140"/>
      <c r="C624" s="129"/>
      <c r="D624" s="128"/>
      <c r="E624" s="77"/>
    </row>
    <row r="625" spans="1:5" ht="13.2" x14ac:dyDescent="0.25">
      <c r="A625" s="196"/>
      <c r="B625" s="128"/>
      <c r="C625" s="130"/>
      <c r="D625" s="141"/>
      <c r="E625" s="77"/>
    </row>
    <row r="626" spans="1:5" ht="14.4" x14ac:dyDescent="0.3">
      <c r="A626" s="196"/>
      <c r="B626" s="142"/>
      <c r="C626" s="127"/>
      <c r="D626" s="128"/>
      <c r="E626" s="77"/>
    </row>
    <row r="627" spans="1:5" ht="13.2" x14ac:dyDescent="0.25">
      <c r="A627" s="196"/>
      <c r="B627" s="128"/>
      <c r="C627" s="129"/>
      <c r="D627" s="141"/>
      <c r="E627" s="77"/>
    </row>
    <row r="628" spans="1:5" ht="14.4" x14ac:dyDescent="0.3">
      <c r="A628" s="196"/>
      <c r="B628" s="142"/>
      <c r="C628" s="127"/>
      <c r="D628" s="128"/>
      <c r="E628" s="77"/>
    </row>
    <row r="629" spans="1:5" ht="13.2" x14ac:dyDescent="0.25">
      <c r="A629" s="197"/>
      <c r="B629" s="128"/>
      <c r="C629" s="129"/>
      <c r="D629" s="128"/>
      <c r="E629" s="77"/>
    </row>
    <row r="630" spans="1:5" ht="14.4" x14ac:dyDescent="0.3">
      <c r="A630" s="198"/>
      <c r="B630" s="142"/>
      <c r="C630" s="127"/>
      <c r="D630" s="128"/>
      <c r="E630" s="77"/>
    </row>
    <row r="631" spans="1:5" ht="13.2" x14ac:dyDescent="0.25">
      <c r="A631" s="196"/>
      <c r="B631" s="128"/>
      <c r="C631" s="129"/>
      <c r="D631" s="128"/>
      <c r="E631" s="77"/>
    </row>
    <row r="632" spans="1:5" ht="13.2" x14ac:dyDescent="0.25">
      <c r="A632" s="196"/>
      <c r="B632" s="128"/>
      <c r="C632" s="130"/>
      <c r="D632" s="141"/>
      <c r="E632" s="77"/>
    </row>
    <row r="633" spans="1:5" ht="14.4" x14ac:dyDescent="0.3">
      <c r="A633" s="196"/>
      <c r="B633" s="142"/>
      <c r="C633" s="127"/>
      <c r="D633" s="128"/>
      <c r="E633" s="77"/>
    </row>
    <row r="634" spans="1:5" ht="13.2" x14ac:dyDescent="0.25">
      <c r="A634" s="196"/>
      <c r="B634" s="140"/>
      <c r="C634" s="129"/>
      <c r="D634" s="128"/>
      <c r="E634" s="77"/>
    </row>
    <row r="635" spans="1:5" ht="13.2" x14ac:dyDescent="0.25">
      <c r="A635" s="196"/>
      <c r="B635" s="128"/>
      <c r="C635" s="130"/>
      <c r="D635" s="141"/>
      <c r="E635" s="77"/>
    </row>
    <row r="636" spans="1:5" ht="14.4" x14ac:dyDescent="0.3">
      <c r="A636" s="196"/>
      <c r="B636" s="142"/>
      <c r="C636" s="127"/>
      <c r="D636" s="128"/>
      <c r="E636" s="77"/>
    </row>
    <row r="637" spans="1:5" ht="13.2" x14ac:dyDescent="0.25">
      <c r="A637" s="196"/>
      <c r="B637" s="140"/>
      <c r="C637" s="129"/>
      <c r="D637" s="128"/>
      <c r="E637" s="77"/>
    </row>
    <row r="638" spans="1:5" ht="13.2" x14ac:dyDescent="0.25">
      <c r="A638" s="196"/>
      <c r="B638" s="128"/>
      <c r="C638" s="130"/>
      <c r="D638" s="141"/>
      <c r="E638" s="77"/>
    </row>
    <row r="639" spans="1:5" ht="14.4" x14ac:dyDescent="0.3">
      <c r="A639" s="196"/>
      <c r="B639" s="142"/>
      <c r="C639" s="127"/>
      <c r="D639" s="128"/>
      <c r="E639" s="77"/>
    </row>
    <row r="640" spans="1:5" ht="13.2" x14ac:dyDescent="0.25">
      <c r="A640" s="196"/>
      <c r="B640" s="140"/>
      <c r="C640" s="129"/>
      <c r="D640" s="128"/>
      <c r="E640" s="77"/>
    </row>
    <row r="641" spans="1:5" ht="13.2" x14ac:dyDescent="0.25">
      <c r="A641" s="196"/>
      <c r="B641" s="128"/>
      <c r="C641" s="130"/>
      <c r="D641" s="141"/>
      <c r="E641" s="77"/>
    </row>
    <row r="642" spans="1:5" ht="14.4" x14ac:dyDescent="0.3">
      <c r="A642" s="196"/>
      <c r="B642" s="142"/>
      <c r="C642" s="127"/>
      <c r="D642" s="128"/>
      <c r="E642" s="77"/>
    </row>
    <row r="643" spans="1:5" ht="13.2" x14ac:dyDescent="0.25">
      <c r="A643" s="196"/>
      <c r="B643" s="140"/>
      <c r="C643" s="129"/>
      <c r="D643" s="128"/>
      <c r="E643" s="77"/>
    </row>
    <row r="644" spans="1:5" ht="13.2" x14ac:dyDescent="0.25">
      <c r="A644" s="196"/>
      <c r="B644" s="128"/>
      <c r="C644" s="130"/>
      <c r="D644" s="141"/>
      <c r="E644" s="77"/>
    </row>
    <row r="645" spans="1:5" ht="14.4" x14ac:dyDescent="0.3">
      <c r="A645" s="196"/>
      <c r="B645" s="142"/>
      <c r="C645" s="127"/>
      <c r="D645" s="128"/>
      <c r="E645" s="77"/>
    </row>
    <row r="646" spans="1:5" ht="13.2" x14ac:dyDescent="0.25">
      <c r="A646" s="196"/>
      <c r="B646" s="128"/>
      <c r="C646" s="129"/>
      <c r="D646" s="141"/>
      <c r="E646" s="77"/>
    </row>
    <row r="647" spans="1:5" ht="14.4" x14ac:dyDescent="0.3">
      <c r="A647" s="196"/>
      <c r="B647" s="142"/>
      <c r="C647" s="127"/>
      <c r="D647" s="128"/>
      <c r="E647" s="77"/>
    </row>
    <row r="648" spans="1:5" ht="13.2" x14ac:dyDescent="0.25">
      <c r="A648" s="197"/>
      <c r="B648" s="128"/>
      <c r="C648" s="129"/>
      <c r="D648" s="128"/>
      <c r="E648" s="77"/>
    </row>
    <row r="649" spans="1:5" ht="14.4" x14ac:dyDescent="0.3">
      <c r="A649" s="198"/>
      <c r="B649" s="142"/>
      <c r="C649" s="127"/>
      <c r="D649" s="128"/>
      <c r="E649" s="77"/>
    </row>
    <row r="650" spans="1:5" ht="13.2" x14ac:dyDescent="0.25">
      <c r="A650" s="196"/>
      <c r="B650" s="128"/>
      <c r="C650" s="129"/>
      <c r="D650" s="128"/>
      <c r="E650" s="77"/>
    </row>
    <row r="651" spans="1:5" ht="13.2" x14ac:dyDescent="0.25">
      <c r="A651" s="196"/>
      <c r="B651" s="128"/>
      <c r="C651" s="130"/>
      <c r="D651" s="141"/>
      <c r="E651" s="77"/>
    </row>
    <row r="652" spans="1:5" ht="14.4" x14ac:dyDescent="0.3">
      <c r="A652" s="196"/>
      <c r="B652" s="142"/>
      <c r="C652" s="127"/>
      <c r="D652" s="128"/>
      <c r="E652" s="77"/>
    </row>
    <row r="653" spans="1:5" ht="13.2" x14ac:dyDescent="0.25">
      <c r="A653" s="196"/>
      <c r="B653" s="140"/>
      <c r="C653" s="129"/>
      <c r="D653" s="128"/>
      <c r="E653" s="77"/>
    </row>
    <row r="654" spans="1:5" ht="13.2" x14ac:dyDescent="0.25">
      <c r="A654" s="196"/>
      <c r="B654" s="128"/>
      <c r="C654" s="130"/>
      <c r="D654" s="141"/>
      <c r="E654" s="77"/>
    </row>
    <row r="655" spans="1:5" ht="14.4" x14ac:dyDescent="0.3">
      <c r="A655" s="196"/>
      <c r="B655" s="142"/>
      <c r="C655" s="127"/>
      <c r="D655" s="128"/>
      <c r="E655" s="77"/>
    </row>
    <row r="656" spans="1:5" ht="13.2" x14ac:dyDescent="0.25">
      <c r="A656" s="196"/>
      <c r="B656" s="140"/>
      <c r="C656" s="129"/>
      <c r="D656" s="128"/>
      <c r="E656" s="77"/>
    </row>
    <row r="657" spans="1:5" ht="13.2" x14ac:dyDescent="0.25">
      <c r="A657" s="196"/>
      <c r="B657" s="128"/>
      <c r="C657" s="130"/>
      <c r="D657" s="141"/>
      <c r="E657" s="77"/>
    </row>
    <row r="658" spans="1:5" ht="14.4" x14ac:dyDescent="0.3">
      <c r="A658" s="196"/>
      <c r="B658" s="142"/>
      <c r="C658" s="127"/>
      <c r="D658" s="128"/>
      <c r="E658" s="77"/>
    </row>
    <row r="659" spans="1:5" ht="13.2" x14ac:dyDescent="0.25">
      <c r="A659" s="196"/>
      <c r="B659" s="140"/>
      <c r="C659" s="129"/>
      <c r="D659" s="128"/>
      <c r="E659" s="77"/>
    </row>
    <row r="660" spans="1:5" ht="13.2" x14ac:dyDescent="0.25">
      <c r="A660" s="196"/>
      <c r="B660" s="128"/>
      <c r="C660" s="130"/>
      <c r="D660" s="141"/>
      <c r="E660" s="77"/>
    </row>
    <row r="661" spans="1:5" ht="14.4" x14ac:dyDescent="0.3">
      <c r="A661" s="196"/>
      <c r="B661" s="142"/>
      <c r="C661" s="127"/>
      <c r="D661" s="128"/>
      <c r="E661" s="77"/>
    </row>
    <row r="662" spans="1:5" ht="13.2" x14ac:dyDescent="0.25">
      <c r="A662" s="196"/>
      <c r="B662" s="140"/>
      <c r="C662" s="129"/>
      <c r="D662" s="128"/>
      <c r="E662" s="77"/>
    </row>
    <row r="663" spans="1:5" ht="13.2" x14ac:dyDescent="0.25">
      <c r="A663" s="196"/>
      <c r="B663" s="128"/>
      <c r="C663" s="130"/>
      <c r="D663" s="141"/>
      <c r="E663" s="77"/>
    </row>
    <row r="664" spans="1:5" ht="14.4" x14ac:dyDescent="0.3">
      <c r="A664" s="196"/>
      <c r="B664" s="142"/>
      <c r="C664" s="127"/>
      <c r="D664" s="128"/>
      <c r="E664" s="77"/>
    </row>
    <row r="665" spans="1:5" ht="13.2" x14ac:dyDescent="0.25">
      <c r="A665" s="196"/>
      <c r="B665" s="128"/>
      <c r="C665" s="129"/>
      <c r="D665" s="141"/>
      <c r="E665" s="77"/>
    </row>
    <row r="666" spans="1:5" ht="14.4" x14ac:dyDescent="0.3">
      <c r="A666" s="196"/>
      <c r="B666" s="142"/>
      <c r="C666" s="127"/>
      <c r="D666" s="128"/>
      <c r="E666" s="77"/>
    </row>
    <row r="667" spans="1:5" ht="13.2" x14ac:dyDescent="0.25">
      <c r="A667" s="197"/>
      <c r="B667" s="128"/>
      <c r="C667" s="129"/>
      <c r="D667" s="128"/>
      <c r="E667" s="77"/>
    </row>
    <row r="668" spans="1:5" ht="14.4" x14ac:dyDescent="0.3">
      <c r="A668" s="198"/>
      <c r="B668" s="142"/>
      <c r="C668" s="127"/>
      <c r="D668" s="128"/>
      <c r="E668" s="77"/>
    </row>
    <row r="669" spans="1:5" ht="13.2" x14ac:dyDescent="0.25">
      <c r="A669" s="196"/>
      <c r="B669" s="128"/>
      <c r="C669" s="129"/>
      <c r="D669" s="128"/>
      <c r="E669" s="77"/>
    </row>
    <row r="670" spans="1:5" ht="13.2" x14ac:dyDescent="0.25">
      <c r="A670" s="196"/>
      <c r="B670" s="128"/>
      <c r="C670" s="130"/>
      <c r="D670" s="141"/>
      <c r="E670" s="77"/>
    </row>
    <row r="671" spans="1:5" ht="14.4" x14ac:dyDescent="0.3">
      <c r="A671" s="196"/>
      <c r="B671" s="142"/>
      <c r="C671" s="127"/>
      <c r="D671" s="128"/>
      <c r="E671" s="77"/>
    </row>
    <row r="672" spans="1:5" ht="13.2" x14ac:dyDescent="0.25">
      <c r="A672" s="196"/>
      <c r="B672" s="140"/>
      <c r="C672" s="129"/>
      <c r="D672" s="128"/>
      <c r="E672" s="77"/>
    </row>
    <row r="673" spans="1:5" ht="13.2" x14ac:dyDescent="0.25">
      <c r="A673" s="196"/>
      <c r="B673" s="128"/>
      <c r="C673" s="130"/>
      <c r="D673" s="141"/>
      <c r="E673" s="77"/>
    </row>
    <row r="674" spans="1:5" ht="14.4" x14ac:dyDescent="0.3">
      <c r="A674" s="196"/>
      <c r="B674" s="142"/>
      <c r="C674" s="127"/>
      <c r="D674" s="128"/>
      <c r="E674" s="77"/>
    </row>
    <row r="675" spans="1:5" ht="13.2" x14ac:dyDescent="0.25">
      <c r="A675" s="196"/>
      <c r="B675" s="140"/>
      <c r="C675" s="129"/>
      <c r="D675" s="128"/>
      <c r="E675" s="77"/>
    </row>
    <row r="676" spans="1:5" ht="13.2" x14ac:dyDescent="0.25">
      <c r="A676" s="196"/>
      <c r="B676" s="128"/>
      <c r="C676" s="130"/>
      <c r="D676" s="141"/>
      <c r="E676" s="77"/>
    </row>
    <row r="677" spans="1:5" ht="14.4" x14ac:dyDescent="0.3">
      <c r="A677" s="196"/>
      <c r="B677" s="142"/>
      <c r="C677" s="127"/>
      <c r="D677" s="128"/>
      <c r="E677" s="77"/>
    </row>
    <row r="678" spans="1:5" ht="13.2" x14ac:dyDescent="0.25">
      <c r="A678" s="196"/>
      <c r="B678" s="140"/>
      <c r="C678" s="129"/>
      <c r="D678" s="128"/>
      <c r="E678" s="77"/>
    </row>
    <row r="679" spans="1:5" ht="13.2" x14ac:dyDescent="0.25">
      <c r="A679" s="196"/>
      <c r="B679" s="128"/>
      <c r="C679" s="130"/>
      <c r="D679" s="141"/>
      <c r="E679" s="77"/>
    </row>
    <row r="680" spans="1:5" ht="14.4" x14ac:dyDescent="0.3">
      <c r="A680" s="196"/>
      <c r="B680" s="142"/>
      <c r="C680" s="127"/>
      <c r="D680" s="128"/>
      <c r="E680" s="77"/>
    </row>
    <row r="681" spans="1:5" ht="13.2" x14ac:dyDescent="0.25">
      <c r="A681" s="196"/>
      <c r="B681" s="140"/>
      <c r="C681" s="129"/>
      <c r="D681" s="128"/>
      <c r="E681" s="77"/>
    </row>
    <row r="682" spans="1:5" ht="13.2" x14ac:dyDescent="0.25">
      <c r="A682" s="196"/>
      <c r="B682" s="128"/>
      <c r="C682" s="130"/>
      <c r="D682" s="141"/>
      <c r="E682" s="77"/>
    </row>
    <row r="683" spans="1:5" ht="14.4" x14ac:dyDescent="0.3">
      <c r="A683" s="196"/>
      <c r="B683" s="142"/>
      <c r="C683" s="127"/>
      <c r="D683" s="128"/>
      <c r="E683" s="77"/>
    </row>
    <row r="684" spans="1:5" ht="13.2" x14ac:dyDescent="0.25">
      <c r="A684" s="196"/>
      <c r="B684" s="128"/>
      <c r="C684" s="129"/>
      <c r="D684" s="141"/>
      <c r="E684" s="77"/>
    </row>
    <row r="685" spans="1:5" ht="14.4" x14ac:dyDescent="0.3">
      <c r="A685" s="196"/>
      <c r="B685" s="142"/>
      <c r="C685" s="127"/>
      <c r="D685" s="128"/>
      <c r="E685" s="77"/>
    </row>
    <row r="686" spans="1:5" ht="13.2" x14ac:dyDescent="0.25">
      <c r="A686" s="197"/>
      <c r="B686" s="128"/>
      <c r="C686" s="129"/>
      <c r="D686" s="128"/>
      <c r="E686" s="77"/>
    </row>
    <row r="687" spans="1:5" ht="14.4" x14ac:dyDescent="0.3">
      <c r="A687" s="198"/>
      <c r="B687" s="142"/>
      <c r="C687" s="127"/>
      <c r="D687" s="128"/>
      <c r="E687" s="77"/>
    </row>
    <row r="688" spans="1:5" ht="13.2" x14ac:dyDescent="0.25">
      <c r="A688" s="196"/>
      <c r="B688" s="128"/>
      <c r="C688" s="129"/>
      <c r="D688" s="128"/>
      <c r="E688" s="77"/>
    </row>
    <row r="689" spans="1:5" ht="13.2" x14ac:dyDescent="0.25">
      <c r="A689" s="196"/>
      <c r="B689" s="128"/>
      <c r="C689" s="130"/>
      <c r="D689" s="141"/>
      <c r="E689" s="77"/>
    </row>
    <row r="690" spans="1:5" ht="14.4" x14ac:dyDescent="0.3">
      <c r="A690" s="196"/>
      <c r="B690" s="142"/>
      <c r="C690" s="127"/>
      <c r="D690" s="128"/>
      <c r="E690" s="77"/>
    </row>
    <row r="691" spans="1:5" ht="13.2" x14ac:dyDescent="0.25">
      <c r="A691" s="196"/>
      <c r="B691" s="140"/>
      <c r="C691" s="129"/>
      <c r="D691" s="128"/>
      <c r="E691" s="77"/>
    </row>
    <row r="692" spans="1:5" ht="13.2" x14ac:dyDescent="0.25">
      <c r="A692" s="196"/>
      <c r="B692" s="128"/>
      <c r="C692" s="130"/>
      <c r="D692" s="141"/>
      <c r="E692" s="77"/>
    </row>
    <row r="693" spans="1:5" ht="14.4" x14ac:dyDescent="0.3">
      <c r="A693" s="196"/>
      <c r="B693" s="142"/>
      <c r="C693" s="127"/>
      <c r="D693" s="128"/>
      <c r="E693" s="77"/>
    </row>
    <row r="694" spans="1:5" ht="13.2" x14ac:dyDescent="0.25">
      <c r="A694" s="196"/>
      <c r="B694" s="140"/>
      <c r="C694" s="129"/>
      <c r="D694" s="128"/>
      <c r="E694" s="77"/>
    </row>
    <row r="695" spans="1:5" ht="13.2" x14ac:dyDescent="0.25">
      <c r="A695" s="196"/>
      <c r="B695" s="128"/>
      <c r="C695" s="130"/>
      <c r="D695" s="141"/>
      <c r="E695" s="77"/>
    </row>
    <row r="696" spans="1:5" ht="14.4" x14ac:dyDescent="0.3">
      <c r="A696" s="196"/>
      <c r="B696" s="142"/>
      <c r="C696" s="127"/>
      <c r="D696" s="128"/>
      <c r="E696" s="77"/>
    </row>
    <row r="697" spans="1:5" ht="13.2" x14ac:dyDescent="0.25">
      <c r="A697" s="196"/>
      <c r="B697" s="140"/>
      <c r="C697" s="129"/>
      <c r="D697" s="128"/>
      <c r="E697" s="77"/>
    </row>
    <row r="698" spans="1:5" ht="13.2" x14ac:dyDescent="0.25">
      <c r="A698" s="196"/>
      <c r="B698" s="128"/>
      <c r="C698" s="130"/>
      <c r="D698" s="141"/>
      <c r="E698" s="77"/>
    </row>
    <row r="699" spans="1:5" ht="14.4" x14ac:dyDescent="0.3">
      <c r="A699" s="196"/>
      <c r="B699" s="142"/>
      <c r="C699" s="127"/>
      <c r="D699" s="128"/>
      <c r="E699" s="77"/>
    </row>
    <row r="700" spans="1:5" ht="13.2" x14ac:dyDescent="0.25">
      <c r="A700" s="196"/>
      <c r="B700" s="140"/>
      <c r="C700" s="129"/>
      <c r="D700" s="128"/>
      <c r="E700" s="77"/>
    </row>
    <row r="701" spans="1:5" ht="13.2" x14ac:dyDescent="0.25">
      <c r="A701" s="196"/>
      <c r="B701" s="128"/>
      <c r="C701" s="130"/>
      <c r="D701" s="141"/>
      <c r="E701" s="77"/>
    </row>
    <row r="702" spans="1:5" ht="14.4" x14ac:dyDescent="0.3">
      <c r="A702" s="196"/>
      <c r="B702" s="142"/>
      <c r="C702" s="127"/>
      <c r="D702" s="128"/>
      <c r="E702" s="77"/>
    </row>
    <row r="703" spans="1:5" ht="13.2" x14ac:dyDescent="0.25">
      <c r="A703" s="196"/>
      <c r="B703" s="128"/>
      <c r="C703" s="129"/>
      <c r="D703" s="141"/>
      <c r="E703" s="77"/>
    </row>
    <row r="704" spans="1:5" ht="14.4" x14ac:dyDescent="0.3">
      <c r="A704" s="196"/>
      <c r="B704" s="142"/>
      <c r="C704" s="127"/>
      <c r="D704" s="128"/>
      <c r="E704" s="77"/>
    </row>
    <row r="705" spans="1:5" ht="13.2" x14ac:dyDescent="0.25">
      <c r="A705" s="197"/>
      <c r="B705" s="128"/>
      <c r="C705" s="129"/>
      <c r="D705" s="128"/>
      <c r="E705" s="77"/>
    </row>
    <row r="706" spans="1:5" ht="13.2" x14ac:dyDescent="0.25">
      <c r="A706" s="77"/>
      <c r="B706" s="77"/>
      <c r="C706" s="77"/>
      <c r="D706" s="77"/>
      <c r="E706" s="77"/>
    </row>
    <row r="707" spans="1:5" ht="13.2" x14ac:dyDescent="0.25">
      <c r="A707" s="77"/>
      <c r="B707" s="77"/>
      <c r="C707" s="77"/>
      <c r="D707" s="77"/>
      <c r="E707" s="77"/>
    </row>
    <row r="708" spans="1:5" ht="13.2" x14ac:dyDescent="0.25">
      <c r="A708" s="77"/>
      <c r="B708" s="77"/>
      <c r="C708" s="77"/>
      <c r="D708" s="77"/>
      <c r="E708" s="77"/>
    </row>
    <row r="709" spans="1:5" ht="13.2" x14ac:dyDescent="0.25">
      <c r="A709" s="77"/>
      <c r="B709" s="77"/>
      <c r="C709" s="77"/>
      <c r="D709" s="77"/>
      <c r="E709" s="77"/>
    </row>
    <row r="710" spans="1:5" ht="13.2" x14ac:dyDescent="0.25">
      <c r="A710" s="77"/>
      <c r="B710" s="77"/>
      <c r="C710" s="77"/>
      <c r="D710" s="77"/>
      <c r="E710" s="77"/>
    </row>
    <row r="711" spans="1:5" ht="13.2" x14ac:dyDescent="0.25">
      <c r="A711" s="77"/>
      <c r="B711" s="77"/>
      <c r="C711" s="77"/>
      <c r="D711" s="77"/>
      <c r="E711" s="77"/>
    </row>
    <row r="712" spans="1:5" ht="13.2" x14ac:dyDescent="0.25">
      <c r="A712" s="77"/>
      <c r="B712" s="77"/>
      <c r="C712" s="77"/>
      <c r="D712" s="77"/>
      <c r="E712" s="77"/>
    </row>
    <row r="713" spans="1:5" ht="13.2" x14ac:dyDescent="0.25">
      <c r="A713" s="77"/>
      <c r="B713" s="77"/>
      <c r="C713" s="77"/>
      <c r="D713" s="77"/>
      <c r="E713" s="77"/>
    </row>
    <row r="714" spans="1:5" ht="13.2" x14ac:dyDescent="0.25">
      <c r="A714" s="77"/>
      <c r="B714" s="77"/>
      <c r="C714" s="77"/>
      <c r="D714" s="77"/>
      <c r="E714" s="77"/>
    </row>
    <row r="715" spans="1:5" ht="13.2" x14ac:dyDescent="0.25">
      <c r="A715" s="77"/>
      <c r="B715" s="77"/>
      <c r="C715" s="77"/>
      <c r="D715" s="77"/>
      <c r="E715" s="77"/>
    </row>
    <row r="716" spans="1:5" ht="13.2" x14ac:dyDescent="0.25">
      <c r="A716" s="77"/>
      <c r="B716" s="77"/>
      <c r="C716" s="77"/>
      <c r="D716" s="77"/>
      <c r="E716" s="77"/>
    </row>
    <row r="717" spans="1:5" ht="13.2" x14ac:dyDescent="0.25">
      <c r="A717" s="77"/>
      <c r="B717" s="77"/>
      <c r="C717" s="77"/>
      <c r="D717" s="77"/>
      <c r="E717" s="77"/>
    </row>
    <row r="718" spans="1:5" ht="13.2" x14ac:dyDescent="0.25">
      <c r="A718" s="77"/>
      <c r="B718" s="77"/>
      <c r="C718" s="77"/>
      <c r="D718" s="77"/>
      <c r="E718" s="77"/>
    </row>
    <row r="719" spans="1:5" ht="13.2" x14ac:dyDescent="0.25">
      <c r="A719" s="77"/>
      <c r="B719" s="77"/>
      <c r="C719" s="77"/>
      <c r="D719" s="77"/>
      <c r="E719" s="77"/>
    </row>
    <row r="720" spans="1:5" ht="13.2" x14ac:dyDescent="0.25">
      <c r="A720" s="77"/>
      <c r="B720" s="77"/>
      <c r="C720" s="77"/>
      <c r="D720" s="77"/>
      <c r="E720" s="77"/>
    </row>
    <row r="721" spans="1:5" ht="13.2" x14ac:dyDescent="0.25">
      <c r="A721" s="77"/>
      <c r="B721" s="77"/>
      <c r="C721" s="77"/>
      <c r="D721" s="77"/>
      <c r="E721" s="77"/>
    </row>
    <row r="722" spans="1:5" ht="13.2" x14ac:dyDescent="0.25">
      <c r="A722" s="77"/>
      <c r="B722" s="77"/>
      <c r="C722" s="77"/>
      <c r="D722" s="77"/>
      <c r="E722" s="77"/>
    </row>
    <row r="723" spans="1:5" ht="13.2" x14ac:dyDescent="0.25">
      <c r="A723" s="77"/>
      <c r="B723" s="77"/>
      <c r="C723" s="77"/>
      <c r="D723" s="77"/>
      <c r="E723" s="77"/>
    </row>
    <row r="724" spans="1:5" ht="13.2" x14ac:dyDescent="0.25">
      <c r="A724" s="77"/>
      <c r="B724" s="77"/>
      <c r="C724" s="77"/>
      <c r="D724" s="77"/>
      <c r="E724" s="77"/>
    </row>
    <row r="725" spans="1:5" ht="13.2" x14ac:dyDescent="0.25">
      <c r="A725" s="77"/>
      <c r="B725" s="77"/>
      <c r="C725" s="77"/>
      <c r="D725" s="77"/>
      <c r="E725" s="77"/>
    </row>
    <row r="726" spans="1:5" ht="13.2" x14ac:dyDescent="0.25">
      <c r="A726" s="77"/>
      <c r="B726" s="77"/>
      <c r="C726" s="77"/>
      <c r="D726" s="77"/>
      <c r="E726" s="77"/>
    </row>
    <row r="727" spans="1:5" ht="13.2" x14ac:dyDescent="0.25">
      <c r="A727" s="77"/>
      <c r="B727" s="77"/>
      <c r="C727" s="77"/>
      <c r="D727" s="77"/>
      <c r="E727" s="77"/>
    </row>
    <row r="728" spans="1:5" ht="13.2" x14ac:dyDescent="0.25">
      <c r="A728" s="77"/>
      <c r="B728" s="77"/>
      <c r="C728" s="77"/>
      <c r="D728" s="77"/>
      <c r="E728" s="77"/>
    </row>
    <row r="729" spans="1:5" ht="13.2" x14ac:dyDescent="0.25">
      <c r="A729" s="77"/>
      <c r="B729" s="77"/>
      <c r="C729" s="77"/>
      <c r="D729" s="77"/>
      <c r="E729" s="77"/>
    </row>
    <row r="730" spans="1:5" ht="13.2" x14ac:dyDescent="0.25">
      <c r="A730" s="77"/>
      <c r="B730" s="77"/>
      <c r="C730" s="77"/>
      <c r="D730" s="77"/>
      <c r="E730" s="77"/>
    </row>
    <row r="731" spans="1:5" ht="13.2" x14ac:dyDescent="0.25">
      <c r="A731" s="77"/>
      <c r="B731" s="77"/>
      <c r="C731" s="77"/>
      <c r="D731" s="77"/>
      <c r="E731" s="77"/>
    </row>
    <row r="732" spans="1:5" ht="13.2" x14ac:dyDescent="0.25">
      <c r="A732" s="77"/>
      <c r="B732" s="77"/>
      <c r="C732" s="77"/>
      <c r="D732" s="77"/>
      <c r="E732" s="77"/>
    </row>
    <row r="733" spans="1:5" ht="13.2" x14ac:dyDescent="0.25">
      <c r="A733" s="77"/>
      <c r="B733" s="77"/>
      <c r="C733" s="77"/>
      <c r="D733" s="77"/>
      <c r="E733" s="77"/>
    </row>
    <row r="734" spans="1:5" ht="13.2" x14ac:dyDescent="0.25">
      <c r="A734" s="77"/>
      <c r="B734" s="77"/>
      <c r="C734" s="77"/>
      <c r="D734" s="77"/>
      <c r="E734" s="77"/>
    </row>
    <row r="735" spans="1:5" ht="13.2" x14ac:dyDescent="0.25">
      <c r="A735" s="77"/>
      <c r="B735" s="77"/>
      <c r="C735" s="77"/>
      <c r="D735" s="77"/>
      <c r="E735" s="77"/>
    </row>
    <row r="736" spans="1:5" ht="13.2" x14ac:dyDescent="0.25">
      <c r="A736" s="77"/>
      <c r="B736" s="77"/>
      <c r="C736" s="77"/>
      <c r="D736" s="77"/>
      <c r="E736" s="77"/>
    </row>
    <row r="737" spans="1:5" ht="13.2" x14ac:dyDescent="0.25">
      <c r="A737" s="77"/>
      <c r="B737" s="77"/>
      <c r="C737" s="77"/>
      <c r="D737" s="77"/>
      <c r="E737" s="77"/>
    </row>
    <row r="738" spans="1:5" ht="13.2" x14ac:dyDescent="0.25">
      <c r="A738" s="77"/>
      <c r="B738" s="77"/>
      <c r="C738" s="77"/>
      <c r="D738" s="77"/>
      <c r="E738" s="77"/>
    </row>
    <row r="739" spans="1:5" ht="13.2" x14ac:dyDescent="0.25">
      <c r="A739" s="77"/>
      <c r="B739" s="77"/>
      <c r="C739" s="77"/>
      <c r="D739" s="77"/>
      <c r="E739" s="77"/>
    </row>
    <row r="740" spans="1:5" ht="13.2" x14ac:dyDescent="0.25">
      <c r="A740" s="77"/>
      <c r="B740" s="77"/>
      <c r="C740" s="77"/>
      <c r="D740" s="77"/>
      <c r="E740" s="77"/>
    </row>
    <row r="741" spans="1:5" ht="13.2" x14ac:dyDescent="0.25">
      <c r="A741" s="77"/>
      <c r="B741" s="77"/>
      <c r="C741" s="77"/>
      <c r="D741" s="77"/>
      <c r="E741" s="77"/>
    </row>
    <row r="742" spans="1:5" ht="13.2" x14ac:dyDescent="0.25">
      <c r="A742" s="77"/>
      <c r="B742" s="77"/>
      <c r="C742" s="77"/>
      <c r="D742" s="77"/>
      <c r="E742" s="77"/>
    </row>
    <row r="743" spans="1:5" ht="13.2" x14ac:dyDescent="0.25">
      <c r="A743" s="77"/>
      <c r="B743" s="77"/>
      <c r="C743" s="77"/>
      <c r="D743" s="77"/>
      <c r="E743" s="77"/>
    </row>
    <row r="744" spans="1:5" ht="13.2" x14ac:dyDescent="0.25">
      <c r="A744" s="77"/>
      <c r="B744" s="77"/>
      <c r="C744" s="77"/>
      <c r="D744" s="77"/>
      <c r="E744" s="77"/>
    </row>
    <row r="745" spans="1:5" ht="13.2" x14ac:dyDescent="0.25">
      <c r="A745" s="77"/>
      <c r="B745" s="77"/>
      <c r="C745" s="77"/>
      <c r="D745" s="77"/>
      <c r="E745" s="77"/>
    </row>
    <row r="746" spans="1:5" ht="13.2" x14ac:dyDescent="0.25">
      <c r="A746" s="77"/>
      <c r="B746" s="77"/>
      <c r="C746" s="77"/>
      <c r="D746" s="77"/>
      <c r="E746" s="77"/>
    </row>
    <row r="747" spans="1:5" ht="13.2" x14ac:dyDescent="0.25">
      <c r="A747" s="77"/>
      <c r="B747" s="77"/>
      <c r="C747" s="77"/>
      <c r="D747" s="77"/>
      <c r="E747" s="77"/>
    </row>
    <row r="748" spans="1:5" ht="13.2" x14ac:dyDescent="0.25">
      <c r="A748" s="77"/>
      <c r="B748" s="77"/>
      <c r="C748" s="77"/>
      <c r="D748" s="77"/>
      <c r="E748" s="77"/>
    </row>
    <row r="749" spans="1:5" ht="13.2" x14ac:dyDescent="0.25">
      <c r="A749" s="77"/>
      <c r="B749" s="77"/>
      <c r="C749" s="77"/>
      <c r="D749" s="77"/>
      <c r="E749" s="77"/>
    </row>
    <row r="750" spans="1:5" ht="13.2" x14ac:dyDescent="0.25">
      <c r="A750" s="77"/>
      <c r="B750" s="77"/>
      <c r="C750" s="77"/>
      <c r="D750" s="77"/>
      <c r="E750" s="77"/>
    </row>
    <row r="751" spans="1:5" ht="13.2" x14ac:dyDescent="0.25">
      <c r="A751" s="77"/>
      <c r="B751" s="77"/>
      <c r="C751" s="77"/>
      <c r="D751" s="77"/>
      <c r="E751" s="77"/>
    </row>
    <row r="752" spans="1:5" ht="13.2" x14ac:dyDescent="0.25">
      <c r="A752" s="77"/>
      <c r="B752" s="77"/>
      <c r="C752" s="77"/>
      <c r="D752" s="77"/>
      <c r="E752" s="77"/>
    </row>
    <row r="753" spans="1:5" ht="13.2" x14ac:dyDescent="0.25">
      <c r="A753" s="77"/>
      <c r="B753" s="77"/>
      <c r="C753" s="77"/>
      <c r="D753" s="77"/>
      <c r="E753" s="77"/>
    </row>
    <row r="754" spans="1:5" ht="13.2" x14ac:dyDescent="0.25">
      <c r="A754" s="77"/>
      <c r="B754" s="77"/>
      <c r="C754" s="77"/>
      <c r="D754" s="77"/>
      <c r="E754" s="77"/>
    </row>
    <row r="755" spans="1:5" ht="13.2" x14ac:dyDescent="0.25">
      <c r="A755" s="77"/>
      <c r="B755" s="77"/>
      <c r="C755" s="77"/>
      <c r="D755" s="77"/>
      <c r="E755" s="77"/>
    </row>
    <row r="756" spans="1:5" ht="13.2" x14ac:dyDescent="0.25">
      <c r="A756" s="77"/>
      <c r="B756" s="77"/>
      <c r="C756" s="77"/>
      <c r="D756" s="77"/>
      <c r="E756" s="77"/>
    </row>
    <row r="757" spans="1:5" ht="13.2" x14ac:dyDescent="0.25">
      <c r="A757" s="77"/>
      <c r="B757" s="77"/>
      <c r="C757" s="77"/>
      <c r="D757" s="77"/>
      <c r="E757" s="77"/>
    </row>
    <row r="758" spans="1:5" ht="13.2" x14ac:dyDescent="0.25">
      <c r="A758" s="77"/>
      <c r="B758" s="77"/>
      <c r="C758" s="77"/>
      <c r="D758" s="77"/>
      <c r="E758" s="77"/>
    </row>
    <row r="759" spans="1:5" ht="13.2" x14ac:dyDescent="0.25">
      <c r="A759" s="77"/>
      <c r="B759" s="77"/>
      <c r="C759" s="77"/>
      <c r="D759" s="77"/>
      <c r="E759" s="77"/>
    </row>
    <row r="760" spans="1:5" ht="13.2" x14ac:dyDescent="0.25">
      <c r="A760" s="77"/>
      <c r="B760" s="77"/>
      <c r="C760" s="77"/>
      <c r="D760" s="77"/>
      <c r="E760" s="77"/>
    </row>
    <row r="761" spans="1:5" ht="13.2" x14ac:dyDescent="0.25">
      <c r="A761" s="77"/>
      <c r="B761" s="77"/>
      <c r="C761" s="77"/>
      <c r="D761" s="77"/>
      <c r="E761" s="77"/>
    </row>
    <row r="762" spans="1:5" ht="13.2" x14ac:dyDescent="0.25">
      <c r="A762" s="77"/>
      <c r="B762" s="77"/>
      <c r="C762" s="77"/>
      <c r="D762" s="77"/>
      <c r="E762" s="77"/>
    </row>
    <row r="763" spans="1:5" ht="13.2" x14ac:dyDescent="0.25">
      <c r="A763" s="77"/>
      <c r="B763" s="77"/>
      <c r="C763" s="77"/>
      <c r="D763" s="77"/>
      <c r="E763" s="77"/>
    </row>
    <row r="764" spans="1:5" ht="13.2" x14ac:dyDescent="0.25">
      <c r="A764" s="77"/>
      <c r="B764" s="77"/>
      <c r="C764" s="77"/>
      <c r="D764" s="77"/>
      <c r="E764" s="77"/>
    </row>
    <row r="765" spans="1:5" ht="13.2" x14ac:dyDescent="0.25">
      <c r="A765" s="77"/>
      <c r="B765" s="77"/>
      <c r="C765" s="77"/>
      <c r="D765" s="77"/>
      <c r="E765" s="77"/>
    </row>
    <row r="766" spans="1:5" ht="13.2" x14ac:dyDescent="0.25">
      <c r="A766" s="77"/>
      <c r="B766" s="77"/>
      <c r="C766" s="77"/>
      <c r="D766" s="77"/>
      <c r="E766" s="77"/>
    </row>
    <row r="767" spans="1:5" ht="13.2" x14ac:dyDescent="0.25">
      <c r="A767" s="77"/>
      <c r="B767" s="77"/>
      <c r="C767" s="77"/>
      <c r="D767" s="77"/>
      <c r="E767" s="77"/>
    </row>
    <row r="768" spans="1:5" ht="13.2" x14ac:dyDescent="0.25">
      <c r="A768" s="77"/>
      <c r="B768" s="77"/>
      <c r="C768" s="77"/>
      <c r="D768" s="77"/>
      <c r="E768" s="77"/>
    </row>
    <row r="769" spans="1:5" ht="13.2" x14ac:dyDescent="0.25">
      <c r="A769" s="77"/>
      <c r="B769" s="77"/>
      <c r="C769" s="77"/>
      <c r="D769" s="77"/>
      <c r="E769" s="77"/>
    </row>
    <row r="770" spans="1:5" ht="13.2" x14ac:dyDescent="0.25">
      <c r="A770" s="77"/>
      <c r="B770" s="77"/>
      <c r="C770" s="77"/>
      <c r="D770" s="77"/>
      <c r="E770" s="77"/>
    </row>
    <row r="771" spans="1:5" ht="13.2" x14ac:dyDescent="0.25">
      <c r="A771" s="77"/>
      <c r="B771" s="77"/>
      <c r="C771" s="77"/>
      <c r="D771" s="77"/>
      <c r="E771" s="77"/>
    </row>
    <row r="772" spans="1:5" ht="13.2" x14ac:dyDescent="0.25">
      <c r="A772" s="77"/>
      <c r="B772" s="77"/>
      <c r="C772" s="77"/>
      <c r="D772" s="77"/>
      <c r="E772" s="77"/>
    </row>
    <row r="773" spans="1:5" ht="13.2" x14ac:dyDescent="0.25">
      <c r="A773" s="77"/>
      <c r="B773" s="77"/>
      <c r="C773" s="77"/>
      <c r="D773" s="77"/>
      <c r="E773" s="77"/>
    </row>
    <row r="774" spans="1:5" ht="13.2" x14ac:dyDescent="0.25">
      <c r="A774" s="77"/>
      <c r="B774" s="77"/>
      <c r="C774" s="77"/>
      <c r="D774" s="77"/>
      <c r="E774" s="77"/>
    </row>
    <row r="775" spans="1:5" ht="13.2" x14ac:dyDescent="0.25">
      <c r="A775" s="77"/>
      <c r="B775" s="77"/>
      <c r="C775" s="77"/>
      <c r="D775" s="77"/>
      <c r="E775" s="77"/>
    </row>
    <row r="776" spans="1:5" ht="13.2" x14ac:dyDescent="0.25">
      <c r="A776" s="77"/>
      <c r="B776" s="77"/>
      <c r="C776" s="77"/>
      <c r="D776" s="77"/>
      <c r="E776" s="77"/>
    </row>
    <row r="777" spans="1:5" ht="13.2" x14ac:dyDescent="0.25">
      <c r="A777" s="77"/>
      <c r="B777" s="77"/>
      <c r="C777" s="77"/>
      <c r="D777" s="77"/>
      <c r="E777" s="77"/>
    </row>
    <row r="778" spans="1:5" ht="13.2" x14ac:dyDescent="0.25">
      <c r="A778" s="77"/>
      <c r="B778" s="77"/>
      <c r="C778" s="77"/>
      <c r="D778" s="77"/>
      <c r="E778" s="77"/>
    </row>
    <row r="779" spans="1:5" ht="13.2" x14ac:dyDescent="0.25">
      <c r="A779" s="77"/>
      <c r="B779" s="77"/>
      <c r="C779" s="77"/>
      <c r="D779" s="77"/>
      <c r="E779" s="77"/>
    </row>
    <row r="780" spans="1:5" ht="13.2" x14ac:dyDescent="0.25">
      <c r="A780" s="77"/>
      <c r="B780" s="77"/>
      <c r="C780" s="77"/>
      <c r="D780" s="77"/>
      <c r="E780" s="77"/>
    </row>
    <row r="781" spans="1:5" ht="13.2" x14ac:dyDescent="0.25">
      <c r="A781" s="77"/>
      <c r="B781" s="77"/>
      <c r="C781" s="77"/>
      <c r="D781" s="77"/>
      <c r="E781" s="77"/>
    </row>
    <row r="782" spans="1:5" ht="13.2" x14ac:dyDescent="0.25">
      <c r="A782" s="77"/>
      <c r="B782" s="77"/>
      <c r="C782" s="77"/>
      <c r="D782" s="77"/>
      <c r="E782" s="77"/>
    </row>
    <row r="783" spans="1:5" ht="13.2" x14ac:dyDescent="0.25">
      <c r="A783" s="77"/>
      <c r="B783" s="77"/>
      <c r="C783" s="77"/>
      <c r="D783" s="77"/>
      <c r="E783" s="77"/>
    </row>
    <row r="784" spans="1:5" ht="13.2" x14ac:dyDescent="0.25">
      <c r="A784" s="77"/>
      <c r="B784" s="77"/>
      <c r="C784" s="77"/>
      <c r="D784" s="77"/>
      <c r="E784" s="77"/>
    </row>
    <row r="785" spans="1:5" ht="13.2" x14ac:dyDescent="0.25">
      <c r="A785" s="77"/>
      <c r="B785" s="77"/>
      <c r="C785" s="77"/>
      <c r="D785" s="77"/>
      <c r="E785" s="77"/>
    </row>
    <row r="786" spans="1:5" ht="13.2" x14ac:dyDescent="0.25">
      <c r="A786" s="77"/>
      <c r="B786" s="77"/>
      <c r="C786" s="77"/>
      <c r="D786" s="77"/>
      <c r="E786" s="77"/>
    </row>
    <row r="787" spans="1:5" ht="13.2" x14ac:dyDescent="0.25">
      <c r="A787" s="77"/>
      <c r="B787" s="77"/>
      <c r="C787" s="77"/>
      <c r="D787" s="77"/>
      <c r="E787" s="77"/>
    </row>
    <row r="788" spans="1:5" ht="13.2" x14ac:dyDescent="0.25">
      <c r="A788" s="77"/>
      <c r="B788" s="77"/>
      <c r="C788" s="77"/>
      <c r="D788" s="77"/>
      <c r="E788" s="77"/>
    </row>
    <row r="789" spans="1:5" ht="13.2" x14ac:dyDescent="0.25">
      <c r="A789" s="77"/>
      <c r="B789" s="77"/>
      <c r="C789" s="77"/>
      <c r="D789" s="77"/>
      <c r="E789" s="77"/>
    </row>
    <row r="790" spans="1:5" ht="13.2" x14ac:dyDescent="0.25">
      <c r="A790" s="77"/>
      <c r="B790" s="77"/>
      <c r="C790" s="77"/>
      <c r="D790" s="77"/>
      <c r="E790" s="77"/>
    </row>
    <row r="791" spans="1:5" ht="13.2" x14ac:dyDescent="0.25">
      <c r="A791" s="77"/>
      <c r="B791" s="77"/>
      <c r="C791" s="77"/>
      <c r="D791" s="77"/>
      <c r="E791" s="77"/>
    </row>
    <row r="792" spans="1:5" ht="13.2" x14ac:dyDescent="0.25">
      <c r="A792" s="77"/>
      <c r="B792" s="77"/>
      <c r="C792" s="77"/>
      <c r="D792" s="77"/>
      <c r="E792" s="77"/>
    </row>
    <row r="793" spans="1:5" ht="13.2" x14ac:dyDescent="0.25">
      <c r="A793" s="77"/>
      <c r="B793" s="77"/>
      <c r="C793" s="77"/>
      <c r="D793" s="77"/>
      <c r="E793" s="77"/>
    </row>
    <row r="794" spans="1:5" ht="13.2" x14ac:dyDescent="0.25">
      <c r="A794" s="77"/>
      <c r="B794" s="77"/>
      <c r="C794" s="77"/>
      <c r="D794" s="77"/>
      <c r="E794" s="77"/>
    </row>
    <row r="795" spans="1:5" ht="13.2" x14ac:dyDescent="0.25">
      <c r="A795" s="77"/>
      <c r="B795" s="77"/>
      <c r="C795" s="77"/>
      <c r="D795" s="77"/>
      <c r="E795" s="77"/>
    </row>
    <row r="796" spans="1:5" ht="13.2" x14ac:dyDescent="0.25">
      <c r="A796" s="77"/>
      <c r="B796" s="77"/>
      <c r="C796" s="77"/>
      <c r="D796" s="77"/>
      <c r="E796" s="77"/>
    </row>
    <row r="797" spans="1:5" ht="13.2" x14ac:dyDescent="0.25">
      <c r="A797" s="77"/>
      <c r="B797" s="77"/>
      <c r="C797" s="77"/>
      <c r="D797" s="77"/>
      <c r="E797" s="77"/>
    </row>
    <row r="798" spans="1:5" ht="13.2" x14ac:dyDescent="0.25">
      <c r="A798" s="77"/>
      <c r="B798" s="77"/>
      <c r="C798" s="77"/>
      <c r="D798" s="77"/>
      <c r="E798" s="77"/>
    </row>
    <row r="799" spans="1:5" ht="13.2" x14ac:dyDescent="0.25">
      <c r="A799" s="77"/>
      <c r="B799" s="77"/>
      <c r="C799" s="77"/>
      <c r="D799" s="77"/>
      <c r="E799" s="77"/>
    </row>
    <row r="800" spans="1:5" ht="13.2" x14ac:dyDescent="0.25">
      <c r="A800" s="77"/>
      <c r="B800" s="77"/>
      <c r="C800" s="77"/>
      <c r="D800" s="77"/>
      <c r="E800" s="77"/>
    </row>
    <row r="801" spans="1:5" ht="13.2" x14ac:dyDescent="0.25">
      <c r="A801" s="77"/>
      <c r="B801" s="77"/>
      <c r="C801" s="77"/>
      <c r="D801" s="77"/>
      <c r="E801" s="77"/>
    </row>
    <row r="802" spans="1:5" ht="13.2" x14ac:dyDescent="0.25">
      <c r="A802" s="77"/>
      <c r="B802" s="77"/>
      <c r="C802" s="77"/>
      <c r="D802" s="77"/>
      <c r="E802" s="77"/>
    </row>
    <row r="803" spans="1:5" ht="13.2" x14ac:dyDescent="0.25">
      <c r="A803" s="77"/>
      <c r="B803" s="77"/>
      <c r="C803" s="77"/>
      <c r="D803" s="77"/>
      <c r="E803" s="77"/>
    </row>
    <row r="804" spans="1:5" ht="13.2" x14ac:dyDescent="0.25">
      <c r="A804" s="77"/>
      <c r="B804" s="77"/>
      <c r="C804" s="77"/>
      <c r="D804" s="77"/>
      <c r="E804" s="77"/>
    </row>
    <row r="805" spans="1:5" ht="13.2" x14ac:dyDescent="0.25">
      <c r="A805" s="77"/>
      <c r="B805" s="77"/>
      <c r="C805" s="77"/>
      <c r="D805" s="77"/>
      <c r="E805" s="77"/>
    </row>
    <row r="806" spans="1:5" ht="13.2" x14ac:dyDescent="0.25">
      <c r="A806" s="77"/>
      <c r="B806" s="77"/>
      <c r="C806" s="77"/>
      <c r="D806" s="77"/>
      <c r="E806" s="77"/>
    </row>
    <row r="807" spans="1:5" ht="13.2" x14ac:dyDescent="0.25">
      <c r="A807" s="77"/>
      <c r="B807" s="77"/>
      <c r="C807" s="77"/>
      <c r="D807" s="77"/>
      <c r="E807" s="77"/>
    </row>
    <row r="808" spans="1:5" ht="13.2" x14ac:dyDescent="0.25">
      <c r="A808" s="77"/>
      <c r="B808" s="77"/>
      <c r="C808" s="77"/>
      <c r="D808" s="77"/>
      <c r="E808" s="77"/>
    </row>
    <row r="809" spans="1:5" ht="13.2" x14ac:dyDescent="0.25">
      <c r="A809" s="77"/>
      <c r="B809" s="77"/>
      <c r="C809" s="77"/>
      <c r="D809" s="77"/>
      <c r="E809" s="77"/>
    </row>
    <row r="810" spans="1:5" ht="13.2" x14ac:dyDescent="0.25">
      <c r="A810" s="77"/>
      <c r="B810" s="77"/>
      <c r="C810" s="77"/>
      <c r="D810" s="77"/>
      <c r="E810" s="77"/>
    </row>
    <row r="811" spans="1:5" ht="13.2" x14ac:dyDescent="0.25">
      <c r="A811" s="77"/>
      <c r="B811" s="77"/>
      <c r="C811" s="77"/>
      <c r="D811" s="77"/>
      <c r="E811" s="77"/>
    </row>
    <row r="812" spans="1:5" ht="13.2" x14ac:dyDescent="0.25">
      <c r="A812" s="77"/>
      <c r="B812" s="77"/>
      <c r="C812" s="77"/>
      <c r="D812" s="77"/>
      <c r="E812" s="77"/>
    </row>
    <row r="813" spans="1:5" ht="13.2" x14ac:dyDescent="0.25">
      <c r="A813" s="77"/>
      <c r="B813" s="77"/>
      <c r="C813" s="77"/>
      <c r="D813" s="77"/>
      <c r="E813" s="77"/>
    </row>
    <row r="814" spans="1:5" ht="13.2" x14ac:dyDescent="0.25">
      <c r="A814" s="77"/>
      <c r="B814" s="77"/>
      <c r="C814" s="77"/>
      <c r="D814" s="77"/>
      <c r="E814" s="77"/>
    </row>
    <row r="815" spans="1:5" ht="13.2" x14ac:dyDescent="0.25">
      <c r="A815" s="77"/>
      <c r="B815" s="77"/>
      <c r="C815" s="77"/>
      <c r="D815" s="77"/>
      <c r="E815" s="77"/>
    </row>
    <row r="816" spans="1:5" ht="13.2" x14ac:dyDescent="0.25">
      <c r="A816" s="77"/>
      <c r="B816" s="77"/>
      <c r="C816" s="77"/>
      <c r="D816" s="77"/>
      <c r="E816" s="77"/>
    </row>
    <row r="817" spans="1:5" ht="13.2" x14ac:dyDescent="0.25">
      <c r="A817" s="77"/>
      <c r="B817" s="77"/>
      <c r="C817" s="77"/>
      <c r="D817" s="77"/>
      <c r="E817" s="77"/>
    </row>
    <row r="818" spans="1:5" ht="13.2" x14ac:dyDescent="0.25">
      <c r="A818" s="77"/>
      <c r="B818" s="77"/>
      <c r="C818" s="77"/>
      <c r="D818" s="77"/>
      <c r="E818" s="77"/>
    </row>
    <row r="819" spans="1:5" ht="13.2" x14ac:dyDescent="0.25">
      <c r="A819" s="77"/>
      <c r="B819" s="77"/>
      <c r="C819" s="77"/>
      <c r="D819" s="77"/>
      <c r="E819" s="77"/>
    </row>
    <row r="820" spans="1:5" ht="13.2" x14ac:dyDescent="0.25">
      <c r="A820" s="77"/>
      <c r="B820" s="77"/>
      <c r="C820" s="77"/>
      <c r="D820" s="77"/>
      <c r="E820" s="77"/>
    </row>
    <row r="821" spans="1:5" ht="13.2" x14ac:dyDescent="0.25">
      <c r="A821" s="77"/>
      <c r="B821" s="77"/>
      <c r="C821" s="77"/>
      <c r="D821" s="77"/>
      <c r="E821" s="77"/>
    </row>
    <row r="822" spans="1:5" ht="13.2" x14ac:dyDescent="0.25">
      <c r="A822" s="77"/>
      <c r="B822" s="77"/>
      <c r="C822" s="77"/>
      <c r="D822" s="77"/>
      <c r="E822" s="77"/>
    </row>
    <row r="823" spans="1:5" ht="13.2" x14ac:dyDescent="0.25">
      <c r="A823" s="77"/>
      <c r="B823" s="77"/>
      <c r="C823" s="77"/>
      <c r="D823" s="77"/>
      <c r="E823" s="77"/>
    </row>
    <row r="824" spans="1:5" ht="13.2" x14ac:dyDescent="0.25">
      <c r="A824" s="77"/>
      <c r="B824" s="77"/>
      <c r="C824" s="77"/>
      <c r="D824" s="77"/>
      <c r="E824" s="77"/>
    </row>
    <row r="825" spans="1:5" ht="13.2" x14ac:dyDescent="0.25">
      <c r="A825" s="77"/>
      <c r="B825" s="77"/>
      <c r="C825" s="77"/>
      <c r="D825" s="77"/>
      <c r="E825" s="77"/>
    </row>
    <row r="826" spans="1:5" ht="13.2" x14ac:dyDescent="0.25">
      <c r="A826" s="77"/>
      <c r="B826" s="77"/>
      <c r="C826" s="77"/>
      <c r="D826" s="77"/>
      <c r="E826" s="77"/>
    </row>
    <row r="827" spans="1:5" ht="13.2" x14ac:dyDescent="0.25">
      <c r="A827" s="77"/>
      <c r="B827" s="77"/>
      <c r="C827" s="77"/>
      <c r="D827" s="77"/>
      <c r="E827" s="77"/>
    </row>
    <row r="828" spans="1:5" ht="13.2" x14ac:dyDescent="0.25">
      <c r="A828" s="77"/>
      <c r="B828" s="77"/>
      <c r="C828" s="77"/>
      <c r="D828" s="77"/>
      <c r="E828" s="77"/>
    </row>
    <row r="829" spans="1:5" ht="13.2" x14ac:dyDescent="0.25">
      <c r="A829" s="77"/>
      <c r="B829" s="77"/>
      <c r="C829" s="77"/>
      <c r="D829" s="77"/>
      <c r="E829" s="77"/>
    </row>
    <row r="830" spans="1:5" ht="13.2" x14ac:dyDescent="0.25">
      <c r="A830" s="77"/>
      <c r="B830" s="77"/>
      <c r="C830" s="77"/>
      <c r="D830" s="77"/>
      <c r="E830" s="77"/>
    </row>
    <row r="831" spans="1:5" ht="13.2" x14ac:dyDescent="0.25">
      <c r="A831" s="77"/>
      <c r="B831" s="77"/>
      <c r="C831" s="77"/>
      <c r="D831" s="77"/>
      <c r="E831" s="77"/>
    </row>
    <row r="832" spans="1:5" ht="13.2" x14ac:dyDescent="0.25">
      <c r="A832" s="77"/>
      <c r="B832" s="77"/>
      <c r="C832" s="77"/>
      <c r="D832" s="77"/>
      <c r="E832" s="77"/>
    </row>
    <row r="833" spans="1:5" ht="13.2" x14ac:dyDescent="0.25">
      <c r="A833" s="77"/>
      <c r="B833" s="77"/>
      <c r="C833" s="77"/>
      <c r="D833" s="77"/>
      <c r="E833" s="77"/>
    </row>
    <row r="834" spans="1:5" ht="13.2" x14ac:dyDescent="0.25">
      <c r="A834" s="77"/>
      <c r="B834" s="77"/>
      <c r="C834" s="77"/>
      <c r="D834" s="77"/>
      <c r="E834" s="77"/>
    </row>
    <row r="835" spans="1:5" ht="13.2" x14ac:dyDescent="0.25">
      <c r="A835" s="77"/>
      <c r="B835" s="77"/>
      <c r="C835" s="77"/>
      <c r="D835" s="77"/>
      <c r="E835" s="77"/>
    </row>
    <row r="836" spans="1:5" ht="13.2" x14ac:dyDescent="0.25">
      <c r="A836" s="77"/>
      <c r="B836" s="77"/>
      <c r="C836" s="77"/>
      <c r="D836" s="77"/>
      <c r="E836" s="77"/>
    </row>
    <row r="837" spans="1:5" ht="13.2" x14ac:dyDescent="0.25">
      <c r="A837" s="77"/>
      <c r="B837" s="77"/>
      <c r="C837" s="77"/>
      <c r="D837" s="77"/>
      <c r="E837" s="77"/>
    </row>
    <row r="838" spans="1:5" ht="13.2" x14ac:dyDescent="0.25">
      <c r="A838" s="77"/>
      <c r="B838" s="77"/>
      <c r="C838" s="77"/>
      <c r="D838" s="77"/>
      <c r="E838" s="77"/>
    </row>
    <row r="839" spans="1:5" ht="13.2" x14ac:dyDescent="0.25">
      <c r="A839" s="77"/>
      <c r="B839" s="77"/>
      <c r="C839" s="77"/>
      <c r="D839" s="77"/>
      <c r="E839" s="77"/>
    </row>
    <row r="840" spans="1:5" ht="13.2" x14ac:dyDescent="0.25">
      <c r="A840" s="77"/>
      <c r="B840" s="77"/>
      <c r="C840" s="77"/>
      <c r="D840" s="77"/>
      <c r="E840" s="77"/>
    </row>
    <row r="841" spans="1:5" ht="13.2" x14ac:dyDescent="0.25">
      <c r="A841" s="77"/>
      <c r="B841" s="77"/>
      <c r="C841" s="77"/>
      <c r="D841" s="77"/>
      <c r="E841" s="77"/>
    </row>
    <row r="842" spans="1:5" ht="13.2" x14ac:dyDescent="0.25">
      <c r="A842" s="77"/>
      <c r="B842" s="77"/>
      <c r="C842" s="77"/>
      <c r="D842" s="77"/>
      <c r="E842" s="77"/>
    </row>
    <row r="843" spans="1:5" ht="13.2" x14ac:dyDescent="0.25">
      <c r="A843" s="77"/>
      <c r="B843" s="77"/>
      <c r="C843" s="77"/>
      <c r="D843" s="77"/>
      <c r="E843" s="77"/>
    </row>
    <row r="844" spans="1:5" ht="13.2" x14ac:dyDescent="0.25">
      <c r="A844" s="77"/>
      <c r="B844" s="77"/>
      <c r="C844" s="77"/>
      <c r="D844" s="77"/>
      <c r="E844" s="77"/>
    </row>
    <row r="845" spans="1:5" ht="13.2" x14ac:dyDescent="0.25">
      <c r="A845" s="77"/>
      <c r="B845" s="77"/>
      <c r="C845" s="77"/>
      <c r="D845" s="77"/>
      <c r="E845" s="77"/>
    </row>
    <row r="846" spans="1:5" ht="13.2" x14ac:dyDescent="0.25">
      <c r="A846" s="77"/>
      <c r="B846" s="77"/>
      <c r="C846" s="77"/>
      <c r="D846" s="77"/>
      <c r="E846" s="77"/>
    </row>
    <row r="847" spans="1:5" ht="13.2" x14ac:dyDescent="0.25">
      <c r="A847" s="77"/>
      <c r="B847" s="77"/>
      <c r="C847" s="77"/>
      <c r="D847" s="77"/>
      <c r="E847" s="77"/>
    </row>
    <row r="848" spans="1:5" ht="13.2" x14ac:dyDescent="0.25">
      <c r="A848" s="77"/>
      <c r="B848" s="77"/>
      <c r="C848" s="77"/>
      <c r="D848" s="77"/>
      <c r="E848" s="77"/>
    </row>
    <row r="849" spans="1:5" ht="13.2" x14ac:dyDescent="0.25">
      <c r="A849" s="77"/>
      <c r="B849" s="77"/>
      <c r="C849" s="77"/>
      <c r="D849" s="77"/>
      <c r="E849" s="77"/>
    </row>
    <row r="850" spans="1:5" ht="13.2" x14ac:dyDescent="0.25">
      <c r="A850" s="77"/>
      <c r="B850" s="77"/>
      <c r="C850" s="77"/>
      <c r="D850" s="77"/>
      <c r="E850" s="77"/>
    </row>
    <row r="851" spans="1:5" ht="13.2" x14ac:dyDescent="0.25">
      <c r="A851" s="77"/>
      <c r="B851" s="77"/>
      <c r="C851" s="77"/>
      <c r="D851" s="77"/>
      <c r="E851" s="77"/>
    </row>
    <row r="852" spans="1:5" ht="13.2" x14ac:dyDescent="0.25">
      <c r="A852" s="77"/>
      <c r="B852" s="77"/>
      <c r="C852" s="77"/>
      <c r="D852" s="77"/>
      <c r="E852" s="77"/>
    </row>
    <row r="853" spans="1:5" ht="13.2" x14ac:dyDescent="0.25">
      <c r="A853" s="77"/>
      <c r="B853" s="77"/>
      <c r="C853" s="77"/>
      <c r="D853" s="77"/>
      <c r="E853" s="77"/>
    </row>
    <row r="854" spans="1:5" ht="13.2" x14ac:dyDescent="0.25">
      <c r="A854" s="77"/>
      <c r="B854" s="77"/>
      <c r="C854" s="77"/>
      <c r="D854" s="77"/>
      <c r="E854" s="77"/>
    </row>
    <row r="855" spans="1:5" ht="13.2" x14ac:dyDescent="0.25">
      <c r="A855" s="77"/>
      <c r="B855" s="77"/>
      <c r="C855" s="77"/>
      <c r="D855" s="77"/>
      <c r="E855" s="77"/>
    </row>
    <row r="856" spans="1:5" ht="13.2" x14ac:dyDescent="0.25">
      <c r="A856" s="77"/>
      <c r="B856" s="77"/>
      <c r="C856" s="77"/>
      <c r="D856" s="77"/>
      <c r="E856" s="77"/>
    </row>
    <row r="857" spans="1:5" ht="13.2" x14ac:dyDescent="0.25">
      <c r="A857" s="77"/>
      <c r="B857" s="77"/>
      <c r="C857" s="77"/>
      <c r="D857" s="77"/>
      <c r="E857" s="77"/>
    </row>
    <row r="858" spans="1:5" ht="13.2" x14ac:dyDescent="0.25">
      <c r="A858" s="77"/>
      <c r="B858" s="77"/>
      <c r="C858" s="77"/>
      <c r="D858" s="77"/>
      <c r="E858" s="77"/>
    </row>
    <row r="859" spans="1:5" ht="13.2" x14ac:dyDescent="0.25">
      <c r="A859" s="77"/>
      <c r="B859" s="77"/>
      <c r="C859" s="77"/>
      <c r="D859" s="77"/>
      <c r="E859" s="77"/>
    </row>
    <row r="860" spans="1:5" ht="13.2" x14ac:dyDescent="0.25">
      <c r="A860" s="77"/>
      <c r="B860" s="77"/>
      <c r="C860" s="77"/>
      <c r="D860" s="77"/>
      <c r="E860" s="77"/>
    </row>
    <row r="861" spans="1:5" ht="13.2" x14ac:dyDescent="0.25">
      <c r="A861" s="77"/>
      <c r="B861" s="77"/>
      <c r="C861" s="77"/>
      <c r="D861" s="77"/>
      <c r="E861" s="77"/>
    </row>
    <row r="862" spans="1:5" ht="13.2" x14ac:dyDescent="0.25">
      <c r="A862" s="77"/>
      <c r="B862" s="77"/>
      <c r="C862" s="77"/>
      <c r="D862" s="77"/>
      <c r="E862" s="77"/>
    </row>
    <row r="863" spans="1:5" ht="13.2" x14ac:dyDescent="0.25">
      <c r="A863" s="77"/>
      <c r="B863" s="77"/>
      <c r="C863" s="77"/>
      <c r="D863" s="77"/>
      <c r="E863" s="77"/>
    </row>
    <row r="864" spans="1:5" ht="13.2" x14ac:dyDescent="0.25">
      <c r="A864" s="77"/>
      <c r="B864" s="77"/>
      <c r="C864" s="77"/>
      <c r="D864" s="77"/>
      <c r="E864" s="77"/>
    </row>
    <row r="865" spans="1:5" ht="13.2" x14ac:dyDescent="0.25">
      <c r="A865" s="77"/>
      <c r="B865" s="77"/>
      <c r="C865" s="77"/>
      <c r="D865" s="77"/>
      <c r="E865" s="77"/>
    </row>
    <row r="866" spans="1:5" ht="13.2" x14ac:dyDescent="0.25">
      <c r="A866" s="77"/>
      <c r="B866" s="77"/>
      <c r="C866" s="77"/>
      <c r="D866" s="77"/>
      <c r="E866" s="77"/>
    </row>
    <row r="867" spans="1:5" ht="13.2" x14ac:dyDescent="0.25">
      <c r="A867" s="77"/>
      <c r="B867" s="77"/>
      <c r="C867" s="77"/>
      <c r="D867" s="77"/>
      <c r="E867" s="77"/>
    </row>
    <row r="868" spans="1:5" ht="13.2" x14ac:dyDescent="0.25">
      <c r="A868" s="77"/>
      <c r="B868" s="77"/>
      <c r="C868" s="77"/>
      <c r="D868" s="77"/>
      <c r="E868" s="77"/>
    </row>
    <row r="869" spans="1:5" ht="13.2" x14ac:dyDescent="0.25">
      <c r="A869" s="77"/>
      <c r="B869" s="77"/>
      <c r="C869" s="77"/>
      <c r="D869" s="77"/>
      <c r="E869" s="77"/>
    </row>
    <row r="870" spans="1:5" ht="13.2" x14ac:dyDescent="0.25">
      <c r="A870" s="77"/>
      <c r="B870" s="77"/>
      <c r="C870" s="77"/>
      <c r="D870" s="77"/>
      <c r="E870" s="77"/>
    </row>
    <row r="871" spans="1:5" ht="13.2" x14ac:dyDescent="0.25">
      <c r="A871" s="77"/>
      <c r="B871" s="77"/>
      <c r="C871" s="77"/>
      <c r="D871" s="77"/>
      <c r="E871" s="77"/>
    </row>
    <row r="872" spans="1:5" ht="13.2" x14ac:dyDescent="0.25">
      <c r="A872" s="77"/>
      <c r="B872" s="77"/>
      <c r="C872" s="77"/>
      <c r="D872" s="77"/>
      <c r="E872" s="77"/>
    </row>
    <row r="873" spans="1:5" ht="13.2" x14ac:dyDescent="0.25">
      <c r="A873" s="77"/>
      <c r="B873" s="77"/>
      <c r="C873" s="77"/>
      <c r="D873" s="77"/>
      <c r="E873" s="77"/>
    </row>
    <row r="874" spans="1:5" ht="13.2" x14ac:dyDescent="0.25">
      <c r="A874" s="77"/>
      <c r="B874" s="77"/>
      <c r="C874" s="77"/>
      <c r="D874" s="77"/>
      <c r="E874" s="77"/>
    </row>
    <row r="875" spans="1:5" ht="13.2" x14ac:dyDescent="0.25">
      <c r="A875" s="77"/>
      <c r="B875" s="77"/>
      <c r="C875" s="77"/>
      <c r="D875" s="77"/>
      <c r="E875" s="77"/>
    </row>
    <row r="876" spans="1:5" ht="13.2" x14ac:dyDescent="0.25">
      <c r="A876" s="77"/>
      <c r="B876" s="77"/>
      <c r="C876" s="77"/>
      <c r="D876" s="77"/>
      <c r="E876" s="77"/>
    </row>
    <row r="877" spans="1:5" ht="13.2" x14ac:dyDescent="0.25">
      <c r="A877" s="77"/>
      <c r="B877" s="77"/>
      <c r="C877" s="77"/>
      <c r="D877" s="77"/>
      <c r="E877" s="77"/>
    </row>
    <row r="878" spans="1:5" ht="13.2" x14ac:dyDescent="0.25">
      <c r="A878" s="77"/>
      <c r="B878" s="77"/>
      <c r="C878" s="77"/>
      <c r="D878" s="77"/>
      <c r="E878" s="77"/>
    </row>
    <row r="879" spans="1:5" ht="13.2" x14ac:dyDescent="0.25">
      <c r="A879" s="77"/>
      <c r="B879" s="77"/>
      <c r="C879" s="77"/>
      <c r="D879" s="77"/>
      <c r="E879" s="77"/>
    </row>
    <row r="880" spans="1:5" ht="13.2" x14ac:dyDescent="0.25">
      <c r="A880" s="77"/>
      <c r="B880" s="77"/>
      <c r="C880" s="77"/>
      <c r="D880" s="77"/>
      <c r="E880" s="77"/>
    </row>
    <row r="881" spans="1:5" ht="13.2" x14ac:dyDescent="0.25">
      <c r="A881" s="77"/>
      <c r="B881" s="77"/>
      <c r="C881" s="77"/>
      <c r="D881" s="77"/>
      <c r="E881" s="77"/>
    </row>
    <row r="882" spans="1:5" ht="13.2" x14ac:dyDescent="0.25">
      <c r="A882" s="77"/>
      <c r="B882" s="77"/>
      <c r="C882" s="77"/>
      <c r="D882" s="77"/>
      <c r="E882" s="77"/>
    </row>
    <row r="883" spans="1:5" ht="13.2" x14ac:dyDescent="0.25">
      <c r="A883" s="77"/>
      <c r="B883" s="77"/>
      <c r="C883" s="77"/>
      <c r="D883" s="77"/>
      <c r="E883" s="77"/>
    </row>
    <row r="884" spans="1:5" ht="13.2" x14ac:dyDescent="0.25">
      <c r="A884" s="77"/>
      <c r="B884" s="77"/>
      <c r="C884" s="77"/>
      <c r="D884" s="77"/>
      <c r="E884" s="77"/>
    </row>
    <row r="885" spans="1:5" ht="13.2" x14ac:dyDescent="0.25">
      <c r="A885" s="77"/>
      <c r="B885" s="77"/>
      <c r="C885" s="77"/>
      <c r="D885" s="77"/>
      <c r="E885" s="77"/>
    </row>
    <row r="886" spans="1:5" ht="13.2" x14ac:dyDescent="0.25">
      <c r="A886" s="77"/>
      <c r="B886" s="77"/>
      <c r="C886" s="77"/>
      <c r="D886" s="77"/>
      <c r="E886" s="77"/>
    </row>
    <row r="887" spans="1:5" ht="13.2" x14ac:dyDescent="0.25">
      <c r="A887" s="77"/>
      <c r="B887" s="77"/>
      <c r="C887" s="77"/>
      <c r="D887" s="77"/>
      <c r="E887" s="77"/>
    </row>
    <row r="888" spans="1:5" ht="13.2" x14ac:dyDescent="0.25">
      <c r="A888" s="77"/>
      <c r="B888" s="77"/>
      <c r="C888" s="77"/>
      <c r="D888" s="77"/>
      <c r="E888" s="77"/>
    </row>
    <row r="889" spans="1:5" ht="13.2" x14ac:dyDescent="0.25">
      <c r="A889" s="77"/>
      <c r="B889" s="77"/>
      <c r="C889" s="77"/>
      <c r="D889" s="77"/>
      <c r="E889" s="77"/>
    </row>
    <row r="890" spans="1:5" ht="13.2" x14ac:dyDescent="0.25">
      <c r="A890" s="77"/>
      <c r="B890" s="77"/>
      <c r="C890" s="77"/>
      <c r="D890" s="77"/>
      <c r="E890" s="77"/>
    </row>
    <row r="891" spans="1:5" ht="13.2" x14ac:dyDescent="0.25">
      <c r="A891" s="77"/>
      <c r="B891" s="77"/>
      <c r="C891" s="77"/>
      <c r="D891" s="77"/>
      <c r="E891" s="77"/>
    </row>
    <row r="892" spans="1:5" ht="13.2" x14ac:dyDescent="0.25">
      <c r="A892" s="77"/>
      <c r="B892" s="77"/>
      <c r="C892" s="77"/>
      <c r="D892" s="77"/>
      <c r="E892" s="77"/>
    </row>
    <row r="893" spans="1:5" ht="13.2" x14ac:dyDescent="0.25">
      <c r="A893" s="77"/>
      <c r="B893" s="77"/>
      <c r="C893" s="77"/>
      <c r="D893" s="77"/>
      <c r="E893" s="77"/>
    </row>
    <row r="894" spans="1:5" ht="13.2" x14ac:dyDescent="0.25">
      <c r="A894" s="77"/>
      <c r="B894" s="77"/>
      <c r="C894" s="77"/>
      <c r="D894" s="77"/>
      <c r="E894" s="77"/>
    </row>
    <row r="895" spans="1:5" ht="13.2" x14ac:dyDescent="0.25">
      <c r="A895" s="77"/>
      <c r="B895" s="77"/>
      <c r="C895" s="77"/>
      <c r="D895" s="77"/>
      <c r="E895" s="77"/>
    </row>
    <row r="896" spans="1:5" ht="13.2" x14ac:dyDescent="0.25">
      <c r="A896" s="77"/>
      <c r="B896" s="77"/>
      <c r="C896" s="77"/>
      <c r="D896" s="77"/>
      <c r="E896" s="77"/>
    </row>
    <row r="897" spans="1:5" ht="13.2" x14ac:dyDescent="0.25">
      <c r="A897" s="77"/>
      <c r="B897" s="77"/>
      <c r="C897" s="77"/>
      <c r="D897" s="77"/>
      <c r="E897" s="77"/>
    </row>
    <row r="898" spans="1:5" ht="13.2" x14ac:dyDescent="0.25">
      <c r="A898" s="77"/>
      <c r="B898" s="77"/>
      <c r="C898" s="77"/>
      <c r="D898" s="77"/>
      <c r="E898" s="77"/>
    </row>
    <row r="899" spans="1:5" ht="13.2" x14ac:dyDescent="0.25">
      <c r="A899" s="77"/>
      <c r="B899" s="77"/>
      <c r="C899" s="77"/>
      <c r="D899" s="77"/>
      <c r="E899" s="77"/>
    </row>
    <row r="900" spans="1:5" ht="13.2" x14ac:dyDescent="0.25">
      <c r="A900" s="77"/>
      <c r="B900" s="77"/>
      <c r="C900" s="77"/>
      <c r="D900" s="77"/>
      <c r="E900" s="77"/>
    </row>
    <row r="901" spans="1:5" ht="13.2" x14ac:dyDescent="0.25">
      <c r="A901" s="77"/>
      <c r="B901" s="77"/>
      <c r="C901" s="77"/>
      <c r="D901" s="77"/>
      <c r="E901" s="77"/>
    </row>
    <row r="902" spans="1:5" ht="13.2" x14ac:dyDescent="0.25">
      <c r="A902" s="77"/>
      <c r="B902" s="77"/>
      <c r="C902" s="77"/>
      <c r="D902" s="77"/>
      <c r="E902" s="77"/>
    </row>
    <row r="903" spans="1:5" ht="13.2" x14ac:dyDescent="0.25">
      <c r="A903" s="77"/>
      <c r="B903" s="77"/>
      <c r="C903" s="77"/>
      <c r="D903" s="77"/>
      <c r="E903" s="77"/>
    </row>
    <row r="904" spans="1:5" ht="13.2" x14ac:dyDescent="0.25">
      <c r="A904" s="77"/>
      <c r="B904" s="77"/>
      <c r="C904" s="77"/>
      <c r="D904" s="77"/>
      <c r="E904" s="77"/>
    </row>
    <row r="905" spans="1:5" ht="13.2" x14ac:dyDescent="0.25">
      <c r="A905" s="77"/>
      <c r="B905" s="77"/>
      <c r="C905" s="77"/>
      <c r="D905" s="77"/>
      <c r="E905" s="77"/>
    </row>
    <row r="906" spans="1:5" ht="13.2" x14ac:dyDescent="0.25">
      <c r="A906" s="77"/>
      <c r="B906" s="77"/>
      <c r="C906" s="77"/>
      <c r="D906" s="77"/>
      <c r="E906" s="77"/>
    </row>
    <row r="907" spans="1:5" ht="13.2" x14ac:dyDescent="0.25">
      <c r="A907" s="77"/>
      <c r="B907" s="77"/>
      <c r="C907" s="77"/>
      <c r="D907" s="77"/>
      <c r="E907" s="77"/>
    </row>
    <row r="908" spans="1:5" ht="13.2" x14ac:dyDescent="0.25">
      <c r="A908" s="77"/>
      <c r="B908" s="77"/>
      <c r="C908" s="77"/>
      <c r="D908" s="77"/>
      <c r="E908" s="77"/>
    </row>
    <row r="909" spans="1:5" ht="13.2" x14ac:dyDescent="0.25">
      <c r="A909" s="77"/>
      <c r="B909" s="77"/>
      <c r="C909" s="77"/>
      <c r="D909" s="77"/>
      <c r="E909" s="77"/>
    </row>
    <row r="910" spans="1:5" ht="13.2" x14ac:dyDescent="0.25">
      <c r="A910" s="77"/>
      <c r="B910" s="77"/>
      <c r="C910" s="77"/>
      <c r="D910" s="77"/>
      <c r="E910" s="77"/>
    </row>
    <row r="911" spans="1:5" ht="13.2" x14ac:dyDescent="0.25">
      <c r="A911" s="77"/>
      <c r="B911" s="77"/>
      <c r="C911" s="77"/>
      <c r="D911" s="77"/>
      <c r="E911" s="77"/>
    </row>
    <row r="912" spans="1:5" ht="13.2" x14ac:dyDescent="0.25">
      <c r="A912" s="77"/>
      <c r="B912" s="77"/>
      <c r="C912" s="77"/>
      <c r="D912" s="77"/>
      <c r="E912" s="77"/>
    </row>
    <row r="913" spans="1:5" ht="13.2" x14ac:dyDescent="0.25">
      <c r="A913" s="77"/>
      <c r="B913" s="77"/>
      <c r="C913" s="77"/>
      <c r="D913" s="77"/>
      <c r="E913" s="77"/>
    </row>
    <row r="914" spans="1:5" ht="13.2" x14ac:dyDescent="0.25">
      <c r="A914" s="77"/>
      <c r="B914" s="77"/>
      <c r="C914" s="77"/>
      <c r="D914" s="77"/>
      <c r="E914" s="77"/>
    </row>
    <row r="915" spans="1:5" ht="13.2" x14ac:dyDescent="0.25">
      <c r="A915" s="77"/>
      <c r="B915" s="77"/>
      <c r="C915" s="77"/>
      <c r="D915" s="77"/>
      <c r="E915" s="77"/>
    </row>
    <row r="916" spans="1:5" ht="13.2" x14ac:dyDescent="0.25">
      <c r="A916" s="77"/>
      <c r="B916" s="77"/>
      <c r="C916" s="77"/>
      <c r="D916" s="77"/>
      <c r="E916" s="77"/>
    </row>
    <row r="917" spans="1:5" ht="13.2" x14ac:dyDescent="0.25">
      <c r="A917" s="77"/>
      <c r="B917" s="77"/>
      <c r="C917" s="77"/>
      <c r="D917" s="77"/>
      <c r="E917" s="77"/>
    </row>
    <row r="918" spans="1:5" ht="13.2" x14ac:dyDescent="0.25">
      <c r="A918" s="77"/>
      <c r="B918" s="77"/>
      <c r="C918" s="77"/>
      <c r="D918" s="77"/>
      <c r="E918" s="77"/>
    </row>
    <row r="919" spans="1:5" ht="13.2" x14ac:dyDescent="0.25">
      <c r="A919" s="77"/>
      <c r="B919" s="77"/>
      <c r="C919" s="77"/>
      <c r="D919" s="77"/>
      <c r="E919" s="77"/>
    </row>
    <row r="920" spans="1:5" ht="13.2" x14ac:dyDescent="0.25">
      <c r="A920" s="77"/>
      <c r="B920" s="77"/>
      <c r="C920" s="77"/>
      <c r="D920" s="77"/>
      <c r="E920" s="77"/>
    </row>
    <row r="921" spans="1:5" ht="13.2" x14ac:dyDescent="0.25">
      <c r="A921" s="77"/>
      <c r="B921" s="77"/>
      <c r="C921" s="77"/>
      <c r="D921" s="77"/>
      <c r="E921" s="77"/>
    </row>
    <row r="922" spans="1:5" ht="13.2" x14ac:dyDescent="0.25">
      <c r="A922" s="77"/>
      <c r="B922" s="77"/>
      <c r="C922" s="77"/>
      <c r="D922" s="77"/>
      <c r="E922" s="77"/>
    </row>
    <row r="923" spans="1:5" ht="13.2" x14ac:dyDescent="0.25">
      <c r="A923" s="77"/>
      <c r="B923" s="77"/>
      <c r="C923" s="77"/>
      <c r="D923" s="77"/>
      <c r="E923" s="77"/>
    </row>
    <row r="924" spans="1:5" ht="13.2" x14ac:dyDescent="0.25">
      <c r="A924" s="77"/>
      <c r="B924" s="77"/>
      <c r="C924" s="77"/>
      <c r="D924" s="77"/>
      <c r="E924" s="77"/>
    </row>
    <row r="925" spans="1:5" ht="13.2" x14ac:dyDescent="0.25">
      <c r="A925" s="77"/>
      <c r="B925" s="77"/>
      <c r="C925" s="77"/>
      <c r="D925" s="77"/>
      <c r="E925" s="77"/>
    </row>
    <row r="926" spans="1:5" ht="13.2" x14ac:dyDescent="0.25">
      <c r="A926" s="77"/>
      <c r="B926" s="77"/>
      <c r="C926" s="77"/>
      <c r="D926" s="77"/>
      <c r="E926" s="77"/>
    </row>
    <row r="927" spans="1:5" ht="13.2" x14ac:dyDescent="0.25">
      <c r="A927" s="77"/>
      <c r="B927" s="77"/>
      <c r="C927" s="77"/>
      <c r="D927" s="77"/>
      <c r="E927" s="77"/>
    </row>
    <row r="928" spans="1:5" ht="13.2" x14ac:dyDescent="0.25">
      <c r="A928" s="77"/>
      <c r="B928" s="77"/>
      <c r="C928" s="77"/>
      <c r="D928" s="77"/>
      <c r="E928" s="77"/>
    </row>
    <row r="929" spans="1:5" ht="13.2" x14ac:dyDescent="0.25">
      <c r="A929" s="77"/>
      <c r="B929" s="77"/>
      <c r="C929" s="77"/>
      <c r="D929" s="77"/>
      <c r="E929" s="77"/>
    </row>
    <row r="930" spans="1:5" ht="13.2" x14ac:dyDescent="0.25">
      <c r="A930" s="77"/>
      <c r="B930" s="77"/>
      <c r="C930" s="77"/>
      <c r="D930" s="77"/>
      <c r="E930" s="77"/>
    </row>
    <row r="931" spans="1:5" ht="13.2" x14ac:dyDescent="0.25">
      <c r="A931" s="77"/>
      <c r="B931" s="77"/>
      <c r="C931" s="77"/>
      <c r="D931" s="77"/>
      <c r="E931" s="77"/>
    </row>
    <row r="932" spans="1:5" ht="13.2" x14ac:dyDescent="0.25">
      <c r="A932" s="77"/>
      <c r="B932" s="77"/>
      <c r="C932" s="77"/>
      <c r="D932" s="77"/>
      <c r="E932" s="77"/>
    </row>
    <row r="933" spans="1:5" ht="13.2" x14ac:dyDescent="0.25">
      <c r="A933" s="77"/>
      <c r="B933" s="77"/>
      <c r="C933" s="77"/>
      <c r="D933" s="77"/>
      <c r="E933" s="77"/>
    </row>
    <row r="934" spans="1:5" ht="13.2" x14ac:dyDescent="0.25">
      <c r="A934" s="77"/>
      <c r="B934" s="77"/>
      <c r="C934" s="77"/>
      <c r="D934" s="77"/>
      <c r="E934" s="77"/>
    </row>
    <row r="935" spans="1:5" ht="13.2" x14ac:dyDescent="0.25">
      <c r="A935" s="77"/>
      <c r="B935" s="77"/>
      <c r="C935" s="77"/>
      <c r="D935" s="77"/>
      <c r="E935" s="77"/>
    </row>
    <row r="936" spans="1:5" ht="13.2" x14ac:dyDescent="0.25">
      <c r="A936" s="77"/>
      <c r="B936" s="77"/>
      <c r="C936" s="77"/>
      <c r="D936" s="77"/>
      <c r="E936" s="77"/>
    </row>
    <row r="937" spans="1:5" ht="13.2" x14ac:dyDescent="0.25">
      <c r="A937" s="77"/>
      <c r="B937" s="77"/>
      <c r="C937" s="77"/>
      <c r="D937" s="77"/>
      <c r="E937" s="77"/>
    </row>
    <row r="938" spans="1:5" ht="13.2" x14ac:dyDescent="0.25">
      <c r="A938" s="77"/>
      <c r="B938" s="77"/>
      <c r="C938" s="77"/>
      <c r="D938" s="77"/>
      <c r="E938" s="77"/>
    </row>
    <row r="939" spans="1:5" ht="13.2" x14ac:dyDescent="0.25">
      <c r="A939" s="77"/>
      <c r="B939" s="77"/>
      <c r="C939" s="77"/>
      <c r="D939" s="77"/>
      <c r="E939" s="77"/>
    </row>
    <row r="940" spans="1:5" ht="13.2" x14ac:dyDescent="0.25">
      <c r="A940" s="77"/>
      <c r="B940" s="77"/>
      <c r="C940" s="77"/>
      <c r="D940" s="77"/>
      <c r="E940" s="77"/>
    </row>
    <row r="941" spans="1:5" ht="13.2" x14ac:dyDescent="0.25">
      <c r="A941" s="77"/>
      <c r="B941" s="77"/>
      <c r="C941" s="77"/>
      <c r="D941" s="77"/>
      <c r="E941" s="77"/>
    </row>
    <row r="942" spans="1:5" ht="13.2" x14ac:dyDescent="0.25">
      <c r="A942" s="77"/>
      <c r="B942" s="77"/>
      <c r="C942" s="77"/>
      <c r="D942" s="77"/>
      <c r="E942" s="77"/>
    </row>
    <row r="943" spans="1:5" ht="13.2" x14ac:dyDescent="0.25">
      <c r="A943" s="77"/>
      <c r="B943" s="77"/>
      <c r="C943" s="77"/>
      <c r="D943" s="77"/>
      <c r="E943" s="77"/>
    </row>
    <row r="944" spans="1:5" ht="13.2" x14ac:dyDescent="0.25">
      <c r="A944" s="77"/>
      <c r="B944" s="77"/>
      <c r="C944" s="77"/>
      <c r="D944" s="77"/>
      <c r="E944" s="77"/>
    </row>
    <row r="945" spans="1:5" ht="13.2" x14ac:dyDescent="0.25">
      <c r="A945" s="77"/>
      <c r="B945" s="77"/>
      <c r="C945" s="77"/>
      <c r="D945" s="77"/>
      <c r="E945" s="77"/>
    </row>
    <row r="946" spans="1:5" ht="13.2" x14ac:dyDescent="0.25">
      <c r="A946" s="77"/>
      <c r="B946" s="77"/>
      <c r="C946" s="77"/>
      <c r="D946" s="77"/>
      <c r="E946" s="77"/>
    </row>
    <row r="947" spans="1:5" ht="13.2" x14ac:dyDescent="0.25">
      <c r="A947" s="77"/>
      <c r="B947" s="77"/>
      <c r="C947" s="77"/>
      <c r="D947" s="77"/>
      <c r="E947" s="77"/>
    </row>
    <row r="948" spans="1:5" ht="13.2" x14ac:dyDescent="0.25">
      <c r="A948" s="77"/>
      <c r="B948" s="77"/>
      <c r="C948" s="77"/>
      <c r="D948" s="77"/>
      <c r="E948" s="77"/>
    </row>
    <row r="949" spans="1:5" ht="13.2" x14ac:dyDescent="0.25">
      <c r="A949" s="77"/>
      <c r="B949" s="77"/>
      <c r="C949" s="77"/>
      <c r="D949" s="77"/>
      <c r="E949" s="77"/>
    </row>
    <row r="950" spans="1:5" ht="13.2" x14ac:dyDescent="0.25">
      <c r="A950" s="77"/>
      <c r="B950" s="77"/>
      <c r="C950" s="77"/>
      <c r="D950" s="77"/>
      <c r="E950" s="77"/>
    </row>
    <row r="951" spans="1:5" ht="13.2" x14ac:dyDescent="0.25">
      <c r="A951" s="77"/>
      <c r="B951" s="77"/>
      <c r="C951" s="77"/>
      <c r="D951" s="77"/>
      <c r="E951" s="77"/>
    </row>
    <row r="952" spans="1:5" ht="13.2" x14ac:dyDescent="0.25">
      <c r="A952" s="77"/>
      <c r="B952" s="77"/>
      <c r="C952" s="77"/>
      <c r="D952" s="77"/>
      <c r="E952" s="77"/>
    </row>
    <row r="953" spans="1:5" ht="13.2" x14ac:dyDescent="0.25">
      <c r="A953" s="77"/>
      <c r="B953" s="77"/>
      <c r="C953" s="77"/>
      <c r="D953" s="77"/>
      <c r="E953" s="77"/>
    </row>
    <row r="954" spans="1:5" ht="13.2" x14ac:dyDescent="0.25">
      <c r="A954" s="77"/>
      <c r="B954" s="77"/>
      <c r="C954" s="77"/>
      <c r="D954" s="77"/>
      <c r="E954" s="77"/>
    </row>
    <row r="955" spans="1:5" ht="13.2" x14ac:dyDescent="0.25">
      <c r="A955" s="77"/>
      <c r="B955" s="77"/>
      <c r="C955" s="77"/>
      <c r="D955" s="77"/>
      <c r="E955" s="77"/>
    </row>
    <row r="956" spans="1:5" ht="13.2" x14ac:dyDescent="0.25">
      <c r="A956" s="77"/>
      <c r="B956" s="77"/>
      <c r="C956" s="77"/>
      <c r="D956" s="77"/>
      <c r="E956" s="77"/>
    </row>
    <row r="957" spans="1:5" ht="13.2" x14ac:dyDescent="0.25">
      <c r="A957" s="77"/>
      <c r="B957" s="77"/>
      <c r="C957" s="77"/>
      <c r="D957" s="77"/>
      <c r="E957" s="77"/>
    </row>
    <row r="958" spans="1:5" ht="13.2" x14ac:dyDescent="0.25">
      <c r="A958" s="77"/>
      <c r="B958" s="77"/>
      <c r="C958" s="77"/>
      <c r="D958" s="77"/>
      <c r="E958" s="77"/>
    </row>
    <row r="959" spans="1:5" ht="13.2" x14ac:dyDescent="0.25">
      <c r="A959" s="77"/>
      <c r="B959" s="77"/>
      <c r="C959" s="77"/>
      <c r="D959" s="77"/>
      <c r="E959" s="77"/>
    </row>
    <row r="960" spans="1:5" ht="13.2" x14ac:dyDescent="0.25">
      <c r="A960" s="77"/>
      <c r="B960" s="77"/>
      <c r="C960" s="77"/>
      <c r="D960" s="77"/>
      <c r="E960" s="77"/>
    </row>
    <row r="961" spans="1:5" ht="13.2" x14ac:dyDescent="0.25">
      <c r="A961" s="77"/>
      <c r="B961" s="77"/>
      <c r="C961" s="77"/>
      <c r="D961" s="77"/>
      <c r="E961" s="77"/>
    </row>
    <row r="962" spans="1:5" ht="13.2" x14ac:dyDescent="0.25">
      <c r="A962" s="77"/>
      <c r="B962" s="77"/>
      <c r="C962" s="77"/>
      <c r="D962" s="77"/>
      <c r="E962" s="77"/>
    </row>
    <row r="963" spans="1:5" ht="13.2" x14ac:dyDescent="0.25">
      <c r="A963" s="77"/>
      <c r="B963" s="77"/>
      <c r="C963" s="77"/>
      <c r="D963" s="77"/>
      <c r="E963" s="77"/>
    </row>
    <row r="964" spans="1:5" ht="13.2" x14ac:dyDescent="0.25">
      <c r="A964" s="77"/>
      <c r="B964" s="77"/>
      <c r="C964" s="77"/>
      <c r="D964" s="77"/>
      <c r="E964" s="77"/>
    </row>
    <row r="965" spans="1:5" ht="13.2" x14ac:dyDescent="0.25">
      <c r="A965" s="77"/>
      <c r="B965" s="77"/>
      <c r="C965" s="77"/>
      <c r="D965" s="77"/>
      <c r="E965" s="77"/>
    </row>
    <row r="966" spans="1:5" ht="13.2" x14ac:dyDescent="0.25">
      <c r="A966" s="77"/>
      <c r="B966" s="77"/>
      <c r="C966" s="77"/>
      <c r="D966" s="77"/>
      <c r="E966" s="77"/>
    </row>
    <row r="967" spans="1:5" ht="13.2" x14ac:dyDescent="0.25">
      <c r="A967" s="77"/>
      <c r="B967" s="77"/>
      <c r="C967" s="77"/>
      <c r="D967" s="77"/>
      <c r="E967" s="77"/>
    </row>
    <row r="968" spans="1:5" ht="13.2" x14ac:dyDescent="0.25">
      <c r="A968" s="77"/>
      <c r="B968" s="77"/>
      <c r="C968" s="77"/>
      <c r="D968" s="77"/>
      <c r="E968" s="77"/>
    </row>
    <row r="969" spans="1:5" ht="13.2" x14ac:dyDescent="0.25">
      <c r="A969" s="77"/>
      <c r="B969" s="77"/>
      <c r="C969" s="77"/>
      <c r="D969" s="77"/>
      <c r="E969" s="77"/>
    </row>
    <row r="970" spans="1:5" ht="13.2" x14ac:dyDescent="0.25">
      <c r="A970" s="77"/>
      <c r="B970" s="77"/>
      <c r="C970" s="77"/>
      <c r="D970" s="77"/>
      <c r="E970" s="77"/>
    </row>
    <row r="971" spans="1:5" ht="13.2" x14ac:dyDescent="0.25">
      <c r="A971" s="77"/>
      <c r="B971" s="77"/>
      <c r="C971" s="77"/>
      <c r="D971" s="77"/>
      <c r="E971" s="77"/>
    </row>
    <row r="972" spans="1:5" ht="13.2" x14ac:dyDescent="0.25">
      <c r="A972" s="77"/>
      <c r="B972" s="77"/>
      <c r="C972" s="77"/>
      <c r="D972" s="77"/>
      <c r="E972" s="77"/>
    </row>
    <row r="973" spans="1:5" ht="13.2" x14ac:dyDescent="0.25">
      <c r="A973" s="77"/>
      <c r="B973" s="77"/>
      <c r="C973" s="77"/>
      <c r="D973" s="77"/>
      <c r="E973" s="77"/>
    </row>
    <row r="974" spans="1:5" ht="13.2" x14ac:dyDescent="0.25">
      <c r="A974" s="77"/>
      <c r="B974" s="77"/>
      <c r="C974" s="77"/>
      <c r="D974" s="77"/>
      <c r="E974" s="77"/>
    </row>
    <row r="975" spans="1:5" ht="13.2" x14ac:dyDescent="0.25">
      <c r="A975" s="77"/>
      <c r="B975" s="77"/>
      <c r="C975" s="77"/>
      <c r="D975" s="77"/>
      <c r="E975" s="77"/>
    </row>
    <row r="976" spans="1:5" ht="13.2" x14ac:dyDescent="0.25">
      <c r="A976" s="77"/>
      <c r="B976" s="77"/>
      <c r="C976" s="77"/>
      <c r="D976" s="77"/>
      <c r="E976" s="77"/>
    </row>
    <row r="977" spans="1:5" ht="13.2" x14ac:dyDescent="0.25">
      <c r="A977" s="77"/>
      <c r="B977" s="77"/>
      <c r="C977" s="77"/>
      <c r="D977" s="77"/>
      <c r="E977" s="77"/>
    </row>
    <row r="978" spans="1:5" ht="13.2" x14ac:dyDescent="0.25">
      <c r="A978" s="77"/>
      <c r="B978" s="77"/>
      <c r="C978" s="77"/>
      <c r="D978" s="77"/>
      <c r="E978" s="77"/>
    </row>
    <row r="979" spans="1:5" ht="13.2" x14ac:dyDescent="0.25">
      <c r="A979" s="77"/>
      <c r="B979" s="77"/>
      <c r="C979" s="77"/>
      <c r="D979" s="77"/>
      <c r="E979" s="77"/>
    </row>
    <row r="980" spans="1:5" ht="13.2" x14ac:dyDescent="0.25">
      <c r="A980" s="77"/>
      <c r="B980" s="77"/>
      <c r="C980" s="77"/>
      <c r="D980" s="77"/>
      <c r="E980" s="77"/>
    </row>
    <row r="981" spans="1:5" ht="13.2" x14ac:dyDescent="0.25">
      <c r="A981" s="77"/>
      <c r="B981" s="77"/>
      <c r="C981" s="77"/>
      <c r="D981" s="77"/>
      <c r="E981" s="77"/>
    </row>
    <row r="982" spans="1:5" ht="13.2" x14ac:dyDescent="0.25">
      <c r="A982" s="77"/>
      <c r="B982" s="77"/>
      <c r="C982" s="77"/>
      <c r="D982" s="77"/>
      <c r="E982" s="77"/>
    </row>
    <row r="983" spans="1:5" ht="13.2" x14ac:dyDescent="0.25">
      <c r="A983" s="77"/>
      <c r="B983" s="77"/>
      <c r="C983" s="77"/>
      <c r="D983" s="77"/>
      <c r="E983" s="77"/>
    </row>
    <row r="984" spans="1:5" ht="13.2" x14ac:dyDescent="0.25">
      <c r="A984" s="77"/>
      <c r="B984" s="77"/>
      <c r="C984" s="77"/>
      <c r="D984" s="77"/>
      <c r="E984" s="77"/>
    </row>
    <row r="985" spans="1:5" ht="13.2" x14ac:dyDescent="0.25">
      <c r="A985" s="77"/>
      <c r="B985" s="77"/>
      <c r="C985" s="77"/>
      <c r="D985" s="77"/>
      <c r="E985" s="77"/>
    </row>
    <row r="986" spans="1:5" ht="13.2" x14ac:dyDescent="0.25">
      <c r="A986" s="77"/>
      <c r="B986" s="77"/>
      <c r="C986" s="77"/>
      <c r="D986" s="77"/>
      <c r="E986" s="77"/>
    </row>
    <row r="987" spans="1:5" ht="13.2" x14ac:dyDescent="0.25">
      <c r="A987" s="77"/>
      <c r="B987" s="77"/>
      <c r="C987" s="77"/>
      <c r="D987" s="77"/>
      <c r="E987" s="77"/>
    </row>
    <row r="988" spans="1:5" ht="13.2" x14ac:dyDescent="0.25">
      <c r="A988" s="77"/>
      <c r="B988" s="77"/>
      <c r="C988" s="77"/>
      <c r="D988" s="77"/>
      <c r="E988" s="77"/>
    </row>
    <row r="989" spans="1:5" ht="13.2" x14ac:dyDescent="0.25">
      <c r="A989" s="77"/>
      <c r="B989" s="77"/>
      <c r="C989" s="77"/>
      <c r="D989" s="77"/>
      <c r="E989" s="77"/>
    </row>
    <row r="990" spans="1:5" ht="13.2" x14ac:dyDescent="0.25">
      <c r="A990" s="77"/>
      <c r="B990" s="77"/>
      <c r="C990" s="77"/>
      <c r="D990" s="77"/>
      <c r="E990" s="77"/>
    </row>
    <row r="991" spans="1:5" ht="13.2" x14ac:dyDescent="0.25">
      <c r="A991" s="77"/>
      <c r="B991" s="77"/>
      <c r="C991" s="77"/>
      <c r="D991" s="77"/>
      <c r="E991" s="77"/>
    </row>
    <row r="992" spans="1:5" ht="13.2" x14ac:dyDescent="0.25">
      <c r="A992" s="77"/>
      <c r="B992" s="77"/>
      <c r="C992" s="77"/>
      <c r="D992" s="77"/>
      <c r="E992" s="77"/>
    </row>
    <row r="993" spans="1:5" ht="13.2" x14ac:dyDescent="0.25">
      <c r="A993" s="77"/>
      <c r="B993" s="77"/>
      <c r="C993" s="77"/>
      <c r="D993" s="77"/>
      <c r="E993" s="77"/>
    </row>
    <row r="994" spans="1:5" ht="13.2" x14ac:dyDescent="0.25">
      <c r="A994" s="77"/>
      <c r="B994" s="77"/>
      <c r="C994" s="77"/>
      <c r="D994" s="77"/>
      <c r="E994" s="77"/>
    </row>
    <row r="995" spans="1:5" ht="13.2" x14ac:dyDescent="0.25">
      <c r="A995" s="77"/>
      <c r="B995" s="77"/>
      <c r="C995" s="77"/>
      <c r="D995" s="77"/>
      <c r="E995" s="77"/>
    </row>
    <row r="996" spans="1:5" ht="13.2" x14ac:dyDescent="0.25">
      <c r="A996" s="77"/>
      <c r="B996" s="77"/>
      <c r="C996" s="77"/>
      <c r="D996" s="77"/>
      <c r="E996" s="77"/>
    </row>
    <row r="997" spans="1:5" ht="13.2" x14ac:dyDescent="0.25">
      <c r="A997" s="77"/>
      <c r="B997" s="77"/>
      <c r="C997" s="77"/>
      <c r="D997" s="77"/>
      <c r="E997" s="77"/>
    </row>
    <row r="998" spans="1:5" ht="13.2" x14ac:dyDescent="0.25">
      <c r="A998" s="77"/>
      <c r="B998" s="77"/>
      <c r="C998" s="77"/>
      <c r="D998" s="77"/>
      <c r="E998" s="77"/>
    </row>
    <row r="999" spans="1:5" ht="13.2" x14ac:dyDescent="0.25">
      <c r="A999" s="77"/>
      <c r="B999" s="77"/>
      <c r="C999" s="77"/>
      <c r="D999" s="77"/>
      <c r="E999" s="77"/>
    </row>
    <row r="1000" spans="1:5" ht="13.2" x14ac:dyDescent="0.25">
      <c r="A1000" s="77"/>
      <c r="B1000" s="77"/>
      <c r="C1000" s="77"/>
      <c r="D1000" s="77"/>
      <c r="E1000" s="77"/>
    </row>
    <row r="1001" spans="1:5" ht="13.2" x14ac:dyDescent="0.25">
      <c r="A1001" s="77"/>
      <c r="B1001" s="77"/>
      <c r="C1001" s="77"/>
      <c r="D1001" s="77"/>
      <c r="E1001" s="77"/>
    </row>
  </sheetData>
  <mergeCells count="21">
    <mergeCell ref="A2:A20"/>
    <mergeCell ref="A21:A39"/>
    <mergeCell ref="A40:A58"/>
    <mergeCell ref="A59:A77"/>
    <mergeCell ref="A383:A401"/>
    <mergeCell ref="A402:A420"/>
    <mergeCell ref="A421:A439"/>
    <mergeCell ref="A573:A591"/>
    <mergeCell ref="A592:A610"/>
    <mergeCell ref="A611:A629"/>
    <mergeCell ref="A630:A648"/>
    <mergeCell ref="A649:A667"/>
    <mergeCell ref="A668:A686"/>
    <mergeCell ref="A687:A705"/>
    <mergeCell ref="A440:A458"/>
    <mergeCell ref="A459:A477"/>
    <mergeCell ref="A478:A496"/>
    <mergeCell ref="A497:A515"/>
    <mergeCell ref="A516:A534"/>
    <mergeCell ref="A535:A553"/>
    <mergeCell ref="A554:A572"/>
  </mergeCells>
  <conditionalFormatting sqref="D2:D76">
    <cfRule type="cellIs" dxfId="141" priority="1" operator="equal">
      <formula>"j"</formula>
    </cfRule>
  </conditionalFormatting>
  <conditionalFormatting sqref="E2:E76">
    <cfRule type="notContainsBlanks" dxfId="140" priority="2">
      <formula>LEN(TRIM(E2))&gt;0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5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5" max="5" width="13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IFERROR(__xludf.DUMMYFUNCTION("Importrange(""https://docs.google.com/spreadsheets/d/1yS6TO6TIZgg2wkjG16O2pAH5J5ZWoXyzhWO8ouHhWsY"",""Blad1!A1:E81"")"),"Week")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IFERROR(__xludf.DUMMYFUNCTION("""COMPUTED_VALUE"""),"David B")</f>
        <v>David B</v>
      </c>
      <c r="E1" s="124"/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 t="str">
        <f ca="1">IFERROR(__xludf.DUMMYFUNCTION("""COMPUTED_VALUE"""),"J")</f>
        <v>J</v>
      </c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144" t="str">
        <f ca="1">IFERROR(__xludf.DUMMYFUNCTION("""COMPUTED_VALUE"""),"Uren beschikbaar in wk.")</f>
        <v>Uren beschikbaar in wk.</v>
      </c>
      <c r="B78" s="138"/>
      <c r="C78" s="145">
        <f ca="1">IFERROR(__xludf.DUMMYFUNCTION("""COMPUTED_VALUE"""),3)</f>
        <v>3</v>
      </c>
      <c r="D78" s="77"/>
      <c r="E78" s="77"/>
    </row>
    <row r="79" spans="1:5" ht="13.2" x14ac:dyDescent="0.25">
      <c r="A79" s="144"/>
      <c r="B79" s="138"/>
      <c r="C79" s="145">
        <f ca="1">IFERROR(__xludf.DUMMYFUNCTION("""COMPUTED_VALUE"""),4)</f>
        <v>4</v>
      </c>
      <c r="D79" s="77"/>
      <c r="E79" s="77"/>
    </row>
    <row r="80" spans="1:5" ht="13.2" x14ac:dyDescent="0.25">
      <c r="A80" s="144"/>
      <c r="B80" s="138"/>
      <c r="C80" s="145">
        <f ca="1">IFERROR(__xludf.DUMMYFUNCTION("""COMPUTED_VALUE"""),5)</f>
        <v>5</v>
      </c>
      <c r="D80" s="77"/>
      <c r="E80" s="77"/>
    </row>
    <row r="81" spans="1:5" ht="13.2" x14ac:dyDescent="0.25">
      <c r="A81" s="144"/>
      <c r="B81" s="138"/>
      <c r="C81" s="145">
        <f ca="1">IFERROR(__xludf.DUMMYFUNCTION("""COMPUTED_VALUE"""),6)</f>
        <v>6</v>
      </c>
      <c r="D81" s="77"/>
      <c r="E81" s="77"/>
    </row>
    <row r="82" spans="1:5" ht="13.2" x14ac:dyDescent="0.25">
      <c r="A82" s="144"/>
      <c r="B82" s="138"/>
      <c r="C82" s="146"/>
      <c r="D82" s="77"/>
      <c r="E82" s="77"/>
    </row>
    <row r="83" spans="1:5" ht="13.2" x14ac:dyDescent="0.25">
      <c r="A83" s="144"/>
      <c r="B83" s="138"/>
      <c r="C83" s="146"/>
      <c r="D83" s="77"/>
      <c r="E83" s="77"/>
    </row>
    <row r="84" spans="1:5" ht="13.2" x14ac:dyDescent="0.25">
      <c r="A84" s="144"/>
      <c r="B84" s="138"/>
      <c r="C84" s="146"/>
      <c r="D84" s="77"/>
      <c r="E84" s="77"/>
    </row>
    <row r="85" spans="1:5" ht="13.2" x14ac:dyDescent="0.25">
      <c r="A85" s="144"/>
      <c r="B85" s="138"/>
      <c r="C85" s="146"/>
      <c r="D85" s="77"/>
      <c r="E85" s="77"/>
    </row>
    <row r="86" spans="1:5" ht="13.2" x14ac:dyDescent="0.25">
      <c r="A86" s="144"/>
      <c r="B86" s="138"/>
      <c r="C86" s="146"/>
      <c r="D86" s="77"/>
      <c r="E86" s="77"/>
    </row>
    <row r="87" spans="1:5" ht="13.2" x14ac:dyDescent="0.25">
      <c r="A87" s="144"/>
      <c r="B87" s="138"/>
      <c r="C87" s="146"/>
      <c r="D87" s="77"/>
      <c r="E87" s="77"/>
    </row>
    <row r="88" spans="1:5" ht="13.2" x14ac:dyDescent="0.25">
      <c r="A88" s="144"/>
      <c r="B88" s="138"/>
      <c r="C88" s="146"/>
      <c r="D88" s="77"/>
      <c r="E88" s="77"/>
    </row>
    <row r="89" spans="1:5" ht="13.2" x14ac:dyDescent="0.25">
      <c r="A89" s="144"/>
      <c r="B89" s="138"/>
      <c r="C89" s="146"/>
      <c r="D89" s="77"/>
      <c r="E89" s="77"/>
    </row>
    <row r="90" spans="1:5" ht="13.2" x14ac:dyDescent="0.25">
      <c r="A90" s="144"/>
      <c r="B90" s="138"/>
      <c r="C90" s="146"/>
      <c r="D90" s="77"/>
      <c r="E90" s="77"/>
    </row>
    <row r="91" spans="1:5" ht="13.2" x14ac:dyDescent="0.25">
      <c r="A91" s="144"/>
      <c r="B91" s="138"/>
      <c r="C91" s="146"/>
      <c r="D91" s="77"/>
      <c r="E91" s="77"/>
    </row>
    <row r="92" spans="1:5" ht="13.2" x14ac:dyDescent="0.25">
      <c r="A92" s="144"/>
      <c r="B92" s="138"/>
      <c r="C92" s="146"/>
      <c r="D92" s="77"/>
      <c r="E92" s="77"/>
    </row>
    <row r="93" spans="1:5" ht="13.2" x14ac:dyDescent="0.25">
      <c r="A93" s="144"/>
      <c r="B93" s="138"/>
      <c r="C93" s="146"/>
      <c r="D93" s="77"/>
      <c r="E93" s="77"/>
    </row>
    <row r="94" spans="1:5" ht="13.2" x14ac:dyDescent="0.25">
      <c r="A94" s="144"/>
      <c r="B94" s="138"/>
      <c r="C94" s="146"/>
      <c r="D94" s="77"/>
      <c r="E94" s="77"/>
    </row>
    <row r="95" spans="1:5" ht="13.2" x14ac:dyDescent="0.25">
      <c r="A95" s="144"/>
      <c r="B95" s="138"/>
      <c r="C95" s="146"/>
      <c r="D95" s="77"/>
      <c r="E95" s="77"/>
    </row>
    <row r="96" spans="1:5" ht="13.2" x14ac:dyDescent="0.25">
      <c r="A96" s="144"/>
      <c r="B96" s="138"/>
      <c r="C96" s="146"/>
      <c r="D96" s="77"/>
      <c r="E96" s="77"/>
    </row>
    <row r="97" spans="1:5" ht="13.2" x14ac:dyDescent="0.25">
      <c r="A97" s="144"/>
      <c r="B97" s="138"/>
      <c r="C97" s="146"/>
      <c r="D97" s="77"/>
      <c r="E97" s="77"/>
    </row>
    <row r="98" spans="1:5" ht="13.2" x14ac:dyDescent="0.25">
      <c r="A98" s="144"/>
      <c r="B98" s="138"/>
      <c r="C98" s="146"/>
      <c r="D98" s="77"/>
      <c r="E98" s="77"/>
    </row>
    <row r="99" spans="1:5" ht="13.2" x14ac:dyDescent="0.25">
      <c r="A99" s="144"/>
      <c r="B99" s="138"/>
      <c r="C99" s="146"/>
      <c r="D99" s="77"/>
      <c r="E99" s="77"/>
    </row>
    <row r="100" spans="1:5" ht="13.2" x14ac:dyDescent="0.25">
      <c r="A100" s="144"/>
      <c r="B100" s="138"/>
      <c r="C100" s="146"/>
      <c r="D100" s="77"/>
      <c r="E100" s="77"/>
    </row>
    <row r="101" spans="1:5" ht="13.2" x14ac:dyDescent="0.25">
      <c r="A101" s="144"/>
      <c r="B101" s="138"/>
      <c r="C101" s="146"/>
      <c r="D101" s="77"/>
      <c r="E101" s="77"/>
    </row>
    <row r="102" spans="1:5" ht="13.2" x14ac:dyDescent="0.25">
      <c r="A102" s="144"/>
      <c r="B102" s="138"/>
      <c r="C102" s="146"/>
      <c r="D102" s="77"/>
      <c r="E102" s="77"/>
    </row>
    <row r="103" spans="1:5" ht="13.2" x14ac:dyDescent="0.25">
      <c r="A103" s="144"/>
      <c r="B103" s="138"/>
      <c r="C103" s="146"/>
      <c r="D103" s="77"/>
      <c r="E103" s="77"/>
    </row>
    <row r="104" spans="1:5" ht="13.2" x14ac:dyDescent="0.25">
      <c r="A104" s="144"/>
      <c r="B104" s="138"/>
      <c r="C104" s="146"/>
      <c r="D104" s="77"/>
      <c r="E104" s="77"/>
    </row>
    <row r="105" spans="1:5" ht="13.2" x14ac:dyDescent="0.25">
      <c r="A105" s="144"/>
      <c r="B105" s="138"/>
      <c r="C105" s="146"/>
      <c r="D105" s="77"/>
      <c r="E105" s="77"/>
    </row>
    <row r="106" spans="1:5" ht="13.2" x14ac:dyDescent="0.25">
      <c r="A106" s="144"/>
      <c r="B106" s="138"/>
      <c r="C106" s="146"/>
      <c r="D106" s="77"/>
      <c r="E106" s="77"/>
    </row>
    <row r="107" spans="1:5" ht="13.2" x14ac:dyDescent="0.25">
      <c r="A107" s="144"/>
      <c r="B107" s="138"/>
      <c r="C107" s="146"/>
      <c r="D107" s="77"/>
      <c r="E107" s="77"/>
    </row>
    <row r="108" spans="1:5" ht="13.2" x14ac:dyDescent="0.25">
      <c r="A108" s="144"/>
      <c r="B108" s="138"/>
      <c r="C108" s="146"/>
      <c r="D108" s="77"/>
      <c r="E108" s="77"/>
    </row>
    <row r="109" spans="1:5" ht="13.2" x14ac:dyDescent="0.25">
      <c r="A109" s="144"/>
      <c r="B109" s="138"/>
      <c r="C109" s="146"/>
      <c r="D109" s="77"/>
      <c r="E109" s="77"/>
    </row>
    <row r="110" spans="1:5" ht="13.2" x14ac:dyDescent="0.25">
      <c r="A110" s="144"/>
      <c r="B110" s="138"/>
      <c r="C110" s="146"/>
      <c r="D110" s="77"/>
      <c r="E110" s="77"/>
    </row>
    <row r="111" spans="1:5" ht="13.2" x14ac:dyDescent="0.25">
      <c r="A111" s="144"/>
      <c r="B111" s="138"/>
      <c r="C111" s="146"/>
      <c r="D111" s="77"/>
      <c r="E111" s="77"/>
    </row>
    <row r="112" spans="1:5" ht="13.2" x14ac:dyDescent="0.25">
      <c r="A112" s="144"/>
      <c r="B112" s="138"/>
      <c r="C112" s="146"/>
      <c r="D112" s="77"/>
      <c r="E112" s="77"/>
    </row>
    <row r="113" spans="1:5" ht="13.2" x14ac:dyDescent="0.25">
      <c r="A113" s="144"/>
      <c r="B113" s="138"/>
      <c r="C113" s="146"/>
      <c r="D113" s="77"/>
      <c r="E113" s="77"/>
    </row>
    <row r="114" spans="1:5" ht="13.2" x14ac:dyDescent="0.25">
      <c r="A114" s="144"/>
      <c r="B114" s="138"/>
      <c r="C114" s="146"/>
      <c r="D114" s="77"/>
      <c r="E114" s="77"/>
    </row>
    <row r="115" spans="1:5" ht="13.2" x14ac:dyDescent="0.25">
      <c r="A115" s="144"/>
      <c r="B115" s="138"/>
      <c r="C115" s="146"/>
      <c r="D115" s="77"/>
      <c r="E115" s="77"/>
    </row>
    <row r="116" spans="1:5" ht="13.2" x14ac:dyDescent="0.25">
      <c r="A116" s="144"/>
      <c r="B116" s="138"/>
      <c r="C116" s="146"/>
      <c r="D116" s="77"/>
      <c r="E116" s="77"/>
    </row>
    <row r="117" spans="1:5" ht="13.2" x14ac:dyDescent="0.25">
      <c r="A117" s="144"/>
      <c r="B117" s="138"/>
      <c r="C117" s="146"/>
      <c r="D117" s="77"/>
      <c r="E117" s="77"/>
    </row>
    <row r="118" spans="1:5" ht="13.2" x14ac:dyDescent="0.25">
      <c r="A118" s="144"/>
      <c r="B118" s="138"/>
      <c r="C118" s="146"/>
      <c r="D118" s="77"/>
      <c r="E118" s="77"/>
    </row>
    <row r="119" spans="1:5" ht="13.2" x14ac:dyDescent="0.25">
      <c r="A119" s="144"/>
      <c r="B119" s="138"/>
      <c r="C119" s="146"/>
      <c r="D119" s="77"/>
      <c r="E119" s="77"/>
    </row>
    <row r="120" spans="1:5" ht="13.2" x14ac:dyDescent="0.25">
      <c r="A120" s="144"/>
      <c r="B120" s="138"/>
      <c r="C120" s="146"/>
      <c r="D120" s="77"/>
      <c r="E120" s="77"/>
    </row>
    <row r="121" spans="1:5" ht="13.2" x14ac:dyDescent="0.25">
      <c r="A121" s="144"/>
      <c r="B121" s="138"/>
      <c r="C121" s="146"/>
      <c r="D121" s="77"/>
      <c r="E121" s="77"/>
    </row>
    <row r="122" spans="1:5" ht="13.2" x14ac:dyDescent="0.25">
      <c r="A122" s="144"/>
      <c r="B122" s="138"/>
      <c r="C122" s="146"/>
      <c r="D122" s="77"/>
      <c r="E122" s="77"/>
    </row>
    <row r="123" spans="1:5" ht="13.2" x14ac:dyDescent="0.25">
      <c r="A123" s="144"/>
      <c r="B123" s="138"/>
      <c r="C123" s="146"/>
      <c r="D123" s="77"/>
      <c r="E123" s="77"/>
    </row>
    <row r="124" spans="1:5" ht="13.2" x14ac:dyDescent="0.25">
      <c r="A124" s="144"/>
      <c r="B124" s="138"/>
      <c r="C124" s="146"/>
      <c r="D124" s="77"/>
      <c r="E124" s="77"/>
    </row>
    <row r="125" spans="1:5" ht="13.2" x14ac:dyDescent="0.25">
      <c r="A125" s="144"/>
      <c r="B125" s="138"/>
      <c r="C125" s="146"/>
      <c r="D125" s="77"/>
      <c r="E125" s="77"/>
    </row>
    <row r="126" spans="1:5" ht="13.2" x14ac:dyDescent="0.25">
      <c r="A126" s="144"/>
      <c r="B126" s="138"/>
      <c r="C126" s="146"/>
      <c r="D126" s="77"/>
      <c r="E126" s="77"/>
    </row>
    <row r="127" spans="1:5" ht="13.2" x14ac:dyDescent="0.25">
      <c r="A127" s="144"/>
      <c r="B127" s="138"/>
      <c r="C127" s="146"/>
      <c r="D127" s="77"/>
      <c r="E127" s="77"/>
    </row>
    <row r="128" spans="1:5" ht="13.2" x14ac:dyDescent="0.25">
      <c r="A128" s="144"/>
      <c r="B128" s="138"/>
      <c r="C128" s="146"/>
      <c r="D128" s="77"/>
      <c r="E128" s="77"/>
    </row>
    <row r="129" spans="1:5" ht="13.2" x14ac:dyDescent="0.25">
      <c r="A129" s="144"/>
      <c r="B129" s="138"/>
      <c r="C129" s="146"/>
      <c r="D129" s="77"/>
      <c r="E129" s="77"/>
    </row>
    <row r="130" spans="1:5" ht="13.2" x14ac:dyDescent="0.25">
      <c r="A130" s="144"/>
      <c r="B130" s="138"/>
      <c r="C130" s="146"/>
      <c r="D130" s="77"/>
      <c r="E130" s="77"/>
    </row>
    <row r="131" spans="1:5" ht="13.2" x14ac:dyDescent="0.25">
      <c r="A131" s="144"/>
      <c r="B131" s="138"/>
      <c r="C131" s="146"/>
      <c r="D131" s="77"/>
      <c r="E131" s="77"/>
    </row>
    <row r="132" spans="1:5" ht="13.2" x14ac:dyDescent="0.25">
      <c r="A132" s="144"/>
      <c r="B132" s="138"/>
      <c r="C132" s="146"/>
      <c r="D132" s="77"/>
      <c r="E132" s="77"/>
    </row>
    <row r="133" spans="1:5" ht="13.2" x14ac:dyDescent="0.25">
      <c r="A133" s="144"/>
      <c r="B133" s="138"/>
      <c r="C133" s="146"/>
      <c r="D133" s="77"/>
      <c r="E133" s="77"/>
    </row>
    <row r="134" spans="1:5" ht="13.2" x14ac:dyDescent="0.25">
      <c r="A134" s="144"/>
      <c r="B134" s="138"/>
      <c r="C134" s="146"/>
      <c r="D134" s="77"/>
      <c r="E134" s="77"/>
    </row>
    <row r="135" spans="1:5" ht="13.2" x14ac:dyDescent="0.25">
      <c r="A135" s="144"/>
      <c r="B135" s="138"/>
      <c r="C135" s="146"/>
      <c r="D135" s="77"/>
      <c r="E135" s="77"/>
    </row>
    <row r="136" spans="1:5" ht="13.2" x14ac:dyDescent="0.25">
      <c r="A136" s="144"/>
      <c r="B136" s="138"/>
      <c r="C136" s="146"/>
      <c r="D136" s="77"/>
      <c r="E136" s="77"/>
    </row>
    <row r="137" spans="1:5" ht="13.2" x14ac:dyDescent="0.25">
      <c r="A137" s="144"/>
      <c r="B137" s="138"/>
      <c r="C137" s="146"/>
      <c r="D137" s="77"/>
      <c r="E137" s="77"/>
    </row>
    <row r="138" spans="1:5" ht="13.2" x14ac:dyDescent="0.25">
      <c r="A138" s="144"/>
      <c r="B138" s="138"/>
      <c r="C138" s="146"/>
      <c r="D138" s="77"/>
      <c r="E138" s="77"/>
    </row>
    <row r="139" spans="1:5" ht="13.2" x14ac:dyDescent="0.25">
      <c r="A139" s="144"/>
      <c r="B139" s="138"/>
      <c r="C139" s="146"/>
      <c r="D139" s="77"/>
      <c r="E139" s="77"/>
    </row>
    <row r="140" spans="1:5" ht="13.2" x14ac:dyDescent="0.25">
      <c r="A140" s="144"/>
      <c r="B140" s="138"/>
      <c r="C140" s="146"/>
      <c r="D140" s="77"/>
      <c r="E140" s="77"/>
    </row>
    <row r="141" spans="1:5" ht="13.2" x14ac:dyDescent="0.25">
      <c r="A141" s="144"/>
      <c r="B141" s="138"/>
      <c r="C141" s="146"/>
      <c r="D141" s="77"/>
      <c r="E141" s="77"/>
    </row>
    <row r="142" spans="1:5" ht="13.2" x14ac:dyDescent="0.25">
      <c r="A142" s="144"/>
      <c r="B142" s="138"/>
      <c r="C142" s="146"/>
      <c r="D142" s="77"/>
      <c r="E142" s="77"/>
    </row>
    <row r="143" spans="1:5" ht="13.2" x14ac:dyDescent="0.25">
      <c r="A143" s="144"/>
      <c r="B143" s="138"/>
      <c r="C143" s="146"/>
      <c r="D143" s="77"/>
      <c r="E143" s="77"/>
    </row>
    <row r="144" spans="1:5" ht="13.2" x14ac:dyDescent="0.25">
      <c r="A144" s="144"/>
      <c r="B144" s="138"/>
      <c r="C144" s="146"/>
      <c r="D144" s="77"/>
      <c r="E144" s="77"/>
    </row>
    <row r="145" spans="1:5" ht="13.2" x14ac:dyDescent="0.25">
      <c r="A145" s="144"/>
      <c r="B145" s="138"/>
      <c r="C145" s="146"/>
      <c r="D145" s="77"/>
      <c r="E145" s="77"/>
    </row>
    <row r="146" spans="1:5" ht="13.2" x14ac:dyDescent="0.25">
      <c r="A146" s="144"/>
      <c r="B146" s="138"/>
      <c r="C146" s="146"/>
      <c r="D146" s="77"/>
      <c r="E146" s="77"/>
    </row>
    <row r="147" spans="1:5" ht="13.2" x14ac:dyDescent="0.25">
      <c r="A147" s="144"/>
      <c r="B147" s="138"/>
      <c r="C147" s="146"/>
      <c r="D147" s="77"/>
      <c r="E147" s="77"/>
    </row>
    <row r="148" spans="1:5" ht="13.2" x14ac:dyDescent="0.25">
      <c r="A148" s="144"/>
      <c r="B148" s="138"/>
      <c r="C148" s="146"/>
      <c r="D148" s="77"/>
      <c r="E148" s="77"/>
    </row>
    <row r="149" spans="1:5" ht="13.2" x14ac:dyDescent="0.25">
      <c r="A149" s="144"/>
      <c r="B149" s="138"/>
      <c r="C149" s="146"/>
      <c r="D149" s="77"/>
      <c r="E149" s="77"/>
    </row>
    <row r="150" spans="1:5" ht="13.2" x14ac:dyDescent="0.25">
      <c r="A150" s="144"/>
      <c r="B150" s="138"/>
      <c r="C150" s="146"/>
      <c r="D150" s="77"/>
      <c r="E150" s="77"/>
    </row>
    <row r="151" spans="1:5" ht="13.2" x14ac:dyDescent="0.25">
      <c r="A151" s="144"/>
      <c r="B151" s="138"/>
      <c r="C151" s="146"/>
      <c r="D151" s="77"/>
      <c r="E151" s="77"/>
    </row>
    <row r="152" spans="1:5" ht="13.2" x14ac:dyDescent="0.25">
      <c r="A152" s="144"/>
      <c r="B152" s="138"/>
      <c r="C152" s="146"/>
      <c r="D152" s="77"/>
      <c r="E152" s="77"/>
    </row>
    <row r="153" spans="1:5" ht="13.2" x14ac:dyDescent="0.25">
      <c r="A153" s="144"/>
      <c r="B153" s="138"/>
      <c r="C153" s="146"/>
      <c r="D153" s="77"/>
      <c r="E153" s="77"/>
    </row>
    <row r="154" spans="1:5" ht="13.2" x14ac:dyDescent="0.25">
      <c r="A154" s="144"/>
      <c r="B154" s="138"/>
      <c r="C154" s="146"/>
      <c r="D154" s="77"/>
      <c r="E154" s="77"/>
    </row>
    <row r="155" spans="1:5" ht="13.2" x14ac:dyDescent="0.25">
      <c r="A155" s="144"/>
      <c r="B155" s="138"/>
      <c r="C155" s="146"/>
      <c r="D155" s="77"/>
      <c r="E155" s="77"/>
    </row>
    <row r="156" spans="1:5" ht="13.2" x14ac:dyDescent="0.25">
      <c r="A156" s="144"/>
      <c r="B156" s="138"/>
      <c r="C156" s="146"/>
      <c r="D156" s="77"/>
      <c r="E156" s="77"/>
    </row>
    <row r="157" spans="1:5" ht="13.2" x14ac:dyDescent="0.25">
      <c r="A157" s="144"/>
      <c r="B157" s="138"/>
      <c r="C157" s="146"/>
      <c r="D157" s="77"/>
      <c r="E157" s="77"/>
    </row>
    <row r="158" spans="1:5" ht="13.2" x14ac:dyDescent="0.25">
      <c r="A158" s="144"/>
      <c r="B158" s="138"/>
      <c r="C158" s="146"/>
      <c r="D158" s="77"/>
      <c r="E158" s="77"/>
    </row>
    <row r="159" spans="1:5" ht="13.2" x14ac:dyDescent="0.25">
      <c r="A159" s="144"/>
      <c r="B159" s="138"/>
      <c r="C159" s="146"/>
      <c r="D159" s="77"/>
      <c r="E159" s="77"/>
    </row>
    <row r="160" spans="1:5" ht="13.2" x14ac:dyDescent="0.25">
      <c r="A160" s="144"/>
      <c r="B160" s="138"/>
      <c r="C160" s="146"/>
      <c r="D160" s="77"/>
      <c r="E160" s="77"/>
    </row>
    <row r="161" spans="1:5" ht="13.2" x14ac:dyDescent="0.25">
      <c r="A161" s="144"/>
      <c r="B161" s="138"/>
      <c r="C161" s="146"/>
      <c r="D161" s="77"/>
      <c r="E161" s="77"/>
    </row>
    <row r="162" spans="1:5" ht="13.2" x14ac:dyDescent="0.25">
      <c r="A162" s="144"/>
      <c r="B162" s="138"/>
      <c r="C162" s="146"/>
      <c r="D162" s="77"/>
      <c r="E162" s="77"/>
    </row>
    <row r="163" spans="1:5" ht="13.2" x14ac:dyDescent="0.25">
      <c r="A163" s="144"/>
      <c r="B163" s="138"/>
      <c r="C163" s="146"/>
      <c r="D163" s="77"/>
      <c r="E163" s="77"/>
    </row>
    <row r="164" spans="1:5" ht="13.2" x14ac:dyDescent="0.25">
      <c r="A164" s="144"/>
      <c r="B164" s="138"/>
      <c r="C164" s="146"/>
      <c r="D164" s="77"/>
      <c r="E164" s="77"/>
    </row>
    <row r="165" spans="1:5" ht="13.2" x14ac:dyDescent="0.25">
      <c r="A165" s="144"/>
      <c r="B165" s="138"/>
      <c r="C165" s="146"/>
      <c r="D165" s="77"/>
      <c r="E165" s="77"/>
    </row>
    <row r="166" spans="1:5" ht="13.2" x14ac:dyDescent="0.25">
      <c r="A166" s="144"/>
      <c r="B166" s="138"/>
      <c r="C166" s="146"/>
      <c r="D166" s="77"/>
      <c r="E166" s="77"/>
    </row>
    <row r="167" spans="1:5" ht="13.2" x14ac:dyDescent="0.25">
      <c r="A167" s="144"/>
      <c r="B167" s="138"/>
      <c r="C167" s="146"/>
      <c r="D167" s="77"/>
      <c r="E167" s="77"/>
    </row>
    <row r="168" spans="1:5" ht="13.2" x14ac:dyDescent="0.25">
      <c r="A168" s="144"/>
      <c r="B168" s="138"/>
      <c r="C168" s="146"/>
      <c r="D168" s="77"/>
      <c r="E168" s="77"/>
    </row>
    <row r="169" spans="1:5" ht="13.2" x14ac:dyDescent="0.25">
      <c r="A169" s="144"/>
      <c r="B169" s="138"/>
      <c r="C169" s="146"/>
      <c r="D169" s="77"/>
      <c r="E169" s="77"/>
    </row>
    <row r="170" spans="1:5" ht="13.2" x14ac:dyDescent="0.25">
      <c r="A170" s="144"/>
      <c r="B170" s="138"/>
      <c r="C170" s="146"/>
      <c r="D170" s="77"/>
      <c r="E170" s="77"/>
    </row>
    <row r="171" spans="1:5" ht="13.2" x14ac:dyDescent="0.25">
      <c r="A171" s="144"/>
      <c r="B171" s="138"/>
      <c r="C171" s="146"/>
      <c r="D171" s="77"/>
      <c r="E171" s="77"/>
    </row>
    <row r="172" spans="1:5" ht="13.2" x14ac:dyDescent="0.25">
      <c r="A172" s="144"/>
      <c r="B172" s="138"/>
      <c r="C172" s="146"/>
      <c r="D172" s="77"/>
      <c r="E172" s="77"/>
    </row>
    <row r="173" spans="1:5" ht="13.2" x14ac:dyDescent="0.25">
      <c r="A173" s="144"/>
      <c r="B173" s="138"/>
      <c r="C173" s="146"/>
      <c r="D173" s="77"/>
      <c r="E173" s="77"/>
    </row>
    <row r="174" spans="1:5" ht="13.2" x14ac:dyDescent="0.25">
      <c r="A174" s="144"/>
      <c r="B174" s="138"/>
      <c r="C174" s="146"/>
      <c r="D174" s="77"/>
      <c r="E174" s="77"/>
    </row>
    <row r="175" spans="1:5" ht="13.2" x14ac:dyDescent="0.25">
      <c r="A175" s="144"/>
      <c r="B175" s="138"/>
      <c r="C175" s="146"/>
      <c r="D175" s="77"/>
      <c r="E175" s="77"/>
    </row>
    <row r="176" spans="1:5" ht="13.2" x14ac:dyDescent="0.25">
      <c r="A176" s="144"/>
      <c r="B176" s="138"/>
      <c r="C176" s="146"/>
      <c r="D176" s="77"/>
      <c r="E176" s="77"/>
    </row>
    <row r="177" spans="1:5" ht="13.2" x14ac:dyDescent="0.25">
      <c r="A177" s="144"/>
      <c r="B177" s="138"/>
      <c r="C177" s="146"/>
      <c r="D177" s="77"/>
      <c r="E177" s="77"/>
    </row>
    <row r="178" spans="1:5" ht="13.2" x14ac:dyDescent="0.25">
      <c r="A178" s="144"/>
      <c r="B178" s="138"/>
      <c r="C178" s="146"/>
      <c r="D178" s="77"/>
      <c r="E178" s="77"/>
    </row>
    <row r="179" spans="1:5" ht="13.2" x14ac:dyDescent="0.25">
      <c r="A179" s="144"/>
      <c r="B179" s="138"/>
      <c r="C179" s="146"/>
      <c r="D179" s="77"/>
      <c r="E179" s="77"/>
    </row>
    <row r="180" spans="1:5" ht="13.2" x14ac:dyDescent="0.25">
      <c r="A180" s="144"/>
      <c r="B180" s="138"/>
      <c r="C180" s="146"/>
      <c r="D180" s="77"/>
      <c r="E180" s="77"/>
    </row>
    <row r="181" spans="1:5" ht="13.2" x14ac:dyDescent="0.25">
      <c r="A181" s="144"/>
      <c r="B181" s="138"/>
      <c r="C181" s="146"/>
      <c r="D181" s="77"/>
      <c r="E181" s="77"/>
    </row>
    <row r="182" spans="1:5" ht="13.2" x14ac:dyDescent="0.25">
      <c r="A182" s="144"/>
      <c r="B182" s="138"/>
      <c r="C182" s="146"/>
      <c r="D182" s="77"/>
      <c r="E182" s="77"/>
    </row>
    <row r="183" spans="1:5" ht="13.2" x14ac:dyDescent="0.25">
      <c r="A183" s="144"/>
      <c r="B183" s="138"/>
      <c r="C183" s="146"/>
      <c r="D183" s="77"/>
      <c r="E183" s="77"/>
    </row>
    <row r="184" spans="1:5" ht="13.2" x14ac:dyDescent="0.25">
      <c r="A184" s="144"/>
      <c r="B184" s="138"/>
      <c r="C184" s="146"/>
      <c r="D184" s="77"/>
      <c r="E184" s="77"/>
    </row>
    <row r="185" spans="1:5" ht="13.2" x14ac:dyDescent="0.25">
      <c r="A185" s="144"/>
      <c r="B185" s="138"/>
      <c r="C185" s="146"/>
      <c r="D185" s="77"/>
      <c r="E185" s="77"/>
    </row>
    <row r="186" spans="1:5" ht="13.2" x14ac:dyDescent="0.25">
      <c r="A186" s="144"/>
      <c r="B186" s="138"/>
      <c r="C186" s="146"/>
      <c r="D186" s="77"/>
      <c r="E186" s="77"/>
    </row>
    <row r="187" spans="1:5" ht="13.2" x14ac:dyDescent="0.25">
      <c r="A187" s="144"/>
      <c r="B187" s="138"/>
      <c r="C187" s="146"/>
      <c r="D187" s="77"/>
      <c r="E187" s="77"/>
    </row>
    <row r="188" spans="1:5" ht="13.2" x14ac:dyDescent="0.25">
      <c r="A188" s="144"/>
      <c r="B188" s="138"/>
      <c r="C188" s="146"/>
      <c r="D188" s="77"/>
      <c r="E188" s="77"/>
    </row>
    <row r="189" spans="1:5" ht="13.2" x14ac:dyDescent="0.25">
      <c r="A189" s="144"/>
      <c r="B189" s="138"/>
      <c r="C189" s="146"/>
      <c r="D189" s="77"/>
      <c r="E189" s="77"/>
    </row>
    <row r="190" spans="1:5" ht="13.2" x14ac:dyDescent="0.25">
      <c r="A190" s="144"/>
      <c r="B190" s="138"/>
      <c r="C190" s="146"/>
      <c r="D190" s="77"/>
      <c r="E190" s="77"/>
    </row>
    <row r="191" spans="1:5" ht="13.2" x14ac:dyDescent="0.25">
      <c r="A191" s="144"/>
      <c r="B191" s="138"/>
      <c r="C191" s="146"/>
      <c r="D191" s="77"/>
      <c r="E191" s="77"/>
    </row>
    <row r="192" spans="1:5" ht="13.2" x14ac:dyDescent="0.25">
      <c r="A192" s="144"/>
      <c r="B192" s="138"/>
      <c r="C192" s="146"/>
      <c r="D192" s="77"/>
      <c r="E192" s="77"/>
    </row>
    <row r="193" spans="1:5" ht="13.2" x14ac:dyDescent="0.25">
      <c r="A193" s="144"/>
      <c r="B193" s="138"/>
      <c r="C193" s="146"/>
      <c r="D193" s="77"/>
      <c r="E193" s="77"/>
    </row>
    <row r="194" spans="1:5" ht="13.2" x14ac:dyDescent="0.25">
      <c r="A194" s="144"/>
      <c r="B194" s="138"/>
      <c r="C194" s="146"/>
      <c r="D194" s="77"/>
      <c r="E194" s="77"/>
    </row>
    <row r="195" spans="1:5" ht="13.2" x14ac:dyDescent="0.25">
      <c r="A195" s="144"/>
      <c r="B195" s="138"/>
      <c r="C195" s="146"/>
      <c r="D195" s="77"/>
      <c r="E195" s="77"/>
    </row>
    <row r="196" spans="1:5" ht="13.2" x14ac:dyDescent="0.25">
      <c r="A196" s="144"/>
      <c r="B196" s="138"/>
      <c r="C196" s="146"/>
      <c r="D196" s="77"/>
      <c r="E196" s="77"/>
    </row>
    <row r="197" spans="1:5" ht="13.2" x14ac:dyDescent="0.25">
      <c r="A197" s="144"/>
      <c r="B197" s="138"/>
      <c r="C197" s="146"/>
      <c r="D197" s="77"/>
      <c r="E197" s="77"/>
    </row>
    <row r="198" spans="1:5" ht="13.2" x14ac:dyDescent="0.25">
      <c r="A198" s="144"/>
      <c r="B198" s="138"/>
      <c r="C198" s="146"/>
      <c r="D198" s="77"/>
      <c r="E198" s="77"/>
    </row>
    <row r="199" spans="1:5" ht="13.2" x14ac:dyDescent="0.25">
      <c r="A199" s="144"/>
      <c r="B199" s="138"/>
      <c r="C199" s="146"/>
      <c r="D199" s="77"/>
      <c r="E199" s="77"/>
    </row>
    <row r="200" spans="1:5" ht="13.2" x14ac:dyDescent="0.25">
      <c r="A200" s="144"/>
      <c r="B200" s="138"/>
      <c r="C200" s="146"/>
      <c r="D200" s="77"/>
      <c r="E200" s="77"/>
    </row>
    <row r="201" spans="1:5" ht="13.2" x14ac:dyDescent="0.25">
      <c r="A201" s="144"/>
      <c r="B201" s="138"/>
      <c r="C201" s="146"/>
      <c r="D201" s="77"/>
      <c r="E201" s="77"/>
    </row>
    <row r="202" spans="1:5" ht="13.2" x14ac:dyDescent="0.25">
      <c r="A202" s="144"/>
      <c r="B202" s="138"/>
      <c r="C202" s="146"/>
      <c r="D202" s="77"/>
      <c r="E202" s="77"/>
    </row>
    <row r="203" spans="1:5" ht="13.2" x14ac:dyDescent="0.25">
      <c r="A203" s="144"/>
      <c r="B203" s="138"/>
      <c r="C203" s="146"/>
      <c r="D203" s="77"/>
      <c r="E203" s="77"/>
    </row>
    <row r="204" spans="1:5" ht="13.2" x14ac:dyDescent="0.25">
      <c r="A204" s="144"/>
      <c r="B204" s="138"/>
      <c r="C204" s="146"/>
      <c r="D204" s="77"/>
      <c r="E204" s="77"/>
    </row>
    <row r="205" spans="1:5" ht="13.2" x14ac:dyDescent="0.25">
      <c r="A205" s="144"/>
      <c r="B205" s="138"/>
      <c r="C205" s="146"/>
      <c r="D205" s="77"/>
      <c r="E205" s="77"/>
    </row>
    <row r="206" spans="1:5" ht="13.2" x14ac:dyDescent="0.25">
      <c r="A206" s="144"/>
      <c r="B206" s="138"/>
      <c r="C206" s="146"/>
      <c r="D206" s="77"/>
      <c r="E206" s="77"/>
    </row>
    <row r="207" spans="1:5" ht="13.2" x14ac:dyDescent="0.25">
      <c r="A207" s="144"/>
      <c r="B207" s="138"/>
      <c r="C207" s="146"/>
      <c r="D207" s="77"/>
      <c r="E207" s="77"/>
    </row>
    <row r="208" spans="1:5" ht="13.2" x14ac:dyDescent="0.25">
      <c r="A208" s="144"/>
      <c r="B208" s="138"/>
      <c r="C208" s="146"/>
      <c r="D208" s="77"/>
      <c r="E208" s="77"/>
    </row>
    <row r="209" spans="1:5" ht="13.2" x14ac:dyDescent="0.25">
      <c r="A209" s="144"/>
      <c r="B209" s="138"/>
      <c r="C209" s="146"/>
      <c r="D209" s="77"/>
      <c r="E209" s="77"/>
    </row>
    <row r="210" spans="1:5" ht="13.2" x14ac:dyDescent="0.25">
      <c r="A210" s="144"/>
      <c r="B210" s="138"/>
      <c r="C210" s="146"/>
      <c r="D210" s="77"/>
      <c r="E210" s="77"/>
    </row>
    <row r="211" spans="1:5" ht="13.2" x14ac:dyDescent="0.25">
      <c r="A211" s="144"/>
      <c r="B211" s="138"/>
      <c r="C211" s="146"/>
      <c r="D211" s="77"/>
      <c r="E211" s="77"/>
    </row>
    <row r="212" spans="1:5" ht="13.2" x14ac:dyDescent="0.25">
      <c r="A212" s="144"/>
      <c r="B212" s="138"/>
      <c r="C212" s="146"/>
      <c r="D212" s="77"/>
      <c r="E212" s="77"/>
    </row>
    <row r="213" spans="1:5" ht="13.2" x14ac:dyDescent="0.25">
      <c r="A213" s="144"/>
      <c r="B213" s="138"/>
      <c r="C213" s="146"/>
      <c r="D213" s="77"/>
      <c r="E213" s="77"/>
    </row>
    <row r="214" spans="1:5" ht="13.2" x14ac:dyDescent="0.25">
      <c r="A214" s="144"/>
      <c r="B214" s="138"/>
      <c r="C214" s="146"/>
      <c r="D214" s="77"/>
      <c r="E214" s="77"/>
    </row>
    <row r="215" spans="1:5" ht="13.2" x14ac:dyDescent="0.25">
      <c r="A215" s="144"/>
      <c r="B215" s="138"/>
      <c r="C215" s="146"/>
      <c r="D215" s="77"/>
      <c r="E215" s="77"/>
    </row>
    <row r="216" spans="1:5" ht="13.2" x14ac:dyDescent="0.25">
      <c r="A216" s="144"/>
      <c r="B216" s="138"/>
      <c r="C216" s="146"/>
      <c r="D216" s="77"/>
      <c r="E216" s="77"/>
    </row>
    <row r="217" spans="1:5" ht="13.2" x14ac:dyDescent="0.25">
      <c r="A217" s="144"/>
      <c r="B217" s="138"/>
      <c r="C217" s="146"/>
      <c r="D217" s="77"/>
      <c r="E217" s="77"/>
    </row>
    <row r="218" spans="1:5" ht="13.2" x14ac:dyDescent="0.25">
      <c r="A218" s="144"/>
      <c r="B218" s="138"/>
      <c r="C218" s="146"/>
      <c r="D218" s="77"/>
      <c r="E218" s="77"/>
    </row>
    <row r="219" spans="1:5" ht="13.2" x14ac:dyDescent="0.25">
      <c r="A219" s="144"/>
      <c r="B219" s="138"/>
      <c r="C219" s="146"/>
      <c r="D219" s="77"/>
      <c r="E219" s="77"/>
    </row>
    <row r="220" spans="1:5" ht="13.2" x14ac:dyDescent="0.25">
      <c r="A220" s="144"/>
      <c r="B220" s="138"/>
      <c r="C220" s="146"/>
      <c r="D220" s="77"/>
      <c r="E220" s="77"/>
    </row>
    <row r="221" spans="1:5" ht="13.2" x14ac:dyDescent="0.25">
      <c r="A221" s="144"/>
      <c r="B221" s="138"/>
      <c r="C221" s="146"/>
      <c r="D221" s="77"/>
      <c r="E221" s="77"/>
    </row>
    <row r="222" spans="1:5" ht="13.2" x14ac:dyDescent="0.25">
      <c r="A222" s="144"/>
      <c r="B222" s="138"/>
      <c r="C222" s="146"/>
      <c r="D222" s="77"/>
      <c r="E222" s="77"/>
    </row>
    <row r="223" spans="1:5" ht="13.2" x14ac:dyDescent="0.25">
      <c r="A223" s="144"/>
      <c r="B223" s="138"/>
      <c r="C223" s="146"/>
      <c r="D223" s="77"/>
      <c r="E223" s="77"/>
    </row>
    <row r="224" spans="1:5" ht="13.2" x14ac:dyDescent="0.25">
      <c r="A224" s="144"/>
      <c r="B224" s="138"/>
      <c r="C224" s="146"/>
      <c r="D224" s="77"/>
      <c r="E224" s="77"/>
    </row>
    <row r="225" spans="1:5" ht="13.2" x14ac:dyDescent="0.25">
      <c r="A225" s="144"/>
      <c r="B225" s="138"/>
      <c r="C225" s="146"/>
      <c r="D225" s="77"/>
      <c r="E225" s="77"/>
    </row>
    <row r="226" spans="1:5" ht="13.2" x14ac:dyDescent="0.25">
      <c r="A226" s="144"/>
      <c r="B226" s="138"/>
      <c r="C226" s="146"/>
      <c r="D226" s="77"/>
      <c r="E226" s="77"/>
    </row>
    <row r="227" spans="1:5" ht="13.2" x14ac:dyDescent="0.25">
      <c r="A227" s="144"/>
      <c r="B227" s="138"/>
      <c r="C227" s="146"/>
      <c r="D227" s="77"/>
      <c r="E227" s="77"/>
    </row>
    <row r="228" spans="1:5" ht="13.2" x14ac:dyDescent="0.25">
      <c r="A228" s="144"/>
      <c r="B228" s="138"/>
      <c r="C228" s="146"/>
      <c r="D228" s="77"/>
      <c r="E228" s="77"/>
    </row>
    <row r="229" spans="1:5" ht="13.2" x14ac:dyDescent="0.25">
      <c r="A229" s="144"/>
      <c r="B229" s="138"/>
      <c r="C229" s="146"/>
      <c r="D229" s="77"/>
      <c r="E229" s="77"/>
    </row>
    <row r="230" spans="1:5" ht="13.2" x14ac:dyDescent="0.25">
      <c r="A230" s="144"/>
      <c r="B230" s="138"/>
      <c r="C230" s="146"/>
      <c r="D230" s="77"/>
      <c r="E230" s="77"/>
    </row>
    <row r="231" spans="1:5" ht="13.2" x14ac:dyDescent="0.25">
      <c r="A231" s="144"/>
      <c r="B231" s="138"/>
      <c r="C231" s="146"/>
      <c r="D231" s="77"/>
      <c r="E231" s="77"/>
    </row>
    <row r="232" spans="1:5" ht="13.2" x14ac:dyDescent="0.25">
      <c r="A232" s="144"/>
      <c r="B232" s="138"/>
      <c r="C232" s="146"/>
      <c r="D232" s="77"/>
      <c r="E232" s="77"/>
    </row>
    <row r="233" spans="1:5" ht="13.2" x14ac:dyDescent="0.25">
      <c r="A233" s="144"/>
      <c r="B233" s="138"/>
      <c r="C233" s="146"/>
      <c r="D233" s="77"/>
      <c r="E233" s="77"/>
    </row>
    <row r="234" spans="1:5" ht="13.2" x14ac:dyDescent="0.25">
      <c r="A234" s="144"/>
      <c r="B234" s="138"/>
      <c r="C234" s="146"/>
      <c r="D234" s="77"/>
      <c r="E234" s="77"/>
    </row>
    <row r="235" spans="1:5" ht="13.2" x14ac:dyDescent="0.25">
      <c r="A235" s="144"/>
      <c r="B235" s="138"/>
      <c r="C235" s="146"/>
      <c r="D235" s="77"/>
      <c r="E235" s="77"/>
    </row>
    <row r="236" spans="1:5" ht="13.2" x14ac:dyDescent="0.25">
      <c r="A236" s="144"/>
      <c r="B236" s="138"/>
      <c r="C236" s="146"/>
      <c r="D236" s="77"/>
      <c r="E236" s="77"/>
    </row>
    <row r="237" spans="1:5" ht="13.2" x14ac:dyDescent="0.25">
      <c r="A237" s="144"/>
      <c r="B237" s="138"/>
      <c r="C237" s="146"/>
      <c r="D237" s="77"/>
      <c r="E237" s="77"/>
    </row>
    <row r="238" spans="1:5" ht="13.2" x14ac:dyDescent="0.25">
      <c r="A238" s="144"/>
      <c r="B238" s="138"/>
      <c r="C238" s="146"/>
      <c r="D238" s="77"/>
      <c r="E238" s="77"/>
    </row>
    <row r="239" spans="1:5" ht="13.2" x14ac:dyDescent="0.25">
      <c r="A239" s="144"/>
      <c r="B239" s="138"/>
      <c r="C239" s="146"/>
      <c r="D239" s="77"/>
      <c r="E239" s="77"/>
    </row>
    <row r="240" spans="1:5" ht="13.2" x14ac:dyDescent="0.25">
      <c r="A240" s="144"/>
      <c r="B240" s="138"/>
      <c r="C240" s="146"/>
      <c r="D240" s="77"/>
      <c r="E240" s="77"/>
    </row>
    <row r="241" spans="1:5" ht="13.2" x14ac:dyDescent="0.25">
      <c r="A241" s="144"/>
      <c r="B241" s="138"/>
      <c r="C241" s="146"/>
      <c r="D241" s="77"/>
      <c r="E241" s="77"/>
    </row>
    <row r="242" spans="1:5" ht="13.2" x14ac:dyDescent="0.25">
      <c r="A242" s="144"/>
      <c r="B242" s="138"/>
      <c r="C242" s="146"/>
      <c r="D242" s="77"/>
      <c r="E242" s="77"/>
    </row>
    <row r="243" spans="1:5" ht="13.2" x14ac:dyDescent="0.25">
      <c r="A243" s="144"/>
      <c r="B243" s="138"/>
      <c r="C243" s="146"/>
      <c r="D243" s="77"/>
      <c r="E243" s="77"/>
    </row>
    <row r="244" spans="1:5" ht="13.2" x14ac:dyDescent="0.25">
      <c r="A244" s="144"/>
      <c r="B244" s="138"/>
      <c r="C244" s="146"/>
      <c r="D244" s="77"/>
      <c r="E244" s="77"/>
    </row>
    <row r="245" spans="1:5" ht="13.2" x14ac:dyDescent="0.25">
      <c r="A245" s="144"/>
      <c r="B245" s="138"/>
      <c r="C245" s="146"/>
      <c r="D245" s="77"/>
      <c r="E245" s="77"/>
    </row>
    <row r="246" spans="1:5" ht="13.2" x14ac:dyDescent="0.25">
      <c r="A246" s="144"/>
      <c r="B246" s="138"/>
      <c r="C246" s="146"/>
      <c r="D246" s="77"/>
      <c r="E246" s="77"/>
    </row>
    <row r="247" spans="1:5" ht="13.2" x14ac:dyDescent="0.25">
      <c r="A247" s="144"/>
      <c r="B247" s="138"/>
      <c r="C247" s="146"/>
      <c r="D247" s="77"/>
      <c r="E247" s="77"/>
    </row>
    <row r="248" spans="1:5" ht="13.2" x14ac:dyDescent="0.25">
      <c r="A248" s="144"/>
      <c r="B248" s="138"/>
      <c r="C248" s="146"/>
      <c r="D248" s="77"/>
      <c r="E248" s="77"/>
    </row>
    <row r="249" spans="1:5" ht="13.2" x14ac:dyDescent="0.25">
      <c r="A249" s="144"/>
      <c r="B249" s="138"/>
      <c r="C249" s="146"/>
      <c r="D249" s="77"/>
      <c r="E249" s="77"/>
    </row>
    <row r="250" spans="1:5" ht="13.2" x14ac:dyDescent="0.25">
      <c r="A250" s="144"/>
      <c r="B250" s="138"/>
      <c r="C250" s="146"/>
      <c r="D250" s="77"/>
      <c r="E250" s="77"/>
    </row>
    <row r="251" spans="1:5" ht="13.2" x14ac:dyDescent="0.25">
      <c r="A251" s="144"/>
      <c r="B251" s="138"/>
      <c r="C251" s="146"/>
      <c r="D251" s="77"/>
      <c r="E251" s="77"/>
    </row>
    <row r="252" spans="1:5" ht="13.2" x14ac:dyDescent="0.25">
      <c r="A252" s="144"/>
      <c r="B252" s="138"/>
      <c r="C252" s="146"/>
      <c r="D252" s="77"/>
      <c r="E252" s="77"/>
    </row>
    <row r="253" spans="1:5" ht="13.2" x14ac:dyDescent="0.25">
      <c r="A253" s="144"/>
      <c r="B253" s="138"/>
      <c r="C253" s="146"/>
      <c r="D253" s="77"/>
      <c r="E253" s="77"/>
    </row>
    <row r="254" spans="1:5" ht="13.2" x14ac:dyDescent="0.25">
      <c r="A254" s="144"/>
      <c r="B254" s="138"/>
      <c r="C254" s="146"/>
      <c r="D254" s="77"/>
      <c r="E254" s="77"/>
    </row>
    <row r="255" spans="1:5" ht="13.2" x14ac:dyDescent="0.25">
      <c r="A255" s="144"/>
      <c r="B255" s="138"/>
      <c r="C255" s="146"/>
      <c r="D255" s="77"/>
      <c r="E255" s="77"/>
    </row>
    <row r="256" spans="1:5" ht="13.2" x14ac:dyDescent="0.25">
      <c r="A256" s="144"/>
      <c r="B256" s="138"/>
      <c r="C256" s="146"/>
      <c r="D256" s="77"/>
      <c r="E256" s="77"/>
    </row>
    <row r="257" spans="1:5" ht="13.2" x14ac:dyDescent="0.25">
      <c r="A257" s="144"/>
      <c r="B257" s="138"/>
      <c r="C257" s="146"/>
      <c r="D257" s="77"/>
      <c r="E257" s="77"/>
    </row>
    <row r="258" spans="1:5" ht="13.2" x14ac:dyDescent="0.25">
      <c r="A258" s="144"/>
      <c r="B258" s="138"/>
      <c r="C258" s="146"/>
      <c r="D258" s="77"/>
      <c r="E258" s="77"/>
    </row>
    <row r="259" spans="1:5" ht="13.2" x14ac:dyDescent="0.25">
      <c r="A259" s="144"/>
      <c r="B259" s="138"/>
      <c r="C259" s="146"/>
      <c r="D259" s="77"/>
      <c r="E259" s="77"/>
    </row>
    <row r="260" spans="1:5" ht="13.2" x14ac:dyDescent="0.25">
      <c r="A260" s="144"/>
      <c r="B260" s="138"/>
      <c r="C260" s="146"/>
      <c r="D260" s="77"/>
      <c r="E260" s="77"/>
    </row>
    <row r="261" spans="1:5" ht="13.2" x14ac:dyDescent="0.25">
      <c r="A261" s="144"/>
      <c r="B261" s="138"/>
      <c r="C261" s="146"/>
      <c r="D261" s="77"/>
      <c r="E261" s="77"/>
    </row>
    <row r="262" spans="1:5" ht="13.2" x14ac:dyDescent="0.25">
      <c r="A262" s="144"/>
      <c r="B262" s="138"/>
      <c r="C262" s="146"/>
      <c r="D262" s="77"/>
      <c r="E262" s="77"/>
    </row>
    <row r="263" spans="1:5" ht="13.2" x14ac:dyDescent="0.25">
      <c r="A263" s="144"/>
      <c r="B263" s="138"/>
      <c r="C263" s="146"/>
      <c r="D263" s="77"/>
      <c r="E263" s="77"/>
    </row>
    <row r="264" spans="1:5" ht="13.2" x14ac:dyDescent="0.25">
      <c r="A264" s="144"/>
      <c r="B264" s="138"/>
      <c r="C264" s="146"/>
      <c r="D264" s="77"/>
      <c r="E264" s="77"/>
    </row>
    <row r="265" spans="1:5" ht="13.2" x14ac:dyDescent="0.25">
      <c r="A265" s="144"/>
      <c r="B265" s="138"/>
      <c r="C265" s="146"/>
      <c r="D265" s="77"/>
      <c r="E265" s="77"/>
    </row>
    <row r="266" spans="1:5" ht="13.2" x14ac:dyDescent="0.25">
      <c r="A266" s="144"/>
      <c r="B266" s="138"/>
      <c r="C266" s="146"/>
      <c r="D266" s="77"/>
      <c r="E266" s="77"/>
    </row>
    <row r="267" spans="1:5" ht="13.2" x14ac:dyDescent="0.25">
      <c r="A267" s="144"/>
      <c r="B267" s="138"/>
      <c r="C267" s="146"/>
      <c r="D267" s="77"/>
      <c r="E267" s="77"/>
    </row>
    <row r="268" spans="1:5" ht="13.2" x14ac:dyDescent="0.25">
      <c r="A268" s="144"/>
      <c r="B268" s="138"/>
      <c r="C268" s="146"/>
      <c r="D268" s="77"/>
      <c r="E268" s="77"/>
    </row>
    <row r="269" spans="1:5" ht="13.2" x14ac:dyDescent="0.25">
      <c r="A269" s="144"/>
      <c r="B269" s="138"/>
      <c r="C269" s="146"/>
      <c r="D269" s="77"/>
      <c r="E269" s="77"/>
    </row>
    <row r="270" spans="1:5" ht="13.2" x14ac:dyDescent="0.25">
      <c r="A270" s="144"/>
      <c r="B270" s="138"/>
      <c r="C270" s="146"/>
      <c r="D270" s="77"/>
      <c r="E270" s="77"/>
    </row>
    <row r="271" spans="1:5" ht="13.2" x14ac:dyDescent="0.25">
      <c r="A271" s="144"/>
      <c r="B271" s="138"/>
      <c r="C271" s="146"/>
      <c r="D271" s="77"/>
      <c r="E271" s="77"/>
    </row>
    <row r="272" spans="1:5" ht="13.2" x14ac:dyDescent="0.25">
      <c r="A272" s="144"/>
      <c r="B272" s="138"/>
      <c r="C272" s="146"/>
      <c r="D272" s="77"/>
      <c r="E272" s="77"/>
    </row>
    <row r="273" spans="1:5" ht="13.2" x14ac:dyDescent="0.25">
      <c r="A273" s="144"/>
      <c r="B273" s="138"/>
      <c r="C273" s="146"/>
      <c r="D273" s="77"/>
      <c r="E273" s="77"/>
    </row>
    <row r="274" spans="1:5" ht="13.2" x14ac:dyDescent="0.25">
      <c r="A274" s="144"/>
      <c r="B274" s="138"/>
      <c r="C274" s="146"/>
      <c r="D274" s="77"/>
      <c r="E274" s="77"/>
    </row>
    <row r="275" spans="1:5" ht="13.2" x14ac:dyDescent="0.25">
      <c r="A275" s="144"/>
      <c r="B275" s="138"/>
      <c r="C275" s="146"/>
      <c r="D275" s="77"/>
      <c r="E275" s="77"/>
    </row>
    <row r="276" spans="1:5" ht="13.2" x14ac:dyDescent="0.25">
      <c r="A276" s="144"/>
      <c r="B276" s="138"/>
      <c r="C276" s="146"/>
      <c r="D276" s="77"/>
      <c r="E276" s="77"/>
    </row>
    <row r="277" spans="1:5" ht="13.2" x14ac:dyDescent="0.25">
      <c r="A277" s="144"/>
      <c r="B277" s="138"/>
      <c r="C277" s="146"/>
      <c r="D277" s="77"/>
      <c r="E277" s="77"/>
    </row>
    <row r="278" spans="1:5" ht="13.2" x14ac:dyDescent="0.25">
      <c r="A278" s="144"/>
      <c r="B278" s="138"/>
      <c r="C278" s="146"/>
      <c r="D278" s="77"/>
      <c r="E278" s="77"/>
    </row>
    <row r="279" spans="1:5" ht="13.2" x14ac:dyDescent="0.25">
      <c r="A279" s="144"/>
      <c r="B279" s="138"/>
      <c r="C279" s="146"/>
      <c r="D279" s="77"/>
      <c r="E279" s="77"/>
    </row>
    <row r="280" spans="1:5" ht="13.2" x14ac:dyDescent="0.25">
      <c r="A280" s="144"/>
      <c r="B280" s="138"/>
      <c r="C280" s="146"/>
      <c r="D280" s="77"/>
      <c r="E280" s="77"/>
    </row>
    <row r="281" spans="1:5" ht="13.2" x14ac:dyDescent="0.25">
      <c r="A281" s="144"/>
      <c r="B281" s="138"/>
      <c r="C281" s="146"/>
      <c r="D281" s="77"/>
      <c r="E281" s="77"/>
    </row>
    <row r="282" spans="1:5" ht="13.2" x14ac:dyDescent="0.25">
      <c r="A282" s="144"/>
      <c r="B282" s="138"/>
      <c r="C282" s="146"/>
      <c r="D282" s="77"/>
      <c r="E282" s="77"/>
    </row>
    <row r="283" spans="1:5" ht="13.2" x14ac:dyDescent="0.25">
      <c r="A283" s="144"/>
      <c r="B283" s="138"/>
      <c r="C283" s="146"/>
      <c r="D283" s="77"/>
      <c r="E283" s="77"/>
    </row>
    <row r="284" spans="1:5" ht="13.2" x14ac:dyDescent="0.25">
      <c r="A284" s="144"/>
      <c r="B284" s="138"/>
      <c r="C284" s="146"/>
      <c r="D284" s="77"/>
      <c r="E284" s="77"/>
    </row>
    <row r="285" spans="1:5" ht="13.2" x14ac:dyDescent="0.25">
      <c r="A285" s="144"/>
      <c r="B285" s="138"/>
      <c r="C285" s="146"/>
      <c r="D285" s="77"/>
      <c r="E285" s="77"/>
    </row>
    <row r="286" spans="1:5" ht="13.2" x14ac:dyDescent="0.25">
      <c r="A286" s="144"/>
      <c r="B286" s="138"/>
      <c r="C286" s="146"/>
      <c r="D286" s="77"/>
      <c r="E286" s="77"/>
    </row>
    <row r="287" spans="1:5" ht="13.2" x14ac:dyDescent="0.25">
      <c r="A287" s="144"/>
      <c r="B287" s="138"/>
      <c r="C287" s="146"/>
      <c r="D287" s="77"/>
      <c r="E287" s="77"/>
    </row>
    <row r="288" spans="1:5" ht="13.2" x14ac:dyDescent="0.25">
      <c r="A288" s="144"/>
      <c r="B288" s="138"/>
      <c r="C288" s="146"/>
      <c r="D288" s="77"/>
      <c r="E288" s="77"/>
    </row>
    <row r="289" spans="1:5" ht="13.2" x14ac:dyDescent="0.25">
      <c r="A289" s="144"/>
      <c r="B289" s="138"/>
      <c r="C289" s="146"/>
      <c r="D289" s="77"/>
      <c r="E289" s="77"/>
    </row>
    <row r="290" spans="1:5" ht="13.2" x14ac:dyDescent="0.25">
      <c r="A290" s="144"/>
      <c r="B290" s="138"/>
      <c r="C290" s="146"/>
      <c r="D290" s="77"/>
      <c r="E290" s="77"/>
    </row>
    <row r="291" spans="1:5" ht="13.2" x14ac:dyDescent="0.25">
      <c r="A291" s="144"/>
      <c r="B291" s="138"/>
      <c r="C291" s="146"/>
      <c r="D291" s="77"/>
      <c r="E291" s="77"/>
    </row>
    <row r="292" spans="1:5" ht="13.2" x14ac:dyDescent="0.25">
      <c r="A292" s="144"/>
      <c r="B292" s="138"/>
      <c r="C292" s="146"/>
      <c r="D292" s="77"/>
      <c r="E292" s="77"/>
    </row>
    <row r="293" spans="1:5" ht="13.2" x14ac:dyDescent="0.25">
      <c r="A293" s="144"/>
      <c r="B293" s="138"/>
      <c r="C293" s="146"/>
      <c r="D293" s="77"/>
      <c r="E293" s="77"/>
    </row>
    <row r="294" spans="1:5" ht="13.2" x14ac:dyDescent="0.25">
      <c r="A294" s="144"/>
      <c r="B294" s="138"/>
      <c r="C294" s="146"/>
      <c r="D294" s="77"/>
      <c r="E294" s="77"/>
    </row>
    <row r="295" spans="1:5" ht="13.2" x14ac:dyDescent="0.25">
      <c r="A295" s="144"/>
      <c r="B295" s="138"/>
      <c r="C295" s="146"/>
      <c r="D295" s="77"/>
      <c r="E295" s="77"/>
    </row>
    <row r="296" spans="1:5" ht="13.2" x14ac:dyDescent="0.25">
      <c r="A296" s="144"/>
      <c r="B296" s="138"/>
      <c r="C296" s="146"/>
      <c r="D296" s="77"/>
      <c r="E296" s="77"/>
    </row>
    <row r="297" spans="1:5" ht="13.2" x14ac:dyDescent="0.25">
      <c r="A297" s="144"/>
      <c r="B297" s="138"/>
      <c r="C297" s="146"/>
      <c r="D297" s="77"/>
      <c r="E297" s="77"/>
    </row>
    <row r="298" spans="1:5" ht="13.2" x14ac:dyDescent="0.25">
      <c r="A298" s="144"/>
      <c r="B298" s="138"/>
      <c r="C298" s="146"/>
      <c r="D298" s="77"/>
      <c r="E298" s="77"/>
    </row>
    <row r="299" spans="1:5" ht="13.2" x14ac:dyDescent="0.25">
      <c r="A299" s="144"/>
      <c r="B299" s="138"/>
      <c r="C299" s="146"/>
      <c r="D299" s="77"/>
      <c r="E299" s="77"/>
    </row>
    <row r="300" spans="1:5" ht="13.2" x14ac:dyDescent="0.25">
      <c r="A300" s="144"/>
      <c r="B300" s="138"/>
      <c r="C300" s="146"/>
      <c r="D300" s="77"/>
      <c r="E300" s="77"/>
    </row>
    <row r="301" spans="1:5" ht="13.2" x14ac:dyDescent="0.25">
      <c r="A301" s="144"/>
      <c r="B301" s="138"/>
      <c r="C301" s="146"/>
      <c r="D301" s="77"/>
      <c r="E301" s="77"/>
    </row>
    <row r="302" spans="1:5" ht="13.2" x14ac:dyDescent="0.25">
      <c r="A302" s="144"/>
      <c r="B302" s="138"/>
      <c r="C302" s="146"/>
      <c r="D302" s="77"/>
      <c r="E302" s="77"/>
    </row>
    <row r="303" spans="1:5" ht="13.2" x14ac:dyDescent="0.25">
      <c r="A303" s="144"/>
      <c r="B303" s="138"/>
      <c r="C303" s="146"/>
      <c r="D303" s="77"/>
      <c r="E303" s="77"/>
    </row>
    <row r="304" spans="1:5" ht="13.2" x14ac:dyDescent="0.25">
      <c r="A304" s="144"/>
      <c r="B304" s="138"/>
      <c r="C304" s="146"/>
      <c r="D304" s="77"/>
      <c r="E304" s="77"/>
    </row>
    <row r="305" spans="1:5" ht="13.2" x14ac:dyDescent="0.25">
      <c r="A305" s="144"/>
      <c r="B305" s="138"/>
      <c r="C305" s="146"/>
      <c r="D305" s="77"/>
      <c r="E305" s="77"/>
    </row>
    <row r="306" spans="1:5" ht="13.2" x14ac:dyDescent="0.25">
      <c r="A306" s="144"/>
      <c r="B306" s="138"/>
      <c r="C306" s="146"/>
      <c r="D306" s="77"/>
      <c r="E306" s="77"/>
    </row>
    <row r="307" spans="1:5" ht="13.2" x14ac:dyDescent="0.25">
      <c r="A307" s="144"/>
      <c r="B307" s="138"/>
      <c r="C307" s="146"/>
      <c r="D307" s="77"/>
      <c r="E307" s="77"/>
    </row>
    <row r="308" spans="1:5" ht="13.2" x14ac:dyDescent="0.25">
      <c r="A308" s="144"/>
      <c r="B308" s="138"/>
      <c r="C308" s="146"/>
      <c r="D308" s="77"/>
      <c r="E308" s="77"/>
    </row>
    <row r="309" spans="1:5" ht="13.2" x14ac:dyDescent="0.25">
      <c r="A309" s="144"/>
      <c r="B309" s="138"/>
      <c r="C309" s="146"/>
      <c r="D309" s="77"/>
      <c r="E309" s="77"/>
    </row>
    <row r="310" spans="1:5" ht="13.2" x14ac:dyDescent="0.25">
      <c r="A310" s="144"/>
      <c r="B310" s="138"/>
      <c r="C310" s="146"/>
      <c r="D310" s="77"/>
      <c r="E310" s="77"/>
    </row>
    <row r="311" spans="1:5" ht="13.2" x14ac:dyDescent="0.25">
      <c r="A311" s="144"/>
      <c r="B311" s="138"/>
      <c r="C311" s="146"/>
      <c r="D311" s="77"/>
      <c r="E311" s="77"/>
    </row>
    <row r="312" spans="1:5" ht="13.2" x14ac:dyDescent="0.25">
      <c r="A312" s="144"/>
      <c r="B312" s="138"/>
      <c r="C312" s="146"/>
      <c r="D312" s="77"/>
      <c r="E312" s="77"/>
    </row>
    <row r="313" spans="1:5" ht="13.2" x14ac:dyDescent="0.25">
      <c r="A313" s="144"/>
      <c r="B313" s="138"/>
      <c r="C313" s="146"/>
      <c r="D313" s="77"/>
      <c r="E313" s="77"/>
    </row>
    <row r="314" spans="1:5" ht="13.2" x14ac:dyDescent="0.25">
      <c r="A314" s="144"/>
      <c r="B314" s="138"/>
      <c r="C314" s="146"/>
      <c r="D314" s="77"/>
      <c r="E314" s="77"/>
    </row>
    <row r="315" spans="1:5" ht="13.2" x14ac:dyDescent="0.25">
      <c r="A315" s="144"/>
      <c r="B315" s="138"/>
      <c r="C315" s="146"/>
      <c r="D315" s="77"/>
      <c r="E315" s="77"/>
    </row>
    <row r="316" spans="1:5" ht="13.2" x14ac:dyDescent="0.25">
      <c r="A316" s="144"/>
      <c r="B316" s="138"/>
      <c r="C316" s="146"/>
      <c r="D316" s="77"/>
      <c r="E316" s="77"/>
    </row>
    <row r="317" spans="1:5" ht="13.2" x14ac:dyDescent="0.25">
      <c r="A317" s="144"/>
      <c r="B317" s="138"/>
      <c r="C317" s="146"/>
      <c r="D317" s="77"/>
      <c r="E317" s="77"/>
    </row>
    <row r="318" spans="1:5" ht="13.2" x14ac:dyDescent="0.25">
      <c r="A318" s="144"/>
      <c r="B318" s="138"/>
      <c r="C318" s="146"/>
      <c r="D318" s="77"/>
      <c r="E318" s="77"/>
    </row>
    <row r="319" spans="1:5" ht="13.2" x14ac:dyDescent="0.25">
      <c r="A319" s="144"/>
      <c r="B319" s="138"/>
      <c r="C319" s="146"/>
      <c r="D319" s="77"/>
      <c r="E319" s="77"/>
    </row>
    <row r="320" spans="1:5" ht="13.2" x14ac:dyDescent="0.25">
      <c r="A320" s="144"/>
      <c r="B320" s="138"/>
      <c r="C320" s="146"/>
      <c r="D320" s="77"/>
      <c r="E320" s="77"/>
    </row>
    <row r="321" spans="1:5" ht="13.2" x14ac:dyDescent="0.25">
      <c r="A321" s="144"/>
      <c r="B321" s="138"/>
      <c r="C321" s="146"/>
      <c r="D321" s="77"/>
      <c r="E321" s="77"/>
    </row>
    <row r="322" spans="1:5" ht="13.2" x14ac:dyDescent="0.25">
      <c r="A322" s="144"/>
      <c r="B322" s="138"/>
      <c r="C322" s="146"/>
      <c r="D322" s="77"/>
      <c r="E322" s="77"/>
    </row>
    <row r="323" spans="1:5" ht="13.2" x14ac:dyDescent="0.25">
      <c r="A323" s="144"/>
      <c r="B323" s="138"/>
      <c r="C323" s="146"/>
      <c r="D323" s="77"/>
      <c r="E323" s="77"/>
    </row>
    <row r="324" spans="1:5" ht="13.2" x14ac:dyDescent="0.25">
      <c r="A324" s="144"/>
      <c r="B324" s="138"/>
      <c r="C324" s="146"/>
      <c r="D324" s="77"/>
      <c r="E324" s="77"/>
    </row>
    <row r="325" spans="1:5" ht="13.2" x14ac:dyDescent="0.25">
      <c r="A325" s="144"/>
      <c r="B325" s="138"/>
      <c r="C325" s="146"/>
      <c r="D325" s="77"/>
      <c r="E325" s="77"/>
    </row>
    <row r="326" spans="1:5" ht="13.2" x14ac:dyDescent="0.25">
      <c r="A326" s="144"/>
      <c r="B326" s="138"/>
      <c r="C326" s="146"/>
      <c r="D326" s="77"/>
      <c r="E326" s="77"/>
    </row>
    <row r="327" spans="1:5" ht="13.2" x14ac:dyDescent="0.25">
      <c r="A327" s="144"/>
      <c r="B327" s="138"/>
      <c r="C327" s="146"/>
      <c r="D327" s="77"/>
      <c r="E327" s="77"/>
    </row>
    <row r="328" spans="1:5" ht="13.2" x14ac:dyDescent="0.25">
      <c r="A328" s="144"/>
      <c r="B328" s="138"/>
      <c r="C328" s="146"/>
      <c r="D328" s="77"/>
      <c r="E328" s="77"/>
    </row>
    <row r="329" spans="1:5" ht="13.2" x14ac:dyDescent="0.25">
      <c r="A329" s="144"/>
      <c r="B329" s="138"/>
      <c r="C329" s="146"/>
      <c r="D329" s="77"/>
      <c r="E329" s="77"/>
    </row>
    <row r="330" spans="1:5" ht="13.2" x14ac:dyDescent="0.25">
      <c r="A330" s="144"/>
      <c r="B330" s="138"/>
      <c r="C330" s="146"/>
      <c r="D330" s="77"/>
      <c r="E330" s="77"/>
    </row>
    <row r="331" spans="1:5" ht="13.2" x14ac:dyDescent="0.25">
      <c r="A331" s="144"/>
      <c r="B331" s="138"/>
      <c r="C331" s="146"/>
      <c r="D331" s="77"/>
      <c r="E331" s="77"/>
    </row>
    <row r="332" spans="1:5" ht="13.2" x14ac:dyDescent="0.25">
      <c r="A332" s="144"/>
      <c r="B332" s="138"/>
      <c r="C332" s="146"/>
      <c r="D332" s="77"/>
      <c r="E332" s="77"/>
    </row>
    <row r="333" spans="1:5" ht="13.2" x14ac:dyDescent="0.25">
      <c r="A333" s="144"/>
      <c r="B333" s="138"/>
      <c r="C333" s="146"/>
      <c r="D333" s="77"/>
      <c r="E333" s="77"/>
    </row>
    <row r="334" spans="1:5" ht="13.2" x14ac:dyDescent="0.25">
      <c r="A334" s="144"/>
      <c r="B334" s="138"/>
      <c r="C334" s="146"/>
      <c r="D334" s="77"/>
      <c r="E334" s="77"/>
    </row>
    <row r="335" spans="1:5" ht="13.2" x14ac:dyDescent="0.25">
      <c r="A335" s="144"/>
      <c r="B335" s="138"/>
      <c r="C335" s="146"/>
      <c r="D335" s="77"/>
      <c r="E335" s="77"/>
    </row>
    <row r="336" spans="1:5" ht="13.2" x14ac:dyDescent="0.25">
      <c r="A336" s="144"/>
      <c r="B336" s="138"/>
      <c r="C336" s="146"/>
      <c r="D336" s="77"/>
      <c r="E336" s="77"/>
    </row>
    <row r="337" spans="1:5" ht="13.2" x14ac:dyDescent="0.25">
      <c r="A337" s="144"/>
      <c r="B337" s="138"/>
      <c r="C337" s="146"/>
      <c r="D337" s="77"/>
      <c r="E337" s="77"/>
    </row>
    <row r="338" spans="1:5" ht="13.2" x14ac:dyDescent="0.25">
      <c r="A338" s="144"/>
      <c r="B338" s="138"/>
      <c r="C338" s="146"/>
      <c r="D338" s="77"/>
      <c r="E338" s="77"/>
    </row>
    <row r="339" spans="1:5" ht="13.2" x14ac:dyDescent="0.25">
      <c r="A339" s="144"/>
      <c r="B339" s="138"/>
      <c r="C339" s="146"/>
      <c r="D339" s="77"/>
      <c r="E339" s="77"/>
    </row>
    <row r="340" spans="1:5" ht="13.2" x14ac:dyDescent="0.25">
      <c r="A340" s="144"/>
      <c r="B340" s="138"/>
      <c r="C340" s="146"/>
      <c r="D340" s="77"/>
      <c r="E340" s="77"/>
    </row>
    <row r="341" spans="1:5" ht="13.2" x14ac:dyDescent="0.25">
      <c r="A341" s="144"/>
      <c r="B341" s="138"/>
      <c r="C341" s="146"/>
      <c r="D341" s="77"/>
      <c r="E341" s="77"/>
    </row>
    <row r="342" spans="1:5" ht="13.2" x14ac:dyDescent="0.25">
      <c r="A342" s="144"/>
      <c r="B342" s="138"/>
      <c r="C342" s="146"/>
      <c r="D342" s="77"/>
      <c r="E342" s="77"/>
    </row>
    <row r="343" spans="1:5" ht="13.2" x14ac:dyDescent="0.25">
      <c r="A343" s="144"/>
      <c r="B343" s="138"/>
      <c r="C343" s="146"/>
      <c r="D343" s="77"/>
      <c r="E343" s="77"/>
    </row>
    <row r="344" spans="1:5" ht="13.2" x14ac:dyDescent="0.25">
      <c r="A344" s="144"/>
      <c r="B344" s="138"/>
      <c r="C344" s="146"/>
      <c r="D344" s="77"/>
      <c r="E344" s="77"/>
    </row>
    <row r="345" spans="1:5" ht="13.2" x14ac:dyDescent="0.25">
      <c r="A345" s="144"/>
      <c r="B345" s="138"/>
      <c r="C345" s="146"/>
      <c r="D345" s="77"/>
      <c r="E345" s="77"/>
    </row>
    <row r="346" spans="1:5" ht="13.2" x14ac:dyDescent="0.25">
      <c r="A346" s="144"/>
      <c r="B346" s="138"/>
      <c r="C346" s="146"/>
      <c r="D346" s="77"/>
      <c r="E346" s="77"/>
    </row>
    <row r="347" spans="1:5" ht="13.2" x14ac:dyDescent="0.25">
      <c r="A347" s="144"/>
      <c r="B347" s="138"/>
      <c r="C347" s="146"/>
      <c r="D347" s="77"/>
      <c r="E347" s="77"/>
    </row>
    <row r="348" spans="1:5" ht="13.2" x14ac:dyDescent="0.25">
      <c r="A348" s="144"/>
      <c r="B348" s="138"/>
      <c r="C348" s="146"/>
      <c r="D348" s="77"/>
      <c r="E348" s="77"/>
    </row>
    <row r="349" spans="1:5" ht="13.2" x14ac:dyDescent="0.25">
      <c r="A349" s="144"/>
      <c r="B349" s="138"/>
      <c r="C349" s="146"/>
      <c r="D349" s="77"/>
      <c r="E349" s="77"/>
    </row>
    <row r="350" spans="1:5" ht="13.2" x14ac:dyDescent="0.25">
      <c r="A350" s="144"/>
      <c r="B350" s="138"/>
      <c r="C350" s="146"/>
      <c r="D350" s="77"/>
      <c r="E350" s="77"/>
    </row>
    <row r="351" spans="1:5" ht="13.2" x14ac:dyDescent="0.25">
      <c r="A351" s="144"/>
      <c r="B351" s="138"/>
      <c r="C351" s="146"/>
      <c r="D351" s="77"/>
      <c r="E351" s="77"/>
    </row>
    <row r="352" spans="1:5" ht="13.2" x14ac:dyDescent="0.25">
      <c r="A352" s="144"/>
      <c r="B352" s="138"/>
      <c r="C352" s="146"/>
      <c r="D352" s="77"/>
      <c r="E352" s="77"/>
    </row>
    <row r="353" spans="1:5" ht="13.2" x14ac:dyDescent="0.25">
      <c r="A353" s="144"/>
      <c r="B353" s="138"/>
      <c r="C353" s="146"/>
      <c r="D353" s="77"/>
      <c r="E353" s="77"/>
    </row>
    <row r="354" spans="1:5" ht="13.2" x14ac:dyDescent="0.25">
      <c r="A354" s="144"/>
      <c r="B354" s="138"/>
      <c r="C354" s="146"/>
      <c r="D354" s="77"/>
      <c r="E354" s="77"/>
    </row>
    <row r="355" spans="1:5" ht="13.2" x14ac:dyDescent="0.25">
      <c r="A355" s="144"/>
      <c r="B355" s="138"/>
      <c r="C355" s="146"/>
      <c r="D355" s="77"/>
      <c r="E355" s="77"/>
    </row>
    <row r="356" spans="1:5" ht="13.2" x14ac:dyDescent="0.25">
      <c r="A356" s="144"/>
      <c r="B356" s="138"/>
      <c r="C356" s="146"/>
      <c r="D356" s="77"/>
      <c r="E356" s="77"/>
    </row>
    <row r="357" spans="1:5" ht="13.2" x14ac:dyDescent="0.25">
      <c r="A357" s="144"/>
      <c r="B357" s="138"/>
      <c r="C357" s="146"/>
      <c r="D357" s="77"/>
      <c r="E357" s="77"/>
    </row>
    <row r="358" spans="1:5" ht="13.2" x14ac:dyDescent="0.25">
      <c r="A358" s="144"/>
      <c r="B358" s="138"/>
      <c r="C358" s="146"/>
      <c r="D358" s="77"/>
      <c r="E358" s="77"/>
    </row>
    <row r="359" spans="1:5" ht="13.2" x14ac:dyDescent="0.25">
      <c r="A359" s="144"/>
      <c r="B359" s="138"/>
      <c r="C359" s="146"/>
      <c r="D359" s="77"/>
      <c r="E359" s="77"/>
    </row>
    <row r="360" spans="1:5" ht="13.2" x14ac:dyDescent="0.25">
      <c r="A360" s="144"/>
      <c r="B360" s="138"/>
      <c r="C360" s="146"/>
      <c r="D360" s="77"/>
      <c r="E360" s="77"/>
    </row>
    <row r="361" spans="1:5" ht="13.2" x14ac:dyDescent="0.25">
      <c r="A361" s="144"/>
      <c r="B361" s="138"/>
      <c r="C361" s="146"/>
      <c r="D361" s="77"/>
      <c r="E361" s="77"/>
    </row>
    <row r="362" spans="1:5" ht="13.2" x14ac:dyDescent="0.25">
      <c r="A362" s="144"/>
      <c r="B362" s="138"/>
      <c r="C362" s="146"/>
      <c r="D362" s="77"/>
      <c r="E362" s="77"/>
    </row>
    <row r="363" spans="1:5" ht="13.2" x14ac:dyDescent="0.25">
      <c r="A363" s="144"/>
      <c r="B363" s="138"/>
      <c r="C363" s="146"/>
      <c r="D363" s="77"/>
      <c r="E363" s="77"/>
    </row>
    <row r="364" spans="1:5" ht="13.2" x14ac:dyDescent="0.25">
      <c r="A364" s="144"/>
      <c r="B364" s="138"/>
      <c r="C364" s="146"/>
      <c r="D364" s="77"/>
      <c r="E364" s="77"/>
    </row>
    <row r="365" spans="1:5" ht="13.2" x14ac:dyDescent="0.25">
      <c r="A365" s="144"/>
      <c r="B365" s="138"/>
      <c r="C365" s="146"/>
      <c r="D365" s="77"/>
      <c r="E365" s="77"/>
    </row>
    <row r="366" spans="1:5" ht="13.2" x14ac:dyDescent="0.25">
      <c r="A366" s="144"/>
      <c r="B366" s="138"/>
      <c r="C366" s="146"/>
      <c r="D366" s="77"/>
      <c r="E366" s="77"/>
    </row>
    <row r="367" spans="1:5" ht="13.2" x14ac:dyDescent="0.25">
      <c r="A367" s="144"/>
      <c r="B367" s="138"/>
      <c r="C367" s="146"/>
      <c r="D367" s="77"/>
      <c r="E367" s="77"/>
    </row>
    <row r="368" spans="1:5" ht="13.2" x14ac:dyDescent="0.25">
      <c r="A368" s="144"/>
      <c r="B368" s="138"/>
      <c r="C368" s="146"/>
      <c r="D368" s="77"/>
      <c r="E368" s="77"/>
    </row>
    <row r="369" spans="1:5" ht="13.2" x14ac:dyDescent="0.25">
      <c r="A369" s="144"/>
      <c r="B369" s="138"/>
      <c r="C369" s="146"/>
      <c r="D369" s="77"/>
      <c r="E369" s="77"/>
    </row>
    <row r="370" spans="1:5" ht="13.2" x14ac:dyDescent="0.25">
      <c r="A370" s="144"/>
      <c r="B370" s="138"/>
      <c r="C370" s="146"/>
      <c r="D370" s="77"/>
      <c r="E370" s="77"/>
    </row>
    <row r="371" spans="1:5" ht="13.2" x14ac:dyDescent="0.25">
      <c r="A371" s="144"/>
      <c r="B371" s="138"/>
      <c r="C371" s="146"/>
      <c r="D371" s="77"/>
      <c r="E371" s="77"/>
    </row>
    <row r="372" spans="1:5" ht="13.2" x14ac:dyDescent="0.25">
      <c r="A372" s="144"/>
      <c r="B372" s="138"/>
      <c r="C372" s="146"/>
      <c r="D372" s="77"/>
      <c r="E372" s="77"/>
    </row>
    <row r="373" spans="1:5" ht="13.2" x14ac:dyDescent="0.25">
      <c r="A373" s="144"/>
      <c r="B373" s="138"/>
      <c r="C373" s="146"/>
      <c r="D373" s="77"/>
      <c r="E373" s="77"/>
    </row>
    <row r="374" spans="1:5" ht="13.2" x14ac:dyDescent="0.25">
      <c r="A374" s="144"/>
      <c r="B374" s="138"/>
      <c r="C374" s="146"/>
      <c r="D374" s="77"/>
      <c r="E374" s="77"/>
    </row>
    <row r="375" spans="1:5" ht="13.2" x14ac:dyDescent="0.25">
      <c r="A375" s="144"/>
      <c r="B375" s="138"/>
      <c r="C375" s="146"/>
      <c r="D375" s="77"/>
      <c r="E375" s="77"/>
    </row>
    <row r="376" spans="1:5" ht="13.2" x14ac:dyDescent="0.25">
      <c r="A376" s="144"/>
      <c r="B376" s="138"/>
      <c r="C376" s="146"/>
      <c r="D376" s="77"/>
      <c r="E376" s="77"/>
    </row>
    <row r="377" spans="1:5" ht="13.2" x14ac:dyDescent="0.25">
      <c r="A377" s="144"/>
      <c r="B377" s="138"/>
      <c r="C377" s="146"/>
      <c r="D377" s="77"/>
      <c r="E377" s="77"/>
    </row>
    <row r="378" spans="1:5" ht="13.2" x14ac:dyDescent="0.25">
      <c r="A378" s="144"/>
      <c r="B378" s="138"/>
      <c r="C378" s="146"/>
      <c r="D378" s="77"/>
      <c r="E378" s="77"/>
    </row>
    <row r="379" spans="1:5" ht="13.2" x14ac:dyDescent="0.25">
      <c r="A379" s="144"/>
      <c r="B379" s="138"/>
      <c r="C379" s="146"/>
      <c r="D379" s="77"/>
      <c r="E379" s="77"/>
    </row>
    <row r="380" spans="1:5" ht="13.2" x14ac:dyDescent="0.25">
      <c r="A380" s="144"/>
      <c r="B380" s="138"/>
      <c r="C380" s="146"/>
      <c r="D380" s="77"/>
      <c r="E380" s="77"/>
    </row>
    <row r="381" spans="1:5" ht="13.2" x14ac:dyDescent="0.25">
      <c r="A381" s="144"/>
      <c r="B381" s="138"/>
      <c r="C381" s="146"/>
      <c r="D381" s="77"/>
      <c r="E381" s="77"/>
    </row>
    <row r="382" spans="1:5" ht="13.2" x14ac:dyDescent="0.25">
      <c r="A382" s="144"/>
      <c r="B382" s="138"/>
      <c r="C382" s="146"/>
      <c r="D382" s="77"/>
      <c r="E382" s="77"/>
    </row>
    <row r="383" spans="1:5" ht="13.2" x14ac:dyDescent="0.25">
      <c r="A383" s="144"/>
      <c r="B383" s="138"/>
      <c r="C383" s="146"/>
      <c r="D383" s="77"/>
      <c r="E383" s="77"/>
    </row>
    <row r="384" spans="1:5" ht="13.2" x14ac:dyDescent="0.25">
      <c r="A384" s="144"/>
      <c r="B384" s="138"/>
      <c r="C384" s="146"/>
      <c r="D384" s="77"/>
      <c r="E384" s="77"/>
    </row>
    <row r="385" spans="1:5" ht="13.2" x14ac:dyDescent="0.25">
      <c r="A385" s="144"/>
      <c r="B385" s="138"/>
      <c r="C385" s="146"/>
      <c r="D385" s="77"/>
      <c r="E385" s="77"/>
    </row>
    <row r="386" spans="1:5" ht="13.2" x14ac:dyDescent="0.25">
      <c r="A386" s="144"/>
      <c r="B386" s="138"/>
      <c r="C386" s="146"/>
      <c r="D386" s="77"/>
      <c r="E386" s="77"/>
    </row>
    <row r="387" spans="1:5" ht="13.2" x14ac:dyDescent="0.25">
      <c r="A387" s="144"/>
      <c r="B387" s="138"/>
      <c r="C387" s="146"/>
      <c r="D387" s="77"/>
      <c r="E387" s="77"/>
    </row>
    <row r="388" spans="1:5" ht="13.2" x14ac:dyDescent="0.25">
      <c r="A388" s="144"/>
      <c r="B388" s="138"/>
      <c r="C388" s="146"/>
      <c r="D388" s="77"/>
      <c r="E388" s="77"/>
    </row>
    <row r="389" spans="1:5" ht="13.2" x14ac:dyDescent="0.25">
      <c r="A389" s="144"/>
      <c r="B389" s="138"/>
      <c r="C389" s="146"/>
      <c r="D389" s="77"/>
      <c r="E389" s="77"/>
    </row>
    <row r="390" spans="1:5" ht="13.2" x14ac:dyDescent="0.25">
      <c r="A390" s="144"/>
      <c r="B390" s="138"/>
      <c r="C390" s="146"/>
      <c r="D390" s="77"/>
      <c r="E390" s="77"/>
    </row>
    <row r="391" spans="1:5" ht="13.2" x14ac:dyDescent="0.25">
      <c r="A391" s="144"/>
      <c r="B391" s="138"/>
      <c r="C391" s="146"/>
      <c r="D391" s="77"/>
      <c r="E391" s="77"/>
    </row>
    <row r="392" spans="1:5" ht="13.2" x14ac:dyDescent="0.25">
      <c r="A392" s="144"/>
      <c r="B392" s="138"/>
      <c r="C392" s="146"/>
      <c r="D392" s="77"/>
      <c r="E392" s="77"/>
    </row>
    <row r="393" spans="1:5" ht="13.2" x14ac:dyDescent="0.25">
      <c r="A393" s="144"/>
      <c r="B393" s="138"/>
      <c r="C393" s="146"/>
      <c r="D393" s="77"/>
      <c r="E393" s="77"/>
    </row>
    <row r="394" spans="1:5" ht="13.2" x14ac:dyDescent="0.25">
      <c r="A394" s="144"/>
      <c r="B394" s="138"/>
      <c r="C394" s="146"/>
      <c r="D394" s="77"/>
      <c r="E394" s="77"/>
    </row>
    <row r="395" spans="1:5" ht="13.2" x14ac:dyDescent="0.25">
      <c r="A395" s="144"/>
      <c r="B395" s="138"/>
      <c r="C395" s="146"/>
      <c r="D395" s="77"/>
      <c r="E395" s="77"/>
    </row>
    <row r="396" spans="1:5" ht="13.2" x14ac:dyDescent="0.25">
      <c r="A396" s="144"/>
      <c r="B396" s="138"/>
      <c r="C396" s="146"/>
      <c r="D396" s="77"/>
      <c r="E396" s="77"/>
    </row>
    <row r="397" spans="1:5" ht="13.2" x14ac:dyDescent="0.25">
      <c r="A397" s="144"/>
      <c r="B397" s="138"/>
      <c r="C397" s="146"/>
      <c r="D397" s="77"/>
      <c r="E397" s="77"/>
    </row>
    <row r="398" spans="1:5" ht="13.2" x14ac:dyDescent="0.25">
      <c r="A398" s="144"/>
      <c r="B398" s="138"/>
      <c r="C398" s="146"/>
      <c r="D398" s="77"/>
      <c r="E398" s="77"/>
    </row>
    <row r="399" spans="1:5" ht="13.2" x14ac:dyDescent="0.25">
      <c r="A399" s="144"/>
      <c r="B399" s="138"/>
      <c r="C399" s="146"/>
      <c r="D399" s="77"/>
      <c r="E399" s="77"/>
    </row>
    <row r="400" spans="1:5" ht="13.2" x14ac:dyDescent="0.25">
      <c r="A400" s="144"/>
      <c r="B400" s="138"/>
      <c r="C400" s="146"/>
      <c r="D400" s="77"/>
      <c r="E400" s="77"/>
    </row>
    <row r="401" spans="1:5" ht="13.2" x14ac:dyDescent="0.25">
      <c r="A401" s="144"/>
      <c r="B401" s="138"/>
      <c r="C401" s="146"/>
      <c r="D401" s="77"/>
      <c r="E401" s="77"/>
    </row>
    <row r="402" spans="1:5" ht="13.2" x14ac:dyDescent="0.25">
      <c r="A402" s="144"/>
      <c r="B402" s="138"/>
      <c r="C402" s="146"/>
      <c r="D402" s="77"/>
      <c r="E402" s="77"/>
    </row>
    <row r="403" spans="1:5" ht="13.2" x14ac:dyDescent="0.25">
      <c r="A403" s="144"/>
      <c r="B403" s="138"/>
      <c r="C403" s="146"/>
      <c r="D403" s="77"/>
      <c r="E403" s="77"/>
    </row>
    <row r="404" spans="1:5" ht="13.2" x14ac:dyDescent="0.25">
      <c r="A404" s="144"/>
      <c r="B404" s="138"/>
      <c r="C404" s="146"/>
      <c r="D404" s="77"/>
      <c r="E404" s="77"/>
    </row>
    <row r="405" spans="1:5" ht="13.2" x14ac:dyDescent="0.25">
      <c r="A405" s="144"/>
      <c r="B405" s="138"/>
      <c r="C405" s="146"/>
      <c r="D405" s="77"/>
      <c r="E405" s="77"/>
    </row>
    <row r="406" spans="1:5" ht="13.2" x14ac:dyDescent="0.25">
      <c r="A406" s="144"/>
      <c r="B406" s="138"/>
      <c r="C406" s="146"/>
      <c r="D406" s="77"/>
      <c r="E406" s="77"/>
    </row>
    <row r="407" spans="1:5" ht="13.2" x14ac:dyDescent="0.25">
      <c r="A407" s="144"/>
      <c r="B407" s="138"/>
      <c r="C407" s="146"/>
      <c r="D407" s="77"/>
      <c r="E407" s="77"/>
    </row>
    <row r="408" spans="1:5" ht="13.2" x14ac:dyDescent="0.25">
      <c r="A408" s="144"/>
      <c r="B408" s="138"/>
      <c r="C408" s="146"/>
      <c r="D408" s="77"/>
      <c r="E408" s="77"/>
    </row>
    <row r="409" spans="1:5" ht="13.2" x14ac:dyDescent="0.25">
      <c r="A409" s="144"/>
      <c r="B409" s="138"/>
      <c r="C409" s="146"/>
      <c r="D409" s="77"/>
      <c r="E409" s="77"/>
    </row>
    <row r="410" spans="1:5" ht="13.2" x14ac:dyDescent="0.25">
      <c r="A410" s="144"/>
      <c r="B410" s="138"/>
      <c r="C410" s="146"/>
      <c r="D410" s="77"/>
      <c r="E410" s="77"/>
    </row>
    <row r="411" spans="1:5" ht="13.2" x14ac:dyDescent="0.25">
      <c r="A411" s="144"/>
      <c r="B411" s="138"/>
      <c r="C411" s="146"/>
      <c r="D411" s="77"/>
      <c r="E411" s="77"/>
    </row>
    <row r="412" spans="1:5" ht="13.2" x14ac:dyDescent="0.25">
      <c r="A412" s="144"/>
      <c r="B412" s="138"/>
      <c r="C412" s="146"/>
      <c r="D412" s="77"/>
      <c r="E412" s="77"/>
    </row>
    <row r="413" spans="1:5" ht="13.2" x14ac:dyDescent="0.25">
      <c r="A413" s="144"/>
      <c r="B413" s="138"/>
      <c r="C413" s="146"/>
      <c r="D413" s="77"/>
      <c r="E413" s="77"/>
    </row>
    <row r="414" spans="1:5" ht="13.2" x14ac:dyDescent="0.25">
      <c r="A414" s="144"/>
      <c r="B414" s="138"/>
      <c r="C414" s="146"/>
      <c r="D414" s="77"/>
      <c r="E414" s="77"/>
    </row>
    <row r="415" spans="1:5" ht="13.2" x14ac:dyDescent="0.25">
      <c r="A415" s="144"/>
      <c r="B415" s="138"/>
      <c r="C415" s="146"/>
      <c r="D415" s="77"/>
      <c r="E415" s="77"/>
    </row>
    <row r="416" spans="1:5" ht="13.2" x14ac:dyDescent="0.25">
      <c r="A416" s="144"/>
      <c r="B416" s="138"/>
      <c r="C416" s="146"/>
      <c r="D416" s="77"/>
      <c r="E416" s="77"/>
    </row>
    <row r="417" spans="1:5" ht="13.2" x14ac:dyDescent="0.25">
      <c r="A417" s="144"/>
      <c r="B417" s="138"/>
      <c r="C417" s="146"/>
      <c r="D417" s="77"/>
      <c r="E417" s="77"/>
    </row>
    <row r="418" spans="1:5" ht="13.2" x14ac:dyDescent="0.25">
      <c r="A418" s="144"/>
      <c r="B418" s="138"/>
      <c r="C418" s="146"/>
      <c r="D418" s="77"/>
      <c r="E418" s="77"/>
    </row>
    <row r="419" spans="1:5" ht="13.2" x14ac:dyDescent="0.25">
      <c r="A419" s="144"/>
      <c r="B419" s="138"/>
      <c r="C419" s="146"/>
      <c r="D419" s="77"/>
      <c r="E419" s="77"/>
    </row>
    <row r="420" spans="1:5" ht="13.2" x14ac:dyDescent="0.25">
      <c r="A420" s="144"/>
      <c r="B420" s="138"/>
      <c r="C420" s="146"/>
      <c r="D420" s="77"/>
      <c r="E420" s="77"/>
    </row>
    <row r="421" spans="1:5" ht="13.2" x14ac:dyDescent="0.25">
      <c r="A421" s="144"/>
      <c r="B421" s="138"/>
      <c r="C421" s="146"/>
      <c r="D421" s="77"/>
      <c r="E421" s="77"/>
    </row>
    <row r="422" spans="1:5" ht="13.2" x14ac:dyDescent="0.25">
      <c r="A422" s="144"/>
      <c r="B422" s="138"/>
      <c r="C422" s="146"/>
      <c r="D422" s="77"/>
      <c r="E422" s="77"/>
    </row>
    <row r="423" spans="1:5" ht="13.2" x14ac:dyDescent="0.25">
      <c r="A423" s="144"/>
      <c r="B423" s="138"/>
      <c r="C423" s="146"/>
      <c r="D423" s="77"/>
      <c r="E423" s="77"/>
    </row>
    <row r="424" spans="1:5" ht="13.2" x14ac:dyDescent="0.25">
      <c r="A424" s="144"/>
      <c r="B424" s="138"/>
      <c r="C424" s="146"/>
      <c r="D424" s="77"/>
      <c r="E424" s="77"/>
    </row>
    <row r="425" spans="1:5" ht="13.2" x14ac:dyDescent="0.25">
      <c r="A425" s="144"/>
      <c r="B425" s="138"/>
      <c r="C425" s="146"/>
      <c r="D425" s="77"/>
      <c r="E425" s="77"/>
    </row>
    <row r="426" spans="1:5" ht="13.2" x14ac:dyDescent="0.25">
      <c r="A426" s="144"/>
      <c r="B426" s="138"/>
      <c r="C426" s="146"/>
      <c r="D426" s="77"/>
      <c r="E426" s="77"/>
    </row>
    <row r="427" spans="1:5" ht="13.2" x14ac:dyDescent="0.25">
      <c r="A427" s="144"/>
      <c r="B427" s="138"/>
      <c r="C427" s="146"/>
      <c r="D427" s="77"/>
      <c r="E427" s="77"/>
    </row>
    <row r="428" spans="1:5" ht="13.2" x14ac:dyDescent="0.25">
      <c r="A428" s="144"/>
      <c r="B428" s="138"/>
      <c r="C428" s="146"/>
      <c r="D428" s="77"/>
      <c r="E428" s="77"/>
    </row>
    <row r="429" spans="1:5" ht="13.2" x14ac:dyDescent="0.25">
      <c r="A429" s="144"/>
      <c r="B429" s="138"/>
      <c r="C429" s="146"/>
      <c r="D429" s="77"/>
      <c r="E429" s="77"/>
    </row>
    <row r="430" spans="1:5" ht="13.2" x14ac:dyDescent="0.25">
      <c r="A430" s="144"/>
      <c r="B430" s="138"/>
      <c r="C430" s="146"/>
      <c r="D430" s="77"/>
      <c r="E430" s="77"/>
    </row>
    <row r="431" spans="1:5" ht="13.2" x14ac:dyDescent="0.25">
      <c r="A431" s="144"/>
      <c r="B431" s="138"/>
      <c r="C431" s="146"/>
      <c r="D431" s="77"/>
      <c r="E431" s="77"/>
    </row>
    <row r="432" spans="1:5" ht="13.2" x14ac:dyDescent="0.25">
      <c r="A432" s="144"/>
      <c r="B432" s="138"/>
      <c r="C432" s="146"/>
      <c r="D432" s="77"/>
      <c r="E432" s="77"/>
    </row>
    <row r="433" spans="1:5" ht="13.2" x14ac:dyDescent="0.25">
      <c r="A433" s="144"/>
      <c r="B433" s="138"/>
      <c r="C433" s="146"/>
      <c r="D433" s="77"/>
      <c r="E433" s="77"/>
    </row>
    <row r="434" spans="1:5" ht="13.2" x14ac:dyDescent="0.25">
      <c r="A434" s="144"/>
      <c r="B434" s="138"/>
      <c r="C434" s="146"/>
      <c r="D434" s="77"/>
      <c r="E434" s="77"/>
    </row>
    <row r="435" spans="1:5" ht="13.2" x14ac:dyDescent="0.25">
      <c r="A435" s="144"/>
      <c r="B435" s="138"/>
      <c r="C435" s="146"/>
      <c r="D435" s="77"/>
      <c r="E435" s="77"/>
    </row>
    <row r="436" spans="1:5" ht="13.2" x14ac:dyDescent="0.25">
      <c r="A436" s="144"/>
      <c r="B436" s="138"/>
      <c r="C436" s="146"/>
      <c r="D436" s="77"/>
      <c r="E436" s="77"/>
    </row>
    <row r="437" spans="1:5" ht="13.2" x14ac:dyDescent="0.25">
      <c r="A437" s="144"/>
      <c r="B437" s="138"/>
      <c r="C437" s="146"/>
      <c r="D437" s="77"/>
      <c r="E437" s="77"/>
    </row>
    <row r="438" spans="1:5" ht="13.2" x14ac:dyDescent="0.25">
      <c r="A438" s="144"/>
      <c r="B438" s="138"/>
      <c r="C438" s="146"/>
      <c r="D438" s="77"/>
      <c r="E438" s="77"/>
    </row>
    <row r="439" spans="1:5" ht="13.2" x14ac:dyDescent="0.25">
      <c r="A439" s="144"/>
      <c r="B439" s="138"/>
      <c r="C439" s="146"/>
      <c r="D439" s="77"/>
      <c r="E439" s="77"/>
    </row>
    <row r="440" spans="1:5" ht="13.2" x14ac:dyDescent="0.25">
      <c r="A440" s="144"/>
      <c r="B440" s="138"/>
      <c r="C440" s="146"/>
      <c r="D440" s="77"/>
      <c r="E440" s="77"/>
    </row>
    <row r="441" spans="1:5" ht="13.2" x14ac:dyDescent="0.25">
      <c r="A441" s="144"/>
      <c r="B441" s="138"/>
      <c r="C441" s="146"/>
      <c r="D441" s="77"/>
      <c r="E441" s="77"/>
    </row>
    <row r="442" spans="1:5" ht="13.2" x14ac:dyDescent="0.25">
      <c r="A442" s="144"/>
      <c r="B442" s="138"/>
      <c r="C442" s="146"/>
      <c r="D442" s="77"/>
      <c r="E442" s="77"/>
    </row>
    <row r="443" spans="1:5" ht="13.2" x14ac:dyDescent="0.25">
      <c r="A443" s="144"/>
      <c r="B443" s="138"/>
      <c r="C443" s="146"/>
      <c r="D443" s="77"/>
      <c r="E443" s="77"/>
    </row>
    <row r="444" spans="1:5" ht="13.2" x14ac:dyDescent="0.25">
      <c r="A444" s="144"/>
      <c r="B444" s="138"/>
      <c r="C444" s="146"/>
      <c r="D444" s="77"/>
      <c r="E444" s="77"/>
    </row>
    <row r="445" spans="1:5" ht="13.2" x14ac:dyDescent="0.25">
      <c r="A445" s="144"/>
      <c r="B445" s="138"/>
      <c r="C445" s="146"/>
      <c r="D445" s="77"/>
      <c r="E445" s="77"/>
    </row>
    <row r="446" spans="1:5" ht="13.2" x14ac:dyDescent="0.25">
      <c r="A446" s="144"/>
      <c r="B446" s="138"/>
      <c r="C446" s="146"/>
      <c r="D446" s="77"/>
      <c r="E446" s="77"/>
    </row>
    <row r="447" spans="1:5" ht="13.2" x14ac:dyDescent="0.25">
      <c r="A447" s="144"/>
      <c r="B447" s="138"/>
      <c r="C447" s="146"/>
      <c r="D447" s="77"/>
      <c r="E447" s="77"/>
    </row>
    <row r="448" spans="1:5" ht="13.2" x14ac:dyDescent="0.25">
      <c r="A448" s="144"/>
      <c r="B448" s="138"/>
      <c r="C448" s="146"/>
      <c r="D448" s="77"/>
      <c r="E448" s="77"/>
    </row>
    <row r="449" spans="1:5" ht="13.2" x14ac:dyDescent="0.25">
      <c r="A449" s="144"/>
      <c r="B449" s="138"/>
      <c r="C449" s="146"/>
      <c r="D449" s="77"/>
      <c r="E449" s="77"/>
    </row>
    <row r="450" spans="1:5" ht="13.2" x14ac:dyDescent="0.25">
      <c r="A450" s="144"/>
      <c r="B450" s="138"/>
      <c r="C450" s="146"/>
      <c r="D450" s="77"/>
      <c r="E450" s="77"/>
    </row>
    <row r="451" spans="1:5" ht="13.2" x14ac:dyDescent="0.25">
      <c r="A451" s="144"/>
      <c r="B451" s="138"/>
      <c r="C451" s="146"/>
      <c r="D451" s="77"/>
      <c r="E451" s="77"/>
    </row>
    <row r="452" spans="1:5" ht="13.2" x14ac:dyDescent="0.25">
      <c r="A452" s="144"/>
      <c r="B452" s="138"/>
      <c r="C452" s="146"/>
      <c r="D452" s="77"/>
      <c r="E452" s="77"/>
    </row>
    <row r="453" spans="1:5" ht="13.2" x14ac:dyDescent="0.25">
      <c r="A453" s="144"/>
      <c r="B453" s="138"/>
      <c r="C453" s="146"/>
      <c r="D453" s="77"/>
      <c r="E453" s="77"/>
    </row>
    <row r="454" spans="1:5" ht="13.2" x14ac:dyDescent="0.25">
      <c r="A454" s="144"/>
      <c r="B454" s="138"/>
      <c r="C454" s="146"/>
      <c r="D454" s="77"/>
      <c r="E454" s="77"/>
    </row>
    <row r="455" spans="1:5" ht="13.2" x14ac:dyDescent="0.25">
      <c r="A455" s="144"/>
      <c r="B455" s="138"/>
      <c r="C455" s="146"/>
      <c r="D455" s="77"/>
      <c r="E455" s="77"/>
    </row>
    <row r="456" spans="1:5" ht="13.2" x14ac:dyDescent="0.25">
      <c r="A456" s="144"/>
      <c r="B456" s="138"/>
      <c r="C456" s="146"/>
      <c r="D456" s="77"/>
      <c r="E456" s="77"/>
    </row>
    <row r="457" spans="1:5" ht="13.2" x14ac:dyDescent="0.25">
      <c r="A457" s="144"/>
      <c r="B457" s="138"/>
      <c r="C457" s="146"/>
      <c r="D457" s="77"/>
      <c r="E457" s="77"/>
    </row>
    <row r="458" spans="1:5" ht="13.2" x14ac:dyDescent="0.25">
      <c r="A458" s="144"/>
      <c r="B458" s="138"/>
      <c r="C458" s="146"/>
      <c r="D458" s="77"/>
      <c r="E458" s="77"/>
    </row>
    <row r="459" spans="1:5" ht="13.2" x14ac:dyDescent="0.25">
      <c r="A459" s="144"/>
      <c r="B459" s="138"/>
      <c r="C459" s="146"/>
      <c r="D459" s="77"/>
      <c r="E459" s="77"/>
    </row>
    <row r="460" spans="1:5" ht="13.2" x14ac:dyDescent="0.25">
      <c r="A460" s="144"/>
      <c r="B460" s="138"/>
      <c r="C460" s="146"/>
      <c r="D460" s="77"/>
      <c r="E460" s="77"/>
    </row>
    <row r="461" spans="1:5" ht="13.2" x14ac:dyDescent="0.25">
      <c r="A461" s="144"/>
      <c r="B461" s="138"/>
      <c r="C461" s="146"/>
      <c r="D461" s="77"/>
      <c r="E461" s="77"/>
    </row>
    <row r="462" spans="1:5" ht="13.2" x14ac:dyDescent="0.25">
      <c r="A462" s="144"/>
      <c r="B462" s="138"/>
      <c r="C462" s="146"/>
      <c r="D462" s="77"/>
      <c r="E462" s="77"/>
    </row>
    <row r="463" spans="1:5" ht="13.2" x14ac:dyDescent="0.25">
      <c r="A463" s="144"/>
      <c r="B463" s="138"/>
      <c r="C463" s="146"/>
      <c r="D463" s="77"/>
      <c r="E463" s="77"/>
    </row>
    <row r="464" spans="1:5" ht="13.2" x14ac:dyDescent="0.25">
      <c r="A464" s="144"/>
      <c r="B464" s="138"/>
      <c r="C464" s="146"/>
      <c r="D464" s="77"/>
      <c r="E464" s="77"/>
    </row>
    <row r="465" spans="1:5" ht="13.2" x14ac:dyDescent="0.25">
      <c r="A465" s="144"/>
      <c r="B465" s="138"/>
      <c r="C465" s="146"/>
      <c r="D465" s="77"/>
      <c r="E465" s="77"/>
    </row>
    <row r="466" spans="1:5" ht="13.2" x14ac:dyDescent="0.25">
      <c r="A466" s="144"/>
      <c r="B466" s="138"/>
      <c r="C466" s="146"/>
      <c r="D466" s="77"/>
      <c r="E466" s="77"/>
    </row>
    <row r="467" spans="1:5" ht="13.2" x14ac:dyDescent="0.25">
      <c r="A467" s="144"/>
      <c r="B467" s="138"/>
      <c r="C467" s="146"/>
      <c r="D467" s="77"/>
      <c r="E467" s="77"/>
    </row>
    <row r="468" spans="1:5" ht="13.2" x14ac:dyDescent="0.25">
      <c r="A468" s="144"/>
      <c r="B468" s="138"/>
      <c r="C468" s="146"/>
      <c r="D468" s="77"/>
      <c r="E468" s="77"/>
    </row>
    <row r="469" spans="1:5" ht="13.2" x14ac:dyDescent="0.25">
      <c r="A469" s="144"/>
      <c r="B469" s="138"/>
      <c r="C469" s="146"/>
      <c r="D469" s="77"/>
      <c r="E469" s="77"/>
    </row>
    <row r="470" spans="1:5" ht="13.2" x14ac:dyDescent="0.25">
      <c r="A470" s="144"/>
      <c r="B470" s="138"/>
      <c r="C470" s="146"/>
      <c r="D470" s="77"/>
      <c r="E470" s="77"/>
    </row>
    <row r="471" spans="1:5" ht="13.2" x14ac:dyDescent="0.25">
      <c r="A471" s="144"/>
      <c r="B471" s="138"/>
      <c r="C471" s="146"/>
      <c r="D471" s="77"/>
      <c r="E471" s="77"/>
    </row>
    <row r="472" spans="1:5" ht="13.2" x14ac:dyDescent="0.25">
      <c r="A472" s="144"/>
      <c r="B472" s="138"/>
      <c r="C472" s="146"/>
      <c r="D472" s="77"/>
      <c r="E472" s="77"/>
    </row>
    <row r="473" spans="1:5" ht="13.2" x14ac:dyDescent="0.25">
      <c r="A473" s="144"/>
      <c r="B473" s="138"/>
      <c r="C473" s="146"/>
      <c r="D473" s="77"/>
      <c r="E473" s="77"/>
    </row>
    <row r="474" spans="1:5" ht="13.2" x14ac:dyDescent="0.25">
      <c r="A474" s="144"/>
      <c r="B474" s="138"/>
      <c r="C474" s="146"/>
      <c r="D474" s="77"/>
      <c r="E474" s="77"/>
    </row>
    <row r="475" spans="1:5" ht="13.2" x14ac:dyDescent="0.25">
      <c r="A475" s="144"/>
      <c r="B475" s="138"/>
      <c r="C475" s="146"/>
      <c r="D475" s="77"/>
      <c r="E475" s="77"/>
    </row>
    <row r="476" spans="1:5" ht="13.2" x14ac:dyDescent="0.25">
      <c r="A476" s="144"/>
      <c r="B476" s="138"/>
      <c r="C476" s="146"/>
      <c r="D476" s="77"/>
      <c r="E476" s="77"/>
    </row>
    <row r="477" spans="1:5" ht="13.2" x14ac:dyDescent="0.25">
      <c r="A477" s="144"/>
      <c r="B477" s="138"/>
      <c r="C477" s="146"/>
      <c r="D477" s="77"/>
      <c r="E477" s="77"/>
    </row>
    <row r="478" spans="1:5" ht="13.2" x14ac:dyDescent="0.25">
      <c r="A478" s="144"/>
      <c r="B478" s="138"/>
      <c r="C478" s="146"/>
      <c r="D478" s="77"/>
      <c r="E478" s="77"/>
    </row>
    <row r="479" spans="1:5" ht="13.2" x14ac:dyDescent="0.25">
      <c r="A479" s="144"/>
      <c r="B479" s="138"/>
      <c r="C479" s="146"/>
      <c r="D479" s="77"/>
      <c r="E479" s="77"/>
    </row>
    <row r="480" spans="1:5" ht="13.2" x14ac:dyDescent="0.25">
      <c r="A480" s="144"/>
      <c r="B480" s="138"/>
      <c r="C480" s="146"/>
      <c r="D480" s="77"/>
      <c r="E480" s="77"/>
    </row>
    <row r="481" spans="1:5" ht="13.2" x14ac:dyDescent="0.25">
      <c r="A481" s="144"/>
      <c r="B481" s="138"/>
      <c r="C481" s="146"/>
      <c r="D481" s="77"/>
      <c r="E481" s="77"/>
    </row>
    <row r="482" spans="1:5" ht="13.2" x14ac:dyDescent="0.25">
      <c r="A482" s="144"/>
      <c r="B482" s="138"/>
      <c r="C482" s="146"/>
      <c r="D482" s="77"/>
      <c r="E482" s="77"/>
    </row>
    <row r="483" spans="1:5" ht="13.2" x14ac:dyDescent="0.25">
      <c r="A483" s="144"/>
      <c r="B483" s="138"/>
      <c r="C483" s="146"/>
      <c r="D483" s="77"/>
      <c r="E483" s="77"/>
    </row>
    <row r="484" spans="1:5" ht="13.2" x14ac:dyDescent="0.25">
      <c r="A484" s="144"/>
      <c r="B484" s="138"/>
      <c r="C484" s="146"/>
      <c r="D484" s="77"/>
      <c r="E484" s="77"/>
    </row>
    <row r="485" spans="1:5" ht="13.2" x14ac:dyDescent="0.25">
      <c r="A485" s="144"/>
      <c r="B485" s="138"/>
      <c r="C485" s="146"/>
      <c r="D485" s="77"/>
      <c r="E485" s="77"/>
    </row>
    <row r="486" spans="1:5" ht="13.2" x14ac:dyDescent="0.25">
      <c r="A486" s="144"/>
      <c r="B486" s="138"/>
      <c r="C486" s="146"/>
      <c r="D486" s="77"/>
      <c r="E486" s="77"/>
    </row>
    <row r="487" spans="1:5" ht="13.2" x14ac:dyDescent="0.25">
      <c r="A487" s="144"/>
      <c r="B487" s="138"/>
      <c r="C487" s="146"/>
      <c r="D487" s="77"/>
      <c r="E487" s="77"/>
    </row>
    <row r="488" spans="1:5" ht="13.2" x14ac:dyDescent="0.25">
      <c r="A488" s="144"/>
      <c r="B488" s="138"/>
      <c r="C488" s="146"/>
      <c r="D488" s="77"/>
      <c r="E488" s="77"/>
    </row>
    <row r="489" spans="1:5" ht="13.2" x14ac:dyDescent="0.25">
      <c r="A489" s="144"/>
      <c r="B489" s="138"/>
      <c r="C489" s="146"/>
      <c r="D489" s="77"/>
      <c r="E489" s="77"/>
    </row>
    <row r="490" spans="1:5" ht="13.2" x14ac:dyDescent="0.25">
      <c r="A490" s="144"/>
      <c r="B490" s="138"/>
      <c r="C490" s="146"/>
      <c r="D490" s="77"/>
      <c r="E490" s="77"/>
    </row>
    <row r="491" spans="1:5" ht="13.2" x14ac:dyDescent="0.25">
      <c r="A491" s="144"/>
      <c r="B491" s="138"/>
      <c r="C491" s="146"/>
      <c r="D491" s="77"/>
      <c r="E491" s="77"/>
    </row>
    <row r="492" spans="1:5" ht="13.2" x14ac:dyDescent="0.25">
      <c r="A492" s="144"/>
      <c r="B492" s="138"/>
      <c r="C492" s="146"/>
      <c r="D492" s="77"/>
      <c r="E492" s="77"/>
    </row>
    <row r="493" spans="1:5" ht="13.2" x14ac:dyDescent="0.25">
      <c r="A493" s="144"/>
      <c r="B493" s="138"/>
      <c r="C493" s="146"/>
      <c r="D493" s="77"/>
      <c r="E493" s="77"/>
    </row>
    <row r="494" spans="1:5" ht="13.2" x14ac:dyDescent="0.25">
      <c r="A494" s="144"/>
      <c r="B494" s="138"/>
      <c r="C494" s="146"/>
      <c r="D494" s="77"/>
      <c r="E494" s="77"/>
    </row>
    <row r="495" spans="1:5" ht="13.2" x14ac:dyDescent="0.25">
      <c r="A495" s="144"/>
      <c r="B495" s="138"/>
      <c r="C495" s="146"/>
      <c r="D495" s="77"/>
      <c r="E495" s="77"/>
    </row>
    <row r="496" spans="1:5" ht="13.2" x14ac:dyDescent="0.25">
      <c r="A496" s="144"/>
      <c r="B496" s="138"/>
      <c r="C496" s="146"/>
      <c r="D496" s="77"/>
      <c r="E496" s="77"/>
    </row>
    <row r="497" spans="1:5" ht="13.2" x14ac:dyDescent="0.25">
      <c r="A497" s="144"/>
      <c r="B497" s="138"/>
      <c r="C497" s="146"/>
      <c r="D497" s="77"/>
      <c r="E497" s="77"/>
    </row>
    <row r="498" spans="1:5" ht="13.2" x14ac:dyDescent="0.25">
      <c r="A498" s="144"/>
      <c r="B498" s="138"/>
      <c r="C498" s="146"/>
      <c r="D498" s="77"/>
      <c r="E498" s="77"/>
    </row>
    <row r="499" spans="1:5" ht="13.2" x14ac:dyDescent="0.25">
      <c r="A499" s="144"/>
      <c r="B499" s="138"/>
      <c r="C499" s="146"/>
      <c r="D499" s="77"/>
      <c r="E499" s="77"/>
    </row>
    <row r="500" spans="1:5" ht="13.2" x14ac:dyDescent="0.25">
      <c r="A500" s="144"/>
      <c r="B500" s="138"/>
      <c r="C500" s="146"/>
      <c r="D500" s="77"/>
      <c r="E500" s="77"/>
    </row>
    <row r="501" spans="1:5" ht="13.2" x14ac:dyDescent="0.25">
      <c r="A501" s="144"/>
      <c r="B501" s="138"/>
      <c r="C501" s="146"/>
      <c r="D501" s="77"/>
      <c r="E501" s="77"/>
    </row>
    <row r="502" spans="1:5" ht="13.2" x14ac:dyDescent="0.25">
      <c r="A502" s="144"/>
      <c r="B502" s="138"/>
      <c r="C502" s="146"/>
      <c r="D502" s="77"/>
      <c r="E502" s="77"/>
    </row>
    <row r="503" spans="1:5" ht="13.2" x14ac:dyDescent="0.25">
      <c r="A503" s="144"/>
      <c r="B503" s="138"/>
      <c r="C503" s="146"/>
      <c r="D503" s="77"/>
      <c r="E503" s="77"/>
    </row>
    <row r="504" spans="1:5" ht="13.2" x14ac:dyDescent="0.25">
      <c r="A504" s="144"/>
      <c r="B504" s="138"/>
      <c r="C504" s="146"/>
      <c r="D504" s="77"/>
      <c r="E504" s="77"/>
    </row>
    <row r="505" spans="1:5" ht="13.2" x14ac:dyDescent="0.25">
      <c r="A505" s="144"/>
      <c r="B505" s="138"/>
      <c r="C505" s="146"/>
      <c r="D505" s="77"/>
      <c r="E505" s="77"/>
    </row>
    <row r="506" spans="1:5" ht="13.2" x14ac:dyDescent="0.25">
      <c r="A506" s="144"/>
      <c r="B506" s="138"/>
      <c r="C506" s="146"/>
      <c r="D506" s="77"/>
      <c r="E506" s="77"/>
    </row>
    <row r="507" spans="1:5" ht="13.2" x14ac:dyDescent="0.25">
      <c r="A507" s="144"/>
      <c r="B507" s="138"/>
      <c r="C507" s="146"/>
      <c r="D507" s="77"/>
      <c r="E507" s="77"/>
    </row>
    <row r="508" spans="1:5" ht="13.2" x14ac:dyDescent="0.25">
      <c r="A508" s="144"/>
      <c r="B508" s="138"/>
      <c r="C508" s="146"/>
      <c r="D508" s="77"/>
      <c r="E508" s="77"/>
    </row>
    <row r="509" spans="1:5" ht="13.2" x14ac:dyDescent="0.25">
      <c r="A509" s="144"/>
      <c r="B509" s="138"/>
      <c r="C509" s="146"/>
      <c r="D509" s="77"/>
      <c r="E509" s="77"/>
    </row>
    <row r="510" spans="1:5" ht="13.2" x14ac:dyDescent="0.25">
      <c r="A510" s="144"/>
      <c r="B510" s="138"/>
      <c r="C510" s="146"/>
      <c r="D510" s="77"/>
      <c r="E510" s="77"/>
    </row>
    <row r="511" spans="1:5" ht="13.2" x14ac:dyDescent="0.25">
      <c r="A511" s="144"/>
      <c r="B511" s="138"/>
      <c r="C511" s="146"/>
      <c r="D511" s="77"/>
      <c r="E511" s="77"/>
    </row>
    <row r="512" spans="1:5" ht="13.2" x14ac:dyDescent="0.25">
      <c r="A512" s="144"/>
      <c r="B512" s="138"/>
      <c r="C512" s="146"/>
      <c r="D512" s="77"/>
      <c r="E512" s="77"/>
    </row>
    <row r="513" spans="1:5" ht="13.2" x14ac:dyDescent="0.25">
      <c r="A513" s="144"/>
      <c r="B513" s="138"/>
      <c r="C513" s="146"/>
      <c r="D513" s="77"/>
      <c r="E513" s="77"/>
    </row>
    <row r="514" spans="1:5" ht="13.2" x14ac:dyDescent="0.25">
      <c r="A514" s="144"/>
      <c r="B514" s="138"/>
      <c r="C514" s="146"/>
      <c r="D514" s="77"/>
      <c r="E514" s="77"/>
    </row>
    <row r="515" spans="1:5" ht="13.2" x14ac:dyDescent="0.25">
      <c r="A515" s="144"/>
      <c r="B515" s="138"/>
      <c r="C515" s="146"/>
      <c r="D515" s="77"/>
      <c r="E515" s="77"/>
    </row>
    <row r="516" spans="1:5" ht="13.2" x14ac:dyDescent="0.25">
      <c r="A516" s="144"/>
      <c r="B516" s="138"/>
      <c r="C516" s="146"/>
      <c r="D516" s="77"/>
      <c r="E516" s="77"/>
    </row>
    <row r="517" spans="1:5" ht="13.2" x14ac:dyDescent="0.25">
      <c r="A517" s="144"/>
      <c r="B517" s="138"/>
      <c r="C517" s="146"/>
      <c r="D517" s="77"/>
      <c r="E517" s="77"/>
    </row>
    <row r="518" spans="1:5" ht="13.2" x14ac:dyDescent="0.25">
      <c r="A518" s="144"/>
      <c r="B518" s="138"/>
      <c r="C518" s="146"/>
      <c r="D518" s="77"/>
      <c r="E518" s="77"/>
    </row>
    <row r="519" spans="1:5" ht="13.2" x14ac:dyDescent="0.25">
      <c r="A519" s="144"/>
      <c r="B519" s="138"/>
      <c r="C519" s="146"/>
      <c r="D519" s="77"/>
      <c r="E519" s="77"/>
    </row>
    <row r="520" spans="1:5" ht="13.2" x14ac:dyDescent="0.25">
      <c r="A520" s="144"/>
      <c r="B520" s="138"/>
      <c r="C520" s="146"/>
      <c r="D520" s="77"/>
      <c r="E520" s="77"/>
    </row>
    <row r="521" spans="1:5" ht="13.2" x14ac:dyDescent="0.25">
      <c r="A521" s="144"/>
      <c r="B521" s="138"/>
      <c r="C521" s="146"/>
      <c r="D521" s="77"/>
      <c r="E521" s="77"/>
    </row>
    <row r="522" spans="1:5" ht="13.2" x14ac:dyDescent="0.25">
      <c r="A522" s="144"/>
      <c r="B522" s="138"/>
      <c r="C522" s="146"/>
      <c r="D522" s="77"/>
      <c r="E522" s="77"/>
    </row>
    <row r="523" spans="1:5" ht="13.2" x14ac:dyDescent="0.25">
      <c r="A523" s="144"/>
      <c r="B523" s="138"/>
      <c r="C523" s="146"/>
      <c r="D523" s="77"/>
      <c r="E523" s="77"/>
    </row>
    <row r="524" spans="1:5" ht="13.2" x14ac:dyDescent="0.25">
      <c r="A524" s="144"/>
      <c r="B524" s="138"/>
      <c r="C524" s="146"/>
      <c r="D524" s="77"/>
      <c r="E524" s="77"/>
    </row>
    <row r="525" spans="1:5" ht="13.2" x14ac:dyDescent="0.25">
      <c r="A525" s="144"/>
      <c r="B525" s="138"/>
      <c r="C525" s="146"/>
      <c r="D525" s="77"/>
      <c r="E525" s="77"/>
    </row>
    <row r="526" spans="1:5" ht="13.2" x14ac:dyDescent="0.25">
      <c r="A526" s="144"/>
      <c r="B526" s="138"/>
      <c r="C526" s="146"/>
      <c r="D526" s="77"/>
      <c r="E526" s="77"/>
    </row>
    <row r="527" spans="1:5" ht="13.2" x14ac:dyDescent="0.25">
      <c r="A527" s="144"/>
      <c r="B527" s="138"/>
      <c r="C527" s="146"/>
      <c r="D527" s="77"/>
      <c r="E527" s="77"/>
    </row>
    <row r="528" spans="1:5" ht="13.2" x14ac:dyDescent="0.25">
      <c r="A528" s="144"/>
      <c r="B528" s="138"/>
      <c r="C528" s="146"/>
      <c r="D528" s="77"/>
      <c r="E528" s="77"/>
    </row>
    <row r="529" spans="1:5" ht="13.2" x14ac:dyDescent="0.25">
      <c r="A529" s="144"/>
      <c r="B529" s="138"/>
      <c r="C529" s="146"/>
      <c r="D529" s="77"/>
      <c r="E529" s="77"/>
    </row>
    <row r="530" spans="1:5" ht="13.2" x14ac:dyDescent="0.25">
      <c r="A530" s="144"/>
      <c r="B530" s="138"/>
      <c r="C530" s="146"/>
      <c r="D530" s="77"/>
      <c r="E530" s="77"/>
    </row>
    <row r="531" spans="1:5" ht="13.2" x14ac:dyDescent="0.25">
      <c r="A531" s="144"/>
      <c r="B531" s="138"/>
      <c r="C531" s="146"/>
      <c r="D531" s="77"/>
      <c r="E531" s="77"/>
    </row>
    <row r="532" spans="1:5" ht="13.2" x14ac:dyDescent="0.25">
      <c r="A532" s="144"/>
      <c r="B532" s="138"/>
      <c r="C532" s="146"/>
      <c r="D532" s="77"/>
      <c r="E532" s="77"/>
    </row>
    <row r="533" spans="1:5" ht="13.2" x14ac:dyDescent="0.25">
      <c r="A533" s="144"/>
      <c r="B533" s="138"/>
      <c r="C533" s="146"/>
      <c r="D533" s="77"/>
      <c r="E533" s="77"/>
    </row>
    <row r="534" spans="1:5" ht="13.2" x14ac:dyDescent="0.25">
      <c r="A534" s="144"/>
      <c r="B534" s="138"/>
      <c r="C534" s="146"/>
      <c r="D534" s="77"/>
      <c r="E534" s="77"/>
    </row>
    <row r="535" spans="1:5" ht="13.2" x14ac:dyDescent="0.25">
      <c r="A535" s="144"/>
      <c r="B535" s="138"/>
      <c r="C535" s="146"/>
      <c r="D535" s="77"/>
      <c r="E535" s="77"/>
    </row>
    <row r="536" spans="1:5" ht="13.2" x14ac:dyDescent="0.25">
      <c r="A536" s="144"/>
      <c r="B536" s="138"/>
      <c r="C536" s="146"/>
      <c r="D536" s="77"/>
      <c r="E536" s="77"/>
    </row>
    <row r="537" spans="1:5" ht="13.2" x14ac:dyDescent="0.25">
      <c r="A537" s="144"/>
      <c r="B537" s="138"/>
      <c r="C537" s="146"/>
      <c r="D537" s="77"/>
      <c r="E537" s="77"/>
    </row>
    <row r="538" spans="1:5" ht="13.2" x14ac:dyDescent="0.25">
      <c r="A538" s="144"/>
      <c r="B538" s="138"/>
      <c r="C538" s="146"/>
      <c r="D538" s="77"/>
      <c r="E538" s="77"/>
    </row>
    <row r="539" spans="1:5" ht="13.2" x14ac:dyDescent="0.25">
      <c r="A539" s="144"/>
      <c r="B539" s="138"/>
      <c r="C539" s="146"/>
      <c r="D539" s="77"/>
      <c r="E539" s="77"/>
    </row>
    <row r="540" spans="1:5" ht="13.2" x14ac:dyDescent="0.25">
      <c r="A540" s="144"/>
      <c r="B540" s="138"/>
      <c r="C540" s="146"/>
      <c r="D540" s="77"/>
      <c r="E540" s="77"/>
    </row>
    <row r="541" spans="1:5" ht="13.2" x14ac:dyDescent="0.25">
      <c r="A541" s="144"/>
      <c r="B541" s="138"/>
      <c r="C541" s="146"/>
      <c r="D541" s="77"/>
      <c r="E541" s="77"/>
    </row>
    <row r="542" spans="1:5" ht="13.2" x14ac:dyDescent="0.25">
      <c r="A542" s="144"/>
      <c r="B542" s="138"/>
      <c r="C542" s="146"/>
      <c r="D542" s="77"/>
      <c r="E542" s="77"/>
    </row>
    <row r="543" spans="1:5" ht="13.2" x14ac:dyDescent="0.25">
      <c r="A543" s="144"/>
      <c r="B543" s="138"/>
      <c r="C543" s="146"/>
      <c r="D543" s="77"/>
      <c r="E543" s="77"/>
    </row>
    <row r="544" spans="1:5" ht="13.2" x14ac:dyDescent="0.25">
      <c r="A544" s="144"/>
      <c r="B544" s="138"/>
      <c r="C544" s="146"/>
      <c r="D544" s="77"/>
      <c r="E544" s="77"/>
    </row>
    <row r="545" spans="1:5" ht="13.2" x14ac:dyDescent="0.25">
      <c r="A545" s="144"/>
      <c r="B545" s="138"/>
      <c r="C545" s="146"/>
      <c r="D545" s="77"/>
      <c r="E545" s="77"/>
    </row>
    <row r="546" spans="1:5" ht="13.2" x14ac:dyDescent="0.25">
      <c r="A546" s="144"/>
      <c r="B546" s="138"/>
      <c r="C546" s="146"/>
      <c r="D546" s="77"/>
      <c r="E546" s="77"/>
    </row>
    <row r="547" spans="1:5" ht="13.2" x14ac:dyDescent="0.25">
      <c r="A547" s="144"/>
      <c r="B547" s="138"/>
      <c r="C547" s="146"/>
      <c r="D547" s="77"/>
      <c r="E547" s="77"/>
    </row>
    <row r="548" spans="1:5" ht="13.2" x14ac:dyDescent="0.25">
      <c r="A548" s="144"/>
      <c r="B548" s="138"/>
      <c r="C548" s="146"/>
      <c r="D548" s="77"/>
      <c r="E548" s="77"/>
    </row>
    <row r="549" spans="1:5" ht="13.2" x14ac:dyDescent="0.25">
      <c r="A549" s="144"/>
      <c r="B549" s="138"/>
      <c r="C549" s="146"/>
      <c r="D549" s="77"/>
      <c r="E549" s="77"/>
    </row>
    <row r="550" spans="1:5" ht="13.2" x14ac:dyDescent="0.25">
      <c r="A550" s="144"/>
      <c r="B550" s="138"/>
      <c r="C550" s="146"/>
      <c r="D550" s="77"/>
      <c r="E550" s="77"/>
    </row>
    <row r="551" spans="1:5" ht="13.2" x14ac:dyDescent="0.25">
      <c r="A551" s="144"/>
      <c r="B551" s="138"/>
      <c r="C551" s="146"/>
      <c r="D551" s="77"/>
      <c r="E551" s="77"/>
    </row>
    <row r="552" spans="1:5" ht="13.2" x14ac:dyDescent="0.25">
      <c r="A552" s="144"/>
      <c r="B552" s="138"/>
      <c r="C552" s="146"/>
      <c r="D552" s="77"/>
      <c r="E552" s="77"/>
    </row>
    <row r="553" spans="1:5" ht="13.2" x14ac:dyDescent="0.25">
      <c r="A553" s="144"/>
      <c r="B553" s="138"/>
      <c r="C553" s="146"/>
      <c r="D553" s="77"/>
      <c r="E553" s="77"/>
    </row>
    <row r="554" spans="1:5" ht="13.2" x14ac:dyDescent="0.25">
      <c r="A554" s="144"/>
      <c r="B554" s="138"/>
      <c r="C554" s="146"/>
      <c r="D554" s="77"/>
      <c r="E554" s="77"/>
    </row>
    <row r="555" spans="1:5" ht="13.2" x14ac:dyDescent="0.25">
      <c r="A555" s="144"/>
      <c r="B555" s="138"/>
      <c r="C555" s="146"/>
      <c r="D555" s="77"/>
      <c r="E555" s="77"/>
    </row>
    <row r="556" spans="1:5" ht="13.2" x14ac:dyDescent="0.25">
      <c r="A556" s="144"/>
      <c r="B556" s="138"/>
      <c r="C556" s="146"/>
      <c r="D556" s="77"/>
      <c r="E556" s="77"/>
    </row>
    <row r="557" spans="1:5" ht="13.2" x14ac:dyDescent="0.25">
      <c r="A557" s="144"/>
      <c r="B557" s="138"/>
      <c r="C557" s="146"/>
      <c r="D557" s="77"/>
      <c r="E557" s="77"/>
    </row>
    <row r="558" spans="1:5" ht="13.2" x14ac:dyDescent="0.25">
      <c r="A558" s="144"/>
      <c r="B558" s="138"/>
      <c r="C558" s="146"/>
      <c r="D558" s="77"/>
      <c r="E558" s="77"/>
    </row>
    <row r="559" spans="1:5" ht="13.2" x14ac:dyDescent="0.25">
      <c r="A559" s="144"/>
      <c r="B559" s="138"/>
      <c r="C559" s="146"/>
      <c r="D559" s="77"/>
      <c r="E559" s="77"/>
    </row>
    <row r="560" spans="1:5" ht="13.2" x14ac:dyDescent="0.25">
      <c r="A560" s="144"/>
      <c r="B560" s="138"/>
      <c r="C560" s="146"/>
      <c r="D560" s="77"/>
      <c r="E560" s="77"/>
    </row>
    <row r="561" spans="1:5" ht="13.2" x14ac:dyDescent="0.25">
      <c r="A561" s="144"/>
      <c r="B561" s="138"/>
      <c r="C561" s="146"/>
      <c r="D561" s="77"/>
      <c r="E561" s="77"/>
    </row>
    <row r="562" spans="1:5" ht="13.2" x14ac:dyDescent="0.25">
      <c r="A562" s="144"/>
      <c r="B562" s="138"/>
      <c r="C562" s="146"/>
      <c r="D562" s="77"/>
      <c r="E562" s="77"/>
    </row>
    <row r="563" spans="1:5" ht="13.2" x14ac:dyDescent="0.25">
      <c r="A563" s="144"/>
      <c r="B563" s="138"/>
      <c r="C563" s="146"/>
      <c r="D563" s="77"/>
      <c r="E563" s="77"/>
    </row>
    <row r="564" spans="1:5" ht="13.2" x14ac:dyDescent="0.25">
      <c r="A564" s="144"/>
      <c r="B564" s="138"/>
      <c r="C564" s="146"/>
      <c r="D564" s="77"/>
      <c r="E564" s="77"/>
    </row>
    <row r="565" spans="1:5" ht="13.2" x14ac:dyDescent="0.25">
      <c r="A565" s="144"/>
      <c r="B565" s="138"/>
      <c r="C565" s="146"/>
      <c r="D565" s="77"/>
      <c r="E565" s="77"/>
    </row>
    <row r="566" spans="1:5" ht="13.2" x14ac:dyDescent="0.25">
      <c r="A566" s="144"/>
      <c r="B566" s="138"/>
      <c r="C566" s="146"/>
      <c r="D566" s="77"/>
      <c r="E566" s="77"/>
    </row>
    <row r="567" spans="1:5" ht="13.2" x14ac:dyDescent="0.25">
      <c r="A567" s="144"/>
      <c r="B567" s="138"/>
      <c r="C567" s="146"/>
      <c r="D567" s="77"/>
      <c r="E567" s="77"/>
    </row>
    <row r="568" spans="1:5" ht="13.2" x14ac:dyDescent="0.25">
      <c r="A568" s="144"/>
      <c r="B568" s="138"/>
      <c r="C568" s="146"/>
      <c r="D568" s="77"/>
      <c r="E568" s="77"/>
    </row>
    <row r="569" spans="1:5" ht="13.2" x14ac:dyDescent="0.25">
      <c r="A569" s="144"/>
      <c r="B569" s="138"/>
      <c r="C569" s="146"/>
      <c r="D569" s="77"/>
      <c r="E569" s="77"/>
    </row>
    <row r="570" spans="1:5" ht="13.2" x14ac:dyDescent="0.25">
      <c r="A570" s="144"/>
      <c r="B570" s="138"/>
      <c r="C570" s="146"/>
      <c r="D570" s="77"/>
      <c r="E570" s="77"/>
    </row>
    <row r="571" spans="1:5" ht="13.2" x14ac:dyDescent="0.25">
      <c r="A571" s="144"/>
      <c r="B571" s="138"/>
      <c r="C571" s="146"/>
      <c r="D571" s="77"/>
      <c r="E571" s="77"/>
    </row>
    <row r="572" spans="1:5" ht="13.2" x14ac:dyDescent="0.25">
      <c r="A572" s="144"/>
      <c r="B572" s="138"/>
      <c r="C572" s="146"/>
      <c r="D572" s="77"/>
      <c r="E572" s="77"/>
    </row>
    <row r="573" spans="1:5" ht="13.2" x14ac:dyDescent="0.25">
      <c r="A573" s="144"/>
      <c r="B573" s="138"/>
      <c r="C573" s="146"/>
      <c r="D573" s="77"/>
      <c r="E573" s="77"/>
    </row>
    <row r="574" spans="1:5" ht="13.2" x14ac:dyDescent="0.25">
      <c r="A574" s="144"/>
      <c r="B574" s="138"/>
      <c r="C574" s="146"/>
      <c r="D574" s="77"/>
      <c r="E574" s="77"/>
    </row>
    <row r="575" spans="1:5" ht="13.2" x14ac:dyDescent="0.25">
      <c r="A575" s="144"/>
      <c r="B575" s="138"/>
      <c r="C575" s="146"/>
      <c r="D575" s="77"/>
      <c r="E575" s="77"/>
    </row>
    <row r="576" spans="1:5" ht="13.2" x14ac:dyDescent="0.25">
      <c r="A576" s="144"/>
      <c r="B576" s="138"/>
      <c r="C576" s="146"/>
      <c r="D576" s="77"/>
      <c r="E576" s="77"/>
    </row>
    <row r="577" spans="1:5" ht="13.2" x14ac:dyDescent="0.25">
      <c r="A577" s="144"/>
      <c r="B577" s="138"/>
      <c r="C577" s="146"/>
      <c r="D577" s="77"/>
      <c r="E577" s="77"/>
    </row>
    <row r="578" spans="1:5" ht="13.2" x14ac:dyDescent="0.25">
      <c r="A578" s="144"/>
      <c r="B578" s="138"/>
      <c r="C578" s="146"/>
      <c r="D578" s="77"/>
      <c r="E578" s="77"/>
    </row>
    <row r="579" spans="1:5" ht="13.2" x14ac:dyDescent="0.25">
      <c r="A579" s="144"/>
      <c r="B579" s="138"/>
      <c r="C579" s="146"/>
      <c r="D579" s="77"/>
      <c r="E579" s="77"/>
    </row>
    <row r="580" spans="1:5" ht="13.2" x14ac:dyDescent="0.25">
      <c r="A580" s="144"/>
      <c r="B580" s="138"/>
      <c r="C580" s="146"/>
      <c r="D580" s="77"/>
      <c r="E580" s="77"/>
    </row>
    <row r="581" spans="1:5" ht="13.2" x14ac:dyDescent="0.25">
      <c r="A581" s="144"/>
      <c r="B581" s="138"/>
      <c r="C581" s="146"/>
      <c r="D581" s="77"/>
      <c r="E581" s="77"/>
    </row>
  </sheetData>
  <mergeCells count="4">
    <mergeCell ref="A2:A20"/>
    <mergeCell ref="A21:A39"/>
    <mergeCell ref="A40:A58"/>
    <mergeCell ref="A59:A77"/>
  </mergeCells>
  <conditionalFormatting sqref="D2:D76">
    <cfRule type="cellIs" dxfId="139" priority="2" operator="equal">
      <formula>"j"</formula>
    </cfRule>
  </conditionalFormatting>
  <conditionalFormatting sqref="E2:E76">
    <cfRule type="notContainsBlanks" dxfId="138" priority="1">
      <formula>LEN(TRIM(E2))&gt;0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10.109375" customWidth="1"/>
    <col min="2" max="2" width="6.109375" customWidth="1"/>
    <col min="3" max="3" width="9" customWidth="1"/>
    <col min="4" max="4" width="10.777343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IFERROR(__xludf.DUMMYFUNCTION("Importrange(""https://docs.google.com/spreadsheets/d/1TUX4wGf_X-7Dye0eexcOL2-k6wovBmQKbgpw3NyK2f4/edit#gid=0"",""Sheet1!A1:E81"")"),"Week")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IFERROR(__xludf.DUMMYFUNCTION("""COMPUTED_VALUE"""),"David S")</f>
        <v>David S</v>
      </c>
      <c r="E1" s="124" t="str">
        <f ca="1">IFERROR(__xludf.DUMMYFUNCTION("""COMPUTED_VALUE"""),"Opmerking")</f>
        <v>Opmerking</v>
      </c>
    </row>
    <row r="2" spans="1:5" ht="14.4" x14ac:dyDescent="0.3">
      <c r="A2" s="28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39"/>
      <c r="B3" s="128"/>
      <c r="C3" s="129"/>
      <c r="D3" s="128"/>
      <c r="E3" s="128"/>
    </row>
    <row r="4" spans="1:5" ht="15.75" customHeight="1" x14ac:dyDescent="0.25">
      <c r="A4" s="28"/>
      <c r="B4" s="128"/>
      <c r="C4" s="130"/>
      <c r="D4" s="128"/>
      <c r="E4" s="128"/>
    </row>
    <row r="5" spans="1:5" ht="14.4" x14ac:dyDescent="0.3">
      <c r="A5" s="28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39"/>
      <c r="B6" s="128"/>
      <c r="C6" s="129"/>
      <c r="D6" s="128"/>
      <c r="E6" s="128"/>
    </row>
    <row r="7" spans="1:5" ht="15.75" customHeight="1" x14ac:dyDescent="0.25">
      <c r="A7" s="28"/>
      <c r="B7" s="128"/>
      <c r="C7" s="130"/>
      <c r="D7" s="128"/>
      <c r="E7" s="128"/>
    </row>
    <row r="8" spans="1:5" ht="14.4" x14ac:dyDescent="0.3">
      <c r="A8" s="28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39"/>
      <c r="B9" s="131"/>
      <c r="C9" s="129"/>
      <c r="D9" s="128"/>
      <c r="E9" s="128"/>
    </row>
    <row r="10" spans="1:5" ht="15.75" customHeight="1" x14ac:dyDescent="0.25">
      <c r="A10" s="28"/>
      <c r="B10" s="128"/>
      <c r="C10" s="130"/>
      <c r="D10" s="128"/>
      <c r="E10" s="128"/>
    </row>
    <row r="11" spans="1:5" ht="14.4" x14ac:dyDescent="0.3">
      <c r="A11" s="28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39"/>
      <c r="B12" s="131"/>
      <c r="C12" s="129"/>
      <c r="D12" s="128"/>
      <c r="E12" s="128"/>
    </row>
    <row r="13" spans="1:5" ht="15.75" customHeight="1" x14ac:dyDescent="0.25">
      <c r="A13" s="28"/>
      <c r="B13" s="128"/>
      <c r="C13" s="130"/>
      <c r="D13" s="128"/>
      <c r="E13" s="128"/>
    </row>
    <row r="14" spans="1:5" ht="14.4" x14ac:dyDescent="0.3">
      <c r="A14" s="28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39"/>
      <c r="B15" s="131"/>
      <c r="C15" s="129"/>
      <c r="D15" s="128"/>
      <c r="E15" s="128"/>
    </row>
    <row r="16" spans="1:5" ht="15.75" customHeight="1" x14ac:dyDescent="0.25">
      <c r="A16" s="28"/>
      <c r="B16" s="128"/>
      <c r="C16" s="130"/>
      <c r="D16" s="128"/>
      <c r="E16" s="128"/>
    </row>
    <row r="17" spans="1:5" ht="14.4" x14ac:dyDescent="0.3">
      <c r="A17" s="28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39"/>
      <c r="B18" s="131"/>
      <c r="C18" s="129"/>
      <c r="D18" s="128"/>
      <c r="E18" s="128"/>
    </row>
    <row r="19" spans="1:5" ht="14.4" x14ac:dyDescent="0.3">
      <c r="A19" s="28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4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3">
    <mergeCell ref="A21:A39"/>
    <mergeCell ref="A40:A58"/>
    <mergeCell ref="A59:A77"/>
  </mergeCells>
  <conditionalFormatting sqref="D2:D76">
    <cfRule type="cellIs" dxfId="137" priority="1" operator="equal">
      <formula>"j"</formula>
    </cfRule>
  </conditionalFormatting>
  <conditionalFormatting sqref="E2:E76">
    <cfRule type="notContainsBlanks" dxfId="136" priority="2">
      <formula>LEN(TRIM(E2))&gt;0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1427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5" max="5" width="24.21875" customWidth="1"/>
    <col min="8" max="8" width="25.44140625" customWidth="1"/>
    <col min="10" max="10" width="18.33203125" customWidth="1"/>
    <col min="11" max="11" width="17.6640625" customWidth="1"/>
  </cols>
  <sheetData>
    <row r="1" spans="1:11" ht="14.4" x14ac:dyDescent="0.3">
      <c r="A1" s="64" t="str">
        <f ca="1">IFERROR(__xludf.DUMMYFUNCTION("Importrange(""https://docs.google.com/spreadsheets/d/1SfHXOTj_yLcfjN9A0eInjVODYs-0DEupUIqVzr4fx90/edit#gid=0"",""Sheet1!A1:e81"")"),"Week")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IFERROR(__xludf.DUMMYFUNCTION("""COMPUTED_VALUE"""),"Dries")</f>
        <v>Dries</v>
      </c>
      <c r="E1" s="124" t="str">
        <f ca="1">IFERROR(__xludf.DUMMYFUNCTION("""COMPUTED_VALUE"""),"Opmerking")</f>
        <v>Opmerking</v>
      </c>
      <c r="G1" s="77"/>
      <c r="J1" s="148"/>
      <c r="K1" s="148"/>
    </row>
    <row r="2" spans="1:11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  <c r="G2" s="149"/>
      <c r="J2" s="148"/>
      <c r="K2" s="148"/>
    </row>
    <row r="3" spans="1:11" ht="15.75" customHeight="1" x14ac:dyDescent="0.25">
      <c r="A3" s="196"/>
      <c r="B3" s="128"/>
      <c r="C3" s="129"/>
      <c r="D3" s="128"/>
      <c r="E3" s="128"/>
      <c r="G3" s="149"/>
      <c r="J3" s="148"/>
      <c r="K3" s="148"/>
    </row>
    <row r="4" spans="1:11" ht="15.75" customHeight="1" x14ac:dyDescent="0.25">
      <c r="A4" s="196"/>
      <c r="B4" s="128"/>
      <c r="C4" s="130"/>
      <c r="D4" s="128"/>
      <c r="E4" s="128"/>
      <c r="G4" s="149"/>
      <c r="J4" s="148"/>
      <c r="K4" s="148"/>
    </row>
    <row r="5" spans="1:11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  <c r="G5" s="149"/>
      <c r="H5" s="150"/>
      <c r="I5" s="148"/>
      <c r="J5" s="77"/>
      <c r="K5" s="77"/>
    </row>
    <row r="6" spans="1:11" ht="15.75" customHeight="1" x14ac:dyDescent="0.25">
      <c r="A6" s="196"/>
      <c r="B6" s="128"/>
      <c r="C6" s="129"/>
      <c r="D6" s="128"/>
      <c r="E6" s="128"/>
      <c r="G6" s="149"/>
      <c r="H6" s="150"/>
      <c r="I6" s="148"/>
      <c r="J6" s="77"/>
      <c r="K6" s="77"/>
    </row>
    <row r="7" spans="1:11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  <c r="G7" s="149"/>
      <c r="H7" s="199"/>
      <c r="I7" s="194"/>
      <c r="J7" s="194"/>
      <c r="K7" s="194"/>
    </row>
    <row r="8" spans="1:11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  <c r="G8" s="149"/>
      <c r="H8" s="77"/>
      <c r="I8" s="77"/>
      <c r="J8" s="77"/>
      <c r="K8" s="77"/>
    </row>
    <row r="9" spans="1:11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  <c r="G9" s="149"/>
      <c r="H9" s="200"/>
      <c r="I9" s="194"/>
      <c r="J9" s="148"/>
      <c r="K9" s="148"/>
    </row>
    <row r="10" spans="1:11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  <c r="G10" s="149"/>
      <c r="H10" s="150"/>
      <c r="I10" s="148"/>
      <c r="J10" s="148"/>
      <c r="K10" s="148"/>
    </row>
    <row r="11" spans="1:11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  <c r="G11" s="149"/>
      <c r="H11" s="150"/>
      <c r="I11" s="148"/>
      <c r="J11" s="148"/>
      <c r="K11" s="148"/>
    </row>
    <row r="12" spans="1:11" ht="15.75" customHeight="1" x14ac:dyDescent="0.25">
      <c r="A12" s="196"/>
      <c r="B12" s="131"/>
      <c r="C12" s="129"/>
      <c r="D12" s="128"/>
      <c r="E12" s="128"/>
      <c r="G12" s="149"/>
      <c r="H12" s="150"/>
      <c r="I12" s="148"/>
      <c r="J12" s="148"/>
      <c r="K12" s="148"/>
    </row>
    <row r="13" spans="1:11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  <c r="G13" s="149"/>
      <c r="H13" s="150"/>
      <c r="I13" s="148"/>
      <c r="J13" s="77"/>
      <c r="K13" s="77"/>
    </row>
    <row r="14" spans="1:11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  <c r="G14" s="149"/>
      <c r="H14" s="150"/>
      <c r="I14" s="148"/>
      <c r="J14" s="77"/>
      <c r="K14" s="148"/>
    </row>
    <row r="15" spans="1:11" ht="15.75" customHeight="1" x14ac:dyDescent="0.25">
      <c r="A15" s="196"/>
      <c r="B15" s="131"/>
      <c r="C15" s="129"/>
      <c r="D15" s="128"/>
      <c r="E15" s="128"/>
      <c r="G15" s="149"/>
      <c r="H15" s="199"/>
      <c r="I15" s="194"/>
      <c r="J15" s="194"/>
      <c r="K15" s="194"/>
    </row>
    <row r="16" spans="1:11" ht="15.75" customHeight="1" x14ac:dyDescent="0.25">
      <c r="A16" s="196"/>
      <c r="B16" s="128"/>
      <c r="C16" s="130"/>
      <c r="D16" s="128"/>
      <c r="E16" s="128"/>
      <c r="G16" s="149"/>
      <c r="H16" s="194"/>
      <c r="I16" s="194"/>
      <c r="J16" s="194"/>
      <c r="K16" s="194"/>
    </row>
    <row r="17" spans="1:11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  <c r="G17" s="149"/>
      <c r="H17" s="77"/>
      <c r="I17" s="77"/>
      <c r="J17" s="77"/>
      <c r="K17" s="77"/>
    </row>
    <row r="18" spans="1:11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  <c r="G18" s="149"/>
      <c r="H18" s="77"/>
      <c r="I18" s="77"/>
      <c r="J18" s="77"/>
      <c r="K18" s="77"/>
    </row>
    <row r="19" spans="1:11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  <c r="G19" s="149"/>
      <c r="H19" s="200"/>
      <c r="I19" s="194"/>
      <c r="J19" s="148"/>
      <c r="K19" s="148"/>
    </row>
    <row r="20" spans="1:11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  <c r="G20" s="149"/>
      <c r="H20" s="150"/>
      <c r="I20" s="148"/>
      <c r="J20" s="148"/>
      <c r="K20" s="148"/>
    </row>
    <row r="21" spans="1:11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  <c r="G21" s="149"/>
      <c r="H21" s="150"/>
      <c r="I21" s="148"/>
      <c r="J21" s="148"/>
      <c r="K21" s="148"/>
    </row>
    <row r="22" spans="1:11" ht="15.75" customHeight="1" x14ac:dyDescent="0.25">
      <c r="A22" s="196"/>
      <c r="B22" s="131"/>
      <c r="C22" s="129"/>
      <c r="D22" s="128"/>
      <c r="E22" s="128"/>
      <c r="G22" s="149"/>
      <c r="H22" s="150"/>
      <c r="I22" s="148"/>
      <c r="J22" s="151"/>
      <c r="K22" s="150"/>
    </row>
    <row r="23" spans="1:11" ht="15.75" customHeight="1" x14ac:dyDescent="0.25">
      <c r="A23" s="196"/>
      <c r="B23" s="128"/>
      <c r="C23" s="130"/>
      <c r="D23" s="128"/>
      <c r="E23" s="128"/>
      <c r="G23" s="149"/>
      <c r="H23" s="150"/>
      <c r="I23" s="148"/>
      <c r="J23" s="77"/>
      <c r="K23" s="77"/>
    </row>
    <row r="24" spans="1:11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  <c r="G24" s="149"/>
      <c r="H24" s="150"/>
      <c r="I24" s="148"/>
      <c r="J24" s="77"/>
      <c r="K24" s="77"/>
    </row>
    <row r="25" spans="1:11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  <c r="G25" s="149"/>
      <c r="H25" s="199"/>
      <c r="I25" s="194"/>
      <c r="J25" s="194"/>
      <c r="K25" s="194"/>
    </row>
    <row r="26" spans="1:11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  <c r="G26" s="149"/>
      <c r="H26" s="77"/>
      <c r="I26" s="77"/>
      <c r="J26" s="77"/>
      <c r="K26" s="77"/>
    </row>
    <row r="27" spans="1:11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  <c r="G27" s="149"/>
    </row>
    <row r="28" spans="1:11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11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11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11" ht="13.2" x14ac:dyDescent="0.25">
      <c r="A31" s="196"/>
      <c r="B31" s="131"/>
      <c r="C31" s="129"/>
      <c r="D31" s="128"/>
      <c r="E31" s="128"/>
    </row>
    <row r="32" spans="1:11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144" t="str">
        <f ca="1">IFERROR(__xludf.DUMMYFUNCTION("""COMPUTED_VALUE"""),"Uren beschikbaar in wk.")</f>
        <v>Uren beschikbaar in wk.</v>
      </c>
      <c r="B78" s="138"/>
      <c r="C78" s="145">
        <f ca="1">IFERROR(__xludf.DUMMYFUNCTION("""COMPUTED_VALUE"""),3)</f>
        <v>3</v>
      </c>
      <c r="D78" s="77"/>
      <c r="E78" s="77"/>
    </row>
    <row r="79" spans="1:5" ht="13.2" x14ac:dyDescent="0.25">
      <c r="A79" s="144"/>
      <c r="B79" s="138"/>
      <c r="C79" s="145">
        <f ca="1">IFERROR(__xludf.DUMMYFUNCTION("""COMPUTED_VALUE"""),4)</f>
        <v>4</v>
      </c>
      <c r="D79" s="77"/>
      <c r="E79" s="77"/>
    </row>
    <row r="80" spans="1:5" ht="13.2" x14ac:dyDescent="0.25">
      <c r="A80" s="144"/>
      <c r="B80" s="138"/>
      <c r="C80" s="145">
        <f ca="1">IFERROR(__xludf.DUMMYFUNCTION("""COMPUTED_VALUE"""),5)</f>
        <v>5</v>
      </c>
      <c r="D80" s="77"/>
      <c r="E80" s="77"/>
    </row>
    <row r="81" spans="1:5" ht="13.2" x14ac:dyDescent="0.25">
      <c r="A81" s="144"/>
      <c r="B81" s="138"/>
      <c r="C81" s="145">
        <f ca="1">IFERROR(__xludf.DUMMYFUNCTION("""COMPUTED_VALUE"""),6)</f>
        <v>6</v>
      </c>
      <c r="D81" s="77"/>
      <c r="E81" s="77"/>
    </row>
    <row r="82" spans="1:5" ht="13.2" x14ac:dyDescent="0.25">
      <c r="A82" s="144"/>
      <c r="B82" s="138"/>
      <c r="C82" s="145"/>
      <c r="D82" s="77"/>
      <c r="E82" s="77"/>
    </row>
    <row r="83" spans="1:5" ht="13.2" x14ac:dyDescent="0.25">
      <c r="A83" s="144"/>
      <c r="B83" s="138"/>
      <c r="C83" s="145"/>
      <c r="D83" s="77"/>
      <c r="E83" s="77"/>
    </row>
    <row r="84" spans="1:5" ht="13.2" x14ac:dyDescent="0.25">
      <c r="A84" s="144"/>
      <c r="B84" s="138"/>
      <c r="C84" s="145"/>
      <c r="D84" s="77"/>
      <c r="E84" s="77"/>
    </row>
    <row r="85" spans="1:5" ht="13.2" x14ac:dyDescent="0.25">
      <c r="A85" s="144"/>
      <c r="B85" s="138"/>
      <c r="C85" s="145"/>
      <c r="D85" s="77"/>
      <c r="E85" s="77"/>
    </row>
    <row r="86" spans="1:5" ht="13.2" x14ac:dyDescent="0.25">
      <c r="A86" s="144"/>
      <c r="B86" s="138"/>
      <c r="C86" s="145"/>
      <c r="D86" s="77"/>
      <c r="E86" s="77"/>
    </row>
    <row r="87" spans="1:5" ht="13.2" x14ac:dyDescent="0.25">
      <c r="A87" s="144"/>
      <c r="B87" s="138"/>
      <c r="C87" s="145"/>
      <c r="D87" s="77"/>
      <c r="E87" s="77"/>
    </row>
    <row r="88" spans="1:5" ht="13.2" x14ac:dyDescent="0.25">
      <c r="A88" s="144"/>
      <c r="B88" s="138"/>
      <c r="C88" s="145"/>
      <c r="D88" s="77"/>
      <c r="E88" s="77"/>
    </row>
    <row r="89" spans="1:5" ht="13.2" x14ac:dyDescent="0.25">
      <c r="A89" s="144"/>
      <c r="B89" s="138"/>
      <c r="C89" s="145"/>
      <c r="D89" s="77"/>
      <c r="E89" s="77"/>
    </row>
    <row r="90" spans="1:5" ht="13.2" x14ac:dyDescent="0.25">
      <c r="A90" s="144"/>
      <c r="B90" s="138"/>
      <c r="C90" s="145"/>
      <c r="D90" s="77"/>
      <c r="E90" s="77"/>
    </row>
    <row r="91" spans="1:5" ht="13.2" x14ac:dyDescent="0.25">
      <c r="A91" s="144"/>
      <c r="B91" s="138"/>
      <c r="C91" s="145"/>
      <c r="D91" s="77"/>
      <c r="E91" s="77"/>
    </row>
    <row r="92" spans="1:5" ht="13.2" x14ac:dyDescent="0.25">
      <c r="A92" s="144"/>
      <c r="B92" s="138"/>
      <c r="C92" s="145"/>
      <c r="D92" s="77"/>
      <c r="E92" s="77"/>
    </row>
    <row r="93" spans="1:5" ht="13.2" x14ac:dyDescent="0.25">
      <c r="A93" s="144"/>
      <c r="B93" s="138"/>
      <c r="C93" s="145"/>
      <c r="D93" s="77"/>
      <c r="E93" s="77"/>
    </row>
    <row r="94" spans="1:5" ht="13.2" x14ac:dyDescent="0.25">
      <c r="A94" s="144"/>
      <c r="B94" s="138"/>
      <c r="C94" s="145"/>
      <c r="D94" s="77"/>
      <c r="E94" s="77"/>
    </row>
    <row r="95" spans="1:5" ht="13.2" x14ac:dyDescent="0.25">
      <c r="A95" s="144"/>
      <c r="B95" s="138"/>
      <c r="C95" s="145"/>
      <c r="D95" s="77"/>
      <c r="E95" s="77"/>
    </row>
    <row r="96" spans="1:5" ht="13.2" x14ac:dyDescent="0.25">
      <c r="A96" s="144"/>
      <c r="B96" s="138"/>
      <c r="C96" s="145"/>
      <c r="D96" s="77"/>
      <c r="E96" s="77"/>
    </row>
    <row r="97" spans="1:5" ht="13.2" x14ac:dyDescent="0.25">
      <c r="A97" s="144"/>
      <c r="B97" s="138"/>
      <c r="C97" s="145"/>
      <c r="D97" s="77"/>
      <c r="E97" s="77"/>
    </row>
    <row r="98" spans="1:5" ht="13.2" x14ac:dyDescent="0.25">
      <c r="A98" s="144"/>
      <c r="B98" s="138"/>
      <c r="C98" s="145"/>
      <c r="D98" s="77"/>
      <c r="E98" s="77"/>
    </row>
    <row r="99" spans="1:5" ht="13.2" x14ac:dyDescent="0.25">
      <c r="A99" s="144"/>
      <c r="B99" s="138"/>
      <c r="C99" s="145"/>
      <c r="D99" s="77"/>
      <c r="E99" s="77"/>
    </row>
    <row r="100" spans="1:5" ht="13.2" x14ac:dyDescent="0.25">
      <c r="A100" s="144"/>
      <c r="B100" s="138"/>
      <c r="C100" s="145"/>
      <c r="D100" s="77"/>
      <c r="E100" s="77"/>
    </row>
    <row r="101" spans="1:5" ht="13.2" x14ac:dyDescent="0.25">
      <c r="A101" s="144"/>
      <c r="B101" s="138"/>
      <c r="C101" s="145"/>
      <c r="D101" s="77"/>
      <c r="E101" s="77"/>
    </row>
    <row r="102" spans="1:5" ht="13.2" x14ac:dyDescent="0.25">
      <c r="A102" s="144"/>
      <c r="B102" s="138"/>
      <c r="C102" s="145"/>
      <c r="D102" s="77"/>
      <c r="E102" s="77"/>
    </row>
    <row r="103" spans="1:5" ht="13.2" x14ac:dyDescent="0.25">
      <c r="A103" s="144"/>
      <c r="B103" s="138"/>
      <c r="C103" s="145"/>
      <c r="D103" s="77"/>
      <c r="E103" s="77"/>
    </row>
    <row r="104" spans="1:5" ht="13.2" x14ac:dyDescent="0.25">
      <c r="A104" s="144"/>
      <c r="B104" s="138"/>
      <c r="C104" s="145"/>
      <c r="D104" s="77"/>
      <c r="E104" s="77"/>
    </row>
    <row r="105" spans="1:5" ht="13.2" x14ac:dyDescent="0.25">
      <c r="A105" s="144"/>
      <c r="B105" s="138"/>
      <c r="C105" s="145"/>
      <c r="D105" s="77"/>
      <c r="E105" s="77"/>
    </row>
    <row r="106" spans="1:5" ht="13.2" x14ac:dyDescent="0.25">
      <c r="A106" s="144"/>
      <c r="B106" s="138"/>
      <c r="C106" s="145"/>
      <c r="D106" s="77"/>
      <c r="E106" s="77"/>
    </row>
    <row r="107" spans="1:5" ht="13.2" x14ac:dyDescent="0.25">
      <c r="A107" s="144"/>
      <c r="B107" s="138"/>
      <c r="C107" s="145"/>
      <c r="D107" s="77"/>
      <c r="E107" s="77"/>
    </row>
    <row r="108" spans="1:5" ht="13.2" x14ac:dyDescent="0.25">
      <c r="A108" s="144"/>
      <c r="B108" s="138"/>
      <c r="C108" s="145"/>
      <c r="D108" s="77"/>
      <c r="E108" s="77"/>
    </row>
    <row r="109" spans="1:5" ht="13.2" x14ac:dyDescent="0.25">
      <c r="A109" s="144"/>
      <c r="B109" s="138"/>
      <c r="C109" s="145"/>
      <c r="D109" s="77"/>
      <c r="E109" s="77"/>
    </row>
    <row r="110" spans="1:5" ht="13.2" x14ac:dyDescent="0.25">
      <c r="A110" s="144"/>
      <c r="B110" s="138"/>
      <c r="C110" s="145"/>
      <c r="D110" s="77"/>
      <c r="E110" s="77"/>
    </row>
    <row r="111" spans="1:5" ht="13.2" x14ac:dyDescent="0.25">
      <c r="A111" s="144"/>
      <c r="B111" s="138"/>
      <c r="C111" s="145"/>
      <c r="D111" s="77"/>
      <c r="E111" s="77"/>
    </row>
    <row r="112" spans="1:5" ht="13.2" x14ac:dyDescent="0.25">
      <c r="A112" s="144"/>
      <c r="B112" s="138"/>
      <c r="C112" s="145"/>
      <c r="D112" s="77"/>
      <c r="E112" s="77"/>
    </row>
    <row r="113" spans="1:5" ht="13.2" x14ac:dyDescent="0.25">
      <c r="A113" s="144"/>
      <c r="B113" s="138"/>
      <c r="C113" s="145"/>
      <c r="D113" s="77"/>
      <c r="E113" s="77"/>
    </row>
    <row r="114" spans="1:5" ht="13.2" x14ac:dyDescent="0.25">
      <c r="A114" s="144"/>
      <c r="B114" s="138"/>
      <c r="C114" s="145"/>
      <c r="D114" s="77"/>
      <c r="E114" s="77"/>
    </row>
    <row r="115" spans="1:5" ht="13.2" x14ac:dyDescent="0.25">
      <c r="A115" s="144"/>
      <c r="B115" s="138"/>
      <c r="C115" s="145"/>
      <c r="D115" s="77"/>
      <c r="E115" s="77"/>
    </row>
    <row r="116" spans="1:5" ht="13.2" x14ac:dyDescent="0.25">
      <c r="A116" s="144"/>
      <c r="B116" s="138"/>
      <c r="C116" s="145"/>
      <c r="D116" s="77"/>
      <c r="E116" s="77"/>
    </row>
    <row r="117" spans="1:5" ht="13.2" x14ac:dyDescent="0.25">
      <c r="A117" s="144"/>
      <c r="B117" s="138"/>
      <c r="C117" s="145"/>
      <c r="D117" s="77"/>
      <c r="E117" s="77"/>
    </row>
    <row r="118" spans="1:5" ht="13.2" x14ac:dyDescent="0.25">
      <c r="A118" s="144"/>
      <c r="B118" s="138"/>
      <c r="C118" s="145"/>
      <c r="D118" s="77"/>
      <c r="E118" s="77"/>
    </row>
    <row r="119" spans="1:5" ht="13.2" x14ac:dyDescent="0.25">
      <c r="A119" s="144"/>
      <c r="B119" s="138"/>
      <c r="C119" s="145"/>
      <c r="D119" s="77"/>
      <c r="E119" s="77"/>
    </row>
    <row r="120" spans="1:5" ht="13.2" x14ac:dyDescent="0.25">
      <c r="A120" s="144"/>
      <c r="B120" s="138"/>
      <c r="C120" s="145"/>
      <c r="D120" s="77"/>
      <c r="E120" s="77"/>
    </row>
    <row r="121" spans="1:5" ht="13.2" x14ac:dyDescent="0.25">
      <c r="A121" s="144"/>
      <c r="B121" s="138"/>
      <c r="C121" s="145"/>
      <c r="D121" s="77"/>
      <c r="E121" s="77"/>
    </row>
    <row r="122" spans="1:5" ht="13.2" x14ac:dyDescent="0.25">
      <c r="A122" s="144"/>
      <c r="B122" s="138"/>
      <c r="C122" s="145"/>
      <c r="D122" s="77"/>
      <c r="E122" s="77"/>
    </row>
    <row r="123" spans="1:5" ht="13.2" x14ac:dyDescent="0.25">
      <c r="A123" s="144"/>
      <c r="B123" s="138"/>
      <c r="C123" s="145"/>
      <c r="D123" s="77"/>
      <c r="E123" s="77"/>
    </row>
    <row r="124" spans="1:5" ht="13.2" x14ac:dyDescent="0.25">
      <c r="A124" s="144"/>
      <c r="B124" s="138"/>
      <c r="C124" s="145"/>
      <c r="D124" s="77"/>
      <c r="E124" s="77"/>
    </row>
    <row r="125" spans="1:5" ht="13.2" x14ac:dyDescent="0.25">
      <c r="A125" s="144"/>
      <c r="B125" s="138"/>
      <c r="C125" s="145"/>
      <c r="D125" s="77"/>
      <c r="E125" s="77"/>
    </row>
    <row r="126" spans="1:5" ht="13.2" x14ac:dyDescent="0.25">
      <c r="A126" s="144"/>
      <c r="B126" s="138"/>
      <c r="C126" s="145"/>
      <c r="D126" s="77"/>
      <c r="E126" s="77"/>
    </row>
    <row r="127" spans="1:5" ht="13.2" x14ac:dyDescent="0.25">
      <c r="A127" s="144"/>
      <c r="B127" s="138"/>
      <c r="C127" s="145"/>
      <c r="D127" s="77"/>
      <c r="E127" s="77"/>
    </row>
    <row r="128" spans="1:5" ht="13.2" x14ac:dyDescent="0.25">
      <c r="A128" s="144"/>
      <c r="B128" s="138"/>
      <c r="C128" s="145"/>
      <c r="D128" s="77"/>
      <c r="E128" s="77"/>
    </row>
    <row r="129" spans="1:5" ht="13.2" x14ac:dyDescent="0.25">
      <c r="A129" s="144"/>
      <c r="B129" s="138"/>
      <c r="C129" s="145"/>
      <c r="D129" s="77"/>
      <c r="E129" s="77"/>
    </row>
    <row r="130" spans="1:5" ht="13.2" x14ac:dyDescent="0.25">
      <c r="A130" s="144"/>
      <c r="B130" s="138"/>
      <c r="C130" s="145"/>
      <c r="D130" s="77"/>
      <c r="E130" s="77"/>
    </row>
    <row r="131" spans="1:5" ht="13.2" x14ac:dyDescent="0.25">
      <c r="A131" s="144"/>
      <c r="B131" s="138"/>
      <c r="C131" s="145"/>
      <c r="D131" s="77"/>
      <c r="E131" s="77"/>
    </row>
    <row r="132" spans="1:5" ht="13.2" x14ac:dyDescent="0.25">
      <c r="A132" s="144"/>
      <c r="B132" s="138"/>
      <c r="C132" s="145"/>
      <c r="D132" s="77"/>
      <c r="E132" s="77"/>
    </row>
    <row r="133" spans="1:5" ht="13.2" x14ac:dyDescent="0.25">
      <c r="A133" s="144"/>
      <c r="B133" s="138"/>
      <c r="C133" s="145"/>
      <c r="D133" s="77"/>
      <c r="E133" s="77"/>
    </row>
    <row r="134" spans="1:5" ht="13.2" x14ac:dyDescent="0.25">
      <c r="A134" s="144"/>
      <c r="B134" s="138"/>
      <c r="C134" s="145"/>
      <c r="D134" s="77"/>
      <c r="E134" s="77"/>
    </row>
    <row r="135" spans="1:5" ht="13.2" x14ac:dyDescent="0.25">
      <c r="A135" s="144"/>
      <c r="B135" s="138"/>
      <c r="C135" s="145"/>
      <c r="D135" s="77"/>
      <c r="E135" s="77"/>
    </row>
    <row r="136" spans="1:5" ht="13.2" x14ac:dyDescent="0.25">
      <c r="A136" s="144"/>
      <c r="B136" s="138"/>
      <c r="C136" s="145"/>
      <c r="D136" s="77"/>
      <c r="E136" s="77"/>
    </row>
    <row r="137" spans="1:5" ht="13.2" x14ac:dyDescent="0.25">
      <c r="A137" s="144"/>
      <c r="B137" s="138"/>
      <c r="C137" s="145"/>
      <c r="D137" s="77"/>
      <c r="E137" s="77"/>
    </row>
    <row r="138" spans="1:5" ht="13.2" x14ac:dyDescent="0.25">
      <c r="A138" s="144"/>
      <c r="B138" s="138"/>
      <c r="C138" s="145"/>
      <c r="D138" s="77"/>
      <c r="E138" s="77"/>
    </row>
    <row r="139" spans="1:5" ht="13.2" x14ac:dyDescent="0.25">
      <c r="A139" s="144"/>
      <c r="B139" s="138"/>
      <c r="C139" s="145"/>
      <c r="D139" s="77"/>
      <c r="E139" s="77"/>
    </row>
    <row r="140" spans="1:5" ht="13.2" x14ac:dyDescent="0.25">
      <c r="A140" s="144"/>
      <c r="B140" s="138"/>
      <c r="C140" s="145"/>
      <c r="D140" s="77"/>
      <c r="E140" s="77"/>
    </row>
    <row r="141" spans="1:5" ht="13.2" x14ac:dyDescent="0.25">
      <c r="A141" s="144"/>
      <c r="B141" s="138"/>
      <c r="C141" s="145"/>
      <c r="D141" s="77"/>
      <c r="E141" s="77"/>
    </row>
    <row r="142" spans="1:5" ht="13.2" x14ac:dyDescent="0.25">
      <c r="A142" s="144"/>
      <c r="B142" s="138"/>
      <c r="C142" s="145"/>
      <c r="D142" s="77"/>
      <c r="E142" s="77"/>
    </row>
    <row r="143" spans="1:5" ht="13.2" x14ac:dyDescent="0.25">
      <c r="A143" s="144"/>
      <c r="B143" s="138"/>
      <c r="C143" s="145"/>
      <c r="D143" s="77"/>
      <c r="E143" s="77"/>
    </row>
    <row r="144" spans="1:5" ht="13.2" x14ac:dyDescent="0.25">
      <c r="A144" s="144"/>
      <c r="B144" s="138"/>
      <c r="C144" s="145"/>
      <c r="D144" s="77"/>
      <c r="E144" s="77"/>
    </row>
    <row r="145" spans="1:5" ht="13.2" x14ac:dyDescent="0.25">
      <c r="A145" s="144"/>
      <c r="B145" s="138"/>
      <c r="C145" s="145"/>
      <c r="D145" s="77"/>
      <c r="E145" s="77"/>
    </row>
    <row r="146" spans="1:5" ht="13.2" x14ac:dyDescent="0.25">
      <c r="A146" s="144"/>
      <c r="B146" s="138"/>
      <c r="C146" s="145"/>
      <c r="D146" s="77"/>
      <c r="E146" s="77"/>
    </row>
    <row r="147" spans="1:5" ht="13.2" x14ac:dyDescent="0.25">
      <c r="A147" s="144"/>
      <c r="B147" s="138"/>
      <c r="C147" s="145"/>
      <c r="D147" s="77"/>
      <c r="E147" s="77"/>
    </row>
    <row r="148" spans="1:5" ht="13.2" x14ac:dyDescent="0.25">
      <c r="A148" s="144"/>
      <c r="B148" s="138"/>
      <c r="C148" s="145"/>
      <c r="D148" s="77"/>
      <c r="E148" s="77"/>
    </row>
    <row r="149" spans="1:5" ht="13.2" x14ac:dyDescent="0.25">
      <c r="A149" s="144"/>
      <c r="B149" s="138"/>
      <c r="C149" s="145"/>
      <c r="D149" s="77"/>
      <c r="E149" s="77"/>
    </row>
    <row r="150" spans="1:5" ht="13.2" x14ac:dyDescent="0.25">
      <c r="A150" s="144"/>
      <c r="B150" s="138"/>
      <c r="C150" s="145"/>
      <c r="D150" s="77"/>
      <c r="E150" s="77"/>
    </row>
    <row r="151" spans="1:5" ht="13.2" x14ac:dyDescent="0.25">
      <c r="A151" s="144"/>
      <c r="B151" s="138"/>
      <c r="C151" s="145"/>
      <c r="D151" s="77"/>
      <c r="E151" s="77"/>
    </row>
    <row r="152" spans="1:5" ht="13.2" x14ac:dyDescent="0.25">
      <c r="A152" s="144"/>
      <c r="B152" s="138"/>
      <c r="C152" s="145"/>
      <c r="D152" s="77"/>
      <c r="E152" s="77"/>
    </row>
    <row r="153" spans="1:5" ht="13.2" x14ac:dyDescent="0.25">
      <c r="A153" s="144"/>
      <c r="B153" s="138"/>
      <c r="C153" s="145"/>
      <c r="D153" s="77"/>
      <c r="E153" s="77"/>
    </row>
    <row r="154" spans="1:5" ht="13.2" x14ac:dyDescent="0.25">
      <c r="A154" s="144"/>
      <c r="B154" s="138"/>
      <c r="C154" s="145"/>
      <c r="D154" s="77"/>
      <c r="E154" s="77"/>
    </row>
    <row r="155" spans="1:5" ht="13.2" x14ac:dyDescent="0.25">
      <c r="A155" s="144"/>
      <c r="B155" s="138"/>
      <c r="C155" s="145"/>
      <c r="D155" s="77"/>
      <c r="E155" s="77"/>
    </row>
    <row r="156" spans="1:5" ht="13.2" x14ac:dyDescent="0.25">
      <c r="A156" s="144"/>
      <c r="B156" s="138"/>
      <c r="C156" s="145"/>
      <c r="D156" s="77"/>
      <c r="E156" s="77"/>
    </row>
    <row r="157" spans="1:5" ht="13.2" x14ac:dyDescent="0.25">
      <c r="A157" s="144"/>
      <c r="B157" s="138"/>
      <c r="C157" s="145"/>
      <c r="D157" s="77"/>
      <c r="E157" s="77"/>
    </row>
    <row r="158" spans="1:5" ht="13.2" x14ac:dyDescent="0.25">
      <c r="A158" s="144"/>
      <c r="B158" s="138"/>
      <c r="C158" s="145"/>
      <c r="D158" s="77"/>
      <c r="E158" s="77"/>
    </row>
    <row r="159" spans="1:5" ht="13.2" x14ac:dyDescent="0.25">
      <c r="A159" s="144"/>
      <c r="B159" s="138"/>
      <c r="C159" s="145"/>
      <c r="D159" s="77"/>
      <c r="E159" s="77"/>
    </row>
    <row r="160" spans="1:5" ht="13.2" x14ac:dyDescent="0.25">
      <c r="A160" s="144"/>
      <c r="B160" s="138"/>
      <c r="C160" s="145"/>
      <c r="D160" s="77"/>
      <c r="E160" s="77"/>
    </row>
    <row r="161" spans="1:5" ht="13.2" x14ac:dyDescent="0.25">
      <c r="A161" s="144"/>
      <c r="B161" s="138"/>
      <c r="C161" s="145"/>
      <c r="D161" s="77"/>
      <c r="E161" s="77"/>
    </row>
    <row r="162" spans="1:5" ht="13.2" x14ac:dyDescent="0.25">
      <c r="A162" s="144"/>
      <c r="B162" s="138"/>
      <c r="C162" s="145"/>
      <c r="D162" s="77"/>
      <c r="E162" s="77"/>
    </row>
    <row r="163" spans="1:5" ht="13.2" x14ac:dyDescent="0.25">
      <c r="A163" s="144"/>
      <c r="B163" s="138"/>
      <c r="C163" s="145"/>
      <c r="D163" s="77"/>
      <c r="E163" s="77"/>
    </row>
    <row r="164" spans="1:5" ht="13.2" x14ac:dyDescent="0.25">
      <c r="A164" s="144"/>
      <c r="B164" s="138"/>
      <c r="C164" s="145"/>
      <c r="D164" s="77"/>
      <c r="E164" s="77"/>
    </row>
    <row r="165" spans="1:5" ht="13.2" x14ac:dyDescent="0.25">
      <c r="A165" s="144"/>
      <c r="B165" s="138"/>
      <c r="C165" s="145"/>
      <c r="D165" s="77"/>
      <c r="E165" s="77"/>
    </row>
    <row r="166" spans="1:5" ht="13.2" x14ac:dyDescent="0.25">
      <c r="A166" s="144"/>
      <c r="B166" s="138"/>
      <c r="C166" s="145"/>
      <c r="D166" s="77"/>
      <c r="E166" s="77"/>
    </row>
    <row r="167" spans="1:5" ht="13.2" x14ac:dyDescent="0.25">
      <c r="A167" s="144"/>
      <c r="B167" s="138"/>
      <c r="C167" s="145"/>
      <c r="D167" s="77"/>
      <c r="E167" s="77"/>
    </row>
    <row r="168" spans="1:5" ht="13.2" x14ac:dyDescent="0.25">
      <c r="A168" s="144"/>
      <c r="B168" s="138"/>
      <c r="C168" s="145"/>
      <c r="D168" s="77"/>
      <c r="E168" s="77"/>
    </row>
    <row r="169" spans="1:5" ht="13.2" x14ac:dyDescent="0.25">
      <c r="A169" s="144"/>
      <c r="B169" s="138"/>
      <c r="C169" s="145"/>
      <c r="D169" s="77"/>
      <c r="E169" s="77"/>
    </row>
    <row r="170" spans="1:5" ht="13.2" x14ac:dyDescent="0.25">
      <c r="A170" s="144"/>
      <c r="B170" s="138"/>
      <c r="C170" s="145"/>
      <c r="D170" s="77"/>
      <c r="E170" s="77"/>
    </row>
    <row r="171" spans="1:5" ht="13.2" x14ac:dyDescent="0.25">
      <c r="A171" s="144"/>
      <c r="B171" s="138"/>
      <c r="C171" s="145"/>
      <c r="D171" s="77"/>
      <c r="E171" s="77"/>
    </row>
    <row r="172" spans="1:5" ht="13.2" x14ac:dyDescent="0.25">
      <c r="A172" s="144"/>
      <c r="B172" s="138"/>
      <c r="C172" s="145"/>
      <c r="D172" s="77"/>
      <c r="E172" s="77"/>
    </row>
    <row r="173" spans="1:5" ht="13.2" x14ac:dyDescent="0.25">
      <c r="A173" s="144"/>
      <c r="B173" s="138"/>
      <c r="C173" s="145"/>
      <c r="D173" s="77"/>
      <c r="E173" s="77"/>
    </row>
    <row r="174" spans="1:5" ht="13.2" x14ac:dyDescent="0.25">
      <c r="A174" s="144"/>
      <c r="B174" s="138"/>
      <c r="C174" s="145"/>
      <c r="D174" s="77"/>
      <c r="E174" s="77"/>
    </row>
    <row r="175" spans="1:5" ht="13.2" x14ac:dyDescent="0.25">
      <c r="A175" s="144"/>
      <c r="B175" s="138"/>
      <c r="C175" s="145"/>
      <c r="D175" s="77"/>
      <c r="E175" s="77"/>
    </row>
    <row r="176" spans="1:5" ht="13.2" x14ac:dyDescent="0.25">
      <c r="A176" s="144"/>
      <c r="B176" s="138"/>
      <c r="C176" s="145"/>
      <c r="D176" s="77"/>
      <c r="E176" s="77"/>
    </row>
    <row r="177" spans="1:5" ht="13.2" x14ac:dyDescent="0.25">
      <c r="A177" s="144"/>
      <c r="B177" s="138"/>
      <c r="C177" s="145"/>
      <c r="D177" s="77"/>
      <c r="E177" s="77"/>
    </row>
    <row r="178" spans="1:5" ht="13.2" x14ac:dyDescent="0.25">
      <c r="A178" s="144"/>
      <c r="B178" s="138"/>
      <c r="C178" s="145"/>
      <c r="D178" s="77"/>
      <c r="E178" s="77"/>
    </row>
    <row r="179" spans="1:5" ht="13.2" x14ac:dyDescent="0.25">
      <c r="A179" s="144"/>
      <c r="B179" s="138"/>
      <c r="C179" s="145"/>
      <c r="D179" s="77"/>
      <c r="E179" s="77"/>
    </row>
    <row r="180" spans="1:5" ht="13.2" x14ac:dyDescent="0.25">
      <c r="A180" s="144"/>
      <c r="B180" s="138"/>
      <c r="C180" s="145"/>
      <c r="D180" s="77"/>
      <c r="E180" s="77"/>
    </row>
    <row r="181" spans="1:5" ht="13.2" x14ac:dyDescent="0.25">
      <c r="A181" s="144"/>
      <c r="B181" s="138"/>
      <c r="C181" s="145"/>
      <c r="D181" s="77"/>
      <c r="E181" s="77"/>
    </row>
    <row r="182" spans="1:5" ht="13.2" x14ac:dyDescent="0.25">
      <c r="A182" s="144"/>
      <c r="B182" s="138"/>
      <c r="C182" s="145"/>
      <c r="D182" s="77"/>
      <c r="E182" s="77"/>
    </row>
    <row r="183" spans="1:5" ht="13.2" x14ac:dyDescent="0.25">
      <c r="A183" s="144"/>
      <c r="B183" s="138"/>
      <c r="C183" s="145"/>
      <c r="D183" s="77"/>
      <c r="E183" s="77"/>
    </row>
    <row r="184" spans="1:5" ht="13.2" x14ac:dyDescent="0.25">
      <c r="A184" s="144"/>
      <c r="B184" s="138"/>
      <c r="C184" s="145"/>
      <c r="D184" s="77"/>
      <c r="E184" s="77"/>
    </row>
    <row r="185" spans="1:5" ht="13.2" x14ac:dyDescent="0.25">
      <c r="A185" s="144"/>
      <c r="B185" s="138"/>
      <c r="C185" s="145"/>
      <c r="D185" s="77"/>
      <c r="E185" s="77"/>
    </row>
    <row r="186" spans="1:5" ht="13.2" x14ac:dyDescent="0.25">
      <c r="A186" s="144"/>
      <c r="B186" s="138"/>
      <c r="C186" s="145"/>
      <c r="D186" s="77"/>
      <c r="E186" s="77"/>
    </row>
    <row r="187" spans="1:5" ht="13.2" x14ac:dyDescent="0.25">
      <c r="A187" s="144"/>
      <c r="B187" s="138"/>
      <c r="C187" s="145"/>
      <c r="D187" s="77"/>
      <c r="E187" s="77"/>
    </row>
    <row r="188" spans="1:5" ht="13.2" x14ac:dyDescent="0.25">
      <c r="A188" s="144"/>
      <c r="B188" s="138"/>
      <c r="C188" s="145"/>
      <c r="D188" s="77"/>
      <c r="E188" s="77"/>
    </row>
    <row r="189" spans="1:5" ht="13.2" x14ac:dyDescent="0.25">
      <c r="A189" s="144"/>
      <c r="B189" s="138"/>
      <c r="C189" s="145"/>
      <c r="D189" s="77"/>
      <c r="E189" s="77"/>
    </row>
    <row r="190" spans="1:5" ht="13.2" x14ac:dyDescent="0.25">
      <c r="A190" s="144"/>
      <c r="B190" s="138"/>
      <c r="C190" s="145"/>
      <c r="D190" s="77"/>
      <c r="E190" s="77"/>
    </row>
    <row r="191" spans="1:5" ht="13.2" x14ac:dyDescent="0.25">
      <c r="A191" s="144"/>
      <c r="B191" s="138"/>
      <c r="C191" s="145"/>
      <c r="D191" s="77"/>
      <c r="E191" s="77"/>
    </row>
    <row r="192" spans="1:5" ht="13.2" x14ac:dyDescent="0.25">
      <c r="A192" s="144"/>
      <c r="B192" s="138"/>
      <c r="C192" s="145"/>
      <c r="D192" s="77"/>
      <c r="E192" s="77"/>
    </row>
    <row r="193" spans="1:5" ht="13.2" x14ac:dyDescent="0.25">
      <c r="A193" s="144"/>
      <c r="B193" s="138"/>
      <c r="C193" s="145"/>
      <c r="D193" s="77"/>
      <c r="E193" s="77"/>
    </row>
    <row r="194" spans="1:5" ht="13.2" x14ac:dyDescent="0.25">
      <c r="A194" s="144"/>
      <c r="B194" s="138"/>
      <c r="C194" s="145"/>
      <c r="D194" s="77"/>
      <c r="E194" s="77"/>
    </row>
    <row r="195" spans="1:5" ht="13.2" x14ac:dyDescent="0.25">
      <c r="A195" s="144"/>
      <c r="B195" s="138"/>
      <c r="C195" s="145"/>
      <c r="D195" s="77"/>
      <c r="E195" s="77"/>
    </row>
    <row r="196" spans="1:5" ht="13.2" x14ac:dyDescent="0.25">
      <c r="A196" s="144"/>
      <c r="B196" s="138"/>
      <c r="C196" s="145"/>
      <c r="D196" s="77"/>
      <c r="E196" s="77"/>
    </row>
    <row r="197" spans="1:5" ht="13.2" x14ac:dyDescent="0.25">
      <c r="A197" s="144"/>
      <c r="B197" s="138"/>
      <c r="C197" s="145"/>
      <c r="D197" s="77"/>
      <c r="E197" s="77"/>
    </row>
    <row r="198" spans="1:5" ht="13.2" x14ac:dyDescent="0.25">
      <c r="A198" s="144"/>
      <c r="B198" s="138"/>
      <c r="C198" s="145"/>
      <c r="D198" s="77"/>
      <c r="E198" s="77"/>
    </row>
    <row r="199" spans="1:5" ht="13.2" x14ac:dyDescent="0.25">
      <c r="A199" s="144"/>
      <c r="B199" s="138"/>
      <c r="C199" s="145"/>
      <c r="D199" s="77"/>
      <c r="E199" s="77"/>
    </row>
    <row r="200" spans="1:5" ht="13.2" x14ac:dyDescent="0.25">
      <c r="A200" s="144"/>
      <c r="B200" s="138"/>
      <c r="C200" s="145"/>
      <c r="D200" s="77"/>
      <c r="E200" s="77"/>
    </row>
    <row r="201" spans="1:5" ht="13.2" x14ac:dyDescent="0.25">
      <c r="A201" s="144"/>
      <c r="B201" s="138"/>
      <c r="C201" s="145"/>
      <c r="D201" s="77"/>
      <c r="E201" s="77"/>
    </row>
    <row r="202" spans="1:5" ht="13.2" x14ac:dyDescent="0.25">
      <c r="A202" s="144"/>
      <c r="B202" s="138"/>
      <c r="C202" s="145"/>
      <c r="D202" s="77"/>
      <c r="E202" s="77"/>
    </row>
    <row r="203" spans="1:5" ht="13.2" x14ac:dyDescent="0.25">
      <c r="A203" s="144"/>
      <c r="B203" s="138"/>
      <c r="C203" s="145"/>
      <c r="D203" s="77"/>
      <c r="E203" s="77"/>
    </row>
    <row r="204" spans="1:5" ht="13.2" x14ac:dyDescent="0.25">
      <c r="A204" s="144"/>
      <c r="B204" s="138"/>
      <c r="C204" s="145"/>
      <c r="D204" s="77"/>
      <c r="E204" s="77"/>
    </row>
    <row r="205" spans="1:5" ht="13.2" x14ac:dyDescent="0.25">
      <c r="A205" s="144"/>
      <c r="B205" s="138"/>
      <c r="C205" s="145"/>
      <c r="D205" s="77"/>
      <c r="E205" s="77"/>
    </row>
    <row r="206" spans="1:5" ht="13.2" x14ac:dyDescent="0.25">
      <c r="A206" s="144"/>
      <c r="B206" s="138"/>
      <c r="C206" s="145"/>
      <c r="D206" s="77"/>
      <c r="E206" s="77"/>
    </row>
    <row r="207" spans="1:5" ht="13.2" x14ac:dyDescent="0.25">
      <c r="A207" s="144"/>
      <c r="B207" s="138"/>
      <c r="C207" s="145"/>
      <c r="D207" s="77"/>
      <c r="E207" s="77"/>
    </row>
    <row r="208" spans="1:5" ht="13.2" x14ac:dyDescent="0.25">
      <c r="A208" s="144"/>
      <c r="B208" s="138"/>
      <c r="C208" s="145"/>
      <c r="D208" s="77"/>
      <c r="E208" s="77"/>
    </row>
    <row r="209" spans="1:5" ht="13.2" x14ac:dyDescent="0.25">
      <c r="A209" s="144"/>
      <c r="B209" s="138"/>
      <c r="C209" s="145"/>
      <c r="D209" s="77"/>
      <c r="E209" s="77"/>
    </row>
    <row r="210" spans="1:5" ht="13.2" x14ac:dyDescent="0.25">
      <c r="A210" s="144"/>
      <c r="B210" s="138"/>
      <c r="C210" s="145"/>
      <c r="D210" s="77"/>
      <c r="E210" s="77"/>
    </row>
    <row r="211" spans="1:5" ht="13.2" x14ac:dyDescent="0.25">
      <c r="A211" s="144"/>
      <c r="B211" s="138"/>
      <c r="C211" s="145"/>
      <c r="D211" s="77"/>
      <c r="E211" s="77"/>
    </row>
    <row r="212" spans="1:5" ht="13.2" x14ac:dyDescent="0.25">
      <c r="A212" s="144"/>
      <c r="B212" s="138"/>
      <c r="C212" s="145"/>
      <c r="D212" s="77"/>
      <c r="E212" s="77"/>
    </row>
    <row r="213" spans="1:5" ht="13.2" x14ac:dyDescent="0.25">
      <c r="A213" s="144"/>
      <c r="B213" s="138"/>
      <c r="C213" s="145"/>
      <c r="D213" s="77"/>
      <c r="E213" s="77"/>
    </row>
    <row r="214" spans="1:5" ht="13.2" x14ac:dyDescent="0.25">
      <c r="A214" s="144"/>
      <c r="B214" s="138"/>
      <c r="C214" s="145"/>
      <c r="D214" s="77"/>
      <c r="E214" s="77"/>
    </row>
    <row r="215" spans="1:5" ht="13.2" x14ac:dyDescent="0.25">
      <c r="A215" s="144"/>
      <c r="B215" s="138"/>
      <c r="C215" s="145"/>
      <c r="D215" s="77"/>
      <c r="E215" s="77"/>
    </row>
    <row r="216" spans="1:5" ht="13.2" x14ac:dyDescent="0.25">
      <c r="A216" s="144"/>
      <c r="B216" s="138"/>
      <c r="C216" s="145"/>
      <c r="D216" s="77"/>
      <c r="E216" s="77"/>
    </row>
    <row r="217" spans="1:5" ht="13.2" x14ac:dyDescent="0.25">
      <c r="A217" s="144"/>
      <c r="B217" s="138"/>
      <c r="C217" s="145"/>
      <c r="D217" s="77"/>
      <c r="E217" s="77"/>
    </row>
    <row r="218" spans="1:5" ht="13.2" x14ac:dyDescent="0.25">
      <c r="A218" s="144"/>
      <c r="B218" s="138"/>
      <c r="C218" s="145"/>
      <c r="D218" s="77"/>
      <c r="E218" s="77"/>
    </row>
    <row r="219" spans="1:5" ht="13.2" x14ac:dyDescent="0.25">
      <c r="A219" s="144"/>
      <c r="B219" s="138"/>
      <c r="C219" s="145"/>
      <c r="D219" s="77"/>
      <c r="E219" s="77"/>
    </row>
    <row r="220" spans="1:5" ht="13.2" x14ac:dyDescent="0.25">
      <c r="A220" s="144"/>
      <c r="B220" s="138"/>
      <c r="C220" s="145"/>
      <c r="D220" s="77"/>
      <c r="E220" s="77"/>
    </row>
    <row r="221" spans="1:5" ht="13.2" x14ac:dyDescent="0.25">
      <c r="A221" s="144"/>
      <c r="B221" s="138"/>
      <c r="C221" s="145"/>
      <c r="D221" s="77"/>
      <c r="E221" s="77"/>
    </row>
    <row r="222" spans="1:5" ht="13.2" x14ac:dyDescent="0.25">
      <c r="A222" s="144"/>
      <c r="B222" s="138"/>
      <c r="C222" s="145"/>
      <c r="D222" s="77"/>
      <c r="E222" s="77"/>
    </row>
    <row r="223" spans="1:5" ht="13.2" x14ac:dyDescent="0.25">
      <c r="A223" s="144"/>
      <c r="B223" s="138"/>
      <c r="C223" s="145"/>
      <c r="D223" s="77"/>
      <c r="E223" s="77"/>
    </row>
    <row r="224" spans="1:5" ht="13.2" x14ac:dyDescent="0.25">
      <c r="A224" s="144"/>
      <c r="B224" s="138"/>
      <c r="C224" s="145"/>
      <c r="D224" s="77"/>
      <c r="E224" s="77"/>
    </row>
    <row r="225" spans="1:5" ht="13.2" x14ac:dyDescent="0.25">
      <c r="A225" s="144"/>
      <c r="B225" s="138"/>
      <c r="C225" s="145"/>
      <c r="D225" s="77"/>
      <c r="E225" s="77"/>
    </row>
    <row r="226" spans="1:5" ht="13.2" x14ac:dyDescent="0.25">
      <c r="A226" s="144"/>
      <c r="B226" s="138"/>
      <c r="C226" s="145"/>
      <c r="D226" s="77"/>
      <c r="E226" s="77"/>
    </row>
    <row r="227" spans="1:5" ht="13.2" x14ac:dyDescent="0.25">
      <c r="A227" s="144"/>
      <c r="B227" s="138"/>
      <c r="C227" s="145"/>
      <c r="D227" s="77"/>
      <c r="E227" s="77"/>
    </row>
    <row r="228" spans="1:5" ht="13.2" x14ac:dyDescent="0.25">
      <c r="A228" s="144"/>
      <c r="B228" s="138"/>
      <c r="C228" s="145"/>
      <c r="D228" s="77"/>
      <c r="E228" s="77"/>
    </row>
    <row r="229" spans="1:5" ht="13.2" x14ac:dyDescent="0.25">
      <c r="A229" s="144"/>
      <c r="B229" s="138"/>
      <c r="C229" s="145"/>
      <c r="D229" s="77"/>
      <c r="E229" s="77"/>
    </row>
    <row r="230" spans="1:5" ht="13.2" x14ac:dyDescent="0.25">
      <c r="A230" s="144"/>
      <c r="B230" s="138"/>
      <c r="C230" s="145"/>
      <c r="D230" s="77"/>
      <c r="E230" s="77"/>
    </row>
    <row r="231" spans="1:5" ht="13.2" x14ac:dyDescent="0.25">
      <c r="A231" s="144"/>
      <c r="B231" s="138"/>
      <c r="C231" s="145"/>
      <c r="D231" s="77"/>
      <c r="E231" s="77"/>
    </row>
    <row r="232" spans="1:5" ht="13.2" x14ac:dyDescent="0.25">
      <c r="A232" s="144"/>
      <c r="B232" s="138"/>
      <c r="C232" s="145"/>
      <c r="D232" s="77"/>
      <c r="E232" s="77"/>
    </row>
    <row r="233" spans="1:5" ht="13.2" x14ac:dyDescent="0.25">
      <c r="A233" s="144"/>
      <c r="B233" s="138"/>
      <c r="C233" s="145"/>
      <c r="D233" s="77"/>
      <c r="E233" s="77"/>
    </row>
    <row r="234" spans="1:5" ht="13.2" x14ac:dyDescent="0.25">
      <c r="A234" s="144"/>
      <c r="B234" s="138"/>
      <c r="C234" s="145"/>
      <c r="D234" s="77"/>
      <c r="E234" s="77"/>
    </row>
    <row r="235" spans="1:5" ht="13.2" x14ac:dyDescent="0.25">
      <c r="A235" s="144"/>
      <c r="B235" s="138"/>
      <c r="C235" s="145"/>
      <c r="D235" s="77"/>
      <c r="E235" s="77"/>
    </row>
    <row r="236" spans="1:5" ht="13.2" x14ac:dyDescent="0.25">
      <c r="A236" s="144"/>
      <c r="B236" s="138"/>
      <c r="C236" s="145"/>
      <c r="D236" s="77"/>
      <c r="E236" s="77"/>
    </row>
    <row r="237" spans="1:5" ht="13.2" x14ac:dyDescent="0.25">
      <c r="A237" s="144"/>
      <c r="B237" s="138"/>
      <c r="C237" s="145"/>
      <c r="D237" s="77"/>
      <c r="E237" s="77"/>
    </row>
    <row r="238" spans="1:5" ht="13.2" x14ac:dyDescent="0.25">
      <c r="A238" s="144"/>
      <c r="B238" s="138"/>
      <c r="C238" s="145"/>
      <c r="D238" s="77"/>
      <c r="E238" s="77"/>
    </row>
    <row r="239" spans="1:5" ht="13.2" x14ac:dyDescent="0.25">
      <c r="A239" s="144"/>
      <c r="B239" s="138"/>
      <c r="C239" s="145"/>
      <c r="D239" s="77"/>
      <c r="E239" s="77"/>
    </row>
    <row r="240" spans="1:5" ht="13.2" x14ac:dyDescent="0.25">
      <c r="A240" s="144"/>
      <c r="B240" s="138"/>
      <c r="C240" s="145"/>
      <c r="D240" s="77"/>
      <c r="E240" s="77"/>
    </row>
    <row r="241" spans="1:5" ht="13.2" x14ac:dyDescent="0.25">
      <c r="A241" s="144"/>
      <c r="B241" s="138"/>
      <c r="C241" s="145"/>
      <c r="D241" s="77"/>
      <c r="E241" s="77"/>
    </row>
    <row r="242" spans="1:5" ht="13.2" x14ac:dyDescent="0.25">
      <c r="A242" s="144"/>
      <c r="B242" s="138"/>
      <c r="C242" s="145"/>
      <c r="D242" s="77"/>
      <c r="E242" s="77"/>
    </row>
    <row r="243" spans="1:5" ht="13.2" x14ac:dyDescent="0.25">
      <c r="A243" s="144"/>
      <c r="B243" s="138"/>
      <c r="C243" s="145"/>
      <c r="D243" s="77"/>
      <c r="E243" s="77"/>
    </row>
    <row r="244" spans="1:5" ht="13.2" x14ac:dyDescent="0.25">
      <c r="A244" s="144"/>
      <c r="B244" s="138"/>
      <c r="C244" s="145"/>
      <c r="D244" s="77"/>
      <c r="E244" s="77"/>
    </row>
    <row r="245" spans="1:5" ht="13.2" x14ac:dyDescent="0.25">
      <c r="A245" s="144"/>
      <c r="B245" s="138"/>
      <c r="C245" s="145"/>
      <c r="D245" s="77"/>
      <c r="E245" s="77"/>
    </row>
    <row r="246" spans="1:5" ht="13.2" x14ac:dyDescent="0.25">
      <c r="A246" s="144"/>
      <c r="B246" s="138"/>
      <c r="C246" s="145"/>
      <c r="D246" s="77"/>
      <c r="E246" s="77"/>
    </row>
    <row r="247" spans="1:5" ht="13.2" x14ac:dyDescent="0.25">
      <c r="A247" s="144"/>
      <c r="B247" s="138"/>
      <c r="C247" s="145"/>
      <c r="D247" s="77"/>
      <c r="E247" s="77"/>
    </row>
    <row r="248" spans="1:5" ht="13.2" x14ac:dyDescent="0.25">
      <c r="A248" s="144"/>
      <c r="B248" s="138"/>
      <c r="C248" s="145"/>
      <c r="D248" s="77"/>
      <c r="E248" s="77"/>
    </row>
    <row r="249" spans="1:5" ht="13.2" x14ac:dyDescent="0.25">
      <c r="A249" s="144"/>
      <c r="B249" s="138"/>
      <c r="C249" s="145"/>
      <c r="D249" s="77"/>
      <c r="E249" s="77"/>
    </row>
    <row r="250" spans="1:5" ht="13.2" x14ac:dyDescent="0.25">
      <c r="A250" s="144"/>
      <c r="B250" s="138"/>
      <c r="C250" s="145"/>
      <c r="D250" s="77"/>
      <c r="E250" s="77"/>
    </row>
    <row r="251" spans="1:5" ht="13.2" x14ac:dyDescent="0.25">
      <c r="A251" s="144"/>
      <c r="B251" s="138"/>
      <c r="C251" s="145"/>
      <c r="D251" s="77"/>
      <c r="E251" s="77"/>
    </row>
    <row r="252" spans="1:5" ht="13.2" x14ac:dyDescent="0.25">
      <c r="A252" s="144"/>
      <c r="B252" s="138"/>
      <c r="C252" s="145"/>
      <c r="D252" s="77"/>
      <c r="E252" s="77"/>
    </row>
    <row r="253" spans="1:5" ht="13.2" x14ac:dyDescent="0.25">
      <c r="A253" s="144"/>
      <c r="B253" s="138"/>
      <c r="C253" s="145"/>
      <c r="D253" s="77"/>
      <c r="E253" s="77"/>
    </row>
    <row r="254" spans="1:5" ht="13.2" x14ac:dyDescent="0.25">
      <c r="A254" s="144"/>
      <c r="B254" s="138"/>
      <c r="C254" s="145"/>
      <c r="D254" s="77"/>
      <c r="E254" s="77"/>
    </row>
    <row r="255" spans="1:5" ht="13.2" x14ac:dyDescent="0.25">
      <c r="A255" s="144"/>
      <c r="B255" s="138"/>
      <c r="C255" s="145"/>
      <c r="D255" s="77"/>
      <c r="E255" s="77"/>
    </row>
    <row r="256" spans="1:5" ht="13.2" x14ac:dyDescent="0.25">
      <c r="A256" s="144"/>
      <c r="B256" s="138"/>
      <c r="C256" s="145"/>
      <c r="D256" s="77"/>
      <c r="E256" s="77"/>
    </row>
    <row r="257" spans="1:5" ht="13.2" x14ac:dyDescent="0.25">
      <c r="A257" s="144"/>
      <c r="B257" s="138"/>
      <c r="C257" s="145"/>
      <c r="D257" s="77"/>
      <c r="E257" s="77"/>
    </row>
    <row r="258" spans="1:5" ht="13.2" x14ac:dyDescent="0.25">
      <c r="A258" s="144"/>
      <c r="B258" s="138"/>
      <c r="C258" s="145"/>
      <c r="D258" s="77"/>
      <c r="E258" s="77"/>
    </row>
    <row r="259" spans="1:5" ht="13.2" x14ac:dyDescent="0.25">
      <c r="A259" s="144"/>
      <c r="B259" s="138"/>
      <c r="C259" s="145"/>
      <c r="D259" s="77"/>
      <c r="E259" s="77"/>
    </row>
    <row r="260" spans="1:5" ht="13.2" x14ac:dyDescent="0.25">
      <c r="A260" s="144"/>
      <c r="B260" s="138"/>
      <c r="C260" s="145"/>
      <c r="D260" s="77"/>
      <c r="E260" s="77"/>
    </row>
    <row r="261" spans="1:5" ht="13.2" x14ac:dyDescent="0.25">
      <c r="A261" s="144"/>
      <c r="B261" s="138"/>
      <c r="C261" s="145"/>
      <c r="D261" s="77"/>
      <c r="E261" s="77"/>
    </row>
    <row r="262" spans="1:5" ht="13.2" x14ac:dyDescent="0.25">
      <c r="A262" s="144"/>
      <c r="B262" s="138"/>
      <c r="C262" s="145"/>
      <c r="D262" s="77"/>
      <c r="E262" s="77"/>
    </row>
    <row r="263" spans="1:5" ht="13.2" x14ac:dyDescent="0.25">
      <c r="A263" s="144"/>
      <c r="B263" s="138"/>
      <c r="C263" s="145"/>
      <c r="D263" s="77"/>
      <c r="E263" s="77"/>
    </row>
    <row r="264" spans="1:5" ht="13.2" x14ac:dyDescent="0.25">
      <c r="A264" s="144"/>
      <c r="B264" s="138"/>
      <c r="C264" s="145"/>
      <c r="D264" s="77"/>
      <c r="E264" s="77"/>
    </row>
    <row r="265" spans="1:5" ht="13.2" x14ac:dyDescent="0.25">
      <c r="A265" s="144"/>
      <c r="B265" s="138"/>
      <c r="C265" s="145"/>
      <c r="D265" s="77"/>
      <c r="E265" s="77"/>
    </row>
    <row r="266" spans="1:5" ht="13.2" x14ac:dyDescent="0.25">
      <c r="A266" s="144"/>
      <c r="B266" s="138"/>
      <c r="C266" s="145"/>
      <c r="D266" s="77"/>
      <c r="E266" s="77"/>
    </row>
    <row r="267" spans="1:5" ht="13.2" x14ac:dyDescent="0.25">
      <c r="A267" s="144"/>
      <c r="B267" s="138"/>
      <c r="C267" s="145"/>
      <c r="D267" s="77"/>
      <c r="E267" s="77"/>
    </row>
    <row r="268" spans="1:5" ht="13.2" x14ac:dyDescent="0.25">
      <c r="A268" s="144"/>
      <c r="B268" s="138"/>
      <c r="C268" s="145"/>
      <c r="D268" s="77"/>
      <c r="E268" s="77"/>
    </row>
    <row r="269" spans="1:5" ht="13.2" x14ac:dyDescent="0.25">
      <c r="A269" s="144"/>
      <c r="B269" s="138"/>
      <c r="C269" s="145"/>
      <c r="D269" s="77"/>
      <c r="E269" s="77"/>
    </row>
    <row r="270" spans="1:5" ht="13.2" x14ac:dyDescent="0.25">
      <c r="A270" s="144"/>
      <c r="B270" s="138"/>
      <c r="C270" s="145"/>
      <c r="D270" s="77"/>
      <c r="E270" s="77"/>
    </row>
    <row r="271" spans="1:5" ht="13.2" x14ac:dyDescent="0.25">
      <c r="A271" s="144"/>
      <c r="B271" s="138"/>
      <c r="C271" s="145"/>
      <c r="D271" s="77"/>
      <c r="E271" s="77"/>
    </row>
    <row r="272" spans="1:5" ht="13.2" x14ac:dyDescent="0.25">
      <c r="A272" s="144"/>
      <c r="B272" s="138"/>
      <c r="C272" s="145"/>
      <c r="D272" s="77"/>
      <c r="E272" s="77"/>
    </row>
    <row r="273" spans="1:5" ht="13.2" x14ac:dyDescent="0.25">
      <c r="A273" s="144"/>
      <c r="B273" s="138"/>
      <c r="C273" s="145"/>
      <c r="D273" s="77"/>
      <c r="E273" s="77"/>
    </row>
    <row r="274" spans="1:5" ht="13.2" x14ac:dyDescent="0.25">
      <c r="A274" s="144"/>
      <c r="B274" s="138"/>
      <c r="C274" s="145"/>
      <c r="D274" s="77"/>
      <c r="E274" s="77"/>
    </row>
    <row r="275" spans="1:5" ht="13.2" x14ac:dyDescent="0.25">
      <c r="A275" s="144"/>
      <c r="B275" s="138"/>
      <c r="C275" s="145"/>
      <c r="D275" s="77"/>
      <c r="E275" s="77"/>
    </row>
    <row r="276" spans="1:5" ht="13.2" x14ac:dyDescent="0.25">
      <c r="A276" s="144"/>
      <c r="B276" s="138"/>
      <c r="C276" s="145"/>
      <c r="D276" s="77"/>
      <c r="E276" s="77"/>
    </row>
    <row r="277" spans="1:5" ht="13.2" x14ac:dyDescent="0.25">
      <c r="A277" s="144"/>
      <c r="B277" s="138"/>
      <c r="C277" s="145"/>
      <c r="D277" s="77"/>
      <c r="E277" s="77"/>
    </row>
    <row r="278" spans="1:5" ht="13.2" x14ac:dyDescent="0.25">
      <c r="A278" s="144"/>
      <c r="B278" s="138"/>
      <c r="C278" s="145"/>
      <c r="D278" s="77"/>
      <c r="E278" s="77"/>
    </row>
    <row r="279" spans="1:5" ht="13.2" x14ac:dyDescent="0.25">
      <c r="A279" s="144"/>
      <c r="B279" s="138"/>
      <c r="C279" s="145"/>
      <c r="D279" s="77"/>
      <c r="E279" s="77"/>
    </row>
    <row r="280" spans="1:5" ht="13.2" x14ac:dyDescent="0.25">
      <c r="A280" s="144"/>
      <c r="B280" s="138"/>
      <c r="C280" s="145"/>
      <c r="D280" s="77"/>
      <c r="E280" s="77"/>
    </row>
    <row r="281" spans="1:5" ht="13.2" x14ac:dyDescent="0.25">
      <c r="A281" s="144"/>
      <c r="B281" s="138"/>
      <c r="C281" s="145"/>
      <c r="D281" s="77"/>
      <c r="E281" s="77"/>
    </row>
    <row r="282" spans="1:5" ht="13.2" x14ac:dyDescent="0.25">
      <c r="A282" s="144"/>
      <c r="B282" s="138"/>
      <c r="C282" s="145"/>
      <c r="D282" s="77"/>
      <c r="E282" s="77"/>
    </row>
    <row r="283" spans="1:5" ht="13.2" x14ac:dyDescent="0.25">
      <c r="A283" s="144"/>
      <c r="B283" s="138"/>
      <c r="C283" s="145"/>
      <c r="D283" s="77"/>
      <c r="E283" s="77"/>
    </row>
    <row r="284" spans="1:5" ht="13.2" x14ac:dyDescent="0.25">
      <c r="A284" s="144"/>
      <c r="B284" s="138"/>
      <c r="C284" s="145"/>
      <c r="D284" s="77"/>
      <c r="E284" s="77"/>
    </row>
    <row r="285" spans="1:5" ht="13.2" x14ac:dyDescent="0.25">
      <c r="A285" s="144"/>
      <c r="B285" s="138"/>
      <c r="C285" s="145"/>
      <c r="D285" s="77"/>
      <c r="E285" s="77"/>
    </row>
    <row r="286" spans="1:5" ht="13.2" x14ac:dyDescent="0.25">
      <c r="A286" s="144"/>
      <c r="B286" s="138"/>
      <c r="C286" s="145"/>
      <c r="D286" s="77"/>
      <c r="E286" s="77"/>
    </row>
    <row r="287" spans="1:5" ht="13.2" x14ac:dyDescent="0.25">
      <c r="A287" s="144"/>
      <c r="B287" s="138"/>
      <c r="C287" s="145"/>
      <c r="D287" s="77"/>
      <c r="E287" s="77"/>
    </row>
    <row r="288" spans="1:5" ht="13.2" x14ac:dyDescent="0.25">
      <c r="A288" s="144"/>
      <c r="B288" s="138"/>
      <c r="C288" s="145"/>
      <c r="D288" s="77"/>
      <c r="E288" s="77"/>
    </row>
    <row r="289" spans="1:5" ht="13.2" x14ac:dyDescent="0.25">
      <c r="A289" s="144"/>
      <c r="B289" s="138"/>
      <c r="C289" s="145"/>
      <c r="D289" s="77"/>
      <c r="E289" s="77"/>
    </row>
    <row r="290" spans="1:5" ht="13.2" x14ac:dyDescent="0.25">
      <c r="A290" s="144"/>
      <c r="B290" s="138"/>
      <c r="C290" s="145"/>
      <c r="D290" s="77"/>
      <c r="E290" s="77"/>
    </row>
    <row r="291" spans="1:5" ht="13.2" x14ac:dyDescent="0.25">
      <c r="A291" s="144"/>
      <c r="B291" s="138"/>
      <c r="C291" s="145"/>
      <c r="D291" s="77"/>
      <c r="E291" s="77"/>
    </row>
    <row r="292" spans="1:5" ht="13.2" x14ac:dyDescent="0.25">
      <c r="A292" s="144"/>
      <c r="B292" s="138"/>
      <c r="C292" s="145"/>
      <c r="D292" s="77"/>
      <c r="E292" s="77"/>
    </row>
    <row r="293" spans="1:5" ht="13.2" x14ac:dyDescent="0.25">
      <c r="A293" s="144"/>
      <c r="B293" s="138"/>
      <c r="C293" s="145"/>
      <c r="D293" s="77"/>
      <c r="E293" s="77"/>
    </row>
    <row r="294" spans="1:5" ht="13.2" x14ac:dyDescent="0.25">
      <c r="A294" s="144"/>
      <c r="B294" s="138"/>
      <c r="C294" s="145"/>
      <c r="D294" s="77"/>
      <c r="E294" s="77"/>
    </row>
    <row r="295" spans="1:5" ht="13.2" x14ac:dyDescent="0.25">
      <c r="A295" s="144"/>
      <c r="B295" s="138"/>
      <c r="C295" s="145"/>
      <c r="D295" s="77"/>
      <c r="E295" s="77"/>
    </row>
    <row r="296" spans="1:5" ht="13.2" x14ac:dyDescent="0.25">
      <c r="A296" s="144"/>
      <c r="B296" s="138"/>
      <c r="C296" s="145"/>
      <c r="D296" s="77"/>
      <c r="E296" s="77"/>
    </row>
    <row r="297" spans="1:5" ht="13.2" x14ac:dyDescent="0.25">
      <c r="A297" s="144"/>
      <c r="B297" s="138"/>
      <c r="C297" s="145"/>
      <c r="D297" s="77"/>
      <c r="E297" s="77"/>
    </row>
    <row r="298" spans="1:5" ht="13.2" x14ac:dyDescent="0.25">
      <c r="A298" s="144"/>
      <c r="B298" s="138"/>
      <c r="C298" s="145"/>
      <c r="D298" s="77"/>
      <c r="E298" s="77"/>
    </row>
    <row r="299" spans="1:5" ht="13.2" x14ac:dyDescent="0.25">
      <c r="A299" s="144"/>
      <c r="B299" s="138"/>
      <c r="C299" s="145"/>
      <c r="D299" s="77"/>
      <c r="E299" s="77"/>
    </row>
    <row r="300" spans="1:5" ht="13.2" x14ac:dyDescent="0.25">
      <c r="A300" s="144"/>
      <c r="B300" s="138"/>
      <c r="C300" s="145"/>
      <c r="D300" s="77"/>
      <c r="E300" s="77"/>
    </row>
    <row r="301" spans="1:5" ht="13.2" x14ac:dyDescent="0.25">
      <c r="A301" s="144"/>
      <c r="B301" s="138"/>
      <c r="C301" s="145"/>
      <c r="D301" s="77"/>
      <c r="E301" s="77"/>
    </row>
    <row r="302" spans="1:5" ht="13.2" x14ac:dyDescent="0.25">
      <c r="A302" s="144"/>
      <c r="B302" s="138"/>
      <c r="C302" s="145"/>
      <c r="D302" s="77"/>
      <c r="E302" s="77"/>
    </row>
    <row r="303" spans="1:5" ht="13.2" x14ac:dyDescent="0.25">
      <c r="A303" s="144"/>
      <c r="B303" s="138"/>
      <c r="C303" s="145"/>
      <c r="D303" s="77"/>
      <c r="E303" s="77"/>
    </row>
    <row r="304" spans="1:5" ht="13.2" x14ac:dyDescent="0.25">
      <c r="A304" s="144"/>
      <c r="B304" s="138"/>
      <c r="C304" s="145"/>
      <c r="D304" s="77"/>
      <c r="E304" s="77"/>
    </row>
    <row r="305" spans="1:5" ht="13.2" x14ac:dyDescent="0.25">
      <c r="A305" s="144"/>
      <c r="B305" s="138"/>
      <c r="C305" s="145"/>
      <c r="D305" s="77"/>
      <c r="E305" s="77"/>
    </row>
    <row r="306" spans="1:5" ht="13.2" x14ac:dyDescent="0.25">
      <c r="A306" s="144"/>
      <c r="B306" s="138"/>
      <c r="C306" s="145"/>
      <c r="D306" s="77"/>
      <c r="E306" s="77"/>
    </row>
    <row r="307" spans="1:5" ht="13.2" x14ac:dyDescent="0.25">
      <c r="A307" s="144"/>
      <c r="B307" s="138"/>
      <c r="C307" s="145"/>
      <c r="D307" s="77"/>
      <c r="E307" s="77"/>
    </row>
    <row r="308" spans="1:5" ht="13.2" x14ac:dyDescent="0.25">
      <c r="A308" s="144"/>
      <c r="B308" s="138"/>
      <c r="C308" s="145"/>
      <c r="D308" s="77"/>
      <c r="E308" s="77"/>
    </row>
    <row r="309" spans="1:5" ht="13.2" x14ac:dyDescent="0.25">
      <c r="A309" s="144"/>
      <c r="B309" s="138"/>
      <c r="C309" s="145"/>
      <c r="D309" s="77"/>
      <c r="E309" s="77"/>
    </row>
    <row r="310" spans="1:5" ht="13.2" x14ac:dyDescent="0.25">
      <c r="A310" s="144"/>
      <c r="B310" s="138"/>
      <c r="C310" s="145"/>
      <c r="D310" s="77"/>
      <c r="E310" s="77"/>
    </row>
    <row r="311" spans="1:5" ht="13.2" x14ac:dyDescent="0.25">
      <c r="A311" s="144"/>
      <c r="B311" s="138"/>
      <c r="C311" s="145"/>
      <c r="D311" s="77"/>
      <c r="E311" s="77"/>
    </row>
    <row r="312" spans="1:5" ht="13.2" x14ac:dyDescent="0.25">
      <c r="A312" s="144"/>
      <c r="B312" s="138"/>
      <c r="C312" s="145"/>
      <c r="D312" s="77"/>
      <c r="E312" s="77"/>
    </row>
    <row r="313" spans="1:5" ht="13.2" x14ac:dyDescent="0.25">
      <c r="A313" s="144"/>
      <c r="B313" s="138"/>
      <c r="C313" s="145"/>
      <c r="D313" s="77"/>
      <c r="E313" s="77"/>
    </row>
    <row r="314" spans="1:5" ht="13.2" x14ac:dyDescent="0.25">
      <c r="A314" s="144"/>
      <c r="B314" s="138"/>
      <c r="C314" s="145"/>
      <c r="D314" s="77"/>
      <c r="E314" s="77"/>
    </row>
    <row r="315" spans="1:5" ht="13.2" x14ac:dyDescent="0.25">
      <c r="A315" s="144"/>
      <c r="B315" s="138"/>
      <c r="C315" s="145"/>
      <c r="D315" s="77"/>
      <c r="E315" s="77"/>
    </row>
    <row r="316" spans="1:5" ht="13.2" x14ac:dyDescent="0.25">
      <c r="A316" s="144"/>
      <c r="B316" s="138"/>
      <c r="C316" s="145"/>
      <c r="D316" s="77"/>
      <c r="E316" s="77"/>
    </row>
    <row r="317" spans="1:5" ht="13.2" x14ac:dyDescent="0.25">
      <c r="A317" s="144"/>
      <c r="B317" s="138"/>
      <c r="C317" s="145"/>
      <c r="D317" s="77"/>
      <c r="E317" s="77"/>
    </row>
    <row r="318" spans="1:5" ht="13.2" x14ac:dyDescent="0.25">
      <c r="A318" s="144"/>
      <c r="B318" s="138"/>
      <c r="C318" s="145"/>
      <c r="D318" s="77"/>
      <c r="E318" s="77"/>
    </row>
    <row r="319" spans="1:5" ht="13.2" x14ac:dyDescent="0.25">
      <c r="A319" s="144"/>
      <c r="B319" s="138"/>
      <c r="C319" s="145"/>
      <c r="D319" s="77"/>
      <c r="E319" s="77"/>
    </row>
    <row r="320" spans="1:5" ht="13.2" x14ac:dyDescent="0.25">
      <c r="A320" s="144"/>
      <c r="B320" s="138"/>
      <c r="C320" s="145"/>
      <c r="D320" s="77"/>
      <c r="E320" s="77"/>
    </row>
    <row r="321" spans="1:5" ht="13.2" x14ac:dyDescent="0.25">
      <c r="A321" s="144"/>
      <c r="B321" s="138"/>
      <c r="C321" s="145"/>
      <c r="D321" s="77"/>
      <c r="E321" s="77"/>
    </row>
    <row r="322" spans="1:5" ht="13.2" x14ac:dyDescent="0.25">
      <c r="A322" s="144"/>
      <c r="B322" s="138"/>
      <c r="C322" s="145"/>
      <c r="D322" s="77"/>
      <c r="E322" s="77"/>
    </row>
    <row r="323" spans="1:5" ht="13.2" x14ac:dyDescent="0.25">
      <c r="A323" s="144"/>
      <c r="B323" s="138"/>
      <c r="C323" s="145"/>
      <c r="D323" s="77"/>
      <c r="E323" s="77"/>
    </row>
    <row r="324" spans="1:5" ht="13.2" x14ac:dyDescent="0.25">
      <c r="A324" s="144"/>
      <c r="B324" s="138"/>
      <c r="C324" s="145"/>
      <c r="D324" s="77"/>
      <c r="E324" s="77"/>
    </row>
    <row r="325" spans="1:5" ht="13.2" x14ac:dyDescent="0.25">
      <c r="A325" s="144"/>
      <c r="B325" s="138"/>
      <c r="C325" s="145"/>
      <c r="D325" s="77"/>
      <c r="E325" s="77"/>
    </row>
    <row r="326" spans="1:5" ht="13.2" x14ac:dyDescent="0.25">
      <c r="A326" s="144"/>
      <c r="B326" s="138"/>
      <c r="C326" s="145"/>
      <c r="D326" s="77"/>
      <c r="E326" s="77"/>
    </row>
    <row r="327" spans="1:5" ht="13.2" x14ac:dyDescent="0.25">
      <c r="A327" s="144"/>
      <c r="B327" s="138"/>
      <c r="C327" s="145"/>
      <c r="D327" s="77"/>
      <c r="E327" s="77"/>
    </row>
    <row r="328" spans="1:5" ht="13.2" x14ac:dyDescent="0.25">
      <c r="A328" s="144"/>
      <c r="B328" s="138"/>
      <c r="C328" s="145"/>
      <c r="D328" s="77"/>
      <c r="E328" s="77"/>
    </row>
    <row r="329" spans="1:5" ht="13.2" x14ac:dyDescent="0.25">
      <c r="A329" s="144"/>
      <c r="B329" s="138"/>
      <c r="C329" s="145"/>
      <c r="D329" s="77"/>
      <c r="E329" s="77"/>
    </row>
    <row r="330" spans="1:5" ht="13.2" x14ac:dyDescent="0.25">
      <c r="A330" s="144"/>
      <c r="B330" s="138"/>
      <c r="C330" s="145"/>
      <c r="D330" s="77"/>
      <c r="E330" s="77"/>
    </row>
    <row r="331" spans="1:5" ht="13.2" x14ac:dyDescent="0.25">
      <c r="A331" s="144"/>
      <c r="B331" s="138"/>
      <c r="C331" s="145"/>
      <c r="D331" s="77"/>
      <c r="E331" s="77"/>
    </row>
    <row r="332" spans="1:5" ht="13.2" x14ac:dyDescent="0.25">
      <c r="A332" s="144"/>
      <c r="B332" s="138"/>
      <c r="C332" s="145"/>
      <c r="D332" s="77"/>
      <c r="E332" s="77"/>
    </row>
    <row r="333" spans="1:5" ht="13.2" x14ac:dyDescent="0.25">
      <c r="A333" s="144"/>
      <c r="B333" s="138"/>
      <c r="C333" s="145"/>
      <c r="D333" s="77"/>
      <c r="E333" s="77"/>
    </row>
    <row r="334" spans="1:5" ht="13.2" x14ac:dyDescent="0.25">
      <c r="A334" s="144"/>
      <c r="B334" s="138"/>
      <c r="C334" s="145"/>
      <c r="D334" s="77"/>
      <c r="E334" s="77"/>
    </row>
    <row r="335" spans="1:5" ht="13.2" x14ac:dyDescent="0.25">
      <c r="A335" s="144"/>
      <c r="B335" s="138"/>
      <c r="C335" s="145"/>
      <c r="D335" s="77"/>
      <c r="E335" s="77"/>
    </row>
    <row r="336" spans="1:5" ht="13.2" x14ac:dyDescent="0.25">
      <c r="A336" s="144"/>
      <c r="B336" s="138"/>
      <c r="C336" s="145"/>
      <c r="D336" s="77"/>
      <c r="E336" s="77"/>
    </row>
    <row r="337" spans="1:5" ht="13.2" x14ac:dyDescent="0.25">
      <c r="A337" s="144"/>
      <c r="B337" s="138"/>
      <c r="C337" s="145"/>
      <c r="D337" s="77"/>
      <c r="E337" s="77"/>
    </row>
    <row r="338" spans="1:5" ht="13.2" x14ac:dyDescent="0.25">
      <c r="A338" s="144"/>
      <c r="B338" s="138"/>
      <c r="C338" s="145"/>
      <c r="D338" s="77"/>
      <c r="E338" s="77"/>
    </row>
    <row r="339" spans="1:5" ht="13.2" x14ac:dyDescent="0.25">
      <c r="A339" s="144"/>
      <c r="B339" s="138"/>
      <c r="C339" s="145"/>
      <c r="D339" s="77"/>
      <c r="E339" s="77"/>
    </row>
    <row r="340" spans="1:5" ht="13.2" x14ac:dyDescent="0.25">
      <c r="A340" s="144"/>
      <c r="B340" s="138"/>
      <c r="C340" s="145"/>
      <c r="D340" s="77"/>
      <c r="E340" s="77"/>
    </row>
    <row r="341" spans="1:5" ht="13.2" x14ac:dyDescent="0.25">
      <c r="A341" s="144"/>
      <c r="B341" s="138"/>
      <c r="C341" s="145"/>
      <c r="D341" s="77"/>
      <c r="E341" s="77"/>
    </row>
    <row r="342" spans="1:5" ht="13.2" x14ac:dyDescent="0.25">
      <c r="A342" s="144"/>
      <c r="B342" s="138"/>
      <c r="C342" s="145"/>
      <c r="D342" s="77"/>
      <c r="E342" s="77"/>
    </row>
    <row r="343" spans="1:5" ht="13.2" x14ac:dyDescent="0.25">
      <c r="A343" s="144"/>
      <c r="B343" s="138"/>
      <c r="C343" s="145"/>
      <c r="D343" s="77"/>
      <c r="E343" s="77"/>
    </row>
    <row r="344" spans="1:5" ht="13.2" x14ac:dyDescent="0.25">
      <c r="A344" s="144"/>
      <c r="B344" s="138"/>
      <c r="C344" s="145"/>
      <c r="D344" s="77"/>
      <c r="E344" s="77"/>
    </row>
    <row r="345" spans="1:5" ht="13.2" x14ac:dyDescent="0.25">
      <c r="A345" s="144"/>
      <c r="B345" s="138"/>
      <c r="C345" s="145"/>
      <c r="D345" s="77"/>
      <c r="E345" s="77"/>
    </row>
    <row r="346" spans="1:5" ht="13.2" x14ac:dyDescent="0.25">
      <c r="A346" s="144"/>
      <c r="B346" s="138"/>
      <c r="C346" s="145"/>
      <c r="D346" s="77"/>
      <c r="E346" s="77"/>
    </row>
    <row r="347" spans="1:5" ht="13.2" x14ac:dyDescent="0.25">
      <c r="A347" s="144"/>
      <c r="B347" s="138"/>
      <c r="C347" s="145"/>
      <c r="D347" s="77"/>
      <c r="E347" s="77"/>
    </row>
    <row r="348" spans="1:5" ht="13.2" x14ac:dyDescent="0.25">
      <c r="A348" s="144"/>
      <c r="B348" s="138"/>
      <c r="C348" s="145"/>
      <c r="D348" s="77"/>
      <c r="E348" s="77"/>
    </row>
    <row r="349" spans="1:5" ht="13.2" x14ac:dyDescent="0.25">
      <c r="A349" s="144"/>
      <c r="B349" s="138"/>
      <c r="C349" s="145"/>
      <c r="D349" s="77"/>
      <c r="E349" s="77"/>
    </row>
    <row r="350" spans="1:5" ht="13.2" x14ac:dyDescent="0.25">
      <c r="A350" s="144"/>
      <c r="B350" s="138"/>
      <c r="C350" s="145"/>
      <c r="D350" s="77"/>
      <c r="E350" s="77"/>
    </row>
    <row r="351" spans="1:5" ht="13.2" x14ac:dyDescent="0.25">
      <c r="A351" s="144"/>
      <c r="B351" s="138"/>
      <c r="C351" s="145"/>
      <c r="D351" s="77"/>
      <c r="E351" s="77"/>
    </row>
    <row r="352" spans="1:5" ht="13.2" x14ac:dyDescent="0.25">
      <c r="A352" s="144"/>
      <c r="B352" s="138"/>
      <c r="C352" s="145"/>
      <c r="D352" s="77"/>
      <c r="E352" s="77"/>
    </row>
    <row r="353" spans="1:5" ht="13.2" x14ac:dyDescent="0.25">
      <c r="A353" s="144"/>
      <c r="B353" s="138"/>
      <c r="C353" s="145"/>
      <c r="D353" s="77"/>
      <c r="E353" s="77"/>
    </row>
    <row r="354" spans="1:5" ht="13.2" x14ac:dyDescent="0.25">
      <c r="A354" s="144"/>
      <c r="B354" s="138"/>
      <c r="C354" s="145"/>
      <c r="D354" s="77"/>
      <c r="E354" s="77"/>
    </row>
    <row r="355" spans="1:5" ht="13.2" x14ac:dyDescent="0.25">
      <c r="A355" s="144"/>
      <c r="B355" s="138"/>
      <c r="C355" s="145"/>
      <c r="D355" s="77"/>
      <c r="E355" s="77"/>
    </row>
    <row r="356" spans="1:5" ht="13.2" x14ac:dyDescent="0.25">
      <c r="A356" s="144"/>
      <c r="B356" s="138"/>
      <c r="C356" s="145"/>
      <c r="D356" s="77"/>
      <c r="E356" s="77"/>
    </row>
    <row r="357" spans="1:5" ht="13.2" x14ac:dyDescent="0.25">
      <c r="A357" s="144"/>
      <c r="B357" s="138"/>
      <c r="C357" s="145"/>
      <c r="D357" s="77"/>
      <c r="E357" s="77"/>
    </row>
    <row r="358" spans="1:5" ht="13.2" x14ac:dyDescent="0.25">
      <c r="A358" s="144"/>
      <c r="B358" s="138"/>
      <c r="C358" s="145"/>
      <c r="D358" s="77"/>
      <c r="E358" s="77"/>
    </row>
    <row r="359" spans="1:5" ht="13.2" x14ac:dyDescent="0.25">
      <c r="A359" s="144"/>
      <c r="B359" s="138"/>
      <c r="C359" s="145"/>
      <c r="D359" s="77"/>
      <c r="E359" s="77"/>
    </row>
    <row r="360" spans="1:5" ht="13.2" x14ac:dyDescent="0.25">
      <c r="A360" s="144"/>
      <c r="B360" s="138"/>
      <c r="C360" s="145"/>
      <c r="D360" s="77"/>
      <c r="E360" s="77"/>
    </row>
    <row r="361" spans="1:5" ht="13.2" x14ac:dyDescent="0.25">
      <c r="A361" s="144"/>
      <c r="B361" s="138"/>
      <c r="C361" s="145"/>
      <c r="D361" s="77"/>
      <c r="E361" s="77"/>
    </row>
    <row r="362" spans="1:5" ht="13.2" x14ac:dyDescent="0.25">
      <c r="A362" s="144"/>
      <c r="B362" s="138"/>
      <c r="C362" s="145"/>
      <c r="D362" s="77"/>
      <c r="E362" s="77"/>
    </row>
    <row r="363" spans="1:5" ht="13.2" x14ac:dyDescent="0.25">
      <c r="A363" s="144"/>
      <c r="B363" s="138"/>
      <c r="C363" s="145"/>
      <c r="D363" s="77"/>
      <c r="E363" s="77"/>
    </row>
    <row r="364" spans="1:5" ht="13.2" x14ac:dyDescent="0.25">
      <c r="A364" s="144"/>
      <c r="B364" s="138"/>
      <c r="C364" s="145"/>
      <c r="D364" s="77"/>
      <c r="E364" s="77"/>
    </row>
    <row r="365" spans="1:5" ht="13.2" x14ac:dyDescent="0.25">
      <c r="A365" s="144"/>
      <c r="B365" s="138"/>
      <c r="C365" s="145"/>
      <c r="D365" s="77"/>
      <c r="E365" s="77"/>
    </row>
    <row r="366" spans="1:5" ht="13.2" x14ac:dyDescent="0.25">
      <c r="A366" s="144"/>
      <c r="B366" s="138"/>
      <c r="C366" s="145"/>
      <c r="D366" s="77"/>
      <c r="E366" s="77"/>
    </row>
    <row r="367" spans="1:5" ht="13.2" x14ac:dyDescent="0.25">
      <c r="A367" s="144"/>
      <c r="B367" s="138"/>
      <c r="C367" s="145"/>
      <c r="D367" s="77"/>
      <c r="E367" s="77"/>
    </row>
    <row r="368" spans="1:5" ht="13.2" x14ac:dyDescent="0.25">
      <c r="A368" s="144"/>
      <c r="B368" s="138"/>
      <c r="C368" s="145"/>
      <c r="D368" s="77"/>
      <c r="E368" s="77"/>
    </row>
    <row r="369" spans="1:5" ht="13.2" x14ac:dyDescent="0.25">
      <c r="A369" s="144"/>
      <c r="B369" s="138"/>
      <c r="C369" s="145"/>
      <c r="D369" s="77"/>
      <c r="E369" s="77"/>
    </row>
    <row r="370" spans="1:5" ht="13.2" x14ac:dyDescent="0.25">
      <c r="A370" s="144"/>
      <c r="B370" s="138"/>
      <c r="C370" s="145"/>
      <c r="D370" s="77"/>
      <c r="E370" s="77"/>
    </row>
    <row r="371" spans="1:5" ht="13.2" x14ac:dyDescent="0.25">
      <c r="A371" s="144"/>
      <c r="B371" s="138"/>
      <c r="C371" s="145"/>
      <c r="D371" s="77"/>
      <c r="E371" s="77"/>
    </row>
    <row r="372" spans="1:5" ht="13.2" x14ac:dyDescent="0.25">
      <c r="A372" s="144"/>
      <c r="B372" s="138"/>
      <c r="C372" s="145"/>
      <c r="D372" s="77"/>
      <c r="E372" s="77"/>
    </row>
    <row r="373" spans="1:5" ht="13.2" x14ac:dyDescent="0.25">
      <c r="A373" s="144"/>
      <c r="B373" s="138"/>
      <c r="C373" s="145"/>
      <c r="D373" s="77"/>
      <c r="E373" s="77"/>
    </row>
    <row r="374" spans="1:5" ht="13.2" x14ac:dyDescent="0.25">
      <c r="A374" s="144"/>
      <c r="B374" s="138"/>
      <c r="C374" s="145"/>
      <c r="D374" s="77"/>
      <c r="E374" s="77"/>
    </row>
    <row r="375" spans="1:5" ht="13.2" x14ac:dyDescent="0.25">
      <c r="A375" s="144"/>
      <c r="B375" s="138"/>
      <c r="C375" s="145"/>
      <c r="D375" s="77"/>
      <c r="E375" s="77"/>
    </row>
    <row r="376" spans="1:5" ht="13.2" x14ac:dyDescent="0.25">
      <c r="A376" s="144"/>
      <c r="B376" s="138"/>
      <c r="C376" s="145"/>
      <c r="D376" s="77"/>
      <c r="E376" s="77"/>
    </row>
    <row r="377" spans="1:5" ht="13.2" x14ac:dyDescent="0.25">
      <c r="A377" s="144"/>
      <c r="B377" s="138"/>
      <c r="C377" s="145"/>
      <c r="D377" s="77"/>
      <c r="E377" s="77"/>
    </row>
    <row r="378" spans="1:5" ht="13.2" x14ac:dyDescent="0.25">
      <c r="A378" s="144"/>
      <c r="B378" s="138"/>
      <c r="C378" s="145"/>
      <c r="D378" s="77"/>
      <c r="E378" s="77"/>
    </row>
    <row r="379" spans="1:5" ht="13.2" x14ac:dyDescent="0.25">
      <c r="A379" s="144"/>
      <c r="B379" s="138"/>
      <c r="C379" s="145"/>
      <c r="D379" s="77"/>
      <c r="E379" s="77"/>
    </row>
    <row r="380" spans="1:5" ht="13.2" x14ac:dyDescent="0.25">
      <c r="A380" s="144"/>
      <c r="B380" s="138"/>
      <c r="C380" s="145"/>
      <c r="D380" s="77"/>
      <c r="E380" s="77"/>
    </row>
    <row r="381" spans="1:5" ht="13.2" x14ac:dyDescent="0.25">
      <c r="A381" s="144"/>
      <c r="B381" s="138"/>
      <c r="C381" s="145"/>
      <c r="D381" s="77"/>
      <c r="E381" s="77"/>
    </row>
    <row r="382" spans="1:5" ht="13.2" x14ac:dyDescent="0.25">
      <c r="A382" s="144"/>
      <c r="B382" s="138"/>
      <c r="C382" s="145"/>
      <c r="D382" s="77"/>
      <c r="E382" s="77"/>
    </row>
    <row r="383" spans="1:5" ht="13.2" x14ac:dyDescent="0.25">
      <c r="A383" s="144"/>
      <c r="B383" s="138"/>
      <c r="C383" s="145"/>
      <c r="D383" s="77"/>
      <c r="E383" s="77"/>
    </row>
    <row r="384" spans="1:5" ht="13.2" x14ac:dyDescent="0.25">
      <c r="A384" s="144"/>
      <c r="B384" s="138"/>
      <c r="C384" s="145"/>
      <c r="D384" s="77"/>
      <c r="E384" s="77"/>
    </row>
    <row r="385" spans="1:5" ht="13.2" x14ac:dyDescent="0.25">
      <c r="A385" s="144"/>
      <c r="B385" s="138"/>
      <c r="C385" s="145"/>
      <c r="D385" s="77"/>
      <c r="E385" s="77"/>
    </row>
    <row r="386" spans="1:5" ht="13.2" x14ac:dyDescent="0.25">
      <c r="A386" s="144"/>
      <c r="B386" s="138"/>
      <c r="C386" s="145"/>
      <c r="D386" s="77"/>
      <c r="E386" s="77"/>
    </row>
    <row r="387" spans="1:5" ht="13.2" x14ac:dyDescent="0.25">
      <c r="A387" s="144"/>
      <c r="B387" s="138"/>
      <c r="C387" s="145"/>
      <c r="D387" s="77"/>
      <c r="E387" s="77"/>
    </row>
    <row r="388" spans="1:5" ht="13.2" x14ac:dyDescent="0.25">
      <c r="A388" s="144"/>
      <c r="B388" s="138"/>
      <c r="C388" s="145"/>
      <c r="D388" s="77"/>
      <c r="E388" s="77"/>
    </row>
    <row r="389" spans="1:5" ht="13.2" x14ac:dyDescent="0.25">
      <c r="A389" s="144"/>
      <c r="B389" s="138"/>
      <c r="C389" s="145"/>
      <c r="D389" s="77"/>
      <c r="E389" s="77"/>
    </row>
    <row r="390" spans="1:5" ht="13.2" x14ac:dyDescent="0.25">
      <c r="A390" s="144"/>
      <c r="B390" s="138"/>
      <c r="C390" s="145"/>
      <c r="D390" s="77"/>
      <c r="E390" s="77"/>
    </row>
    <row r="391" spans="1:5" ht="13.2" x14ac:dyDescent="0.25">
      <c r="A391" s="144"/>
      <c r="B391" s="138"/>
      <c r="C391" s="145"/>
      <c r="D391" s="77"/>
      <c r="E391" s="77"/>
    </row>
    <row r="392" spans="1:5" ht="13.2" x14ac:dyDescent="0.25">
      <c r="A392" s="144"/>
      <c r="B392" s="138"/>
      <c r="C392" s="145"/>
      <c r="D392" s="77"/>
      <c r="E392" s="77"/>
    </row>
    <row r="393" spans="1:5" ht="13.2" x14ac:dyDescent="0.25">
      <c r="A393" s="144"/>
      <c r="B393" s="138"/>
      <c r="C393" s="145"/>
      <c r="D393" s="77"/>
      <c r="E393" s="77"/>
    </row>
    <row r="394" spans="1:5" ht="13.2" x14ac:dyDescent="0.25">
      <c r="A394" s="144"/>
      <c r="B394" s="138"/>
      <c r="C394" s="145"/>
      <c r="D394" s="77"/>
      <c r="E394" s="77"/>
    </row>
    <row r="395" spans="1:5" ht="13.2" x14ac:dyDescent="0.25">
      <c r="A395" s="144"/>
      <c r="B395" s="138"/>
      <c r="C395" s="145"/>
      <c r="D395" s="77"/>
      <c r="E395" s="77"/>
    </row>
    <row r="396" spans="1:5" ht="13.2" x14ac:dyDescent="0.25">
      <c r="A396" s="144"/>
      <c r="B396" s="138"/>
      <c r="C396" s="145"/>
      <c r="D396" s="77"/>
      <c r="E396" s="77"/>
    </row>
    <row r="397" spans="1:5" ht="13.2" x14ac:dyDescent="0.25">
      <c r="A397" s="144"/>
      <c r="B397" s="138"/>
      <c r="C397" s="145"/>
      <c r="D397" s="77"/>
      <c r="E397" s="77"/>
    </row>
    <row r="398" spans="1:5" ht="13.2" x14ac:dyDescent="0.25">
      <c r="A398" s="144"/>
      <c r="B398" s="138"/>
      <c r="C398" s="145"/>
      <c r="D398" s="77"/>
      <c r="E398" s="77"/>
    </row>
    <row r="399" spans="1:5" ht="13.2" x14ac:dyDescent="0.25">
      <c r="A399" s="144"/>
      <c r="B399" s="138"/>
      <c r="C399" s="145"/>
      <c r="D399" s="77"/>
      <c r="E399" s="77"/>
    </row>
    <row r="400" spans="1:5" ht="13.2" x14ac:dyDescent="0.25">
      <c r="A400" s="144"/>
      <c r="B400" s="138"/>
      <c r="C400" s="145"/>
      <c r="D400" s="77"/>
      <c r="E400" s="77"/>
    </row>
    <row r="401" spans="1:5" ht="13.2" x14ac:dyDescent="0.25">
      <c r="A401" s="144"/>
      <c r="B401" s="138"/>
      <c r="C401" s="145"/>
      <c r="D401" s="77"/>
      <c r="E401" s="77"/>
    </row>
    <row r="402" spans="1:5" ht="13.2" x14ac:dyDescent="0.25">
      <c r="A402" s="144"/>
      <c r="B402" s="138"/>
      <c r="C402" s="145"/>
      <c r="D402" s="77"/>
      <c r="E402" s="77"/>
    </row>
    <row r="403" spans="1:5" ht="13.2" x14ac:dyDescent="0.25">
      <c r="A403" s="144"/>
      <c r="B403" s="138"/>
      <c r="C403" s="145"/>
      <c r="D403" s="77"/>
      <c r="E403" s="77"/>
    </row>
    <row r="404" spans="1:5" ht="13.2" x14ac:dyDescent="0.25">
      <c r="A404" s="144"/>
      <c r="B404" s="138"/>
      <c r="C404" s="145"/>
      <c r="D404" s="77"/>
      <c r="E404" s="77"/>
    </row>
    <row r="405" spans="1:5" ht="13.2" x14ac:dyDescent="0.25">
      <c r="A405" s="144"/>
      <c r="B405" s="138"/>
      <c r="C405" s="145"/>
      <c r="D405" s="77"/>
      <c r="E405" s="77"/>
    </row>
    <row r="406" spans="1:5" ht="13.2" x14ac:dyDescent="0.25">
      <c r="A406" s="144"/>
      <c r="B406" s="138"/>
      <c r="C406" s="145"/>
      <c r="D406" s="77"/>
      <c r="E406" s="77"/>
    </row>
    <row r="407" spans="1:5" ht="13.2" x14ac:dyDescent="0.25">
      <c r="A407" s="144"/>
      <c r="B407" s="138"/>
      <c r="C407" s="145"/>
      <c r="D407" s="77"/>
      <c r="E407" s="77"/>
    </row>
    <row r="408" spans="1:5" ht="13.2" x14ac:dyDescent="0.25">
      <c r="A408" s="144"/>
      <c r="B408" s="138"/>
      <c r="C408" s="145"/>
      <c r="D408" s="77"/>
      <c r="E408" s="77"/>
    </row>
    <row r="409" spans="1:5" ht="13.2" x14ac:dyDescent="0.25">
      <c r="A409" s="144"/>
      <c r="B409" s="138"/>
      <c r="C409" s="145"/>
      <c r="D409" s="77"/>
      <c r="E409" s="77"/>
    </row>
    <row r="410" spans="1:5" ht="13.2" x14ac:dyDescent="0.25">
      <c r="A410" s="144"/>
      <c r="B410" s="138"/>
      <c r="C410" s="145"/>
      <c r="D410" s="77"/>
      <c r="E410" s="77"/>
    </row>
    <row r="411" spans="1:5" ht="13.2" x14ac:dyDescent="0.25">
      <c r="A411" s="144"/>
      <c r="B411" s="138"/>
      <c r="C411" s="145"/>
      <c r="D411" s="77"/>
      <c r="E411" s="77"/>
    </row>
    <row r="412" spans="1:5" ht="13.2" x14ac:dyDescent="0.25">
      <c r="A412" s="144"/>
      <c r="B412" s="138"/>
      <c r="C412" s="145"/>
      <c r="D412" s="77"/>
      <c r="E412" s="77"/>
    </row>
    <row r="413" spans="1:5" ht="13.2" x14ac:dyDescent="0.25">
      <c r="A413" s="144"/>
      <c r="B413" s="138"/>
      <c r="C413" s="145"/>
      <c r="D413" s="77"/>
      <c r="E413" s="77"/>
    </row>
    <row r="414" spans="1:5" ht="13.2" x14ac:dyDescent="0.25">
      <c r="A414" s="144"/>
      <c r="B414" s="138"/>
      <c r="C414" s="145"/>
      <c r="D414" s="77"/>
      <c r="E414" s="77"/>
    </row>
    <row r="415" spans="1:5" ht="13.2" x14ac:dyDescent="0.25">
      <c r="A415" s="144"/>
      <c r="B415" s="138"/>
      <c r="C415" s="145"/>
      <c r="D415" s="77"/>
      <c r="E415" s="77"/>
    </row>
    <row r="416" spans="1:5" ht="13.2" x14ac:dyDescent="0.25">
      <c r="A416" s="144"/>
      <c r="B416" s="138"/>
      <c r="C416" s="145"/>
      <c r="D416" s="77"/>
      <c r="E416" s="77"/>
    </row>
    <row r="417" spans="1:5" ht="13.2" x14ac:dyDescent="0.25">
      <c r="A417" s="144"/>
      <c r="B417" s="138"/>
      <c r="C417" s="145"/>
      <c r="D417" s="77"/>
      <c r="E417" s="77"/>
    </row>
    <row r="418" spans="1:5" ht="13.2" x14ac:dyDescent="0.25">
      <c r="A418" s="144"/>
      <c r="B418" s="138"/>
      <c r="C418" s="145"/>
      <c r="D418" s="77"/>
      <c r="E418" s="77"/>
    </row>
    <row r="419" spans="1:5" ht="13.2" x14ac:dyDescent="0.25">
      <c r="A419" s="144"/>
      <c r="B419" s="138"/>
      <c r="C419" s="145"/>
      <c r="D419" s="77"/>
      <c r="E419" s="77"/>
    </row>
    <row r="420" spans="1:5" ht="13.2" x14ac:dyDescent="0.25">
      <c r="A420" s="144"/>
      <c r="B420" s="138"/>
      <c r="C420" s="145"/>
      <c r="D420" s="77"/>
      <c r="E420" s="77"/>
    </row>
    <row r="421" spans="1:5" ht="13.2" x14ac:dyDescent="0.25">
      <c r="A421" s="144"/>
      <c r="B421" s="138"/>
      <c r="C421" s="145"/>
      <c r="D421" s="77"/>
      <c r="E421" s="77"/>
    </row>
    <row r="422" spans="1:5" ht="13.2" x14ac:dyDescent="0.25">
      <c r="A422" s="144"/>
      <c r="B422" s="138"/>
      <c r="C422" s="145"/>
      <c r="D422" s="77"/>
      <c r="E422" s="77"/>
    </row>
    <row r="423" spans="1:5" ht="13.2" x14ac:dyDescent="0.25">
      <c r="A423" s="144"/>
      <c r="B423" s="138"/>
      <c r="C423" s="145"/>
      <c r="D423" s="77"/>
      <c r="E423" s="77"/>
    </row>
    <row r="424" spans="1:5" ht="13.2" x14ac:dyDescent="0.25">
      <c r="A424" s="144"/>
      <c r="B424" s="138"/>
      <c r="C424" s="145"/>
      <c r="D424" s="77"/>
      <c r="E424" s="77"/>
    </row>
    <row r="425" spans="1:5" ht="13.2" x14ac:dyDescent="0.25">
      <c r="A425" s="144"/>
      <c r="B425" s="138"/>
      <c r="C425" s="145"/>
      <c r="D425" s="77"/>
      <c r="E425" s="77"/>
    </row>
    <row r="426" spans="1:5" ht="13.2" x14ac:dyDescent="0.25">
      <c r="A426" s="144"/>
      <c r="B426" s="138"/>
      <c r="C426" s="145"/>
      <c r="D426" s="77"/>
      <c r="E426" s="77"/>
    </row>
    <row r="427" spans="1:5" ht="13.2" x14ac:dyDescent="0.25">
      <c r="A427" s="144"/>
      <c r="B427" s="138"/>
      <c r="C427" s="145"/>
      <c r="D427" s="77"/>
      <c r="E427" s="77"/>
    </row>
    <row r="428" spans="1:5" ht="13.2" x14ac:dyDescent="0.25">
      <c r="A428" s="144"/>
      <c r="B428" s="138"/>
      <c r="C428" s="145"/>
      <c r="D428" s="77"/>
      <c r="E428" s="77"/>
    </row>
    <row r="429" spans="1:5" ht="13.2" x14ac:dyDescent="0.25">
      <c r="A429" s="144"/>
      <c r="B429" s="138"/>
      <c r="C429" s="145"/>
      <c r="D429" s="77"/>
      <c r="E429" s="77"/>
    </row>
    <row r="430" spans="1:5" ht="13.2" x14ac:dyDescent="0.25">
      <c r="A430" s="144"/>
      <c r="B430" s="138"/>
      <c r="C430" s="145"/>
      <c r="D430" s="77"/>
      <c r="E430" s="77"/>
    </row>
    <row r="431" spans="1:5" ht="13.2" x14ac:dyDescent="0.25">
      <c r="A431" s="144"/>
      <c r="B431" s="138"/>
      <c r="C431" s="145"/>
      <c r="D431" s="77"/>
      <c r="E431" s="77"/>
    </row>
    <row r="432" spans="1:5" ht="13.2" x14ac:dyDescent="0.25">
      <c r="A432" s="144"/>
      <c r="B432" s="138"/>
      <c r="C432" s="145"/>
      <c r="D432" s="77"/>
      <c r="E432" s="77"/>
    </row>
    <row r="433" spans="1:5" ht="13.2" x14ac:dyDescent="0.25">
      <c r="A433" s="144"/>
      <c r="B433" s="138"/>
      <c r="C433" s="145"/>
      <c r="D433" s="77"/>
      <c r="E433" s="77"/>
    </row>
    <row r="434" spans="1:5" ht="13.2" x14ac:dyDescent="0.25">
      <c r="A434" s="144"/>
      <c r="B434" s="138"/>
      <c r="C434" s="145"/>
      <c r="D434" s="77"/>
      <c r="E434" s="77"/>
    </row>
    <row r="435" spans="1:5" ht="13.2" x14ac:dyDescent="0.25">
      <c r="A435" s="144"/>
      <c r="B435" s="138"/>
      <c r="C435" s="145"/>
      <c r="D435" s="77"/>
      <c r="E435" s="77"/>
    </row>
    <row r="436" spans="1:5" ht="13.2" x14ac:dyDescent="0.25">
      <c r="A436" s="144"/>
      <c r="B436" s="138"/>
      <c r="C436" s="145"/>
      <c r="D436" s="77"/>
      <c r="E436" s="77"/>
    </row>
    <row r="437" spans="1:5" ht="13.2" x14ac:dyDescent="0.25">
      <c r="A437" s="144"/>
      <c r="B437" s="138"/>
      <c r="C437" s="145"/>
      <c r="D437" s="77"/>
      <c r="E437" s="77"/>
    </row>
    <row r="438" spans="1:5" ht="13.2" x14ac:dyDescent="0.25">
      <c r="A438" s="144"/>
      <c r="B438" s="138"/>
      <c r="C438" s="145"/>
      <c r="D438" s="77"/>
      <c r="E438" s="77"/>
    </row>
    <row r="439" spans="1:5" ht="13.2" x14ac:dyDescent="0.25">
      <c r="A439" s="144"/>
      <c r="B439" s="138"/>
      <c r="C439" s="145"/>
      <c r="D439" s="77"/>
      <c r="E439" s="77"/>
    </row>
    <row r="440" spans="1:5" ht="13.2" x14ac:dyDescent="0.25">
      <c r="A440" s="144"/>
      <c r="B440" s="138"/>
      <c r="C440" s="145"/>
      <c r="D440" s="77"/>
      <c r="E440" s="77"/>
    </row>
    <row r="441" spans="1:5" ht="13.2" x14ac:dyDescent="0.25">
      <c r="A441" s="144"/>
      <c r="B441" s="138"/>
      <c r="C441" s="145"/>
      <c r="D441" s="77"/>
      <c r="E441" s="77"/>
    </row>
    <row r="442" spans="1:5" ht="13.2" x14ac:dyDescent="0.25">
      <c r="A442" s="144"/>
      <c r="B442" s="138"/>
      <c r="C442" s="145"/>
      <c r="D442" s="77"/>
      <c r="E442" s="77"/>
    </row>
    <row r="443" spans="1:5" ht="13.2" x14ac:dyDescent="0.25">
      <c r="A443" s="144"/>
      <c r="B443" s="138"/>
      <c r="C443" s="145"/>
      <c r="D443" s="77"/>
      <c r="E443" s="77"/>
    </row>
    <row r="444" spans="1:5" ht="13.2" x14ac:dyDescent="0.25">
      <c r="A444" s="144"/>
      <c r="B444" s="138"/>
      <c r="C444" s="145"/>
      <c r="D444" s="77"/>
      <c r="E444" s="77"/>
    </row>
    <row r="445" spans="1:5" ht="13.2" x14ac:dyDescent="0.25">
      <c r="A445" s="144"/>
      <c r="B445" s="138"/>
      <c r="C445" s="145"/>
      <c r="D445" s="77"/>
      <c r="E445" s="77"/>
    </row>
    <row r="446" spans="1:5" ht="13.2" x14ac:dyDescent="0.25">
      <c r="A446" s="144"/>
      <c r="B446" s="138"/>
      <c r="C446" s="145"/>
      <c r="D446" s="77"/>
      <c r="E446" s="77"/>
    </row>
    <row r="447" spans="1:5" ht="13.2" x14ac:dyDescent="0.25">
      <c r="A447" s="144"/>
      <c r="B447" s="138"/>
      <c r="C447" s="145"/>
      <c r="D447" s="77"/>
      <c r="E447" s="77"/>
    </row>
    <row r="448" spans="1:5" ht="13.2" x14ac:dyDescent="0.25">
      <c r="A448" s="144"/>
      <c r="B448" s="138"/>
      <c r="C448" s="145"/>
      <c r="D448" s="77"/>
      <c r="E448" s="77"/>
    </row>
    <row r="449" spans="1:5" ht="13.2" x14ac:dyDescent="0.25">
      <c r="A449" s="144"/>
      <c r="B449" s="138"/>
      <c r="C449" s="145"/>
      <c r="D449" s="77"/>
      <c r="E449" s="77"/>
    </row>
    <row r="450" spans="1:5" ht="13.2" x14ac:dyDescent="0.25">
      <c r="A450" s="144"/>
      <c r="B450" s="138"/>
      <c r="C450" s="145"/>
      <c r="D450" s="77"/>
      <c r="E450" s="77"/>
    </row>
    <row r="451" spans="1:5" ht="13.2" x14ac:dyDescent="0.25">
      <c r="A451" s="144"/>
      <c r="B451" s="138"/>
      <c r="C451" s="145"/>
      <c r="D451" s="77"/>
      <c r="E451" s="77"/>
    </row>
    <row r="452" spans="1:5" ht="13.2" x14ac:dyDescent="0.25">
      <c r="A452" s="144"/>
      <c r="B452" s="138"/>
      <c r="C452" s="145"/>
      <c r="D452" s="77"/>
      <c r="E452" s="77"/>
    </row>
    <row r="453" spans="1:5" ht="13.2" x14ac:dyDescent="0.25">
      <c r="A453" s="144"/>
      <c r="B453" s="138"/>
      <c r="C453" s="145"/>
      <c r="D453" s="77"/>
      <c r="E453" s="77"/>
    </row>
    <row r="454" spans="1:5" ht="13.2" x14ac:dyDescent="0.25">
      <c r="A454" s="144"/>
      <c r="B454" s="138"/>
      <c r="C454" s="145"/>
      <c r="D454" s="77"/>
      <c r="E454" s="77"/>
    </row>
    <row r="455" spans="1:5" ht="13.2" x14ac:dyDescent="0.25">
      <c r="A455" s="144"/>
      <c r="B455" s="138"/>
      <c r="C455" s="145"/>
      <c r="D455" s="77"/>
      <c r="E455" s="77"/>
    </row>
    <row r="456" spans="1:5" ht="13.2" x14ac:dyDescent="0.25">
      <c r="A456" s="144"/>
      <c r="B456" s="138"/>
      <c r="C456" s="145"/>
      <c r="D456" s="77"/>
      <c r="E456" s="77"/>
    </row>
    <row r="457" spans="1:5" ht="13.2" x14ac:dyDescent="0.25">
      <c r="A457" s="144"/>
      <c r="B457" s="138"/>
      <c r="C457" s="145"/>
      <c r="D457" s="77"/>
      <c r="E457" s="77"/>
    </row>
    <row r="458" spans="1:5" ht="13.2" x14ac:dyDescent="0.25">
      <c r="A458" s="144"/>
      <c r="B458" s="138"/>
      <c r="C458" s="145"/>
      <c r="D458" s="77"/>
      <c r="E458" s="77"/>
    </row>
    <row r="459" spans="1:5" ht="13.2" x14ac:dyDescent="0.25">
      <c r="A459" s="144"/>
      <c r="B459" s="138"/>
      <c r="C459" s="145"/>
      <c r="D459" s="77"/>
      <c r="E459" s="77"/>
    </row>
    <row r="460" spans="1:5" ht="13.2" x14ac:dyDescent="0.25">
      <c r="A460" s="144"/>
      <c r="B460" s="138"/>
      <c r="C460" s="145"/>
      <c r="D460" s="77"/>
      <c r="E460" s="77"/>
    </row>
    <row r="461" spans="1:5" ht="13.2" x14ac:dyDescent="0.25">
      <c r="A461" s="144"/>
      <c r="B461" s="138"/>
      <c r="C461" s="145"/>
      <c r="D461" s="77"/>
      <c r="E461" s="77"/>
    </row>
    <row r="462" spans="1:5" ht="13.2" x14ac:dyDescent="0.25">
      <c r="A462" s="144"/>
      <c r="B462" s="138"/>
      <c r="C462" s="145"/>
      <c r="D462" s="77"/>
      <c r="E462" s="77"/>
    </row>
    <row r="463" spans="1:5" ht="13.2" x14ac:dyDescent="0.25">
      <c r="A463" s="144"/>
      <c r="B463" s="138"/>
      <c r="C463" s="145"/>
      <c r="D463" s="77"/>
      <c r="E463" s="77"/>
    </row>
    <row r="464" spans="1:5" ht="13.2" x14ac:dyDescent="0.25">
      <c r="A464" s="144"/>
      <c r="B464" s="138"/>
      <c r="C464" s="145"/>
      <c r="D464" s="77"/>
      <c r="E464" s="77"/>
    </row>
    <row r="465" spans="1:5" ht="13.2" x14ac:dyDescent="0.25">
      <c r="A465" s="144"/>
      <c r="B465" s="138"/>
      <c r="C465" s="145"/>
      <c r="D465" s="77"/>
      <c r="E465" s="77"/>
    </row>
    <row r="466" spans="1:5" ht="13.2" x14ac:dyDescent="0.25">
      <c r="A466" s="144"/>
      <c r="B466" s="138"/>
      <c r="C466" s="145"/>
      <c r="D466" s="77"/>
      <c r="E466" s="77"/>
    </row>
    <row r="467" spans="1:5" ht="13.2" x14ac:dyDescent="0.25">
      <c r="A467" s="144"/>
      <c r="B467" s="138"/>
      <c r="C467" s="145"/>
      <c r="D467" s="77"/>
      <c r="E467" s="77"/>
    </row>
    <row r="468" spans="1:5" ht="13.2" x14ac:dyDescent="0.25">
      <c r="A468" s="144"/>
      <c r="B468" s="138"/>
      <c r="C468" s="145"/>
      <c r="D468" s="77"/>
      <c r="E468" s="77"/>
    </row>
    <row r="469" spans="1:5" ht="13.2" x14ac:dyDescent="0.25">
      <c r="A469" s="144"/>
      <c r="B469" s="138"/>
      <c r="C469" s="145"/>
      <c r="D469" s="77"/>
      <c r="E469" s="77"/>
    </row>
    <row r="470" spans="1:5" ht="13.2" x14ac:dyDescent="0.25">
      <c r="A470" s="144"/>
      <c r="B470" s="138"/>
      <c r="C470" s="145"/>
      <c r="D470" s="77"/>
      <c r="E470" s="77"/>
    </row>
    <row r="471" spans="1:5" ht="13.2" x14ac:dyDescent="0.25">
      <c r="A471" s="144"/>
      <c r="B471" s="138"/>
      <c r="C471" s="145"/>
      <c r="D471" s="77"/>
      <c r="E471" s="77"/>
    </row>
    <row r="472" spans="1:5" ht="13.2" x14ac:dyDescent="0.25">
      <c r="A472" s="144"/>
      <c r="B472" s="138"/>
      <c r="C472" s="145"/>
      <c r="D472" s="77"/>
      <c r="E472" s="77"/>
    </row>
    <row r="473" spans="1:5" ht="13.2" x14ac:dyDescent="0.25">
      <c r="A473" s="144"/>
      <c r="B473" s="138"/>
      <c r="C473" s="145"/>
      <c r="D473" s="77"/>
      <c r="E473" s="77"/>
    </row>
    <row r="474" spans="1:5" ht="13.2" x14ac:dyDescent="0.25">
      <c r="A474" s="144"/>
      <c r="B474" s="138"/>
      <c r="C474" s="145"/>
      <c r="D474" s="77"/>
      <c r="E474" s="77"/>
    </row>
    <row r="475" spans="1:5" ht="13.2" x14ac:dyDescent="0.25">
      <c r="A475" s="144"/>
      <c r="B475" s="138"/>
      <c r="C475" s="145"/>
      <c r="D475" s="77"/>
      <c r="E475" s="77"/>
    </row>
    <row r="476" spans="1:5" ht="13.2" x14ac:dyDescent="0.25">
      <c r="A476" s="144"/>
      <c r="B476" s="138"/>
      <c r="C476" s="145"/>
      <c r="D476" s="77"/>
      <c r="E476" s="77"/>
    </row>
    <row r="477" spans="1:5" ht="13.2" x14ac:dyDescent="0.25">
      <c r="A477" s="144"/>
      <c r="B477" s="138"/>
      <c r="C477" s="145"/>
      <c r="D477" s="77"/>
      <c r="E477" s="77"/>
    </row>
    <row r="478" spans="1:5" ht="13.2" x14ac:dyDescent="0.25">
      <c r="A478" s="144"/>
      <c r="B478" s="138"/>
      <c r="C478" s="145"/>
      <c r="D478" s="77"/>
      <c r="E478" s="77"/>
    </row>
    <row r="479" spans="1:5" ht="13.2" x14ac:dyDescent="0.25">
      <c r="A479" s="144"/>
      <c r="B479" s="138"/>
      <c r="C479" s="145"/>
      <c r="D479" s="77"/>
      <c r="E479" s="77"/>
    </row>
    <row r="480" spans="1:5" ht="13.2" x14ac:dyDescent="0.25">
      <c r="A480" s="144"/>
      <c r="B480" s="138"/>
      <c r="C480" s="145"/>
      <c r="D480" s="77"/>
      <c r="E480" s="77"/>
    </row>
    <row r="481" spans="1:5" ht="13.2" x14ac:dyDescent="0.25">
      <c r="A481" s="144"/>
      <c r="B481" s="138"/>
      <c r="C481" s="145"/>
      <c r="D481" s="77"/>
      <c r="E481" s="77"/>
    </row>
    <row r="482" spans="1:5" ht="13.2" x14ac:dyDescent="0.25">
      <c r="A482" s="144"/>
      <c r="B482" s="138"/>
      <c r="C482" s="145"/>
      <c r="D482" s="77"/>
      <c r="E482" s="77"/>
    </row>
    <row r="483" spans="1:5" ht="13.2" x14ac:dyDescent="0.25">
      <c r="A483" s="144"/>
      <c r="B483" s="138"/>
      <c r="C483" s="145"/>
      <c r="D483" s="77"/>
      <c r="E483" s="77"/>
    </row>
    <row r="484" spans="1:5" ht="13.2" x14ac:dyDescent="0.25">
      <c r="A484" s="144"/>
      <c r="B484" s="138"/>
      <c r="C484" s="145"/>
      <c r="D484" s="77"/>
      <c r="E484" s="77"/>
    </row>
    <row r="485" spans="1:5" ht="13.2" x14ac:dyDescent="0.25">
      <c r="A485" s="144"/>
      <c r="B485" s="138"/>
      <c r="C485" s="145"/>
      <c r="D485" s="77"/>
      <c r="E485" s="77"/>
    </row>
    <row r="486" spans="1:5" ht="13.2" x14ac:dyDescent="0.25">
      <c r="A486" s="144"/>
      <c r="B486" s="138"/>
      <c r="C486" s="145"/>
      <c r="D486" s="77"/>
      <c r="E486" s="77"/>
    </row>
    <row r="487" spans="1:5" ht="13.2" x14ac:dyDescent="0.25">
      <c r="A487" s="144"/>
      <c r="B487" s="138"/>
      <c r="C487" s="145"/>
      <c r="D487" s="77"/>
      <c r="E487" s="77"/>
    </row>
    <row r="488" spans="1:5" ht="13.2" x14ac:dyDescent="0.25">
      <c r="A488" s="144"/>
      <c r="B488" s="138"/>
      <c r="C488" s="145"/>
      <c r="D488" s="77"/>
      <c r="E488" s="77"/>
    </row>
    <row r="489" spans="1:5" ht="13.2" x14ac:dyDescent="0.25">
      <c r="A489" s="144"/>
      <c r="B489" s="138"/>
      <c r="C489" s="145"/>
      <c r="D489" s="77"/>
      <c r="E489" s="77"/>
    </row>
    <row r="490" spans="1:5" ht="13.2" x14ac:dyDescent="0.25">
      <c r="A490" s="144"/>
      <c r="B490" s="138"/>
      <c r="C490" s="145"/>
      <c r="D490" s="77"/>
      <c r="E490" s="77"/>
    </row>
    <row r="491" spans="1:5" ht="13.2" x14ac:dyDescent="0.25">
      <c r="A491" s="144"/>
      <c r="B491" s="138"/>
      <c r="C491" s="145"/>
      <c r="D491" s="77"/>
      <c r="E491" s="77"/>
    </row>
    <row r="492" spans="1:5" ht="13.2" x14ac:dyDescent="0.25">
      <c r="A492" s="144"/>
      <c r="B492" s="138"/>
      <c r="C492" s="145"/>
      <c r="D492" s="77"/>
      <c r="E492" s="77"/>
    </row>
    <row r="493" spans="1:5" ht="13.2" x14ac:dyDescent="0.25">
      <c r="A493" s="144"/>
      <c r="B493" s="138"/>
      <c r="C493" s="145"/>
      <c r="D493" s="77"/>
      <c r="E493" s="77"/>
    </row>
    <row r="494" spans="1:5" ht="13.2" x14ac:dyDescent="0.25">
      <c r="A494" s="144"/>
      <c r="B494" s="138"/>
      <c r="C494" s="145"/>
      <c r="D494" s="77"/>
      <c r="E494" s="77"/>
    </row>
    <row r="495" spans="1:5" ht="13.2" x14ac:dyDescent="0.25">
      <c r="A495" s="144"/>
      <c r="B495" s="138"/>
      <c r="C495" s="145"/>
      <c r="D495" s="77"/>
      <c r="E495" s="77"/>
    </row>
    <row r="496" spans="1:5" ht="13.2" x14ac:dyDescent="0.25">
      <c r="A496" s="144"/>
      <c r="B496" s="138"/>
      <c r="C496" s="145"/>
      <c r="D496" s="77"/>
      <c r="E496" s="77"/>
    </row>
    <row r="497" spans="1:5" ht="13.2" x14ac:dyDescent="0.25">
      <c r="A497" s="144"/>
      <c r="B497" s="138"/>
      <c r="C497" s="145"/>
      <c r="D497" s="77"/>
      <c r="E497" s="77"/>
    </row>
    <row r="498" spans="1:5" ht="13.2" x14ac:dyDescent="0.25">
      <c r="A498" s="144"/>
      <c r="B498" s="138"/>
      <c r="C498" s="145"/>
      <c r="D498" s="77"/>
      <c r="E498" s="77"/>
    </row>
    <row r="499" spans="1:5" ht="13.2" x14ac:dyDescent="0.25">
      <c r="A499" s="144"/>
      <c r="B499" s="138"/>
      <c r="C499" s="145"/>
      <c r="D499" s="77"/>
      <c r="E499" s="77"/>
    </row>
    <row r="500" spans="1:5" ht="13.2" x14ac:dyDescent="0.25">
      <c r="A500" s="144"/>
      <c r="B500" s="138"/>
      <c r="C500" s="145"/>
      <c r="D500" s="77"/>
      <c r="E500" s="77"/>
    </row>
    <row r="501" spans="1:5" ht="13.2" x14ac:dyDescent="0.25">
      <c r="A501" s="144"/>
      <c r="B501" s="138"/>
      <c r="C501" s="145"/>
      <c r="D501" s="77"/>
      <c r="E501" s="77"/>
    </row>
    <row r="502" spans="1:5" ht="13.2" x14ac:dyDescent="0.25">
      <c r="A502" s="144"/>
      <c r="B502" s="138"/>
      <c r="C502" s="145"/>
      <c r="D502" s="77"/>
      <c r="E502" s="77"/>
    </row>
    <row r="503" spans="1:5" ht="13.2" x14ac:dyDescent="0.25">
      <c r="A503" s="144"/>
      <c r="B503" s="138"/>
      <c r="C503" s="145"/>
      <c r="D503" s="77"/>
      <c r="E503" s="77"/>
    </row>
    <row r="504" spans="1:5" ht="13.2" x14ac:dyDescent="0.25">
      <c r="A504" s="144"/>
      <c r="B504" s="138"/>
      <c r="C504" s="145"/>
      <c r="D504" s="77"/>
      <c r="E504" s="77"/>
    </row>
    <row r="505" spans="1:5" ht="13.2" x14ac:dyDescent="0.25">
      <c r="A505" s="144"/>
      <c r="B505" s="138"/>
      <c r="C505" s="145"/>
      <c r="D505" s="77"/>
      <c r="E505" s="77"/>
    </row>
    <row r="506" spans="1:5" ht="13.2" x14ac:dyDescent="0.25">
      <c r="A506" s="144"/>
      <c r="B506" s="138"/>
      <c r="C506" s="145"/>
      <c r="D506" s="77"/>
      <c r="E506" s="77"/>
    </row>
    <row r="507" spans="1:5" ht="13.2" x14ac:dyDescent="0.25">
      <c r="A507" s="144"/>
      <c r="B507" s="138"/>
      <c r="C507" s="145"/>
      <c r="D507" s="77"/>
      <c r="E507" s="77"/>
    </row>
    <row r="508" spans="1:5" ht="13.2" x14ac:dyDescent="0.25">
      <c r="A508" s="144"/>
      <c r="B508" s="138"/>
      <c r="C508" s="145"/>
      <c r="D508" s="77"/>
      <c r="E508" s="77"/>
    </row>
    <row r="509" spans="1:5" ht="13.2" x14ac:dyDescent="0.25">
      <c r="A509" s="144"/>
      <c r="B509" s="138"/>
      <c r="C509" s="145"/>
      <c r="D509" s="77"/>
      <c r="E509" s="77"/>
    </row>
    <row r="510" spans="1:5" ht="13.2" x14ac:dyDescent="0.25">
      <c r="A510" s="144"/>
      <c r="B510" s="138"/>
      <c r="C510" s="145"/>
      <c r="D510" s="77"/>
      <c r="E510" s="77"/>
    </row>
    <row r="511" spans="1:5" ht="13.2" x14ac:dyDescent="0.25">
      <c r="A511" s="144"/>
      <c r="B511" s="138"/>
      <c r="C511" s="145"/>
      <c r="D511" s="77"/>
      <c r="E511" s="77"/>
    </row>
    <row r="512" spans="1:5" ht="13.2" x14ac:dyDescent="0.25">
      <c r="A512" s="144"/>
      <c r="B512" s="138"/>
      <c r="C512" s="145"/>
      <c r="D512" s="77"/>
      <c r="E512" s="77"/>
    </row>
    <row r="513" spans="1:5" ht="13.2" x14ac:dyDescent="0.25">
      <c r="A513" s="144"/>
      <c r="B513" s="138"/>
      <c r="C513" s="145"/>
      <c r="D513" s="77"/>
      <c r="E513" s="77"/>
    </row>
    <row r="514" spans="1:5" ht="13.2" x14ac:dyDescent="0.25">
      <c r="A514" s="144"/>
      <c r="B514" s="138"/>
      <c r="C514" s="145"/>
      <c r="D514" s="77"/>
      <c r="E514" s="77"/>
    </row>
    <row r="515" spans="1:5" ht="13.2" x14ac:dyDescent="0.25">
      <c r="A515" s="144"/>
      <c r="B515" s="138"/>
      <c r="C515" s="145"/>
      <c r="D515" s="77"/>
      <c r="E515" s="77"/>
    </row>
    <row r="516" spans="1:5" ht="13.2" x14ac:dyDescent="0.25">
      <c r="A516" s="144"/>
      <c r="B516" s="138"/>
      <c r="C516" s="145"/>
      <c r="D516" s="77"/>
      <c r="E516" s="77"/>
    </row>
    <row r="517" spans="1:5" ht="13.2" x14ac:dyDescent="0.25">
      <c r="A517" s="144"/>
      <c r="B517" s="138"/>
      <c r="C517" s="145"/>
      <c r="D517" s="77"/>
      <c r="E517" s="77"/>
    </row>
    <row r="518" spans="1:5" ht="13.2" x14ac:dyDescent="0.25">
      <c r="A518" s="144"/>
      <c r="B518" s="138"/>
      <c r="C518" s="145"/>
      <c r="D518" s="77"/>
      <c r="E518" s="77"/>
    </row>
    <row r="519" spans="1:5" ht="13.2" x14ac:dyDescent="0.25">
      <c r="A519" s="144"/>
      <c r="B519" s="138"/>
      <c r="C519" s="145"/>
      <c r="D519" s="77"/>
      <c r="E519" s="77"/>
    </row>
    <row r="520" spans="1:5" ht="13.2" x14ac:dyDescent="0.25">
      <c r="A520" s="144"/>
      <c r="B520" s="138"/>
      <c r="C520" s="145"/>
      <c r="D520" s="77"/>
      <c r="E520" s="77"/>
    </row>
    <row r="521" spans="1:5" ht="13.2" x14ac:dyDescent="0.25">
      <c r="A521" s="144"/>
      <c r="B521" s="138"/>
      <c r="C521" s="145"/>
      <c r="D521" s="77"/>
      <c r="E521" s="77"/>
    </row>
    <row r="522" spans="1:5" ht="13.2" x14ac:dyDescent="0.25">
      <c r="A522" s="144"/>
      <c r="B522" s="138"/>
      <c r="C522" s="145"/>
      <c r="D522" s="77"/>
      <c r="E522" s="77"/>
    </row>
    <row r="523" spans="1:5" ht="13.2" x14ac:dyDescent="0.25">
      <c r="A523" s="144"/>
      <c r="B523" s="138"/>
      <c r="C523" s="145"/>
      <c r="D523" s="77"/>
      <c r="E523" s="77"/>
    </row>
    <row r="524" spans="1:5" ht="13.2" x14ac:dyDescent="0.25">
      <c r="A524" s="144"/>
      <c r="B524" s="138"/>
      <c r="C524" s="145"/>
      <c r="D524" s="77"/>
      <c r="E524" s="77"/>
    </row>
    <row r="525" spans="1:5" ht="13.2" x14ac:dyDescent="0.25">
      <c r="A525" s="144"/>
      <c r="B525" s="138"/>
      <c r="C525" s="145"/>
      <c r="D525" s="77"/>
      <c r="E525" s="77"/>
    </row>
    <row r="526" spans="1:5" ht="13.2" x14ac:dyDescent="0.25">
      <c r="A526" s="144"/>
      <c r="B526" s="138"/>
      <c r="C526" s="145"/>
      <c r="D526" s="77"/>
      <c r="E526" s="77"/>
    </row>
    <row r="527" spans="1:5" ht="13.2" x14ac:dyDescent="0.25">
      <c r="A527" s="144"/>
      <c r="B527" s="138"/>
      <c r="C527" s="145"/>
      <c r="D527" s="77"/>
      <c r="E527" s="77"/>
    </row>
    <row r="528" spans="1:5" ht="13.2" x14ac:dyDescent="0.25">
      <c r="A528" s="144"/>
      <c r="B528" s="138"/>
      <c r="C528" s="145"/>
      <c r="D528" s="77"/>
      <c r="E528" s="77"/>
    </row>
    <row r="529" spans="1:5" ht="13.2" x14ac:dyDescent="0.25">
      <c r="A529" s="144"/>
      <c r="B529" s="138"/>
      <c r="C529" s="145"/>
      <c r="D529" s="77"/>
      <c r="E529" s="77"/>
    </row>
    <row r="530" spans="1:5" ht="13.2" x14ac:dyDescent="0.25">
      <c r="A530" s="144"/>
      <c r="B530" s="138"/>
      <c r="C530" s="145"/>
      <c r="D530" s="77"/>
      <c r="E530" s="77"/>
    </row>
    <row r="531" spans="1:5" ht="13.2" x14ac:dyDescent="0.25">
      <c r="A531" s="144"/>
      <c r="B531" s="138"/>
      <c r="C531" s="145"/>
      <c r="D531" s="77"/>
      <c r="E531" s="77"/>
    </row>
    <row r="532" spans="1:5" ht="13.2" x14ac:dyDescent="0.25">
      <c r="A532" s="144"/>
      <c r="B532" s="138"/>
      <c r="C532" s="145"/>
      <c r="D532" s="77"/>
      <c r="E532" s="77"/>
    </row>
    <row r="533" spans="1:5" ht="13.2" x14ac:dyDescent="0.25">
      <c r="A533" s="144"/>
      <c r="B533" s="138"/>
      <c r="C533" s="145"/>
      <c r="D533" s="77"/>
      <c r="E533" s="77"/>
    </row>
    <row r="534" spans="1:5" ht="13.2" x14ac:dyDescent="0.25">
      <c r="A534" s="144"/>
      <c r="B534" s="138"/>
      <c r="C534" s="145"/>
      <c r="D534" s="77"/>
      <c r="E534" s="77"/>
    </row>
    <row r="535" spans="1:5" ht="13.2" x14ac:dyDescent="0.25">
      <c r="A535" s="144"/>
      <c r="B535" s="138"/>
      <c r="C535" s="145"/>
      <c r="D535" s="77"/>
      <c r="E535" s="77"/>
    </row>
    <row r="536" spans="1:5" ht="13.2" x14ac:dyDescent="0.25">
      <c r="A536" s="144"/>
      <c r="B536" s="138"/>
      <c r="C536" s="145"/>
      <c r="D536" s="77"/>
      <c r="E536" s="77"/>
    </row>
    <row r="537" spans="1:5" ht="13.2" x14ac:dyDescent="0.25">
      <c r="A537" s="144"/>
      <c r="B537" s="138"/>
      <c r="C537" s="145"/>
      <c r="D537" s="77"/>
      <c r="E537" s="77"/>
    </row>
    <row r="538" spans="1:5" ht="13.2" x14ac:dyDescent="0.25">
      <c r="A538" s="144"/>
      <c r="B538" s="138"/>
      <c r="C538" s="145"/>
      <c r="D538" s="77"/>
      <c r="E538" s="77"/>
    </row>
    <row r="539" spans="1:5" ht="13.2" x14ac:dyDescent="0.25">
      <c r="A539" s="144"/>
      <c r="B539" s="138"/>
      <c r="C539" s="145"/>
      <c r="D539" s="77"/>
      <c r="E539" s="77"/>
    </row>
    <row r="540" spans="1:5" ht="13.2" x14ac:dyDescent="0.25">
      <c r="A540" s="144"/>
      <c r="B540" s="138"/>
      <c r="C540" s="145"/>
      <c r="D540" s="77"/>
      <c r="E540" s="77"/>
    </row>
    <row r="541" spans="1:5" ht="13.2" x14ac:dyDescent="0.25">
      <c r="A541" s="144"/>
      <c r="B541" s="138"/>
      <c r="C541" s="145"/>
      <c r="D541" s="77"/>
      <c r="E541" s="77"/>
    </row>
    <row r="542" spans="1:5" ht="13.2" x14ac:dyDescent="0.25">
      <c r="A542" s="144"/>
      <c r="B542" s="138"/>
      <c r="C542" s="145"/>
      <c r="D542" s="77"/>
      <c r="E542" s="77"/>
    </row>
    <row r="543" spans="1:5" ht="13.2" x14ac:dyDescent="0.25">
      <c r="A543" s="144"/>
      <c r="B543" s="138"/>
      <c r="C543" s="145"/>
      <c r="D543" s="77"/>
      <c r="E543" s="77"/>
    </row>
    <row r="544" spans="1:5" ht="13.2" x14ac:dyDescent="0.25">
      <c r="A544" s="144"/>
      <c r="B544" s="138"/>
      <c r="C544" s="145"/>
      <c r="D544" s="77"/>
      <c r="E544" s="77"/>
    </row>
    <row r="545" spans="1:5" ht="13.2" x14ac:dyDescent="0.25">
      <c r="A545" s="144"/>
      <c r="B545" s="138"/>
      <c r="C545" s="145"/>
      <c r="D545" s="77"/>
      <c r="E545" s="77"/>
    </row>
    <row r="546" spans="1:5" ht="13.2" x14ac:dyDescent="0.25">
      <c r="A546" s="144"/>
      <c r="B546" s="138"/>
      <c r="C546" s="145"/>
      <c r="D546" s="77"/>
      <c r="E546" s="77"/>
    </row>
    <row r="547" spans="1:5" ht="13.2" x14ac:dyDescent="0.25">
      <c r="A547" s="144"/>
      <c r="B547" s="138"/>
      <c r="C547" s="145"/>
      <c r="D547" s="77"/>
      <c r="E547" s="77"/>
    </row>
    <row r="548" spans="1:5" ht="13.2" x14ac:dyDescent="0.25">
      <c r="A548" s="144"/>
      <c r="B548" s="138"/>
      <c r="C548" s="145"/>
      <c r="D548" s="77"/>
      <c r="E548" s="77"/>
    </row>
    <row r="549" spans="1:5" ht="13.2" x14ac:dyDescent="0.25">
      <c r="A549" s="144"/>
      <c r="B549" s="138"/>
      <c r="C549" s="145"/>
      <c r="D549" s="77"/>
      <c r="E549" s="77"/>
    </row>
    <row r="550" spans="1:5" ht="13.2" x14ac:dyDescent="0.25">
      <c r="A550" s="144"/>
      <c r="B550" s="138"/>
      <c r="C550" s="145"/>
      <c r="D550" s="77"/>
      <c r="E550" s="77"/>
    </row>
    <row r="551" spans="1:5" ht="13.2" x14ac:dyDescent="0.25">
      <c r="A551" s="144"/>
      <c r="B551" s="138"/>
      <c r="C551" s="145"/>
      <c r="D551" s="77"/>
      <c r="E551" s="77"/>
    </row>
    <row r="552" spans="1:5" ht="13.2" x14ac:dyDescent="0.25">
      <c r="A552" s="144"/>
      <c r="B552" s="138"/>
      <c r="C552" s="145"/>
      <c r="D552" s="77"/>
      <c r="E552" s="77"/>
    </row>
    <row r="553" spans="1:5" ht="13.2" x14ac:dyDescent="0.25">
      <c r="A553" s="144"/>
      <c r="B553" s="138"/>
      <c r="C553" s="145"/>
      <c r="D553" s="77"/>
      <c r="E553" s="77"/>
    </row>
    <row r="554" spans="1:5" ht="13.2" x14ac:dyDescent="0.25">
      <c r="A554" s="144"/>
      <c r="B554" s="138"/>
      <c r="C554" s="145"/>
      <c r="D554" s="77"/>
      <c r="E554" s="77"/>
    </row>
    <row r="555" spans="1:5" ht="13.2" x14ac:dyDescent="0.25">
      <c r="A555" s="144"/>
      <c r="B555" s="138"/>
      <c r="C555" s="145"/>
      <c r="D555" s="77"/>
      <c r="E555" s="77"/>
    </row>
    <row r="556" spans="1:5" ht="13.2" x14ac:dyDescent="0.25">
      <c r="A556" s="144"/>
      <c r="B556" s="138"/>
      <c r="C556" s="145"/>
      <c r="D556" s="77"/>
      <c r="E556" s="77"/>
    </row>
    <row r="557" spans="1:5" ht="13.2" x14ac:dyDescent="0.25">
      <c r="A557" s="144"/>
      <c r="B557" s="138"/>
      <c r="C557" s="145"/>
      <c r="D557" s="77"/>
      <c r="E557" s="77"/>
    </row>
    <row r="558" spans="1:5" ht="13.2" x14ac:dyDescent="0.25">
      <c r="A558" s="144"/>
      <c r="B558" s="138"/>
      <c r="C558" s="145"/>
      <c r="D558" s="77"/>
      <c r="E558" s="77"/>
    </row>
    <row r="559" spans="1:5" ht="13.2" x14ac:dyDescent="0.25">
      <c r="A559" s="144"/>
      <c r="B559" s="138"/>
      <c r="C559" s="145"/>
      <c r="D559" s="77"/>
      <c r="E559" s="77"/>
    </row>
    <row r="560" spans="1:5" ht="13.2" x14ac:dyDescent="0.25">
      <c r="A560" s="144"/>
      <c r="B560" s="138"/>
      <c r="C560" s="145"/>
      <c r="D560" s="77"/>
      <c r="E560" s="77"/>
    </row>
    <row r="561" spans="1:5" ht="13.2" x14ac:dyDescent="0.25">
      <c r="A561" s="144"/>
      <c r="B561" s="138"/>
      <c r="C561" s="145"/>
      <c r="D561" s="77"/>
      <c r="E561" s="77"/>
    </row>
    <row r="562" spans="1:5" ht="13.2" x14ac:dyDescent="0.25">
      <c r="A562" s="144"/>
      <c r="B562" s="138"/>
      <c r="C562" s="145"/>
      <c r="D562" s="77"/>
      <c r="E562" s="77"/>
    </row>
    <row r="563" spans="1:5" ht="13.2" x14ac:dyDescent="0.25">
      <c r="A563" s="144"/>
      <c r="B563" s="138"/>
      <c r="C563" s="145"/>
      <c r="D563" s="77"/>
      <c r="E563" s="77"/>
    </row>
    <row r="564" spans="1:5" ht="13.2" x14ac:dyDescent="0.25">
      <c r="A564" s="144"/>
      <c r="B564" s="138"/>
      <c r="C564" s="145"/>
      <c r="D564" s="77"/>
      <c r="E564" s="77"/>
    </row>
    <row r="565" spans="1:5" ht="13.2" x14ac:dyDescent="0.25">
      <c r="A565" s="144"/>
      <c r="B565" s="138"/>
      <c r="C565" s="145"/>
      <c r="D565" s="77"/>
      <c r="E565" s="77"/>
    </row>
    <row r="566" spans="1:5" ht="13.2" x14ac:dyDescent="0.25">
      <c r="A566" s="144"/>
      <c r="B566" s="138"/>
      <c r="C566" s="145"/>
      <c r="D566" s="77"/>
      <c r="E566" s="77"/>
    </row>
    <row r="567" spans="1:5" ht="13.2" x14ac:dyDescent="0.25">
      <c r="A567" s="144"/>
      <c r="B567" s="138"/>
      <c r="C567" s="145"/>
      <c r="D567" s="77"/>
      <c r="E567" s="77"/>
    </row>
    <row r="568" spans="1:5" ht="13.2" x14ac:dyDescent="0.25">
      <c r="A568" s="144"/>
      <c r="B568" s="138"/>
      <c r="C568" s="145"/>
      <c r="D568" s="77"/>
      <c r="E568" s="77"/>
    </row>
    <row r="569" spans="1:5" ht="13.2" x14ac:dyDescent="0.25">
      <c r="A569" s="144"/>
      <c r="B569" s="138"/>
      <c r="C569" s="145"/>
      <c r="D569" s="77"/>
      <c r="E569" s="77"/>
    </row>
    <row r="570" spans="1:5" ht="13.2" x14ac:dyDescent="0.25">
      <c r="A570" s="144"/>
      <c r="B570" s="138"/>
      <c r="C570" s="145"/>
      <c r="D570" s="77"/>
      <c r="E570" s="77"/>
    </row>
    <row r="571" spans="1:5" ht="13.2" x14ac:dyDescent="0.25">
      <c r="A571" s="144"/>
      <c r="B571" s="138"/>
      <c r="C571" s="145"/>
      <c r="D571" s="77"/>
      <c r="E571" s="77"/>
    </row>
    <row r="572" spans="1:5" ht="13.2" x14ac:dyDescent="0.25">
      <c r="A572" s="144"/>
      <c r="B572" s="138"/>
      <c r="C572" s="145"/>
      <c r="D572" s="77"/>
      <c r="E572" s="77"/>
    </row>
    <row r="573" spans="1:5" ht="13.2" x14ac:dyDescent="0.25">
      <c r="A573" s="144"/>
      <c r="B573" s="138"/>
      <c r="C573" s="145"/>
      <c r="D573" s="77"/>
      <c r="E573" s="77"/>
    </row>
    <row r="574" spans="1:5" ht="13.2" x14ac:dyDescent="0.25">
      <c r="A574" s="144"/>
      <c r="B574" s="138"/>
      <c r="C574" s="145"/>
      <c r="D574" s="77"/>
      <c r="E574" s="77"/>
    </row>
    <row r="575" spans="1:5" ht="13.2" x14ac:dyDescent="0.25">
      <c r="A575" s="144"/>
      <c r="B575" s="138"/>
      <c r="C575" s="145"/>
      <c r="D575" s="77"/>
      <c r="E575" s="77"/>
    </row>
    <row r="576" spans="1:5" ht="13.2" x14ac:dyDescent="0.25">
      <c r="A576" s="144"/>
      <c r="B576" s="138"/>
      <c r="C576" s="145"/>
      <c r="D576" s="77"/>
      <c r="E576" s="77"/>
    </row>
    <row r="577" spans="1:5" ht="13.2" x14ac:dyDescent="0.25">
      <c r="A577" s="144"/>
      <c r="B577" s="138"/>
      <c r="C577" s="145"/>
      <c r="D577" s="77"/>
      <c r="E577" s="77"/>
    </row>
    <row r="578" spans="1:5" ht="13.2" x14ac:dyDescent="0.25">
      <c r="A578" s="144"/>
      <c r="B578" s="138"/>
      <c r="C578" s="145"/>
      <c r="D578" s="77"/>
      <c r="E578" s="77"/>
    </row>
    <row r="579" spans="1:5" ht="13.2" x14ac:dyDescent="0.25">
      <c r="A579" s="144"/>
      <c r="B579" s="138"/>
      <c r="C579" s="145"/>
      <c r="D579" s="77"/>
      <c r="E579" s="77"/>
    </row>
    <row r="580" spans="1:5" ht="13.2" x14ac:dyDescent="0.25">
      <c r="A580" s="144"/>
      <c r="B580" s="138"/>
      <c r="C580" s="145"/>
      <c r="D580" s="77"/>
      <c r="E580" s="77"/>
    </row>
    <row r="581" spans="1:5" ht="13.2" x14ac:dyDescent="0.25">
      <c r="A581" s="144"/>
      <c r="B581" s="138"/>
      <c r="C581" s="145"/>
      <c r="D581" s="77"/>
      <c r="E581" s="77"/>
    </row>
    <row r="582" spans="1:5" ht="13.2" x14ac:dyDescent="0.25">
      <c r="A582" s="144"/>
      <c r="B582" s="138"/>
      <c r="C582" s="145"/>
      <c r="D582" s="77"/>
      <c r="E582" s="77"/>
    </row>
    <row r="583" spans="1:5" ht="13.2" x14ac:dyDescent="0.25">
      <c r="A583" s="144"/>
      <c r="B583" s="138"/>
      <c r="C583" s="145"/>
      <c r="D583" s="77"/>
      <c r="E583" s="77"/>
    </row>
    <row r="584" spans="1:5" ht="13.2" x14ac:dyDescent="0.25">
      <c r="A584" s="144"/>
      <c r="B584" s="138"/>
      <c r="C584" s="145"/>
      <c r="D584" s="77"/>
      <c r="E584" s="77"/>
    </row>
    <row r="585" spans="1:5" ht="13.2" x14ac:dyDescent="0.25">
      <c r="A585" s="144"/>
      <c r="B585" s="138"/>
      <c r="C585" s="145"/>
      <c r="D585" s="77"/>
      <c r="E585" s="77"/>
    </row>
    <row r="586" spans="1:5" ht="13.2" x14ac:dyDescent="0.25">
      <c r="A586" s="144"/>
      <c r="B586" s="138"/>
      <c r="C586" s="145"/>
      <c r="D586" s="77"/>
      <c r="E586" s="77"/>
    </row>
    <row r="587" spans="1:5" ht="13.2" x14ac:dyDescent="0.25">
      <c r="A587" s="144"/>
      <c r="B587" s="138"/>
      <c r="C587" s="145"/>
      <c r="D587" s="77"/>
      <c r="E587" s="77"/>
    </row>
    <row r="588" spans="1:5" ht="13.2" x14ac:dyDescent="0.25">
      <c r="A588" s="144"/>
      <c r="B588" s="138"/>
      <c r="C588" s="145"/>
      <c r="D588" s="77"/>
      <c r="E588" s="77"/>
    </row>
    <row r="589" spans="1:5" ht="13.2" x14ac:dyDescent="0.25">
      <c r="A589" s="144"/>
      <c r="B589" s="138"/>
      <c r="C589" s="145"/>
      <c r="D589" s="77"/>
      <c r="E589" s="77"/>
    </row>
    <row r="590" spans="1:5" ht="13.2" x14ac:dyDescent="0.25">
      <c r="A590" s="144"/>
      <c r="B590" s="138"/>
      <c r="C590" s="145"/>
      <c r="D590" s="77"/>
      <c r="E590" s="77"/>
    </row>
    <row r="591" spans="1:5" ht="13.2" x14ac:dyDescent="0.25">
      <c r="A591" s="144"/>
      <c r="B591" s="138"/>
      <c r="C591" s="145"/>
      <c r="D591" s="77"/>
      <c r="E591" s="77"/>
    </row>
    <row r="592" spans="1:5" ht="13.2" x14ac:dyDescent="0.25">
      <c r="A592" s="144"/>
      <c r="B592" s="138"/>
      <c r="C592" s="145"/>
      <c r="D592" s="77"/>
      <c r="E592" s="77"/>
    </row>
    <row r="593" spans="1:5" ht="13.2" x14ac:dyDescent="0.25">
      <c r="A593" s="144"/>
      <c r="B593" s="138"/>
      <c r="C593" s="145"/>
      <c r="D593" s="77"/>
      <c r="E593" s="77"/>
    </row>
    <row r="594" spans="1:5" ht="13.2" x14ac:dyDescent="0.25">
      <c r="A594" s="144"/>
      <c r="B594" s="138"/>
      <c r="C594" s="145"/>
      <c r="D594" s="77"/>
      <c r="E594" s="77"/>
    </row>
    <row r="595" spans="1:5" ht="13.2" x14ac:dyDescent="0.25">
      <c r="A595" s="144"/>
      <c r="B595" s="138"/>
      <c r="C595" s="145"/>
      <c r="D595" s="77"/>
      <c r="E595" s="77"/>
    </row>
    <row r="596" spans="1:5" ht="13.2" x14ac:dyDescent="0.25">
      <c r="A596" s="144"/>
      <c r="B596" s="138"/>
      <c r="C596" s="145"/>
      <c r="D596" s="77"/>
      <c r="E596" s="77"/>
    </row>
    <row r="597" spans="1:5" ht="13.2" x14ac:dyDescent="0.25">
      <c r="A597" s="144"/>
      <c r="B597" s="138"/>
      <c r="C597" s="145"/>
      <c r="D597" s="77"/>
      <c r="E597" s="77"/>
    </row>
    <row r="598" spans="1:5" ht="13.2" x14ac:dyDescent="0.25">
      <c r="A598" s="144"/>
      <c r="B598" s="138"/>
      <c r="C598" s="145"/>
      <c r="D598" s="77"/>
      <c r="E598" s="77"/>
    </row>
    <row r="599" spans="1:5" ht="13.2" x14ac:dyDescent="0.25">
      <c r="A599" s="144"/>
      <c r="B599" s="138"/>
      <c r="C599" s="145"/>
      <c r="D599" s="77"/>
      <c r="E599" s="77"/>
    </row>
    <row r="600" spans="1:5" ht="13.2" x14ac:dyDescent="0.25">
      <c r="A600" s="144"/>
      <c r="B600" s="138"/>
      <c r="C600" s="145"/>
      <c r="D600" s="77"/>
      <c r="E600" s="77"/>
    </row>
    <row r="601" spans="1:5" ht="13.2" x14ac:dyDescent="0.25">
      <c r="A601" s="144"/>
      <c r="B601" s="138"/>
      <c r="C601" s="145"/>
      <c r="D601" s="77"/>
      <c r="E601" s="77"/>
    </row>
    <row r="602" spans="1:5" ht="13.2" x14ac:dyDescent="0.25">
      <c r="A602" s="144"/>
      <c r="B602" s="138"/>
      <c r="C602" s="145"/>
      <c r="D602" s="77"/>
      <c r="E602" s="77"/>
    </row>
    <row r="603" spans="1:5" ht="13.2" x14ac:dyDescent="0.25">
      <c r="A603" s="144"/>
      <c r="B603" s="138"/>
      <c r="C603" s="145"/>
      <c r="D603" s="77"/>
      <c r="E603" s="77"/>
    </row>
    <row r="604" spans="1:5" ht="13.2" x14ac:dyDescent="0.25">
      <c r="A604" s="144"/>
      <c r="B604" s="138"/>
      <c r="C604" s="145"/>
      <c r="D604" s="77"/>
      <c r="E604" s="77"/>
    </row>
    <row r="605" spans="1:5" ht="13.2" x14ac:dyDescent="0.25">
      <c r="A605" s="144"/>
      <c r="B605" s="138"/>
      <c r="C605" s="145"/>
      <c r="D605" s="77"/>
      <c r="E605" s="77"/>
    </row>
    <row r="606" spans="1:5" ht="13.2" x14ac:dyDescent="0.25">
      <c r="A606" s="144"/>
      <c r="B606" s="138"/>
      <c r="C606" s="145"/>
      <c r="D606" s="77"/>
      <c r="E606" s="77"/>
    </row>
    <row r="607" spans="1:5" ht="13.2" x14ac:dyDescent="0.25">
      <c r="A607" s="144"/>
      <c r="B607" s="138"/>
      <c r="C607" s="145"/>
      <c r="D607" s="77"/>
      <c r="E607" s="77"/>
    </row>
    <row r="608" spans="1:5" ht="13.2" x14ac:dyDescent="0.25">
      <c r="A608" s="144"/>
      <c r="B608" s="138"/>
      <c r="C608" s="145"/>
      <c r="D608" s="77"/>
      <c r="E608" s="77"/>
    </row>
    <row r="609" spans="1:5" ht="13.2" x14ac:dyDescent="0.25">
      <c r="A609" s="144"/>
      <c r="B609" s="138"/>
      <c r="C609" s="145"/>
      <c r="D609" s="77"/>
      <c r="E609" s="77"/>
    </row>
    <row r="610" spans="1:5" ht="13.2" x14ac:dyDescent="0.25">
      <c r="A610" s="144"/>
      <c r="B610" s="138"/>
      <c r="C610" s="145"/>
      <c r="D610" s="77"/>
      <c r="E610" s="77"/>
    </row>
    <row r="611" spans="1:5" ht="13.2" x14ac:dyDescent="0.25">
      <c r="A611" s="144"/>
      <c r="B611" s="138"/>
      <c r="C611" s="145"/>
      <c r="D611" s="77"/>
      <c r="E611" s="77"/>
    </row>
    <row r="612" spans="1:5" ht="13.2" x14ac:dyDescent="0.25">
      <c r="A612" s="144"/>
      <c r="B612" s="138"/>
      <c r="C612" s="145"/>
      <c r="D612" s="77"/>
      <c r="E612" s="77"/>
    </row>
    <row r="613" spans="1:5" ht="13.2" x14ac:dyDescent="0.25">
      <c r="A613" s="144"/>
      <c r="B613" s="138"/>
      <c r="C613" s="145"/>
      <c r="D613" s="77"/>
      <c r="E613" s="77"/>
    </row>
    <row r="614" spans="1:5" ht="13.2" x14ac:dyDescent="0.25">
      <c r="A614" s="144"/>
      <c r="B614" s="138"/>
      <c r="C614" s="145"/>
      <c r="D614" s="77"/>
      <c r="E614" s="77"/>
    </row>
    <row r="615" spans="1:5" ht="13.2" x14ac:dyDescent="0.25">
      <c r="A615" s="144"/>
      <c r="B615" s="138"/>
      <c r="C615" s="145"/>
      <c r="D615" s="77"/>
      <c r="E615" s="77"/>
    </row>
    <row r="616" spans="1:5" ht="13.2" x14ac:dyDescent="0.25">
      <c r="A616" s="144"/>
      <c r="B616" s="138"/>
      <c r="C616" s="145"/>
      <c r="D616" s="77"/>
      <c r="E616" s="77"/>
    </row>
    <row r="617" spans="1:5" ht="13.2" x14ac:dyDescent="0.25">
      <c r="A617" s="144"/>
      <c r="B617" s="138"/>
      <c r="C617" s="145"/>
      <c r="D617" s="77"/>
      <c r="E617" s="77"/>
    </row>
    <row r="618" spans="1:5" ht="13.2" x14ac:dyDescent="0.25">
      <c r="A618" s="144"/>
      <c r="B618" s="138"/>
      <c r="C618" s="145"/>
      <c r="D618" s="77"/>
      <c r="E618" s="77"/>
    </row>
    <row r="619" spans="1:5" ht="13.2" x14ac:dyDescent="0.25">
      <c r="A619" s="144"/>
      <c r="B619" s="138"/>
      <c r="C619" s="145"/>
      <c r="D619" s="77"/>
      <c r="E619" s="77"/>
    </row>
    <row r="620" spans="1:5" ht="13.2" x14ac:dyDescent="0.25">
      <c r="A620" s="144"/>
      <c r="B620" s="138"/>
      <c r="C620" s="145"/>
      <c r="D620" s="77"/>
      <c r="E620" s="77"/>
    </row>
    <row r="621" spans="1:5" ht="13.2" x14ac:dyDescent="0.25">
      <c r="A621" s="144"/>
      <c r="B621" s="138"/>
      <c r="C621" s="145"/>
      <c r="D621" s="77"/>
      <c r="E621" s="77"/>
    </row>
    <row r="622" spans="1:5" ht="13.2" x14ac:dyDescent="0.25">
      <c r="A622" s="144"/>
      <c r="B622" s="138"/>
      <c r="C622" s="145"/>
      <c r="D622" s="77"/>
      <c r="E622" s="77"/>
    </row>
    <row r="623" spans="1:5" ht="13.2" x14ac:dyDescent="0.25">
      <c r="A623" s="144"/>
      <c r="B623" s="138"/>
      <c r="C623" s="145"/>
      <c r="D623" s="77"/>
      <c r="E623" s="77"/>
    </row>
    <row r="624" spans="1:5" ht="13.2" x14ac:dyDescent="0.25">
      <c r="A624" s="144"/>
      <c r="B624" s="138"/>
      <c r="C624" s="145"/>
      <c r="D624" s="77"/>
      <c r="E624" s="77"/>
    </row>
    <row r="625" spans="1:5" ht="13.2" x14ac:dyDescent="0.25">
      <c r="A625" s="144"/>
      <c r="B625" s="138"/>
      <c r="C625" s="145"/>
      <c r="D625" s="77"/>
      <c r="E625" s="77"/>
    </row>
    <row r="626" spans="1:5" ht="13.2" x14ac:dyDescent="0.25">
      <c r="A626" s="144"/>
      <c r="B626" s="138"/>
      <c r="C626" s="145"/>
      <c r="D626" s="77"/>
      <c r="E626" s="77"/>
    </row>
    <row r="627" spans="1:5" ht="13.2" x14ac:dyDescent="0.25">
      <c r="A627" s="144"/>
      <c r="B627" s="138"/>
      <c r="C627" s="145"/>
      <c r="D627" s="77"/>
      <c r="E627" s="77"/>
    </row>
    <row r="628" spans="1:5" ht="13.2" x14ac:dyDescent="0.25">
      <c r="A628" s="144"/>
      <c r="B628" s="138"/>
      <c r="C628" s="145"/>
      <c r="D628" s="77"/>
      <c r="E628" s="77"/>
    </row>
    <row r="629" spans="1:5" ht="13.2" x14ac:dyDescent="0.25">
      <c r="A629" s="144"/>
      <c r="B629" s="138"/>
      <c r="C629" s="145"/>
      <c r="D629" s="77"/>
      <c r="E629" s="77"/>
    </row>
    <row r="630" spans="1:5" ht="13.2" x14ac:dyDescent="0.25">
      <c r="A630" s="144"/>
      <c r="B630" s="138"/>
      <c r="C630" s="145"/>
      <c r="D630" s="77"/>
      <c r="E630" s="77"/>
    </row>
    <row r="631" spans="1:5" ht="13.2" x14ac:dyDescent="0.25">
      <c r="A631" s="144"/>
      <c r="B631" s="138"/>
      <c r="C631" s="145"/>
      <c r="D631" s="77"/>
      <c r="E631" s="77"/>
    </row>
    <row r="632" spans="1:5" ht="13.2" x14ac:dyDescent="0.25">
      <c r="A632" s="144"/>
      <c r="B632" s="138"/>
      <c r="C632" s="145"/>
      <c r="D632" s="77"/>
      <c r="E632" s="77"/>
    </row>
    <row r="633" spans="1:5" ht="13.2" x14ac:dyDescent="0.25">
      <c r="A633" s="144"/>
      <c r="B633" s="138"/>
      <c r="C633" s="145"/>
      <c r="D633" s="77"/>
      <c r="E633" s="77"/>
    </row>
    <row r="634" spans="1:5" ht="13.2" x14ac:dyDescent="0.25">
      <c r="A634" s="144"/>
      <c r="B634" s="138"/>
      <c r="C634" s="145"/>
      <c r="D634" s="77"/>
      <c r="E634" s="77"/>
    </row>
    <row r="635" spans="1:5" ht="13.2" x14ac:dyDescent="0.25">
      <c r="A635" s="144"/>
      <c r="B635" s="138"/>
      <c r="C635" s="145"/>
      <c r="D635" s="77"/>
      <c r="E635" s="77"/>
    </row>
    <row r="636" spans="1:5" ht="13.2" x14ac:dyDescent="0.25">
      <c r="A636" s="144"/>
      <c r="B636" s="138"/>
      <c r="C636" s="145"/>
      <c r="D636" s="77"/>
      <c r="E636" s="77"/>
    </row>
    <row r="637" spans="1:5" ht="13.2" x14ac:dyDescent="0.25">
      <c r="A637" s="144"/>
      <c r="B637" s="138"/>
      <c r="C637" s="145"/>
      <c r="D637" s="77"/>
      <c r="E637" s="77"/>
    </row>
    <row r="638" spans="1:5" ht="13.2" x14ac:dyDescent="0.25">
      <c r="A638" s="144"/>
      <c r="B638" s="138"/>
      <c r="C638" s="145"/>
      <c r="D638" s="77"/>
      <c r="E638" s="77"/>
    </row>
    <row r="639" spans="1:5" ht="13.2" x14ac:dyDescent="0.25">
      <c r="A639" s="144"/>
      <c r="B639" s="138"/>
      <c r="C639" s="145"/>
      <c r="D639" s="77"/>
      <c r="E639" s="77"/>
    </row>
    <row r="640" spans="1:5" ht="13.2" x14ac:dyDescent="0.25">
      <c r="A640" s="144"/>
      <c r="B640" s="138"/>
      <c r="C640" s="145"/>
      <c r="D640" s="77"/>
      <c r="E640" s="77"/>
    </row>
    <row r="641" spans="1:5" ht="13.2" x14ac:dyDescent="0.25">
      <c r="A641" s="144"/>
      <c r="B641" s="138"/>
      <c r="C641" s="145"/>
      <c r="D641" s="77"/>
      <c r="E641" s="77"/>
    </row>
    <row r="642" spans="1:5" ht="13.2" x14ac:dyDescent="0.25">
      <c r="A642" s="144"/>
      <c r="B642" s="138"/>
      <c r="C642" s="145"/>
      <c r="D642" s="77"/>
      <c r="E642" s="77"/>
    </row>
    <row r="643" spans="1:5" ht="13.2" x14ac:dyDescent="0.25">
      <c r="A643" s="144"/>
      <c r="B643" s="138"/>
      <c r="C643" s="145"/>
      <c r="D643" s="77"/>
      <c r="E643" s="77"/>
    </row>
    <row r="644" spans="1:5" ht="13.2" x14ac:dyDescent="0.25">
      <c r="A644" s="144"/>
      <c r="B644" s="138"/>
      <c r="C644" s="145"/>
      <c r="D644" s="77"/>
      <c r="E644" s="77"/>
    </row>
    <row r="645" spans="1:5" ht="13.2" x14ac:dyDescent="0.25">
      <c r="A645" s="144"/>
      <c r="B645" s="138"/>
      <c r="C645" s="145"/>
      <c r="D645" s="77"/>
      <c r="E645" s="77"/>
    </row>
    <row r="646" spans="1:5" ht="13.2" x14ac:dyDescent="0.25">
      <c r="A646" s="144"/>
      <c r="B646" s="138"/>
      <c r="C646" s="145"/>
      <c r="D646" s="77"/>
      <c r="E646" s="77"/>
    </row>
    <row r="647" spans="1:5" ht="13.2" x14ac:dyDescent="0.25">
      <c r="A647" s="144"/>
      <c r="B647" s="138"/>
      <c r="C647" s="145"/>
      <c r="D647" s="77"/>
      <c r="E647" s="77"/>
    </row>
    <row r="648" spans="1:5" ht="13.2" x14ac:dyDescent="0.25">
      <c r="A648" s="144"/>
      <c r="B648" s="138"/>
      <c r="C648" s="145"/>
      <c r="D648" s="77"/>
      <c r="E648" s="77"/>
    </row>
    <row r="649" spans="1:5" ht="13.2" x14ac:dyDescent="0.25">
      <c r="A649" s="144"/>
      <c r="B649" s="138"/>
      <c r="C649" s="145"/>
      <c r="D649" s="77"/>
      <c r="E649" s="77"/>
    </row>
    <row r="650" spans="1:5" ht="13.2" x14ac:dyDescent="0.25">
      <c r="A650" s="144"/>
      <c r="B650" s="138"/>
      <c r="C650" s="145"/>
      <c r="D650" s="77"/>
      <c r="E650" s="77"/>
    </row>
    <row r="651" spans="1:5" ht="13.2" x14ac:dyDescent="0.25">
      <c r="A651" s="144"/>
      <c r="B651" s="138"/>
      <c r="C651" s="145"/>
      <c r="D651" s="77"/>
      <c r="E651" s="77"/>
    </row>
    <row r="652" spans="1:5" ht="13.2" x14ac:dyDescent="0.25">
      <c r="A652" s="144"/>
      <c r="B652" s="138"/>
      <c r="C652" s="145"/>
      <c r="D652" s="77"/>
      <c r="E652" s="77"/>
    </row>
    <row r="653" spans="1:5" ht="13.2" x14ac:dyDescent="0.25">
      <c r="A653" s="144"/>
      <c r="B653" s="138"/>
      <c r="C653" s="145"/>
      <c r="D653" s="77"/>
      <c r="E653" s="77"/>
    </row>
    <row r="654" spans="1:5" ht="13.2" x14ac:dyDescent="0.25">
      <c r="A654" s="144"/>
      <c r="B654" s="138"/>
      <c r="C654" s="145"/>
      <c r="D654" s="77"/>
      <c r="E654" s="77"/>
    </row>
    <row r="655" spans="1:5" ht="13.2" x14ac:dyDescent="0.25">
      <c r="A655" s="144"/>
      <c r="B655" s="138"/>
      <c r="C655" s="145"/>
      <c r="D655" s="77"/>
      <c r="E655" s="77"/>
    </row>
    <row r="656" spans="1:5" ht="13.2" x14ac:dyDescent="0.25">
      <c r="A656" s="144"/>
      <c r="B656" s="138"/>
      <c r="C656" s="145"/>
      <c r="D656" s="77"/>
      <c r="E656" s="77"/>
    </row>
    <row r="657" spans="1:5" ht="13.2" x14ac:dyDescent="0.25">
      <c r="A657" s="144"/>
      <c r="B657" s="138"/>
      <c r="C657" s="145"/>
      <c r="D657" s="77"/>
      <c r="E657" s="77"/>
    </row>
    <row r="658" spans="1:5" ht="13.2" x14ac:dyDescent="0.25">
      <c r="A658" s="144"/>
      <c r="B658" s="138"/>
      <c r="C658" s="145"/>
      <c r="D658" s="77"/>
      <c r="E658" s="77"/>
    </row>
    <row r="659" spans="1:5" ht="13.2" x14ac:dyDescent="0.25">
      <c r="A659" s="144"/>
      <c r="B659" s="138"/>
      <c r="C659" s="145"/>
      <c r="D659" s="77"/>
      <c r="E659" s="77"/>
    </row>
    <row r="660" spans="1:5" ht="13.2" x14ac:dyDescent="0.25">
      <c r="A660" s="144"/>
      <c r="B660" s="138"/>
      <c r="C660" s="145"/>
      <c r="D660" s="77"/>
      <c r="E660" s="77"/>
    </row>
    <row r="661" spans="1:5" ht="13.2" x14ac:dyDescent="0.25">
      <c r="A661" s="144"/>
      <c r="B661" s="138"/>
      <c r="C661" s="145"/>
      <c r="D661" s="77"/>
      <c r="E661" s="77"/>
    </row>
    <row r="662" spans="1:5" ht="13.2" x14ac:dyDescent="0.25">
      <c r="A662" s="144"/>
      <c r="B662" s="138"/>
      <c r="C662" s="145"/>
      <c r="D662" s="77"/>
      <c r="E662" s="77"/>
    </row>
    <row r="663" spans="1:5" ht="13.2" x14ac:dyDescent="0.25">
      <c r="A663" s="144"/>
      <c r="B663" s="138"/>
      <c r="C663" s="145"/>
      <c r="D663" s="77"/>
      <c r="E663" s="77"/>
    </row>
    <row r="664" spans="1:5" ht="13.2" x14ac:dyDescent="0.25">
      <c r="A664" s="144"/>
      <c r="B664" s="138"/>
      <c r="C664" s="145"/>
      <c r="D664" s="77"/>
      <c r="E664" s="77"/>
    </row>
    <row r="665" spans="1:5" ht="13.2" x14ac:dyDescent="0.25">
      <c r="A665" s="144"/>
      <c r="B665" s="138"/>
      <c r="C665" s="145"/>
      <c r="D665" s="77"/>
      <c r="E665" s="77"/>
    </row>
    <row r="666" spans="1:5" ht="13.2" x14ac:dyDescent="0.25">
      <c r="A666" s="144"/>
      <c r="B666" s="138"/>
      <c r="C666" s="145"/>
      <c r="D666" s="77"/>
      <c r="E666" s="77"/>
    </row>
    <row r="667" spans="1:5" ht="13.2" x14ac:dyDescent="0.25">
      <c r="A667" s="144"/>
      <c r="B667" s="138"/>
      <c r="C667" s="145"/>
      <c r="D667" s="77"/>
      <c r="E667" s="77"/>
    </row>
    <row r="668" spans="1:5" ht="13.2" x14ac:dyDescent="0.25">
      <c r="A668" s="144"/>
      <c r="B668" s="138"/>
      <c r="C668" s="145"/>
      <c r="D668" s="77"/>
      <c r="E668" s="77"/>
    </row>
    <row r="669" spans="1:5" ht="13.2" x14ac:dyDescent="0.25">
      <c r="A669" s="144"/>
      <c r="B669" s="138"/>
      <c r="C669" s="145"/>
      <c r="D669" s="77"/>
      <c r="E669" s="77"/>
    </row>
    <row r="670" spans="1:5" ht="13.2" x14ac:dyDescent="0.25">
      <c r="A670" s="144"/>
      <c r="B670" s="138"/>
      <c r="C670" s="145"/>
      <c r="D670" s="77"/>
      <c r="E670" s="77"/>
    </row>
    <row r="671" spans="1:5" ht="13.2" x14ac:dyDescent="0.25">
      <c r="A671" s="144"/>
      <c r="B671" s="138"/>
      <c r="C671" s="145"/>
      <c r="D671" s="77"/>
      <c r="E671" s="77"/>
    </row>
    <row r="672" spans="1:5" ht="13.2" x14ac:dyDescent="0.25">
      <c r="A672" s="144"/>
      <c r="B672" s="138"/>
      <c r="C672" s="145"/>
      <c r="D672" s="77"/>
      <c r="E672" s="77"/>
    </row>
    <row r="673" spans="1:5" ht="13.2" x14ac:dyDescent="0.25">
      <c r="A673" s="144"/>
      <c r="B673" s="138"/>
      <c r="C673" s="145"/>
      <c r="D673" s="77"/>
      <c r="E673" s="77"/>
    </row>
    <row r="674" spans="1:5" ht="13.2" x14ac:dyDescent="0.25">
      <c r="A674" s="144"/>
      <c r="B674" s="138"/>
      <c r="C674" s="145"/>
      <c r="D674" s="77"/>
      <c r="E674" s="77"/>
    </row>
    <row r="675" spans="1:5" ht="13.2" x14ac:dyDescent="0.25">
      <c r="A675" s="144"/>
      <c r="B675" s="138"/>
      <c r="C675" s="145"/>
      <c r="D675" s="77"/>
      <c r="E675" s="77"/>
    </row>
    <row r="676" spans="1:5" ht="13.2" x14ac:dyDescent="0.25">
      <c r="A676" s="144"/>
      <c r="B676" s="138"/>
      <c r="C676" s="145"/>
      <c r="D676" s="77"/>
      <c r="E676" s="77"/>
    </row>
    <row r="677" spans="1:5" ht="13.2" x14ac:dyDescent="0.25">
      <c r="A677" s="144"/>
      <c r="B677" s="138"/>
      <c r="C677" s="145"/>
      <c r="D677" s="77"/>
      <c r="E677" s="77"/>
    </row>
    <row r="678" spans="1:5" ht="13.2" x14ac:dyDescent="0.25">
      <c r="A678" s="144"/>
      <c r="B678" s="138"/>
      <c r="C678" s="145"/>
      <c r="D678" s="77"/>
      <c r="E678" s="77"/>
    </row>
    <row r="679" spans="1:5" ht="13.2" x14ac:dyDescent="0.25">
      <c r="A679" s="144"/>
      <c r="B679" s="138"/>
      <c r="C679" s="145"/>
      <c r="D679" s="77"/>
      <c r="E679" s="77"/>
    </row>
    <row r="680" spans="1:5" ht="13.2" x14ac:dyDescent="0.25">
      <c r="A680" s="144"/>
      <c r="B680" s="138"/>
      <c r="C680" s="145"/>
      <c r="D680" s="77"/>
      <c r="E680" s="77"/>
    </row>
    <row r="681" spans="1:5" ht="13.2" x14ac:dyDescent="0.25">
      <c r="A681" s="144"/>
      <c r="B681" s="138"/>
      <c r="C681" s="145"/>
      <c r="D681" s="77"/>
      <c r="E681" s="77"/>
    </row>
    <row r="682" spans="1:5" ht="13.2" x14ac:dyDescent="0.25">
      <c r="A682" s="144"/>
      <c r="B682" s="138"/>
      <c r="C682" s="145"/>
      <c r="D682" s="77"/>
      <c r="E682" s="77"/>
    </row>
    <row r="683" spans="1:5" ht="13.2" x14ac:dyDescent="0.25">
      <c r="A683" s="144"/>
      <c r="B683" s="138"/>
      <c r="C683" s="145"/>
      <c r="D683" s="77"/>
      <c r="E683" s="77"/>
    </row>
    <row r="684" spans="1:5" ht="13.2" x14ac:dyDescent="0.25">
      <c r="A684" s="144"/>
      <c r="B684" s="138"/>
      <c r="C684" s="145"/>
      <c r="D684" s="77"/>
      <c r="E684" s="77"/>
    </row>
    <row r="685" spans="1:5" ht="13.2" x14ac:dyDescent="0.25">
      <c r="A685" s="144"/>
      <c r="B685" s="138"/>
      <c r="C685" s="145"/>
      <c r="D685" s="77"/>
      <c r="E685" s="77"/>
    </row>
    <row r="686" spans="1:5" ht="13.2" x14ac:dyDescent="0.25">
      <c r="A686" s="144"/>
      <c r="B686" s="138"/>
      <c r="C686" s="145"/>
      <c r="D686" s="77"/>
      <c r="E686" s="77"/>
    </row>
    <row r="687" spans="1:5" ht="13.2" x14ac:dyDescent="0.25">
      <c r="A687" s="144"/>
      <c r="B687" s="138"/>
      <c r="C687" s="145"/>
      <c r="D687" s="77"/>
      <c r="E687" s="77"/>
    </row>
    <row r="688" spans="1:5" ht="13.2" x14ac:dyDescent="0.25">
      <c r="A688" s="144"/>
      <c r="B688" s="138"/>
      <c r="C688" s="145"/>
      <c r="D688" s="77"/>
      <c r="E688" s="77"/>
    </row>
    <row r="689" spans="1:5" ht="13.2" x14ac:dyDescent="0.25">
      <c r="A689" s="144"/>
      <c r="B689" s="138"/>
      <c r="C689" s="145"/>
      <c r="D689" s="77"/>
      <c r="E689" s="77"/>
    </row>
    <row r="690" spans="1:5" ht="13.2" x14ac:dyDescent="0.25">
      <c r="A690" s="144"/>
      <c r="B690" s="138"/>
      <c r="C690" s="145"/>
      <c r="D690" s="77"/>
      <c r="E690" s="77"/>
    </row>
    <row r="691" spans="1:5" ht="13.2" x14ac:dyDescent="0.25">
      <c r="A691" s="144"/>
      <c r="B691" s="138"/>
      <c r="C691" s="145"/>
      <c r="D691" s="77"/>
      <c r="E691" s="77"/>
    </row>
    <row r="692" spans="1:5" ht="13.2" x14ac:dyDescent="0.25">
      <c r="A692" s="144"/>
      <c r="B692" s="138"/>
      <c r="C692" s="145"/>
      <c r="D692" s="77"/>
      <c r="E692" s="77"/>
    </row>
    <row r="693" spans="1:5" ht="13.2" x14ac:dyDescent="0.25">
      <c r="A693" s="144"/>
      <c r="B693" s="138"/>
      <c r="C693" s="145"/>
      <c r="D693" s="77"/>
      <c r="E693" s="77"/>
    </row>
    <row r="694" spans="1:5" ht="13.2" x14ac:dyDescent="0.25">
      <c r="A694" s="144"/>
      <c r="B694" s="138"/>
      <c r="C694" s="145"/>
      <c r="D694" s="77"/>
      <c r="E694" s="77"/>
    </row>
    <row r="695" spans="1:5" ht="13.2" x14ac:dyDescent="0.25">
      <c r="A695" s="144"/>
      <c r="B695" s="138"/>
      <c r="C695" s="145"/>
      <c r="D695" s="77"/>
      <c r="E695" s="77"/>
    </row>
    <row r="696" spans="1:5" ht="13.2" x14ac:dyDescent="0.25">
      <c r="A696" s="144"/>
      <c r="B696" s="138"/>
      <c r="C696" s="145"/>
      <c r="D696" s="77"/>
      <c r="E696" s="77"/>
    </row>
    <row r="697" spans="1:5" ht="13.2" x14ac:dyDescent="0.25">
      <c r="A697" s="144"/>
      <c r="B697" s="138"/>
      <c r="C697" s="145"/>
      <c r="D697" s="77"/>
      <c r="E697" s="77"/>
    </row>
    <row r="698" spans="1:5" ht="13.2" x14ac:dyDescent="0.25">
      <c r="A698" s="144"/>
      <c r="B698" s="138"/>
      <c r="C698" s="145"/>
      <c r="D698" s="77"/>
      <c r="E698" s="77"/>
    </row>
    <row r="699" spans="1:5" ht="13.2" x14ac:dyDescent="0.25">
      <c r="A699" s="144"/>
      <c r="B699" s="138"/>
      <c r="C699" s="145"/>
      <c r="D699" s="77"/>
      <c r="E699" s="77"/>
    </row>
    <row r="700" spans="1:5" ht="13.2" x14ac:dyDescent="0.25">
      <c r="A700" s="144"/>
      <c r="B700" s="138"/>
      <c r="C700" s="145"/>
      <c r="D700" s="77"/>
      <c r="E700" s="77"/>
    </row>
    <row r="701" spans="1:5" ht="13.2" x14ac:dyDescent="0.25">
      <c r="A701" s="144"/>
      <c r="B701" s="138"/>
      <c r="C701" s="145"/>
      <c r="D701" s="77"/>
      <c r="E701" s="77"/>
    </row>
    <row r="702" spans="1:5" ht="13.2" x14ac:dyDescent="0.25">
      <c r="A702" s="144"/>
      <c r="B702" s="138"/>
      <c r="C702" s="145"/>
      <c r="D702" s="77"/>
      <c r="E702" s="77"/>
    </row>
    <row r="703" spans="1:5" ht="13.2" x14ac:dyDescent="0.25">
      <c r="A703" s="144"/>
      <c r="B703" s="138"/>
      <c r="C703" s="145"/>
      <c r="D703" s="77"/>
      <c r="E703" s="77"/>
    </row>
    <row r="704" spans="1:5" ht="13.2" x14ac:dyDescent="0.25">
      <c r="A704" s="144"/>
      <c r="B704" s="138"/>
      <c r="C704" s="145"/>
      <c r="D704" s="77"/>
      <c r="E704" s="77"/>
    </row>
    <row r="705" spans="1:5" ht="13.2" x14ac:dyDescent="0.25">
      <c r="A705" s="144"/>
      <c r="B705" s="138"/>
      <c r="C705" s="145"/>
      <c r="D705" s="77"/>
      <c r="E705" s="77"/>
    </row>
    <row r="706" spans="1:5" ht="13.2" x14ac:dyDescent="0.25">
      <c r="A706" s="144"/>
      <c r="B706" s="138"/>
      <c r="C706" s="145"/>
      <c r="D706" s="77"/>
      <c r="E706" s="77"/>
    </row>
    <row r="707" spans="1:5" ht="13.2" x14ac:dyDescent="0.25">
      <c r="A707" s="144"/>
      <c r="B707" s="138"/>
      <c r="C707" s="145"/>
      <c r="D707" s="77"/>
      <c r="E707" s="77"/>
    </row>
    <row r="708" spans="1:5" ht="13.2" x14ac:dyDescent="0.25">
      <c r="A708" s="144"/>
      <c r="B708" s="138"/>
      <c r="C708" s="145"/>
      <c r="D708" s="77"/>
      <c r="E708" s="77"/>
    </row>
    <row r="709" spans="1:5" ht="13.2" x14ac:dyDescent="0.25">
      <c r="A709" s="144"/>
      <c r="B709" s="138"/>
      <c r="C709" s="145"/>
      <c r="D709" s="77"/>
      <c r="E709" s="77"/>
    </row>
    <row r="710" spans="1:5" ht="13.2" x14ac:dyDescent="0.25">
      <c r="A710" s="144"/>
      <c r="B710" s="138"/>
      <c r="C710" s="145"/>
      <c r="D710" s="77"/>
      <c r="E710" s="77"/>
    </row>
    <row r="711" spans="1:5" ht="13.2" x14ac:dyDescent="0.25">
      <c r="A711" s="144"/>
      <c r="B711" s="138"/>
      <c r="C711" s="145"/>
      <c r="D711" s="77"/>
      <c r="E711" s="77"/>
    </row>
    <row r="712" spans="1:5" ht="13.2" x14ac:dyDescent="0.25">
      <c r="A712" s="144"/>
      <c r="B712" s="138"/>
      <c r="C712" s="145"/>
      <c r="D712" s="77"/>
      <c r="E712" s="77"/>
    </row>
    <row r="713" spans="1:5" ht="13.2" x14ac:dyDescent="0.25">
      <c r="A713" s="144"/>
      <c r="B713" s="138"/>
      <c r="C713" s="145"/>
      <c r="D713" s="77"/>
      <c r="E713" s="77"/>
    </row>
    <row r="714" spans="1:5" ht="13.2" x14ac:dyDescent="0.25">
      <c r="A714" s="144"/>
      <c r="B714" s="138"/>
      <c r="C714" s="145"/>
      <c r="D714" s="77"/>
      <c r="E714" s="77"/>
    </row>
    <row r="715" spans="1:5" ht="13.2" x14ac:dyDescent="0.25">
      <c r="A715" s="144"/>
      <c r="B715" s="138"/>
      <c r="C715" s="145"/>
      <c r="D715" s="77"/>
      <c r="E715" s="77"/>
    </row>
    <row r="716" spans="1:5" ht="13.2" x14ac:dyDescent="0.25">
      <c r="A716" s="144"/>
      <c r="B716" s="138"/>
      <c r="C716" s="145"/>
      <c r="D716" s="77"/>
      <c r="E716" s="77"/>
    </row>
    <row r="717" spans="1:5" ht="13.2" x14ac:dyDescent="0.25">
      <c r="A717" s="144"/>
      <c r="B717" s="138"/>
      <c r="C717" s="145"/>
      <c r="D717" s="77"/>
      <c r="E717" s="77"/>
    </row>
    <row r="718" spans="1:5" ht="13.2" x14ac:dyDescent="0.25">
      <c r="A718" s="144"/>
      <c r="B718" s="138"/>
      <c r="C718" s="145"/>
      <c r="D718" s="77"/>
      <c r="E718" s="77"/>
    </row>
    <row r="719" spans="1:5" ht="13.2" x14ac:dyDescent="0.25">
      <c r="A719" s="144"/>
      <c r="B719" s="138"/>
      <c r="C719" s="145"/>
      <c r="D719" s="77"/>
      <c r="E719" s="77"/>
    </row>
    <row r="720" spans="1:5" ht="13.2" x14ac:dyDescent="0.25">
      <c r="A720" s="144"/>
      <c r="B720" s="138"/>
      <c r="C720" s="145"/>
      <c r="D720" s="77"/>
      <c r="E720" s="77"/>
    </row>
    <row r="721" spans="1:5" ht="13.2" x14ac:dyDescent="0.25">
      <c r="A721" s="144"/>
      <c r="B721" s="138"/>
      <c r="C721" s="145"/>
      <c r="D721" s="77"/>
      <c r="E721" s="77"/>
    </row>
    <row r="722" spans="1:5" ht="13.2" x14ac:dyDescent="0.25">
      <c r="A722" s="144"/>
      <c r="B722" s="138"/>
      <c r="C722" s="145"/>
      <c r="D722" s="77"/>
      <c r="E722" s="77"/>
    </row>
    <row r="723" spans="1:5" ht="13.2" x14ac:dyDescent="0.25">
      <c r="A723" s="144"/>
      <c r="B723" s="138"/>
      <c r="C723" s="145"/>
      <c r="D723" s="77"/>
      <c r="E723" s="77"/>
    </row>
    <row r="724" spans="1:5" ht="13.2" x14ac:dyDescent="0.25">
      <c r="A724" s="144"/>
      <c r="B724" s="138"/>
      <c r="C724" s="145"/>
      <c r="D724" s="77"/>
      <c r="E724" s="77"/>
    </row>
    <row r="725" spans="1:5" ht="13.2" x14ac:dyDescent="0.25">
      <c r="A725" s="144"/>
      <c r="B725" s="138"/>
      <c r="C725" s="145"/>
      <c r="D725" s="77"/>
      <c r="E725" s="77"/>
    </row>
    <row r="726" spans="1:5" ht="13.2" x14ac:dyDescent="0.25">
      <c r="A726" s="144"/>
      <c r="B726" s="138"/>
      <c r="C726" s="145"/>
      <c r="D726" s="77"/>
      <c r="E726" s="77"/>
    </row>
    <row r="727" spans="1:5" ht="13.2" x14ac:dyDescent="0.25">
      <c r="A727" s="144"/>
      <c r="B727" s="138"/>
      <c r="C727" s="145"/>
      <c r="D727" s="77"/>
      <c r="E727" s="77"/>
    </row>
    <row r="728" spans="1:5" ht="13.2" x14ac:dyDescent="0.25">
      <c r="A728" s="144"/>
      <c r="B728" s="138"/>
      <c r="C728" s="145"/>
      <c r="D728" s="77"/>
      <c r="E728" s="77"/>
    </row>
    <row r="729" spans="1:5" ht="13.2" x14ac:dyDescent="0.25">
      <c r="A729" s="144"/>
      <c r="B729" s="138"/>
      <c r="C729" s="145"/>
      <c r="D729" s="77"/>
      <c r="E729" s="77"/>
    </row>
    <row r="730" spans="1:5" ht="13.2" x14ac:dyDescent="0.25">
      <c r="A730" s="144"/>
      <c r="B730" s="138"/>
      <c r="C730" s="145"/>
      <c r="D730" s="77"/>
      <c r="E730" s="77"/>
    </row>
    <row r="731" spans="1:5" ht="13.2" x14ac:dyDescent="0.25">
      <c r="A731" s="144"/>
      <c r="B731" s="138"/>
      <c r="C731" s="145"/>
      <c r="D731" s="77"/>
      <c r="E731" s="77"/>
    </row>
    <row r="732" spans="1:5" ht="13.2" x14ac:dyDescent="0.25">
      <c r="A732" s="144"/>
      <c r="B732" s="138"/>
      <c r="C732" s="145"/>
      <c r="D732" s="77"/>
      <c r="E732" s="77"/>
    </row>
    <row r="733" spans="1:5" ht="13.2" x14ac:dyDescent="0.25">
      <c r="A733" s="144"/>
      <c r="B733" s="138"/>
      <c r="C733" s="145"/>
      <c r="D733" s="77"/>
      <c r="E733" s="77"/>
    </row>
    <row r="734" spans="1:5" ht="13.2" x14ac:dyDescent="0.25">
      <c r="A734" s="144"/>
      <c r="B734" s="138"/>
      <c r="C734" s="145"/>
      <c r="D734" s="77"/>
      <c r="E734" s="77"/>
    </row>
    <row r="735" spans="1:5" ht="13.2" x14ac:dyDescent="0.25">
      <c r="A735" s="144"/>
      <c r="B735" s="138"/>
      <c r="C735" s="145"/>
      <c r="D735" s="77"/>
      <c r="E735" s="77"/>
    </row>
    <row r="736" spans="1:5" ht="13.2" x14ac:dyDescent="0.25">
      <c r="A736" s="144"/>
      <c r="B736" s="138"/>
      <c r="C736" s="145"/>
      <c r="D736" s="77"/>
      <c r="E736" s="77"/>
    </row>
    <row r="737" spans="1:5" ht="13.2" x14ac:dyDescent="0.25">
      <c r="A737" s="144"/>
      <c r="B737" s="138"/>
      <c r="C737" s="145"/>
      <c r="D737" s="77"/>
      <c r="E737" s="77"/>
    </row>
    <row r="738" spans="1:5" ht="13.2" x14ac:dyDescent="0.25">
      <c r="A738" s="144"/>
      <c r="B738" s="138"/>
      <c r="C738" s="145"/>
      <c r="D738" s="77"/>
      <c r="E738" s="77"/>
    </row>
    <row r="739" spans="1:5" ht="13.2" x14ac:dyDescent="0.25">
      <c r="A739" s="144"/>
      <c r="B739" s="138"/>
      <c r="C739" s="145"/>
      <c r="D739" s="77"/>
      <c r="E739" s="77"/>
    </row>
    <row r="740" spans="1:5" ht="13.2" x14ac:dyDescent="0.25">
      <c r="A740" s="144"/>
      <c r="B740" s="138"/>
      <c r="C740" s="145"/>
      <c r="D740" s="77"/>
      <c r="E740" s="77"/>
    </row>
    <row r="741" spans="1:5" ht="13.2" x14ac:dyDescent="0.25">
      <c r="A741" s="144"/>
      <c r="B741" s="138"/>
      <c r="C741" s="145"/>
      <c r="D741" s="77"/>
      <c r="E741" s="77"/>
    </row>
    <row r="742" spans="1:5" ht="13.2" x14ac:dyDescent="0.25">
      <c r="A742" s="144"/>
      <c r="B742" s="138"/>
      <c r="C742" s="145"/>
      <c r="D742" s="77"/>
      <c r="E742" s="77"/>
    </row>
    <row r="743" spans="1:5" ht="13.2" x14ac:dyDescent="0.25">
      <c r="A743" s="144"/>
      <c r="B743" s="138"/>
      <c r="C743" s="145"/>
      <c r="D743" s="77"/>
      <c r="E743" s="77"/>
    </row>
    <row r="744" spans="1:5" ht="13.2" x14ac:dyDescent="0.25">
      <c r="A744" s="144"/>
      <c r="B744" s="138"/>
      <c r="C744" s="145"/>
      <c r="D744" s="77"/>
      <c r="E744" s="77"/>
    </row>
    <row r="745" spans="1:5" ht="13.2" x14ac:dyDescent="0.25">
      <c r="A745" s="144"/>
      <c r="B745" s="138"/>
      <c r="C745" s="145"/>
      <c r="D745" s="77"/>
      <c r="E745" s="77"/>
    </row>
    <row r="746" spans="1:5" ht="13.2" x14ac:dyDescent="0.25">
      <c r="A746" s="144"/>
      <c r="B746" s="138"/>
      <c r="C746" s="145"/>
      <c r="D746" s="77"/>
      <c r="E746" s="77"/>
    </row>
    <row r="747" spans="1:5" ht="13.2" x14ac:dyDescent="0.25">
      <c r="A747" s="144"/>
      <c r="B747" s="138"/>
      <c r="C747" s="145"/>
      <c r="D747" s="77"/>
      <c r="E747" s="77"/>
    </row>
    <row r="748" spans="1:5" ht="13.2" x14ac:dyDescent="0.25">
      <c r="A748" s="144"/>
      <c r="B748" s="138"/>
      <c r="C748" s="145"/>
      <c r="D748" s="77"/>
      <c r="E748" s="77"/>
    </row>
    <row r="749" spans="1:5" ht="13.2" x14ac:dyDescent="0.25">
      <c r="A749" s="144"/>
      <c r="B749" s="138"/>
      <c r="C749" s="145"/>
      <c r="D749" s="77"/>
      <c r="E749" s="77"/>
    </row>
    <row r="750" spans="1:5" ht="13.2" x14ac:dyDescent="0.25">
      <c r="A750" s="144"/>
      <c r="B750" s="138"/>
      <c r="C750" s="145"/>
      <c r="D750" s="77"/>
      <c r="E750" s="77"/>
    </row>
    <row r="751" spans="1:5" ht="13.2" x14ac:dyDescent="0.25">
      <c r="A751" s="144"/>
      <c r="B751" s="138"/>
      <c r="C751" s="145"/>
      <c r="D751" s="77"/>
      <c r="E751" s="77"/>
    </row>
    <row r="752" spans="1:5" ht="13.2" x14ac:dyDescent="0.25">
      <c r="A752" s="144"/>
      <c r="B752" s="138"/>
      <c r="C752" s="145"/>
      <c r="D752" s="77"/>
      <c r="E752" s="77"/>
    </row>
    <row r="753" spans="1:5" ht="13.2" x14ac:dyDescent="0.25">
      <c r="A753" s="144"/>
      <c r="B753" s="138"/>
      <c r="C753" s="145"/>
      <c r="D753" s="77"/>
      <c r="E753" s="77"/>
    </row>
    <row r="754" spans="1:5" ht="13.2" x14ac:dyDescent="0.25">
      <c r="A754" s="144"/>
      <c r="B754" s="138"/>
      <c r="C754" s="145"/>
      <c r="D754" s="77"/>
      <c r="E754" s="77"/>
    </row>
    <row r="755" spans="1:5" ht="13.2" x14ac:dyDescent="0.25">
      <c r="A755" s="144"/>
      <c r="B755" s="138"/>
      <c r="C755" s="145"/>
      <c r="D755" s="77"/>
      <c r="E755" s="77"/>
    </row>
    <row r="756" spans="1:5" ht="13.2" x14ac:dyDescent="0.25">
      <c r="A756" s="144"/>
      <c r="B756" s="138"/>
      <c r="C756" s="145"/>
      <c r="D756" s="77"/>
      <c r="E756" s="77"/>
    </row>
    <row r="757" spans="1:5" ht="13.2" x14ac:dyDescent="0.25">
      <c r="A757" s="144"/>
      <c r="B757" s="138"/>
      <c r="C757" s="145"/>
      <c r="D757" s="77"/>
      <c r="E757" s="77"/>
    </row>
    <row r="758" spans="1:5" ht="13.2" x14ac:dyDescent="0.25">
      <c r="A758" s="144"/>
      <c r="B758" s="138"/>
      <c r="C758" s="145"/>
      <c r="D758" s="77"/>
      <c r="E758" s="77"/>
    </row>
    <row r="759" spans="1:5" ht="13.2" x14ac:dyDescent="0.25">
      <c r="A759" s="144"/>
      <c r="B759" s="138"/>
      <c r="C759" s="145"/>
      <c r="D759" s="77"/>
      <c r="E759" s="77"/>
    </row>
    <row r="760" spans="1:5" ht="13.2" x14ac:dyDescent="0.25">
      <c r="A760" s="144"/>
      <c r="B760" s="138"/>
      <c r="C760" s="145"/>
      <c r="D760" s="77"/>
      <c r="E760" s="77"/>
    </row>
    <row r="761" spans="1:5" ht="13.2" x14ac:dyDescent="0.25">
      <c r="A761" s="144"/>
      <c r="B761" s="138"/>
      <c r="C761" s="145"/>
      <c r="D761" s="77"/>
      <c r="E761" s="77"/>
    </row>
    <row r="762" spans="1:5" ht="13.2" x14ac:dyDescent="0.25">
      <c r="A762" s="144"/>
      <c r="B762" s="138"/>
      <c r="C762" s="145"/>
      <c r="D762" s="77"/>
      <c r="E762" s="77"/>
    </row>
    <row r="763" spans="1:5" ht="13.2" x14ac:dyDescent="0.25">
      <c r="A763" s="144"/>
      <c r="B763" s="138"/>
      <c r="C763" s="145"/>
      <c r="D763" s="77"/>
      <c r="E763" s="77"/>
    </row>
    <row r="764" spans="1:5" ht="13.2" x14ac:dyDescent="0.25">
      <c r="A764" s="144"/>
      <c r="B764" s="138"/>
      <c r="C764" s="145"/>
      <c r="D764" s="77"/>
      <c r="E764" s="77"/>
    </row>
    <row r="765" spans="1:5" ht="13.2" x14ac:dyDescent="0.25">
      <c r="A765" s="144"/>
      <c r="B765" s="138"/>
      <c r="C765" s="145"/>
      <c r="D765" s="77"/>
      <c r="E765" s="77"/>
    </row>
    <row r="766" spans="1:5" ht="13.2" x14ac:dyDescent="0.25">
      <c r="A766" s="144"/>
      <c r="B766" s="138"/>
      <c r="C766" s="145"/>
      <c r="D766" s="77"/>
      <c r="E766" s="77"/>
    </row>
    <row r="767" spans="1:5" ht="13.2" x14ac:dyDescent="0.25">
      <c r="A767" s="144"/>
      <c r="B767" s="138"/>
      <c r="C767" s="145"/>
      <c r="D767" s="77"/>
      <c r="E767" s="77"/>
    </row>
    <row r="768" spans="1:5" ht="13.2" x14ac:dyDescent="0.25">
      <c r="A768" s="144"/>
      <c r="B768" s="138"/>
      <c r="C768" s="145"/>
      <c r="D768" s="77"/>
      <c r="E768" s="77"/>
    </row>
    <row r="769" spans="1:5" ht="13.2" x14ac:dyDescent="0.25">
      <c r="A769" s="144"/>
      <c r="B769" s="138"/>
      <c r="C769" s="145"/>
      <c r="D769" s="77"/>
      <c r="E769" s="77"/>
    </row>
    <row r="770" spans="1:5" ht="13.2" x14ac:dyDescent="0.25">
      <c r="A770" s="144"/>
      <c r="B770" s="138"/>
      <c r="C770" s="145"/>
      <c r="D770" s="77"/>
      <c r="E770" s="77"/>
    </row>
    <row r="771" spans="1:5" ht="13.2" x14ac:dyDescent="0.25">
      <c r="A771" s="144"/>
      <c r="B771" s="138"/>
      <c r="C771" s="145"/>
      <c r="D771" s="77"/>
      <c r="E771" s="77"/>
    </row>
    <row r="772" spans="1:5" ht="13.2" x14ac:dyDescent="0.25">
      <c r="A772" s="144"/>
      <c r="B772" s="138"/>
      <c r="C772" s="145"/>
      <c r="D772" s="77"/>
      <c r="E772" s="77"/>
    </row>
    <row r="773" spans="1:5" ht="13.2" x14ac:dyDescent="0.25">
      <c r="A773" s="144"/>
      <c r="B773" s="138"/>
      <c r="C773" s="145"/>
      <c r="D773" s="77"/>
      <c r="E773" s="77"/>
    </row>
    <row r="774" spans="1:5" ht="13.2" x14ac:dyDescent="0.25">
      <c r="A774" s="144"/>
      <c r="B774" s="138"/>
      <c r="C774" s="145"/>
      <c r="D774" s="77"/>
      <c r="E774" s="77"/>
    </row>
    <row r="775" spans="1:5" ht="13.2" x14ac:dyDescent="0.25">
      <c r="A775" s="144"/>
      <c r="B775" s="138"/>
      <c r="C775" s="145"/>
      <c r="D775" s="77"/>
      <c r="E775" s="77"/>
    </row>
    <row r="776" spans="1:5" ht="13.2" x14ac:dyDescent="0.25">
      <c r="A776" s="144"/>
      <c r="B776" s="138"/>
      <c r="C776" s="145"/>
      <c r="D776" s="77"/>
      <c r="E776" s="77"/>
    </row>
    <row r="777" spans="1:5" ht="13.2" x14ac:dyDescent="0.25">
      <c r="A777" s="144"/>
      <c r="B777" s="138"/>
      <c r="C777" s="145"/>
      <c r="D777" s="77"/>
      <c r="E777" s="77"/>
    </row>
    <row r="778" spans="1:5" ht="13.2" x14ac:dyDescent="0.25">
      <c r="A778" s="144"/>
      <c r="B778" s="138"/>
      <c r="C778" s="145"/>
      <c r="D778" s="77"/>
      <c r="E778" s="77"/>
    </row>
    <row r="779" spans="1:5" ht="13.2" x14ac:dyDescent="0.25">
      <c r="A779" s="144"/>
      <c r="B779" s="138"/>
      <c r="C779" s="145"/>
      <c r="D779" s="77"/>
      <c r="E779" s="77"/>
    </row>
    <row r="780" spans="1:5" ht="13.2" x14ac:dyDescent="0.25">
      <c r="A780" s="144"/>
      <c r="B780" s="138"/>
      <c r="C780" s="145"/>
      <c r="D780" s="77"/>
      <c r="E780" s="77"/>
    </row>
    <row r="781" spans="1:5" ht="13.2" x14ac:dyDescent="0.25">
      <c r="A781" s="144"/>
      <c r="B781" s="138"/>
      <c r="C781" s="145"/>
      <c r="D781" s="77"/>
      <c r="E781" s="77"/>
    </row>
    <row r="782" spans="1:5" ht="13.2" x14ac:dyDescent="0.25">
      <c r="A782" s="144"/>
      <c r="B782" s="138"/>
      <c r="C782" s="145"/>
      <c r="D782" s="77"/>
      <c r="E782" s="77"/>
    </row>
    <row r="783" spans="1:5" ht="13.2" x14ac:dyDescent="0.25">
      <c r="A783" s="144"/>
      <c r="B783" s="138"/>
      <c r="C783" s="145"/>
      <c r="D783" s="77"/>
      <c r="E783" s="77"/>
    </row>
    <row r="784" spans="1:5" ht="13.2" x14ac:dyDescent="0.25">
      <c r="A784" s="144"/>
      <c r="B784" s="138"/>
      <c r="C784" s="145"/>
      <c r="D784" s="77"/>
      <c r="E784" s="77"/>
    </row>
    <row r="785" spans="1:5" ht="13.2" x14ac:dyDescent="0.25">
      <c r="A785" s="144"/>
      <c r="B785" s="138"/>
      <c r="C785" s="145"/>
      <c r="D785" s="77"/>
      <c r="E785" s="77"/>
    </row>
    <row r="786" spans="1:5" ht="13.2" x14ac:dyDescent="0.25">
      <c r="A786" s="144"/>
      <c r="B786" s="138"/>
      <c r="C786" s="145"/>
      <c r="D786" s="77"/>
      <c r="E786" s="77"/>
    </row>
    <row r="787" spans="1:5" ht="13.2" x14ac:dyDescent="0.25">
      <c r="A787" s="144"/>
      <c r="B787" s="138"/>
      <c r="C787" s="145"/>
      <c r="D787" s="77"/>
      <c r="E787" s="77"/>
    </row>
    <row r="788" spans="1:5" ht="13.2" x14ac:dyDescent="0.25">
      <c r="A788" s="144"/>
      <c r="B788" s="138"/>
      <c r="C788" s="145"/>
      <c r="D788" s="77"/>
      <c r="E788" s="77"/>
    </row>
    <row r="789" spans="1:5" ht="13.2" x14ac:dyDescent="0.25">
      <c r="A789" s="144"/>
      <c r="B789" s="138"/>
      <c r="C789" s="145"/>
      <c r="D789" s="77"/>
      <c r="E789" s="77"/>
    </row>
    <row r="790" spans="1:5" ht="13.2" x14ac:dyDescent="0.25">
      <c r="A790" s="144"/>
      <c r="B790" s="138"/>
      <c r="C790" s="145"/>
      <c r="D790" s="77"/>
      <c r="E790" s="77"/>
    </row>
    <row r="791" spans="1:5" ht="13.2" x14ac:dyDescent="0.25">
      <c r="A791" s="144"/>
      <c r="B791" s="138"/>
      <c r="C791" s="145"/>
      <c r="D791" s="77"/>
      <c r="E791" s="77"/>
    </row>
    <row r="792" spans="1:5" ht="13.2" x14ac:dyDescent="0.25">
      <c r="A792" s="144"/>
      <c r="B792" s="138"/>
      <c r="C792" s="145"/>
      <c r="D792" s="77"/>
      <c r="E792" s="77"/>
    </row>
    <row r="793" spans="1:5" ht="13.2" x14ac:dyDescent="0.25">
      <c r="A793" s="144"/>
      <c r="B793" s="138"/>
      <c r="C793" s="145"/>
      <c r="D793" s="77"/>
      <c r="E793" s="77"/>
    </row>
    <row r="794" spans="1:5" ht="13.2" x14ac:dyDescent="0.25">
      <c r="A794" s="144"/>
      <c r="B794" s="138"/>
      <c r="C794" s="145"/>
      <c r="D794" s="77"/>
      <c r="E794" s="77"/>
    </row>
    <row r="795" spans="1:5" ht="13.2" x14ac:dyDescent="0.25">
      <c r="A795" s="144"/>
      <c r="B795" s="138"/>
      <c r="C795" s="145"/>
      <c r="D795" s="77"/>
      <c r="E795" s="77"/>
    </row>
    <row r="796" spans="1:5" ht="13.2" x14ac:dyDescent="0.25">
      <c r="A796" s="144"/>
      <c r="B796" s="138"/>
      <c r="C796" s="145"/>
      <c r="D796" s="77"/>
      <c r="E796" s="77"/>
    </row>
    <row r="797" spans="1:5" ht="13.2" x14ac:dyDescent="0.25">
      <c r="A797" s="144"/>
      <c r="B797" s="138"/>
      <c r="C797" s="145"/>
      <c r="D797" s="77"/>
      <c r="E797" s="77"/>
    </row>
    <row r="798" spans="1:5" ht="13.2" x14ac:dyDescent="0.25">
      <c r="A798" s="144"/>
      <c r="B798" s="138"/>
      <c r="C798" s="145"/>
      <c r="D798" s="77"/>
      <c r="E798" s="77"/>
    </row>
    <row r="799" spans="1:5" ht="13.2" x14ac:dyDescent="0.25">
      <c r="A799" s="144"/>
      <c r="B799" s="138"/>
      <c r="C799" s="145"/>
      <c r="D799" s="77"/>
      <c r="E799" s="77"/>
    </row>
    <row r="800" spans="1:5" ht="13.2" x14ac:dyDescent="0.25">
      <c r="A800" s="144"/>
      <c r="B800" s="138"/>
      <c r="C800" s="145"/>
      <c r="D800" s="77"/>
      <c r="E800" s="77"/>
    </row>
    <row r="801" spans="1:5" ht="13.2" x14ac:dyDescent="0.25">
      <c r="A801" s="144"/>
      <c r="B801" s="138"/>
      <c r="C801" s="145"/>
      <c r="D801" s="77"/>
      <c r="E801" s="77"/>
    </row>
    <row r="802" spans="1:5" ht="13.2" x14ac:dyDescent="0.25">
      <c r="A802" s="144"/>
      <c r="B802" s="138"/>
      <c r="C802" s="145"/>
      <c r="D802" s="77"/>
      <c r="E802" s="77"/>
    </row>
    <row r="803" spans="1:5" ht="13.2" x14ac:dyDescent="0.25">
      <c r="A803" s="144"/>
      <c r="B803" s="138"/>
      <c r="C803" s="145"/>
      <c r="D803" s="77"/>
      <c r="E803" s="77"/>
    </row>
    <row r="804" spans="1:5" ht="13.2" x14ac:dyDescent="0.25">
      <c r="A804" s="144"/>
      <c r="B804" s="138"/>
      <c r="C804" s="145"/>
      <c r="D804" s="77"/>
      <c r="E804" s="77"/>
    </row>
    <row r="805" spans="1:5" ht="13.2" x14ac:dyDescent="0.25">
      <c r="A805" s="144"/>
      <c r="B805" s="138"/>
      <c r="C805" s="145"/>
      <c r="D805" s="77"/>
      <c r="E805" s="77"/>
    </row>
    <row r="806" spans="1:5" ht="13.2" x14ac:dyDescent="0.25">
      <c r="A806" s="144"/>
      <c r="B806" s="138"/>
      <c r="C806" s="145"/>
      <c r="D806" s="77"/>
      <c r="E806" s="77"/>
    </row>
    <row r="807" spans="1:5" ht="13.2" x14ac:dyDescent="0.25">
      <c r="A807" s="144"/>
      <c r="B807" s="138"/>
      <c r="C807" s="145"/>
      <c r="D807" s="77"/>
      <c r="E807" s="77"/>
    </row>
    <row r="808" spans="1:5" ht="13.2" x14ac:dyDescent="0.25">
      <c r="A808" s="144"/>
      <c r="B808" s="138"/>
      <c r="C808" s="145"/>
      <c r="D808" s="77"/>
      <c r="E808" s="77"/>
    </row>
    <row r="809" spans="1:5" ht="13.2" x14ac:dyDescent="0.25">
      <c r="A809" s="144"/>
      <c r="B809" s="138"/>
      <c r="C809" s="145"/>
      <c r="D809" s="77"/>
      <c r="E809" s="77"/>
    </row>
    <row r="810" spans="1:5" ht="13.2" x14ac:dyDescent="0.25">
      <c r="A810" s="144"/>
      <c r="B810" s="138"/>
      <c r="C810" s="145"/>
      <c r="D810" s="77"/>
      <c r="E810" s="77"/>
    </row>
    <row r="811" spans="1:5" ht="13.2" x14ac:dyDescent="0.25">
      <c r="A811" s="144"/>
      <c r="B811" s="138"/>
      <c r="C811" s="145"/>
      <c r="D811" s="77"/>
      <c r="E811" s="77"/>
    </row>
    <row r="812" spans="1:5" ht="13.2" x14ac:dyDescent="0.25">
      <c r="A812" s="144"/>
      <c r="B812" s="138"/>
      <c r="C812" s="145"/>
      <c r="D812" s="77"/>
      <c r="E812" s="77"/>
    </row>
    <row r="813" spans="1:5" ht="13.2" x14ac:dyDescent="0.25">
      <c r="A813" s="144"/>
      <c r="B813" s="138"/>
      <c r="C813" s="145"/>
      <c r="D813" s="77"/>
      <c r="E813" s="77"/>
    </row>
    <row r="814" spans="1:5" ht="13.2" x14ac:dyDescent="0.25">
      <c r="A814" s="144"/>
      <c r="B814" s="138"/>
      <c r="C814" s="145"/>
      <c r="D814" s="77"/>
      <c r="E814" s="77"/>
    </row>
    <row r="815" spans="1:5" ht="13.2" x14ac:dyDescent="0.25">
      <c r="A815" s="144"/>
      <c r="B815" s="138"/>
      <c r="C815" s="145"/>
      <c r="D815" s="77"/>
      <c r="E815" s="77"/>
    </row>
    <row r="816" spans="1:5" ht="13.2" x14ac:dyDescent="0.25">
      <c r="A816" s="144"/>
      <c r="B816" s="138"/>
      <c r="C816" s="145"/>
      <c r="D816" s="77"/>
      <c r="E816" s="77"/>
    </row>
    <row r="817" spans="1:5" ht="13.2" x14ac:dyDescent="0.25">
      <c r="A817" s="144"/>
      <c r="B817" s="138"/>
      <c r="C817" s="145"/>
      <c r="D817" s="77"/>
      <c r="E817" s="77"/>
    </row>
    <row r="818" spans="1:5" ht="13.2" x14ac:dyDescent="0.25">
      <c r="A818" s="144"/>
      <c r="B818" s="138"/>
      <c r="C818" s="145"/>
      <c r="D818" s="77"/>
      <c r="E818" s="77"/>
    </row>
    <row r="819" spans="1:5" ht="13.2" x14ac:dyDescent="0.25">
      <c r="A819" s="144"/>
      <c r="B819" s="138"/>
      <c r="C819" s="145"/>
      <c r="D819" s="77"/>
      <c r="E819" s="77"/>
    </row>
    <row r="820" spans="1:5" ht="13.2" x14ac:dyDescent="0.25">
      <c r="A820" s="144"/>
      <c r="B820" s="138"/>
      <c r="C820" s="145"/>
      <c r="D820" s="77"/>
      <c r="E820" s="77"/>
    </row>
    <row r="821" spans="1:5" ht="13.2" x14ac:dyDescent="0.25">
      <c r="A821" s="144"/>
      <c r="B821" s="138"/>
      <c r="C821" s="145"/>
      <c r="D821" s="77"/>
      <c r="E821" s="77"/>
    </row>
    <row r="822" spans="1:5" ht="13.2" x14ac:dyDescent="0.25">
      <c r="A822" s="144"/>
      <c r="B822" s="138"/>
      <c r="C822" s="145"/>
      <c r="D822" s="77"/>
      <c r="E822" s="77"/>
    </row>
    <row r="823" spans="1:5" ht="13.2" x14ac:dyDescent="0.25">
      <c r="A823" s="144"/>
      <c r="B823" s="138"/>
      <c r="C823" s="145"/>
      <c r="D823" s="77"/>
      <c r="E823" s="77"/>
    </row>
    <row r="824" spans="1:5" ht="13.2" x14ac:dyDescent="0.25">
      <c r="A824" s="144"/>
      <c r="B824" s="138"/>
      <c r="C824" s="145"/>
      <c r="D824" s="77"/>
      <c r="E824" s="77"/>
    </row>
    <row r="825" spans="1:5" ht="13.2" x14ac:dyDescent="0.25">
      <c r="A825" s="144"/>
      <c r="B825" s="138"/>
      <c r="C825" s="145"/>
      <c r="D825" s="77"/>
      <c r="E825" s="77"/>
    </row>
    <row r="826" spans="1:5" ht="13.2" x14ac:dyDescent="0.25">
      <c r="A826" s="144"/>
      <c r="B826" s="138"/>
      <c r="C826" s="145"/>
      <c r="D826" s="77"/>
      <c r="E826" s="77"/>
    </row>
    <row r="827" spans="1:5" ht="13.2" x14ac:dyDescent="0.25">
      <c r="A827" s="144"/>
      <c r="B827" s="138"/>
      <c r="C827" s="145"/>
      <c r="D827" s="77"/>
      <c r="E827" s="77"/>
    </row>
    <row r="828" spans="1:5" ht="13.2" x14ac:dyDescent="0.25">
      <c r="A828" s="144"/>
      <c r="B828" s="138"/>
      <c r="C828" s="145"/>
      <c r="D828" s="77"/>
      <c r="E828" s="77"/>
    </row>
    <row r="829" spans="1:5" ht="13.2" x14ac:dyDescent="0.25">
      <c r="A829" s="144"/>
      <c r="B829" s="138"/>
      <c r="C829" s="145"/>
      <c r="D829" s="77"/>
      <c r="E829" s="77"/>
    </row>
    <row r="830" spans="1:5" ht="13.2" x14ac:dyDescent="0.25">
      <c r="A830" s="144"/>
      <c r="B830" s="138"/>
      <c r="C830" s="145"/>
      <c r="D830" s="77"/>
      <c r="E830" s="77"/>
    </row>
    <row r="831" spans="1:5" ht="13.2" x14ac:dyDescent="0.25">
      <c r="A831" s="144"/>
      <c r="B831" s="138"/>
      <c r="C831" s="145"/>
      <c r="D831" s="77"/>
      <c r="E831" s="77"/>
    </row>
    <row r="832" spans="1:5" ht="13.2" x14ac:dyDescent="0.25">
      <c r="A832" s="144"/>
      <c r="B832" s="138"/>
      <c r="C832" s="145"/>
      <c r="D832" s="77"/>
      <c r="E832" s="77"/>
    </row>
    <row r="833" spans="1:5" ht="13.2" x14ac:dyDescent="0.25">
      <c r="A833" s="144"/>
      <c r="B833" s="138"/>
      <c r="C833" s="145"/>
      <c r="D833" s="77"/>
      <c r="E833" s="77"/>
    </row>
    <row r="834" spans="1:5" ht="13.2" x14ac:dyDescent="0.25">
      <c r="A834" s="144"/>
      <c r="B834" s="138"/>
      <c r="C834" s="145"/>
      <c r="D834" s="77"/>
      <c r="E834" s="77"/>
    </row>
    <row r="835" spans="1:5" ht="13.2" x14ac:dyDescent="0.25">
      <c r="A835" s="144"/>
      <c r="B835" s="138"/>
      <c r="C835" s="145"/>
      <c r="D835" s="77"/>
      <c r="E835" s="77"/>
    </row>
    <row r="836" spans="1:5" ht="13.2" x14ac:dyDescent="0.25">
      <c r="A836" s="144"/>
      <c r="B836" s="138"/>
      <c r="C836" s="145"/>
      <c r="D836" s="77"/>
      <c r="E836" s="77"/>
    </row>
    <row r="837" spans="1:5" ht="13.2" x14ac:dyDescent="0.25">
      <c r="A837" s="144"/>
      <c r="B837" s="138"/>
      <c r="C837" s="145"/>
      <c r="D837" s="77"/>
      <c r="E837" s="77"/>
    </row>
    <row r="838" spans="1:5" ht="13.2" x14ac:dyDescent="0.25">
      <c r="A838" s="144"/>
      <c r="B838" s="138"/>
      <c r="C838" s="145"/>
      <c r="D838" s="77"/>
      <c r="E838" s="77"/>
    </row>
    <row r="839" spans="1:5" ht="13.2" x14ac:dyDescent="0.25">
      <c r="A839" s="144"/>
      <c r="B839" s="138"/>
      <c r="C839" s="145"/>
      <c r="D839" s="77"/>
      <c r="E839" s="77"/>
    </row>
    <row r="840" spans="1:5" ht="13.2" x14ac:dyDescent="0.25">
      <c r="A840" s="144"/>
      <c r="B840" s="138"/>
      <c r="C840" s="145"/>
      <c r="D840" s="77"/>
      <c r="E840" s="77"/>
    </row>
    <row r="841" spans="1:5" ht="13.2" x14ac:dyDescent="0.25">
      <c r="A841" s="144"/>
      <c r="B841" s="138"/>
      <c r="C841" s="145"/>
      <c r="D841" s="77"/>
      <c r="E841" s="77"/>
    </row>
    <row r="842" spans="1:5" ht="13.2" x14ac:dyDescent="0.25">
      <c r="A842" s="144"/>
      <c r="B842" s="138"/>
      <c r="C842" s="145"/>
      <c r="D842" s="77"/>
      <c r="E842" s="77"/>
    </row>
    <row r="843" spans="1:5" ht="13.2" x14ac:dyDescent="0.25">
      <c r="A843" s="144"/>
      <c r="B843" s="138"/>
      <c r="C843" s="145"/>
      <c r="D843" s="77"/>
      <c r="E843" s="77"/>
    </row>
    <row r="844" spans="1:5" ht="13.2" x14ac:dyDescent="0.25">
      <c r="A844" s="144"/>
      <c r="B844" s="138"/>
      <c r="C844" s="145"/>
      <c r="D844" s="77"/>
      <c r="E844" s="77"/>
    </row>
    <row r="845" spans="1:5" ht="13.2" x14ac:dyDescent="0.25">
      <c r="A845" s="144"/>
      <c r="B845" s="138"/>
      <c r="C845" s="145"/>
      <c r="D845" s="77"/>
      <c r="E845" s="77"/>
    </row>
    <row r="846" spans="1:5" ht="13.2" x14ac:dyDescent="0.25">
      <c r="A846" s="144"/>
      <c r="B846" s="138"/>
      <c r="C846" s="145"/>
      <c r="D846" s="77"/>
      <c r="E846" s="77"/>
    </row>
    <row r="847" spans="1:5" ht="13.2" x14ac:dyDescent="0.25">
      <c r="A847" s="144"/>
      <c r="B847" s="138"/>
      <c r="C847" s="145"/>
      <c r="D847" s="77"/>
      <c r="E847" s="77"/>
    </row>
    <row r="848" spans="1:5" ht="13.2" x14ac:dyDescent="0.25">
      <c r="A848" s="144"/>
      <c r="B848" s="138"/>
      <c r="C848" s="145"/>
      <c r="D848" s="77"/>
      <c r="E848" s="77"/>
    </row>
    <row r="849" spans="1:5" ht="13.2" x14ac:dyDescent="0.25">
      <c r="A849" s="144"/>
      <c r="B849" s="138"/>
      <c r="C849" s="145"/>
      <c r="D849" s="77"/>
      <c r="E849" s="77"/>
    </row>
    <row r="850" spans="1:5" ht="13.2" x14ac:dyDescent="0.25">
      <c r="A850" s="144"/>
      <c r="B850" s="138"/>
      <c r="C850" s="145"/>
      <c r="D850" s="77"/>
      <c r="E850" s="77"/>
    </row>
    <row r="851" spans="1:5" ht="13.2" x14ac:dyDescent="0.25">
      <c r="A851" s="144"/>
      <c r="B851" s="138"/>
      <c r="C851" s="145"/>
      <c r="D851" s="77"/>
      <c r="E851" s="77"/>
    </row>
    <row r="852" spans="1:5" ht="13.2" x14ac:dyDescent="0.25">
      <c r="A852" s="144"/>
      <c r="B852" s="138"/>
      <c r="C852" s="145"/>
      <c r="D852" s="77"/>
      <c r="E852" s="77"/>
    </row>
    <row r="853" spans="1:5" ht="13.2" x14ac:dyDescent="0.25">
      <c r="A853" s="144"/>
      <c r="B853" s="138"/>
      <c r="C853" s="145"/>
      <c r="D853" s="77"/>
      <c r="E853" s="77"/>
    </row>
    <row r="854" spans="1:5" ht="13.2" x14ac:dyDescent="0.25">
      <c r="A854" s="144"/>
      <c r="B854" s="138"/>
      <c r="C854" s="145"/>
      <c r="D854" s="77"/>
      <c r="E854" s="77"/>
    </row>
    <row r="855" spans="1:5" ht="13.2" x14ac:dyDescent="0.25">
      <c r="A855" s="144"/>
      <c r="B855" s="138"/>
      <c r="C855" s="145"/>
      <c r="D855" s="77"/>
      <c r="E855" s="77"/>
    </row>
    <row r="856" spans="1:5" ht="13.2" x14ac:dyDescent="0.25">
      <c r="A856" s="144"/>
      <c r="B856" s="138"/>
      <c r="C856" s="145"/>
      <c r="D856" s="77"/>
      <c r="E856" s="77"/>
    </row>
    <row r="857" spans="1:5" ht="13.2" x14ac:dyDescent="0.25">
      <c r="A857" s="144"/>
      <c r="B857" s="138"/>
      <c r="C857" s="145"/>
      <c r="D857" s="77"/>
      <c r="E857" s="77"/>
    </row>
    <row r="858" spans="1:5" ht="13.2" x14ac:dyDescent="0.25">
      <c r="A858" s="144"/>
      <c r="B858" s="138"/>
      <c r="C858" s="145"/>
      <c r="D858" s="77"/>
      <c r="E858" s="77"/>
    </row>
    <row r="859" spans="1:5" ht="13.2" x14ac:dyDescent="0.25">
      <c r="A859" s="144"/>
      <c r="B859" s="138"/>
      <c r="C859" s="145"/>
      <c r="D859" s="77"/>
      <c r="E859" s="77"/>
    </row>
    <row r="860" spans="1:5" ht="13.2" x14ac:dyDescent="0.25">
      <c r="A860" s="144"/>
      <c r="B860" s="138"/>
      <c r="C860" s="145"/>
      <c r="D860" s="77"/>
      <c r="E860" s="77"/>
    </row>
    <row r="861" spans="1:5" ht="13.2" x14ac:dyDescent="0.25">
      <c r="A861" s="144"/>
      <c r="B861" s="138"/>
      <c r="C861" s="145"/>
      <c r="D861" s="77"/>
      <c r="E861" s="77"/>
    </row>
    <row r="862" spans="1:5" ht="13.2" x14ac:dyDescent="0.25">
      <c r="A862" s="144"/>
      <c r="B862" s="138"/>
      <c r="C862" s="145"/>
      <c r="D862" s="77"/>
      <c r="E862" s="77"/>
    </row>
    <row r="863" spans="1:5" ht="13.2" x14ac:dyDescent="0.25">
      <c r="A863" s="144"/>
      <c r="B863" s="138"/>
      <c r="C863" s="145"/>
      <c r="D863" s="77"/>
      <c r="E863" s="77"/>
    </row>
    <row r="864" spans="1:5" ht="13.2" x14ac:dyDescent="0.25">
      <c r="A864" s="144"/>
      <c r="B864" s="138"/>
      <c r="C864" s="145"/>
      <c r="D864" s="77"/>
      <c r="E864" s="77"/>
    </row>
    <row r="865" spans="1:5" ht="13.2" x14ac:dyDescent="0.25">
      <c r="A865" s="144"/>
      <c r="B865" s="138"/>
      <c r="C865" s="145"/>
      <c r="D865" s="77"/>
      <c r="E865" s="77"/>
    </row>
    <row r="866" spans="1:5" ht="13.2" x14ac:dyDescent="0.25">
      <c r="A866" s="144"/>
      <c r="B866" s="138"/>
      <c r="C866" s="145"/>
      <c r="D866" s="77"/>
      <c r="E866" s="77"/>
    </row>
    <row r="867" spans="1:5" ht="13.2" x14ac:dyDescent="0.25">
      <c r="A867" s="144"/>
      <c r="B867" s="138"/>
      <c r="C867" s="145"/>
      <c r="D867" s="77"/>
      <c r="E867" s="77"/>
    </row>
    <row r="868" spans="1:5" ht="13.2" x14ac:dyDescent="0.25">
      <c r="A868" s="144"/>
      <c r="B868" s="138"/>
      <c r="C868" s="145"/>
      <c r="D868" s="77"/>
      <c r="E868" s="77"/>
    </row>
    <row r="869" spans="1:5" ht="13.2" x14ac:dyDescent="0.25">
      <c r="A869" s="144"/>
      <c r="B869" s="138"/>
      <c r="C869" s="145"/>
      <c r="D869" s="77"/>
      <c r="E869" s="77"/>
    </row>
    <row r="870" spans="1:5" ht="13.2" x14ac:dyDescent="0.25">
      <c r="A870" s="144"/>
      <c r="B870" s="138"/>
      <c r="C870" s="145"/>
      <c r="D870" s="77"/>
      <c r="E870" s="77"/>
    </row>
    <row r="871" spans="1:5" ht="13.2" x14ac:dyDescent="0.25">
      <c r="A871" s="144"/>
      <c r="B871" s="138"/>
      <c r="C871" s="145"/>
      <c r="D871" s="77"/>
      <c r="E871" s="77"/>
    </row>
    <row r="872" spans="1:5" ht="13.2" x14ac:dyDescent="0.25">
      <c r="A872" s="144"/>
      <c r="B872" s="138"/>
      <c r="C872" s="145"/>
      <c r="D872" s="77"/>
      <c r="E872" s="77"/>
    </row>
    <row r="873" spans="1:5" ht="13.2" x14ac:dyDescent="0.25">
      <c r="A873" s="144"/>
      <c r="B873" s="138"/>
      <c r="C873" s="145"/>
      <c r="D873" s="77"/>
      <c r="E873" s="77"/>
    </row>
    <row r="874" spans="1:5" ht="13.2" x14ac:dyDescent="0.25">
      <c r="A874" s="144"/>
      <c r="B874" s="138"/>
      <c r="C874" s="145"/>
      <c r="D874" s="77"/>
      <c r="E874" s="77"/>
    </row>
    <row r="875" spans="1:5" ht="13.2" x14ac:dyDescent="0.25">
      <c r="A875" s="144"/>
      <c r="B875" s="138"/>
      <c r="C875" s="145"/>
      <c r="D875" s="77"/>
      <c r="E875" s="77"/>
    </row>
    <row r="876" spans="1:5" ht="13.2" x14ac:dyDescent="0.25">
      <c r="A876" s="144"/>
      <c r="B876" s="138"/>
      <c r="C876" s="145"/>
      <c r="D876" s="77"/>
      <c r="E876" s="77"/>
    </row>
    <row r="877" spans="1:5" ht="13.2" x14ac:dyDescent="0.25">
      <c r="A877" s="144"/>
      <c r="B877" s="138"/>
      <c r="C877" s="145"/>
      <c r="D877" s="77"/>
      <c r="E877" s="77"/>
    </row>
    <row r="878" spans="1:5" ht="13.2" x14ac:dyDescent="0.25">
      <c r="A878" s="144"/>
      <c r="B878" s="138"/>
      <c r="C878" s="145"/>
      <c r="D878" s="77"/>
      <c r="E878" s="77"/>
    </row>
    <row r="879" spans="1:5" ht="13.2" x14ac:dyDescent="0.25">
      <c r="A879" s="144"/>
      <c r="B879" s="138"/>
      <c r="C879" s="145"/>
      <c r="D879" s="77"/>
      <c r="E879" s="77"/>
    </row>
    <row r="880" spans="1:5" ht="13.2" x14ac:dyDescent="0.25">
      <c r="A880" s="144"/>
      <c r="B880" s="138"/>
      <c r="C880" s="145"/>
      <c r="D880" s="77"/>
      <c r="E880" s="77"/>
    </row>
    <row r="881" spans="1:5" ht="13.2" x14ac:dyDescent="0.25">
      <c r="A881" s="144"/>
      <c r="B881" s="138"/>
      <c r="C881" s="145"/>
      <c r="D881" s="77"/>
      <c r="E881" s="77"/>
    </row>
    <row r="882" spans="1:5" ht="13.2" x14ac:dyDescent="0.25">
      <c r="A882" s="144"/>
      <c r="B882" s="138"/>
      <c r="C882" s="145"/>
      <c r="D882" s="77"/>
      <c r="E882" s="77"/>
    </row>
    <row r="883" spans="1:5" ht="13.2" x14ac:dyDescent="0.25">
      <c r="A883" s="144"/>
      <c r="B883" s="138"/>
      <c r="C883" s="145"/>
      <c r="D883" s="77"/>
      <c r="E883" s="77"/>
    </row>
    <row r="884" spans="1:5" ht="13.2" x14ac:dyDescent="0.25">
      <c r="A884" s="144"/>
      <c r="B884" s="138"/>
      <c r="C884" s="145"/>
      <c r="D884" s="77"/>
      <c r="E884" s="77"/>
    </row>
    <row r="885" spans="1:5" ht="13.2" x14ac:dyDescent="0.25">
      <c r="A885" s="144"/>
      <c r="B885" s="138"/>
      <c r="C885" s="145"/>
      <c r="D885" s="77"/>
      <c r="E885" s="77"/>
    </row>
    <row r="886" spans="1:5" ht="13.2" x14ac:dyDescent="0.25">
      <c r="A886" s="144"/>
      <c r="B886" s="138"/>
      <c r="C886" s="145"/>
      <c r="D886" s="77"/>
      <c r="E886" s="77"/>
    </row>
    <row r="887" spans="1:5" ht="13.2" x14ac:dyDescent="0.25">
      <c r="A887" s="144"/>
      <c r="B887" s="138"/>
      <c r="C887" s="145"/>
      <c r="D887" s="77"/>
      <c r="E887" s="77"/>
    </row>
    <row r="888" spans="1:5" ht="13.2" x14ac:dyDescent="0.25">
      <c r="A888" s="144"/>
      <c r="B888" s="138"/>
      <c r="C888" s="145"/>
      <c r="D888" s="77"/>
      <c r="E888" s="77"/>
    </row>
    <row r="889" spans="1:5" ht="13.2" x14ac:dyDescent="0.25">
      <c r="A889" s="144"/>
      <c r="B889" s="138"/>
      <c r="C889" s="145"/>
      <c r="D889" s="77"/>
      <c r="E889" s="77"/>
    </row>
    <row r="890" spans="1:5" ht="13.2" x14ac:dyDescent="0.25">
      <c r="A890" s="144"/>
      <c r="B890" s="138"/>
      <c r="C890" s="145"/>
      <c r="D890" s="77"/>
      <c r="E890" s="77"/>
    </row>
    <row r="891" spans="1:5" ht="13.2" x14ac:dyDescent="0.25">
      <c r="A891" s="144"/>
      <c r="B891" s="138"/>
      <c r="C891" s="145"/>
      <c r="D891" s="77"/>
      <c r="E891" s="77"/>
    </row>
    <row r="892" spans="1:5" ht="13.2" x14ac:dyDescent="0.25">
      <c r="A892" s="144"/>
      <c r="B892" s="138"/>
      <c r="C892" s="145"/>
      <c r="D892" s="77"/>
      <c r="E892" s="77"/>
    </row>
    <row r="893" spans="1:5" ht="13.2" x14ac:dyDescent="0.25">
      <c r="A893" s="144"/>
      <c r="B893" s="138"/>
      <c r="C893" s="145"/>
      <c r="D893" s="77"/>
      <c r="E893" s="77"/>
    </row>
    <row r="894" spans="1:5" ht="13.2" x14ac:dyDescent="0.25">
      <c r="A894" s="144"/>
      <c r="B894" s="138"/>
      <c r="C894" s="145"/>
      <c r="D894" s="77"/>
      <c r="E894" s="77"/>
    </row>
    <row r="895" spans="1:5" ht="13.2" x14ac:dyDescent="0.25">
      <c r="A895" s="144"/>
      <c r="B895" s="138"/>
      <c r="C895" s="145"/>
      <c r="D895" s="77"/>
      <c r="E895" s="77"/>
    </row>
    <row r="896" spans="1:5" ht="13.2" x14ac:dyDescent="0.25">
      <c r="A896" s="144"/>
      <c r="B896" s="138"/>
      <c r="C896" s="145"/>
      <c r="D896" s="77"/>
      <c r="E896" s="77"/>
    </row>
    <row r="897" spans="1:5" ht="13.2" x14ac:dyDescent="0.25">
      <c r="A897" s="144"/>
      <c r="B897" s="138"/>
      <c r="C897" s="145"/>
      <c r="D897" s="77"/>
      <c r="E897" s="77"/>
    </row>
    <row r="898" spans="1:5" ht="13.2" x14ac:dyDescent="0.25">
      <c r="A898" s="144"/>
      <c r="B898" s="138"/>
      <c r="C898" s="145"/>
      <c r="D898" s="77"/>
      <c r="E898" s="77"/>
    </row>
    <row r="899" spans="1:5" ht="13.2" x14ac:dyDescent="0.25">
      <c r="A899" s="144"/>
      <c r="B899" s="138"/>
      <c r="C899" s="145"/>
      <c r="D899" s="77"/>
      <c r="E899" s="77"/>
    </row>
    <row r="900" spans="1:5" ht="13.2" x14ac:dyDescent="0.25">
      <c r="A900" s="144"/>
      <c r="B900" s="138"/>
      <c r="C900" s="145"/>
      <c r="D900" s="77"/>
      <c r="E900" s="77"/>
    </row>
    <row r="901" spans="1:5" ht="13.2" x14ac:dyDescent="0.25">
      <c r="A901" s="144"/>
      <c r="B901" s="138"/>
      <c r="C901" s="145"/>
      <c r="D901" s="77"/>
      <c r="E901" s="77"/>
    </row>
    <row r="902" spans="1:5" ht="13.2" x14ac:dyDescent="0.25">
      <c r="A902" s="144"/>
      <c r="B902" s="138"/>
      <c r="C902" s="145"/>
      <c r="D902" s="77"/>
      <c r="E902" s="77"/>
    </row>
    <row r="903" spans="1:5" ht="13.2" x14ac:dyDescent="0.25">
      <c r="A903" s="144"/>
      <c r="B903" s="138"/>
      <c r="C903" s="145"/>
      <c r="D903" s="77"/>
      <c r="E903" s="77"/>
    </row>
    <row r="904" spans="1:5" ht="13.2" x14ac:dyDescent="0.25">
      <c r="A904" s="144"/>
      <c r="B904" s="138"/>
      <c r="C904" s="145"/>
      <c r="D904" s="77"/>
      <c r="E904" s="77"/>
    </row>
    <row r="905" spans="1:5" ht="13.2" x14ac:dyDescent="0.25">
      <c r="A905" s="144"/>
      <c r="B905" s="138"/>
      <c r="C905" s="145"/>
      <c r="D905" s="77"/>
      <c r="E905" s="77"/>
    </row>
    <row r="906" spans="1:5" ht="13.2" x14ac:dyDescent="0.25">
      <c r="A906" s="144"/>
      <c r="B906" s="138"/>
      <c r="C906" s="145"/>
      <c r="D906" s="77"/>
      <c r="E906" s="77"/>
    </row>
    <row r="907" spans="1:5" ht="13.2" x14ac:dyDescent="0.25">
      <c r="A907" s="144"/>
      <c r="B907" s="138"/>
      <c r="C907" s="145"/>
      <c r="D907" s="77"/>
      <c r="E907" s="77"/>
    </row>
    <row r="908" spans="1:5" ht="13.2" x14ac:dyDescent="0.25">
      <c r="A908" s="144"/>
      <c r="B908" s="138"/>
      <c r="C908" s="145"/>
      <c r="D908" s="77"/>
      <c r="E908" s="77"/>
    </row>
    <row r="909" spans="1:5" ht="13.2" x14ac:dyDescent="0.25">
      <c r="A909" s="144"/>
      <c r="B909" s="138"/>
      <c r="C909" s="145"/>
      <c r="D909" s="77"/>
      <c r="E909" s="77"/>
    </row>
    <row r="910" spans="1:5" ht="13.2" x14ac:dyDescent="0.25">
      <c r="A910" s="144"/>
      <c r="B910" s="138"/>
      <c r="C910" s="145"/>
      <c r="D910" s="77"/>
      <c r="E910" s="77"/>
    </row>
    <row r="911" spans="1:5" ht="13.2" x14ac:dyDescent="0.25">
      <c r="A911" s="144"/>
      <c r="B911" s="138"/>
      <c r="C911" s="145"/>
      <c r="D911" s="77"/>
      <c r="E911" s="77"/>
    </row>
    <row r="912" spans="1:5" ht="13.2" x14ac:dyDescent="0.25">
      <c r="A912" s="144"/>
      <c r="B912" s="138"/>
      <c r="C912" s="145"/>
      <c r="D912" s="77"/>
      <c r="E912" s="77"/>
    </row>
    <row r="913" spans="1:5" ht="13.2" x14ac:dyDescent="0.25">
      <c r="A913" s="144"/>
      <c r="B913" s="138"/>
      <c r="C913" s="145"/>
      <c r="D913" s="77"/>
      <c r="E913" s="77"/>
    </row>
    <row r="914" spans="1:5" ht="13.2" x14ac:dyDescent="0.25">
      <c r="A914" s="144"/>
      <c r="B914" s="138"/>
      <c r="C914" s="145"/>
      <c r="D914" s="77"/>
      <c r="E914" s="77"/>
    </row>
    <row r="915" spans="1:5" ht="13.2" x14ac:dyDescent="0.25">
      <c r="A915" s="144"/>
      <c r="B915" s="138"/>
      <c r="C915" s="145"/>
      <c r="D915" s="77"/>
      <c r="E915" s="77"/>
    </row>
    <row r="916" spans="1:5" ht="13.2" x14ac:dyDescent="0.25">
      <c r="A916" s="144"/>
      <c r="B916" s="138"/>
      <c r="C916" s="145"/>
      <c r="D916" s="77"/>
      <c r="E916" s="77"/>
    </row>
    <row r="917" spans="1:5" ht="13.2" x14ac:dyDescent="0.25">
      <c r="A917" s="144"/>
      <c r="B917" s="138"/>
      <c r="C917" s="145"/>
      <c r="D917" s="77"/>
      <c r="E917" s="77"/>
    </row>
    <row r="918" spans="1:5" ht="13.2" x14ac:dyDescent="0.25">
      <c r="A918" s="144"/>
      <c r="B918" s="138"/>
      <c r="C918" s="145"/>
      <c r="D918" s="77"/>
      <c r="E918" s="77"/>
    </row>
    <row r="919" spans="1:5" ht="13.2" x14ac:dyDescent="0.25">
      <c r="A919" s="144"/>
      <c r="B919" s="138"/>
      <c r="C919" s="145"/>
      <c r="D919" s="77"/>
      <c r="E919" s="77"/>
    </row>
    <row r="920" spans="1:5" ht="13.2" x14ac:dyDescent="0.25">
      <c r="A920" s="144"/>
      <c r="B920" s="138"/>
      <c r="C920" s="145"/>
      <c r="D920" s="77"/>
      <c r="E920" s="77"/>
    </row>
    <row r="921" spans="1:5" ht="13.2" x14ac:dyDescent="0.25">
      <c r="A921" s="144"/>
      <c r="B921" s="138"/>
      <c r="C921" s="145"/>
      <c r="D921" s="77"/>
      <c r="E921" s="77"/>
    </row>
    <row r="922" spans="1:5" ht="13.2" x14ac:dyDescent="0.25">
      <c r="A922" s="144"/>
      <c r="B922" s="138"/>
      <c r="C922" s="145"/>
      <c r="D922" s="77"/>
      <c r="E922" s="77"/>
    </row>
    <row r="923" spans="1:5" ht="13.2" x14ac:dyDescent="0.25">
      <c r="A923" s="144"/>
      <c r="B923" s="138"/>
      <c r="C923" s="145"/>
      <c r="D923" s="77"/>
      <c r="E923" s="77"/>
    </row>
    <row r="924" spans="1:5" ht="13.2" x14ac:dyDescent="0.25">
      <c r="A924" s="144"/>
      <c r="B924" s="138"/>
      <c r="C924" s="145"/>
      <c r="D924" s="77"/>
      <c r="E924" s="77"/>
    </row>
    <row r="925" spans="1:5" ht="13.2" x14ac:dyDescent="0.25">
      <c r="A925" s="144"/>
      <c r="B925" s="138"/>
      <c r="C925" s="145"/>
      <c r="D925" s="77"/>
      <c r="E925" s="77"/>
    </row>
    <row r="926" spans="1:5" ht="13.2" x14ac:dyDescent="0.25">
      <c r="A926" s="144"/>
      <c r="B926" s="138"/>
      <c r="C926" s="145"/>
      <c r="D926" s="77"/>
      <c r="E926" s="77"/>
    </row>
    <row r="927" spans="1:5" ht="13.2" x14ac:dyDescent="0.25">
      <c r="A927" s="144"/>
      <c r="B927" s="138"/>
      <c r="C927" s="145"/>
      <c r="D927" s="77"/>
      <c r="E927" s="77"/>
    </row>
    <row r="928" spans="1:5" ht="13.2" x14ac:dyDescent="0.25">
      <c r="A928" s="144"/>
      <c r="B928" s="138"/>
      <c r="C928" s="145"/>
      <c r="D928" s="77"/>
      <c r="E928" s="77"/>
    </row>
    <row r="929" spans="1:5" ht="13.2" x14ac:dyDescent="0.25">
      <c r="A929" s="144"/>
      <c r="B929" s="138"/>
      <c r="C929" s="145"/>
      <c r="D929" s="77"/>
      <c r="E929" s="77"/>
    </row>
    <row r="930" spans="1:5" ht="13.2" x14ac:dyDescent="0.25">
      <c r="A930" s="144"/>
      <c r="B930" s="138"/>
      <c r="C930" s="145"/>
      <c r="D930" s="77"/>
      <c r="E930" s="77"/>
    </row>
    <row r="931" spans="1:5" ht="13.2" x14ac:dyDescent="0.25">
      <c r="A931" s="144"/>
      <c r="B931" s="138"/>
      <c r="C931" s="145"/>
      <c r="D931" s="77"/>
      <c r="E931" s="77"/>
    </row>
    <row r="932" spans="1:5" ht="13.2" x14ac:dyDescent="0.25">
      <c r="A932" s="144"/>
      <c r="B932" s="138"/>
      <c r="C932" s="145"/>
      <c r="D932" s="77"/>
      <c r="E932" s="77"/>
    </row>
    <row r="933" spans="1:5" ht="13.2" x14ac:dyDescent="0.25">
      <c r="A933" s="144"/>
      <c r="B933" s="138"/>
      <c r="C933" s="145"/>
      <c r="D933" s="77"/>
      <c r="E933" s="77"/>
    </row>
    <row r="934" spans="1:5" ht="13.2" x14ac:dyDescent="0.25">
      <c r="A934" s="144"/>
      <c r="B934" s="138"/>
      <c r="C934" s="145"/>
      <c r="D934" s="77"/>
      <c r="E934" s="77"/>
    </row>
    <row r="935" spans="1:5" ht="13.2" x14ac:dyDescent="0.25">
      <c r="A935" s="144"/>
      <c r="B935" s="138"/>
      <c r="C935" s="145"/>
      <c r="D935" s="77"/>
      <c r="E935" s="77"/>
    </row>
    <row r="936" spans="1:5" ht="13.2" x14ac:dyDescent="0.25">
      <c r="A936" s="144"/>
      <c r="B936" s="138"/>
      <c r="C936" s="145"/>
      <c r="D936" s="77"/>
      <c r="E936" s="77"/>
    </row>
    <row r="937" spans="1:5" ht="13.2" x14ac:dyDescent="0.25">
      <c r="A937" s="144"/>
      <c r="B937" s="138"/>
      <c r="C937" s="145"/>
      <c r="D937" s="77"/>
      <c r="E937" s="77"/>
    </row>
    <row r="938" spans="1:5" ht="13.2" x14ac:dyDescent="0.25">
      <c r="A938" s="144"/>
      <c r="B938" s="138"/>
      <c r="C938" s="145"/>
      <c r="D938" s="77"/>
      <c r="E938" s="77"/>
    </row>
    <row r="939" spans="1:5" ht="13.2" x14ac:dyDescent="0.25">
      <c r="A939" s="144"/>
      <c r="B939" s="138"/>
      <c r="C939" s="145"/>
      <c r="D939" s="77"/>
      <c r="E939" s="77"/>
    </row>
    <row r="940" spans="1:5" ht="13.2" x14ac:dyDescent="0.25">
      <c r="A940" s="144"/>
      <c r="B940" s="138"/>
      <c r="C940" s="145"/>
      <c r="D940" s="77"/>
      <c r="E940" s="77"/>
    </row>
    <row r="941" spans="1:5" ht="13.2" x14ac:dyDescent="0.25">
      <c r="A941" s="144"/>
      <c r="B941" s="138"/>
      <c r="C941" s="145"/>
      <c r="D941" s="77"/>
      <c r="E941" s="77"/>
    </row>
    <row r="942" spans="1:5" ht="13.2" x14ac:dyDescent="0.25">
      <c r="A942" s="144"/>
      <c r="B942" s="138"/>
      <c r="C942" s="145"/>
      <c r="D942" s="77"/>
      <c r="E942" s="77"/>
    </row>
    <row r="943" spans="1:5" ht="13.2" x14ac:dyDescent="0.25">
      <c r="A943" s="144"/>
      <c r="B943" s="138"/>
      <c r="C943" s="145"/>
      <c r="D943" s="77"/>
      <c r="E943" s="77"/>
    </row>
    <row r="944" spans="1:5" ht="13.2" x14ac:dyDescent="0.25">
      <c r="A944" s="144"/>
      <c r="B944" s="138"/>
      <c r="C944" s="145"/>
      <c r="D944" s="77"/>
      <c r="E944" s="77"/>
    </row>
    <row r="945" spans="1:5" ht="13.2" x14ac:dyDescent="0.25">
      <c r="A945" s="144"/>
      <c r="B945" s="138"/>
      <c r="C945" s="145"/>
      <c r="D945" s="77"/>
      <c r="E945" s="77"/>
    </row>
    <row r="946" spans="1:5" ht="13.2" x14ac:dyDescent="0.25">
      <c r="A946" s="144"/>
      <c r="B946" s="138"/>
      <c r="C946" s="145"/>
      <c r="D946" s="77"/>
      <c r="E946" s="77"/>
    </row>
    <row r="947" spans="1:5" ht="13.2" x14ac:dyDescent="0.25">
      <c r="A947" s="144"/>
      <c r="B947" s="138"/>
      <c r="C947" s="145"/>
      <c r="D947" s="77"/>
      <c r="E947" s="77"/>
    </row>
    <row r="948" spans="1:5" ht="13.2" x14ac:dyDescent="0.25">
      <c r="A948" s="144"/>
      <c r="B948" s="138"/>
      <c r="C948" s="145"/>
      <c r="D948" s="77"/>
      <c r="E948" s="77"/>
    </row>
    <row r="949" spans="1:5" ht="13.2" x14ac:dyDescent="0.25">
      <c r="A949" s="144"/>
      <c r="B949" s="138"/>
      <c r="C949" s="145"/>
      <c r="D949" s="77"/>
      <c r="E949" s="77"/>
    </row>
    <row r="950" spans="1:5" ht="13.2" x14ac:dyDescent="0.25">
      <c r="A950" s="144"/>
      <c r="B950" s="138"/>
      <c r="C950" s="145"/>
      <c r="D950" s="77"/>
      <c r="E950" s="77"/>
    </row>
    <row r="951" spans="1:5" ht="13.2" x14ac:dyDescent="0.25">
      <c r="A951" s="144"/>
      <c r="B951" s="138"/>
      <c r="C951" s="145"/>
      <c r="D951" s="77"/>
      <c r="E951" s="77"/>
    </row>
    <row r="952" spans="1:5" ht="13.2" x14ac:dyDescent="0.25">
      <c r="A952" s="144"/>
      <c r="B952" s="138"/>
      <c r="C952" s="145"/>
      <c r="D952" s="77"/>
      <c r="E952" s="77"/>
    </row>
    <row r="953" spans="1:5" ht="13.2" x14ac:dyDescent="0.25">
      <c r="A953" s="144"/>
      <c r="B953" s="138"/>
      <c r="C953" s="145"/>
      <c r="D953" s="77"/>
      <c r="E953" s="77"/>
    </row>
    <row r="954" spans="1:5" ht="13.2" x14ac:dyDescent="0.25">
      <c r="A954" s="144"/>
      <c r="B954" s="138"/>
      <c r="C954" s="145"/>
      <c r="D954" s="77"/>
      <c r="E954" s="77"/>
    </row>
    <row r="955" spans="1:5" ht="13.2" x14ac:dyDescent="0.25">
      <c r="A955" s="144"/>
      <c r="B955" s="138"/>
      <c r="C955" s="145"/>
      <c r="D955" s="77"/>
      <c r="E955" s="77"/>
    </row>
    <row r="956" spans="1:5" ht="13.2" x14ac:dyDescent="0.25">
      <c r="A956" s="144"/>
      <c r="B956" s="138"/>
      <c r="C956" s="145"/>
      <c r="D956" s="77"/>
      <c r="E956" s="77"/>
    </row>
    <row r="957" spans="1:5" ht="13.2" x14ac:dyDescent="0.25">
      <c r="A957" s="144"/>
      <c r="B957" s="138"/>
      <c r="C957" s="145"/>
      <c r="D957" s="77"/>
      <c r="E957" s="77"/>
    </row>
    <row r="958" spans="1:5" ht="13.2" x14ac:dyDescent="0.25">
      <c r="A958" s="144"/>
      <c r="B958" s="138"/>
      <c r="C958" s="145"/>
      <c r="D958" s="77"/>
      <c r="E958" s="77"/>
    </row>
    <row r="959" spans="1:5" ht="13.2" x14ac:dyDescent="0.25">
      <c r="A959" s="144"/>
      <c r="B959" s="138"/>
      <c r="C959" s="145"/>
      <c r="D959" s="77"/>
      <c r="E959" s="77"/>
    </row>
    <row r="960" spans="1:5" ht="13.2" x14ac:dyDescent="0.25">
      <c r="A960" s="144"/>
      <c r="B960" s="138"/>
      <c r="C960" s="145"/>
      <c r="D960" s="77"/>
      <c r="E960" s="77"/>
    </row>
    <row r="961" spans="1:5" ht="13.2" x14ac:dyDescent="0.25">
      <c r="A961" s="144"/>
      <c r="B961" s="138"/>
      <c r="C961" s="145"/>
      <c r="D961" s="77"/>
      <c r="E961" s="77"/>
    </row>
    <row r="962" spans="1:5" ht="13.2" x14ac:dyDescent="0.25">
      <c r="A962" s="144"/>
      <c r="B962" s="138"/>
      <c r="C962" s="145"/>
      <c r="D962" s="77"/>
      <c r="E962" s="77"/>
    </row>
    <row r="963" spans="1:5" ht="13.2" x14ac:dyDescent="0.25">
      <c r="A963" s="144"/>
      <c r="B963" s="138"/>
      <c r="C963" s="145"/>
      <c r="D963" s="77"/>
      <c r="E963" s="77"/>
    </row>
    <row r="964" spans="1:5" ht="13.2" x14ac:dyDescent="0.25">
      <c r="A964" s="144"/>
      <c r="B964" s="138"/>
      <c r="C964" s="145"/>
      <c r="D964" s="77"/>
      <c r="E964" s="77"/>
    </row>
    <row r="965" spans="1:5" ht="13.2" x14ac:dyDescent="0.25">
      <c r="A965" s="144"/>
      <c r="B965" s="138"/>
      <c r="C965" s="145"/>
      <c r="D965" s="77"/>
      <c r="E965" s="77"/>
    </row>
    <row r="966" spans="1:5" ht="13.2" x14ac:dyDescent="0.25">
      <c r="A966" s="144"/>
      <c r="B966" s="138"/>
      <c r="C966" s="145"/>
      <c r="D966" s="77"/>
      <c r="E966" s="77"/>
    </row>
    <row r="967" spans="1:5" ht="13.2" x14ac:dyDescent="0.25">
      <c r="A967" s="144"/>
      <c r="B967" s="138"/>
      <c r="C967" s="145"/>
      <c r="D967" s="77"/>
      <c r="E967" s="77"/>
    </row>
    <row r="968" spans="1:5" ht="13.2" x14ac:dyDescent="0.25">
      <c r="A968" s="144"/>
      <c r="B968" s="138"/>
      <c r="C968" s="145"/>
      <c r="D968" s="77"/>
      <c r="E968" s="77"/>
    </row>
    <row r="969" spans="1:5" ht="13.2" x14ac:dyDescent="0.25">
      <c r="A969" s="144"/>
      <c r="B969" s="138"/>
      <c r="C969" s="145"/>
      <c r="D969" s="77"/>
      <c r="E969" s="77"/>
    </row>
    <row r="970" spans="1:5" ht="13.2" x14ac:dyDescent="0.25">
      <c r="A970" s="144"/>
      <c r="B970" s="138"/>
      <c r="C970" s="145"/>
      <c r="D970" s="77"/>
      <c r="E970" s="77"/>
    </row>
    <row r="971" spans="1:5" ht="13.2" x14ac:dyDescent="0.25">
      <c r="A971" s="144"/>
      <c r="B971" s="138"/>
      <c r="C971" s="145"/>
      <c r="D971" s="77"/>
      <c r="E971" s="77"/>
    </row>
    <row r="972" spans="1:5" ht="13.2" x14ac:dyDescent="0.25">
      <c r="A972" s="144"/>
      <c r="B972" s="138"/>
      <c r="C972" s="145"/>
      <c r="D972" s="77"/>
      <c r="E972" s="77"/>
    </row>
    <row r="973" spans="1:5" ht="13.2" x14ac:dyDescent="0.25">
      <c r="A973" s="144"/>
      <c r="B973" s="138"/>
      <c r="C973" s="145"/>
      <c r="D973" s="77"/>
      <c r="E973" s="77"/>
    </row>
    <row r="974" spans="1:5" ht="13.2" x14ac:dyDescent="0.25">
      <c r="A974" s="144"/>
      <c r="B974" s="138"/>
      <c r="C974" s="145"/>
      <c r="D974" s="77"/>
      <c r="E974" s="77"/>
    </row>
    <row r="975" spans="1:5" ht="13.2" x14ac:dyDescent="0.25">
      <c r="A975" s="144"/>
      <c r="B975" s="138"/>
      <c r="C975" s="145"/>
      <c r="D975" s="77"/>
      <c r="E975" s="77"/>
    </row>
    <row r="976" spans="1:5" ht="13.2" x14ac:dyDescent="0.25">
      <c r="A976" s="144"/>
      <c r="B976" s="138"/>
      <c r="C976" s="145"/>
      <c r="D976" s="77"/>
      <c r="E976" s="77"/>
    </row>
    <row r="977" spans="1:5" ht="13.2" x14ac:dyDescent="0.25">
      <c r="A977" s="144"/>
      <c r="B977" s="138"/>
      <c r="C977" s="145"/>
      <c r="D977" s="77"/>
      <c r="E977" s="77"/>
    </row>
    <row r="978" spans="1:5" ht="13.2" x14ac:dyDescent="0.25">
      <c r="A978" s="144"/>
      <c r="B978" s="138"/>
      <c r="C978" s="145"/>
      <c r="D978" s="77"/>
      <c r="E978" s="77"/>
    </row>
    <row r="979" spans="1:5" ht="13.2" x14ac:dyDescent="0.25">
      <c r="A979" s="144"/>
      <c r="B979" s="138"/>
      <c r="C979" s="145"/>
      <c r="D979" s="77"/>
      <c r="E979" s="77"/>
    </row>
    <row r="980" spans="1:5" ht="13.2" x14ac:dyDescent="0.25">
      <c r="A980" s="144"/>
      <c r="B980" s="138"/>
      <c r="C980" s="145"/>
      <c r="D980" s="77"/>
      <c r="E980" s="77"/>
    </row>
    <row r="981" spans="1:5" ht="13.2" x14ac:dyDescent="0.25">
      <c r="A981" s="144"/>
      <c r="B981" s="138"/>
      <c r="C981" s="145"/>
      <c r="D981" s="77"/>
      <c r="E981" s="77"/>
    </row>
    <row r="982" spans="1:5" ht="13.2" x14ac:dyDescent="0.25">
      <c r="A982" s="144"/>
      <c r="B982" s="138"/>
      <c r="C982" s="145"/>
      <c r="D982" s="77"/>
      <c r="E982" s="77"/>
    </row>
    <row r="983" spans="1:5" ht="13.2" x14ac:dyDescent="0.25">
      <c r="A983" s="144"/>
      <c r="B983" s="138"/>
      <c r="C983" s="145"/>
      <c r="D983" s="77"/>
      <c r="E983" s="77"/>
    </row>
    <row r="984" spans="1:5" ht="13.2" x14ac:dyDescent="0.25">
      <c r="A984" s="144"/>
      <c r="B984" s="138"/>
      <c r="C984" s="145"/>
      <c r="D984" s="77"/>
      <c r="E984" s="77"/>
    </row>
    <row r="985" spans="1:5" ht="13.2" x14ac:dyDescent="0.25">
      <c r="A985" s="144"/>
      <c r="B985" s="138"/>
      <c r="C985" s="145"/>
      <c r="D985" s="77"/>
      <c r="E985" s="77"/>
    </row>
    <row r="986" spans="1:5" ht="13.2" x14ac:dyDescent="0.25">
      <c r="A986" s="144"/>
      <c r="B986" s="138"/>
      <c r="C986" s="145"/>
      <c r="D986" s="77"/>
      <c r="E986" s="77"/>
    </row>
    <row r="987" spans="1:5" ht="13.2" x14ac:dyDescent="0.25">
      <c r="A987" s="144"/>
      <c r="B987" s="138"/>
      <c r="C987" s="145"/>
      <c r="D987" s="77"/>
      <c r="E987" s="77"/>
    </row>
    <row r="988" spans="1:5" ht="13.2" x14ac:dyDescent="0.25">
      <c r="A988" s="144"/>
      <c r="B988" s="138"/>
      <c r="C988" s="145"/>
      <c r="D988" s="77"/>
      <c r="E988" s="77"/>
    </row>
    <row r="989" spans="1:5" ht="13.2" x14ac:dyDescent="0.25">
      <c r="A989" s="144"/>
      <c r="B989" s="138"/>
      <c r="C989" s="145"/>
      <c r="D989" s="77"/>
      <c r="E989" s="77"/>
    </row>
    <row r="990" spans="1:5" ht="13.2" x14ac:dyDescent="0.25">
      <c r="A990" s="144"/>
      <c r="B990" s="138"/>
      <c r="C990" s="145"/>
      <c r="D990" s="77"/>
      <c r="E990" s="77"/>
    </row>
    <row r="991" spans="1:5" ht="13.2" x14ac:dyDescent="0.25">
      <c r="A991" s="144"/>
      <c r="B991" s="138"/>
      <c r="C991" s="145"/>
      <c r="D991" s="77"/>
      <c r="E991" s="77"/>
    </row>
    <row r="992" spans="1:5" ht="13.2" x14ac:dyDescent="0.25">
      <c r="A992" s="144"/>
      <c r="B992" s="138"/>
      <c r="C992" s="145"/>
      <c r="D992" s="77"/>
      <c r="E992" s="77"/>
    </row>
    <row r="993" spans="1:5" ht="13.2" x14ac:dyDescent="0.25">
      <c r="A993" s="144"/>
      <c r="B993" s="138"/>
      <c r="C993" s="145"/>
      <c r="D993" s="77"/>
      <c r="E993" s="77"/>
    </row>
    <row r="994" spans="1:5" ht="13.2" x14ac:dyDescent="0.25">
      <c r="A994" s="144"/>
      <c r="B994" s="138"/>
      <c r="C994" s="145"/>
      <c r="D994" s="77"/>
      <c r="E994" s="77"/>
    </row>
    <row r="995" spans="1:5" ht="13.2" x14ac:dyDescent="0.25">
      <c r="A995" s="144"/>
      <c r="B995" s="138"/>
      <c r="C995" s="145"/>
      <c r="D995" s="77"/>
      <c r="E995" s="77"/>
    </row>
    <row r="996" spans="1:5" ht="13.2" x14ac:dyDescent="0.25">
      <c r="A996" s="144"/>
      <c r="B996" s="138"/>
      <c r="C996" s="145"/>
      <c r="D996" s="77"/>
      <c r="E996" s="77"/>
    </row>
    <row r="997" spans="1:5" ht="13.2" x14ac:dyDescent="0.25">
      <c r="A997" s="144"/>
      <c r="B997" s="138"/>
      <c r="C997" s="145"/>
      <c r="D997" s="77"/>
      <c r="E997" s="77"/>
    </row>
    <row r="998" spans="1:5" ht="13.2" x14ac:dyDescent="0.25">
      <c r="A998" s="144"/>
      <c r="B998" s="138"/>
      <c r="C998" s="145"/>
      <c r="D998" s="77"/>
      <c r="E998" s="77"/>
    </row>
    <row r="999" spans="1:5" ht="13.2" x14ac:dyDescent="0.25">
      <c r="A999" s="144"/>
      <c r="B999" s="138"/>
      <c r="C999" s="145"/>
      <c r="D999" s="77"/>
      <c r="E999" s="77"/>
    </row>
    <row r="1000" spans="1:5" ht="13.2" x14ac:dyDescent="0.25">
      <c r="A1000" s="144"/>
      <c r="B1000" s="138"/>
      <c r="C1000" s="145"/>
      <c r="D1000" s="77"/>
      <c r="E1000" s="77"/>
    </row>
    <row r="1001" spans="1:5" ht="13.2" x14ac:dyDescent="0.25">
      <c r="A1001" s="144"/>
      <c r="B1001" s="138"/>
      <c r="C1001" s="145"/>
      <c r="D1001" s="77"/>
      <c r="E1001" s="77"/>
    </row>
    <row r="1002" spans="1:5" ht="13.2" x14ac:dyDescent="0.25">
      <c r="A1002" s="144"/>
      <c r="B1002" s="138"/>
      <c r="C1002" s="145"/>
      <c r="D1002" s="77"/>
      <c r="E1002" s="77"/>
    </row>
    <row r="1003" spans="1:5" ht="13.2" x14ac:dyDescent="0.25">
      <c r="A1003" s="144"/>
      <c r="B1003" s="138"/>
      <c r="C1003" s="145"/>
      <c r="D1003" s="77"/>
      <c r="E1003" s="77"/>
    </row>
    <row r="1004" spans="1:5" ht="13.2" x14ac:dyDescent="0.25">
      <c r="A1004" s="144"/>
      <c r="B1004" s="138"/>
      <c r="C1004" s="145"/>
      <c r="D1004" s="77"/>
      <c r="E1004" s="77"/>
    </row>
    <row r="1005" spans="1:5" ht="13.2" x14ac:dyDescent="0.25">
      <c r="A1005" s="144"/>
      <c r="B1005" s="138"/>
      <c r="C1005" s="145"/>
      <c r="D1005" s="77"/>
      <c r="E1005" s="77"/>
    </row>
    <row r="1006" spans="1:5" ht="13.2" x14ac:dyDescent="0.25">
      <c r="A1006" s="144"/>
      <c r="B1006" s="138"/>
      <c r="C1006" s="145"/>
      <c r="D1006" s="77"/>
      <c r="E1006" s="77"/>
    </row>
    <row r="1007" spans="1:5" ht="13.2" x14ac:dyDescent="0.25">
      <c r="A1007" s="144"/>
      <c r="B1007" s="138"/>
      <c r="C1007" s="145"/>
      <c r="D1007" s="77"/>
      <c r="E1007" s="77"/>
    </row>
    <row r="1008" spans="1:5" ht="13.2" x14ac:dyDescent="0.25">
      <c r="A1008" s="144"/>
      <c r="B1008" s="138"/>
      <c r="C1008" s="145"/>
      <c r="D1008" s="77"/>
      <c r="E1008" s="77"/>
    </row>
    <row r="1009" spans="1:5" ht="13.2" x14ac:dyDescent="0.25">
      <c r="A1009" s="144"/>
      <c r="B1009" s="138"/>
      <c r="C1009" s="145"/>
      <c r="D1009" s="77"/>
      <c r="E1009" s="77"/>
    </row>
    <row r="1010" spans="1:5" ht="13.2" x14ac:dyDescent="0.25">
      <c r="A1010" s="144"/>
      <c r="B1010" s="138"/>
      <c r="C1010" s="145"/>
      <c r="D1010" s="77"/>
      <c r="E1010" s="77"/>
    </row>
    <row r="1011" spans="1:5" ht="13.2" x14ac:dyDescent="0.25">
      <c r="A1011" s="144"/>
      <c r="B1011" s="138"/>
      <c r="C1011" s="145"/>
      <c r="D1011" s="77"/>
      <c r="E1011" s="77"/>
    </row>
    <row r="1012" spans="1:5" ht="13.2" x14ac:dyDescent="0.25">
      <c r="A1012" s="144"/>
      <c r="B1012" s="138"/>
      <c r="C1012" s="145"/>
      <c r="D1012" s="77"/>
      <c r="E1012" s="77"/>
    </row>
    <row r="1013" spans="1:5" ht="13.2" x14ac:dyDescent="0.25">
      <c r="A1013" s="144"/>
      <c r="B1013" s="138"/>
      <c r="C1013" s="145"/>
      <c r="D1013" s="77"/>
      <c r="E1013" s="77"/>
    </row>
    <row r="1014" spans="1:5" ht="13.2" x14ac:dyDescent="0.25">
      <c r="A1014" s="144"/>
      <c r="B1014" s="138"/>
      <c r="C1014" s="145"/>
      <c r="D1014" s="77"/>
      <c r="E1014" s="77"/>
    </row>
    <row r="1015" spans="1:5" ht="13.2" x14ac:dyDescent="0.25">
      <c r="A1015" s="144"/>
      <c r="B1015" s="138"/>
      <c r="C1015" s="145"/>
      <c r="D1015" s="77"/>
      <c r="E1015" s="77"/>
    </row>
    <row r="1016" spans="1:5" ht="13.2" x14ac:dyDescent="0.25">
      <c r="A1016" s="144"/>
      <c r="B1016" s="138"/>
      <c r="C1016" s="145"/>
      <c r="D1016" s="77"/>
      <c r="E1016" s="77"/>
    </row>
    <row r="1017" spans="1:5" ht="13.2" x14ac:dyDescent="0.25">
      <c r="A1017" s="144"/>
      <c r="B1017" s="138"/>
      <c r="C1017" s="145"/>
      <c r="D1017" s="77"/>
      <c r="E1017" s="77"/>
    </row>
    <row r="1018" spans="1:5" ht="13.2" x14ac:dyDescent="0.25">
      <c r="A1018" s="144"/>
      <c r="B1018" s="138"/>
      <c r="C1018" s="145"/>
      <c r="D1018" s="77"/>
      <c r="E1018" s="77"/>
    </row>
    <row r="1019" spans="1:5" ht="13.2" x14ac:dyDescent="0.25">
      <c r="A1019" s="144"/>
      <c r="B1019" s="138"/>
      <c r="C1019" s="145"/>
      <c r="D1019" s="77"/>
      <c r="E1019" s="77"/>
    </row>
    <row r="1020" spans="1:5" ht="13.2" x14ac:dyDescent="0.25">
      <c r="A1020" s="144"/>
      <c r="B1020" s="138"/>
      <c r="C1020" s="145"/>
      <c r="D1020" s="77"/>
      <c r="E1020" s="77"/>
    </row>
    <row r="1021" spans="1:5" ht="13.2" x14ac:dyDescent="0.25">
      <c r="A1021" s="144"/>
      <c r="B1021" s="138"/>
      <c r="C1021" s="145"/>
      <c r="D1021" s="77"/>
      <c r="E1021" s="77"/>
    </row>
    <row r="1022" spans="1:5" ht="13.2" x14ac:dyDescent="0.25">
      <c r="A1022" s="144"/>
      <c r="B1022" s="138"/>
      <c r="C1022" s="145"/>
      <c r="D1022" s="77"/>
      <c r="E1022" s="77"/>
    </row>
    <row r="1023" spans="1:5" ht="13.2" x14ac:dyDescent="0.25">
      <c r="A1023" s="144"/>
      <c r="B1023" s="138"/>
      <c r="C1023" s="145"/>
      <c r="D1023" s="77"/>
      <c r="E1023" s="77"/>
    </row>
    <row r="1024" spans="1:5" ht="13.2" x14ac:dyDescent="0.25">
      <c r="A1024" s="144"/>
      <c r="B1024" s="138"/>
      <c r="C1024" s="145"/>
      <c r="D1024" s="77"/>
      <c r="E1024" s="77"/>
    </row>
    <row r="1025" spans="1:5" ht="13.2" x14ac:dyDescent="0.25">
      <c r="A1025" s="144"/>
      <c r="B1025" s="138"/>
      <c r="C1025" s="145"/>
      <c r="D1025" s="77"/>
      <c r="E1025" s="77"/>
    </row>
    <row r="1026" spans="1:5" ht="13.2" x14ac:dyDescent="0.25">
      <c r="A1026" s="144"/>
      <c r="B1026" s="138"/>
      <c r="C1026" s="145"/>
      <c r="D1026" s="77"/>
      <c r="E1026" s="77"/>
    </row>
    <row r="1027" spans="1:5" ht="13.2" x14ac:dyDescent="0.25">
      <c r="A1027" s="144"/>
      <c r="B1027" s="138"/>
      <c r="C1027" s="145"/>
      <c r="D1027" s="77"/>
      <c r="E1027" s="77"/>
    </row>
    <row r="1028" spans="1:5" ht="13.2" x14ac:dyDescent="0.25">
      <c r="A1028" s="144"/>
      <c r="B1028" s="138"/>
      <c r="C1028" s="145"/>
      <c r="D1028" s="77"/>
      <c r="E1028" s="77"/>
    </row>
    <row r="1029" spans="1:5" ht="13.2" x14ac:dyDescent="0.25">
      <c r="A1029" s="144"/>
      <c r="B1029" s="138"/>
      <c r="C1029" s="145"/>
      <c r="D1029" s="77"/>
      <c r="E1029" s="77"/>
    </row>
    <row r="1030" spans="1:5" ht="13.2" x14ac:dyDescent="0.25">
      <c r="A1030" s="144"/>
      <c r="B1030" s="138"/>
      <c r="C1030" s="145"/>
      <c r="D1030" s="77"/>
      <c r="E1030" s="77"/>
    </row>
    <row r="1031" spans="1:5" ht="13.2" x14ac:dyDescent="0.25">
      <c r="A1031" s="144"/>
      <c r="B1031" s="138"/>
      <c r="C1031" s="145"/>
      <c r="D1031" s="77"/>
      <c r="E1031" s="77"/>
    </row>
    <row r="1032" spans="1:5" ht="13.2" x14ac:dyDescent="0.25">
      <c r="A1032" s="144"/>
      <c r="B1032" s="138"/>
      <c r="C1032" s="145"/>
      <c r="D1032" s="77"/>
      <c r="E1032" s="77"/>
    </row>
    <row r="1033" spans="1:5" ht="13.2" x14ac:dyDescent="0.25">
      <c r="A1033" s="144"/>
      <c r="B1033" s="138"/>
      <c r="C1033" s="145"/>
      <c r="D1033" s="77"/>
      <c r="E1033" s="77"/>
    </row>
    <row r="1034" spans="1:5" ht="13.2" x14ac:dyDescent="0.25">
      <c r="A1034" s="144"/>
      <c r="B1034" s="138"/>
      <c r="C1034" s="145"/>
      <c r="D1034" s="77"/>
      <c r="E1034" s="77"/>
    </row>
    <row r="1035" spans="1:5" ht="13.2" x14ac:dyDescent="0.25">
      <c r="A1035" s="144"/>
      <c r="B1035" s="138"/>
      <c r="C1035" s="145"/>
      <c r="D1035" s="77"/>
      <c r="E1035" s="77"/>
    </row>
    <row r="1036" spans="1:5" ht="13.2" x14ac:dyDescent="0.25">
      <c r="A1036" s="144"/>
      <c r="B1036" s="138"/>
      <c r="C1036" s="145"/>
      <c r="D1036" s="77"/>
      <c r="E1036" s="77"/>
    </row>
    <row r="1037" spans="1:5" ht="13.2" x14ac:dyDescent="0.25">
      <c r="A1037" s="144"/>
      <c r="B1037" s="138"/>
      <c r="C1037" s="145"/>
      <c r="D1037" s="77"/>
      <c r="E1037" s="77"/>
    </row>
    <row r="1038" spans="1:5" ht="13.2" x14ac:dyDescent="0.25">
      <c r="A1038" s="144"/>
      <c r="B1038" s="138"/>
      <c r="C1038" s="145"/>
      <c r="D1038" s="77"/>
      <c r="E1038" s="77"/>
    </row>
    <row r="1039" spans="1:5" ht="13.2" x14ac:dyDescent="0.25">
      <c r="A1039" s="144"/>
      <c r="B1039" s="138"/>
      <c r="C1039" s="145"/>
      <c r="D1039" s="77"/>
      <c r="E1039" s="77"/>
    </row>
    <row r="1040" spans="1:5" ht="13.2" x14ac:dyDescent="0.25">
      <c r="A1040" s="144"/>
      <c r="B1040" s="138"/>
      <c r="C1040" s="145"/>
      <c r="D1040" s="77"/>
      <c r="E1040" s="77"/>
    </row>
    <row r="1041" spans="1:5" ht="13.2" x14ac:dyDescent="0.25">
      <c r="A1041" s="144"/>
      <c r="B1041" s="138"/>
      <c r="C1041" s="145"/>
      <c r="D1041" s="77"/>
      <c r="E1041" s="77"/>
    </row>
    <row r="1042" spans="1:5" ht="13.2" x14ac:dyDescent="0.25">
      <c r="A1042" s="144"/>
      <c r="B1042" s="138"/>
      <c r="C1042" s="145"/>
      <c r="D1042" s="77"/>
      <c r="E1042" s="77"/>
    </row>
    <row r="1043" spans="1:5" ht="13.2" x14ac:dyDescent="0.25">
      <c r="A1043" s="144"/>
      <c r="B1043" s="138"/>
      <c r="C1043" s="145"/>
      <c r="D1043" s="77"/>
      <c r="E1043" s="77"/>
    </row>
    <row r="1044" spans="1:5" ht="13.2" x14ac:dyDescent="0.25">
      <c r="A1044" s="144"/>
      <c r="B1044" s="138"/>
      <c r="C1044" s="145"/>
      <c r="D1044" s="77"/>
      <c r="E1044" s="77"/>
    </row>
    <row r="1045" spans="1:5" ht="13.2" x14ac:dyDescent="0.25">
      <c r="A1045" s="144"/>
      <c r="B1045" s="138"/>
      <c r="C1045" s="145"/>
      <c r="D1045" s="77"/>
      <c r="E1045" s="77"/>
    </row>
    <row r="1046" spans="1:5" ht="13.2" x14ac:dyDescent="0.25">
      <c r="A1046" s="144"/>
      <c r="B1046" s="138"/>
      <c r="C1046" s="145"/>
      <c r="D1046" s="77"/>
      <c r="E1046" s="77"/>
    </row>
    <row r="1047" spans="1:5" ht="13.2" x14ac:dyDescent="0.25">
      <c r="A1047" s="144"/>
      <c r="B1047" s="138"/>
      <c r="C1047" s="145"/>
      <c r="D1047" s="77"/>
      <c r="E1047" s="77"/>
    </row>
    <row r="1048" spans="1:5" ht="13.2" x14ac:dyDescent="0.25">
      <c r="A1048" s="144"/>
      <c r="B1048" s="138"/>
      <c r="C1048" s="145"/>
      <c r="D1048" s="77"/>
      <c r="E1048" s="77"/>
    </row>
    <row r="1049" spans="1:5" ht="13.2" x14ac:dyDescent="0.25">
      <c r="A1049" s="144"/>
      <c r="B1049" s="138"/>
      <c r="C1049" s="145"/>
      <c r="D1049" s="77"/>
      <c r="E1049" s="77"/>
    </row>
    <row r="1050" spans="1:5" ht="13.2" x14ac:dyDescent="0.25">
      <c r="A1050" s="144"/>
      <c r="B1050" s="138"/>
      <c r="C1050" s="145"/>
      <c r="D1050" s="77"/>
      <c r="E1050" s="77"/>
    </row>
    <row r="1051" spans="1:5" ht="13.2" x14ac:dyDescent="0.25">
      <c r="A1051" s="144"/>
      <c r="B1051" s="138"/>
      <c r="C1051" s="145"/>
      <c r="D1051" s="77"/>
      <c r="E1051" s="77"/>
    </row>
    <row r="1052" spans="1:5" ht="13.2" x14ac:dyDescent="0.25">
      <c r="A1052" s="144"/>
      <c r="B1052" s="138"/>
      <c r="C1052" s="145"/>
      <c r="D1052" s="77"/>
      <c r="E1052" s="77"/>
    </row>
    <row r="1053" spans="1:5" ht="13.2" x14ac:dyDescent="0.25">
      <c r="A1053" s="144"/>
      <c r="B1053" s="138"/>
      <c r="C1053" s="145"/>
      <c r="D1053" s="77"/>
      <c r="E1053" s="77"/>
    </row>
    <row r="1054" spans="1:5" ht="13.2" x14ac:dyDescent="0.25">
      <c r="A1054" s="144"/>
      <c r="B1054" s="138"/>
      <c r="C1054" s="145"/>
      <c r="D1054" s="77"/>
      <c r="E1054" s="77"/>
    </row>
    <row r="1055" spans="1:5" ht="13.2" x14ac:dyDescent="0.25">
      <c r="A1055" s="144"/>
      <c r="B1055" s="138"/>
      <c r="C1055" s="145"/>
      <c r="D1055" s="77"/>
      <c r="E1055" s="77"/>
    </row>
    <row r="1056" spans="1:5" ht="13.2" x14ac:dyDescent="0.25">
      <c r="A1056" s="144"/>
      <c r="B1056" s="138"/>
      <c r="C1056" s="145"/>
      <c r="D1056" s="77"/>
      <c r="E1056" s="77"/>
    </row>
    <row r="1057" spans="1:5" ht="13.2" x14ac:dyDescent="0.25">
      <c r="A1057" s="144"/>
      <c r="B1057" s="138"/>
      <c r="C1057" s="145"/>
      <c r="D1057" s="77"/>
      <c r="E1057" s="77"/>
    </row>
    <row r="1058" spans="1:5" ht="13.2" x14ac:dyDescent="0.25">
      <c r="A1058" s="144"/>
      <c r="B1058" s="138"/>
      <c r="C1058" s="145"/>
      <c r="D1058" s="77"/>
      <c r="E1058" s="77"/>
    </row>
    <row r="1059" spans="1:5" ht="13.2" x14ac:dyDescent="0.25">
      <c r="A1059" s="144"/>
      <c r="B1059" s="138"/>
      <c r="C1059" s="145"/>
      <c r="D1059" s="77"/>
      <c r="E1059" s="77"/>
    </row>
    <row r="1060" spans="1:5" ht="13.2" x14ac:dyDescent="0.25">
      <c r="A1060" s="144"/>
      <c r="B1060" s="138"/>
      <c r="C1060" s="145"/>
      <c r="D1060" s="77"/>
      <c r="E1060" s="77"/>
    </row>
    <row r="1061" spans="1:5" ht="13.2" x14ac:dyDescent="0.25">
      <c r="A1061" s="144"/>
      <c r="B1061" s="138"/>
      <c r="C1061" s="145"/>
      <c r="D1061" s="77"/>
      <c r="E1061" s="77"/>
    </row>
    <row r="1062" spans="1:5" ht="13.2" x14ac:dyDescent="0.25">
      <c r="A1062" s="144"/>
      <c r="B1062" s="138"/>
      <c r="C1062" s="145"/>
      <c r="D1062" s="77"/>
      <c r="E1062" s="77"/>
    </row>
    <row r="1063" spans="1:5" ht="13.2" x14ac:dyDescent="0.25">
      <c r="A1063" s="144"/>
      <c r="B1063" s="138"/>
      <c r="C1063" s="145"/>
      <c r="D1063" s="77"/>
      <c r="E1063" s="77"/>
    </row>
    <row r="1064" spans="1:5" ht="13.2" x14ac:dyDescent="0.25">
      <c r="A1064" s="144"/>
      <c r="B1064" s="138"/>
      <c r="C1064" s="145"/>
      <c r="D1064" s="77"/>
      <c r="E1064" s="77"/>
    </row>
    <row r="1065" spans="1:5" ht="13.2" x14ac:dyDescent="0.25">
      <c r="A1065" s="144"/>
      <c r="B1065" s="138"/>
      <c r="C1065" s="145"/>
      <c r="D1065" s="77"/>
      <c r="E1065" s="77"/>
    </row>
    <row r="1066" spans="1:5" ht="13.2" x14ac:dyDescent="0.25">
      <c r="A1066" s="144"/>
      <c r="B1066" s="138"/>
      <c r="C1066" s="145"/>
      <c r="D1066" s="77"/>
      <c r="E1066" s="77"/>
    </row>
    <row r="1067" spans="1:5" ht="13.2" x14ac:dyDescent="0.25">
      <c r="A1067" s="144"/>
      <c r="B1067" s="138"/>
      <c r="C1067" s="145"/>
      <c r="D1067" s="77"/>
      <c r="E1067" s="77"/>
    </row>
    <row r="1068" spans="1:5" ht="13.2" x14ac:dyDescent="0.25">
      <c r="A1068" s="144"/>
      <c r="B1068" s="138"/>
      <c r="C1068" s="145"/>
      <c r="D1068" s="77"/>
      <c r="E1068" s="77"/>
    </row>
    <row r="1069" spans="1:5" ht="13.2" x14ac:dyDescent="0.25">
      <c r="A1069" s="144"/>
      <c r="B1069" s="138"/>
      <c r="C1069" s="145"/>
      <c r="D1069" s="77"/>
      <c r="E1069" s="77"/>
    </row>
    <row r="1070" spans="1:5" ht="13.2" x14ac:dyDescent="0.25">
      <c r="A1070" s="144"/>
      <c r="B1070" s="138"/>
      <c r="C1070" s="145"/>
      <c r="D1070" s="77"/>
      <c r="E1070" s="77"/>
    </row>
    <row r="1071" spans="1:5" ht="13.2" x14ac:dyDescent="0.25">
      <c r="A1071" s="144"/>
      <c r="B1071" s="138"/>
      <c r="C1071" s="145"/>
      <c r="D1071" s="77"/>
      <c r="E1071" s="77"/>
    </row>
    <row r="1072" spans="1:5" ht="13.2" x14ac:dyDescent="0.25">
      <c r="A1072" s="144"/>
      <c r="B1072" s="138"/>
      <c r="C1072" s="145"/>
      <c r="D1072" s="77"/>
      <c r="E1072" s="77"/>
    </row>
    <row r="1073" spans="1:5" ht="13.2" x14ac:dyDescent="0.25">
      <c r="A1073" s="144"/>
      <c r="B1073" s="138"/>
      <c r="C1073" s="145"/>
      <c r="D1073" s="77"/>
      <c r="E1073" s="77"/>
    </row>
    <row r="1074" spans="1:5" ht="13.2" x14ac:dyDescent="0.25">
      <c r="A1074" s="144"/>
      <c r="B1074" s="138"/>
      <c r="C1074" s="145"/>
      <c r="D1074" s="77"/>
      <c r="E1074" s="77"/>
    </row>
    <row r="1075" spans="1:5" ht="13.2" x14ac:dyDescent="0.25">
      <c r="A1075" s="144"/>
      <c r="B1075" s="138"/>
      <c r="C1075" s="145"/>
      <c r="D1075" s="77"/>
      <c r="E1075" s="77"/>
    </row>
    <row r="1076" spans="1:5" ht="13.2" x14ac:dyDescent="0.25">
      <c r="A1076" s="144"/>
      <c r="B1076" s="138"/>
      <c r="C1076" s="145"/>
      <c r="D1076" s="77"/>
      <c r="E1076" s="77"/>
    </row>
    <row r="1077" spans="1:5" ht="13.2" x14ac:dyDescent="0.25">
      <c r="A1077" s="144"/>
      <c r="B1077" s="138"/>
      <c r="C1077" s="145"/>
      <c r="D1077" s="77"/>
      <c r="E1077" s="77"/>
    </row>
    <row r="1078" spans="1:5" ht="13.2" x14ac:dyDescent="0.25">
      <c r="A1078" s="144"/>
      <c r="B1078" s="138"/>
      <c r="C1078" s="145"/>
      <c r="D1078" s="77"/>
      <c r="E1078" s="77"/>
    </row>
    <row r="1079" spans="1:5" ht="13.2" x14ac:dyDescent="0.25">
      <c r="A1079" s="144"/>
      <c r="B1079" s="138"/>
      <c r="C1079" s="145"/>
      <c r="D1079" s="77"/>
      <c r="E1079" s="77"/>
    </row>
    <row r="1080" spans="1:5" ht="13.2" x14ac:dyDescent="0.25">
      <c r="A1080" s="144"/>
      <c r="B1080" s="138"/>
      <c r="C1080" s="145"/>
      <c r="D1080" s="77"/>
      <c r="E1080" s="77"/>
    </row>
    <row r="1081" spans="1:5" ht="13.2" x14ac:dyDescent="0.25">
      <c r="A1081" s="144"/>
      <c r="B1081" s="138"/>
      <c r="C1081" s="145"/>
      <c r="D1081" s="77"/>
      <c r="E1081" s="77"/>
    </row>
    <row r="1082" spans="1:5" ht="13.2" x14ac:dyDescent="0.25">
      <c r="A1082" s="144"/>
      <c r="B1082" s="138"/>
      <c r="C1082" s="145"/>
      <c r="D1082" s="77"/>
      <c r="E1082" s="77"/>
    </row>
    <row r="1083" spans="1:5" ht="13.2" x14ac:dyDescent="0.25">
      <c r="A1083" s="144"/>
      <c r="B1083" s="138"/>
      <c r="C1083" s="145"/>
      <c r="D1083" s="77"/>
      <c r="E1083" s="77"/>
    </row>
    <row r="1084" spans="1:5" ht="13.2" x14ac:dyDescent="0.25">
      <c r="A1084" s="144"/>
      <c r="B1084" s="138"/>
      <c r="C1084" s="145"/>
      <c r="D1084" s="77"/>
      <c r="E1084" s="77"/>
    </row>
    <row r="1085" spans="1:5" ht="13.2" x14ac:dyDescent="0.25">
      <c r="A1085" s="144"/>
      <c r="B1085" s="138"/>
      <c r="C1085" s="145"/>
      <c r="D1085" s="77"/>
      <c r="E1085" s="77"/>
    </row>
    <row r="1086" spans="1:5" ht="13.2" x14ac:dyDescent="0.25">
      <c r="A1086" s="144"/>
      <c r="B1086" s="138"/>
      <c r="C1086" s="145"/>
      <c r="D1086" s="77"/>
      <c r="E1086" s="77"/>
    </row>
    <row r="1087" spans="1:5" ht="13.2" x14ac:dyDescent="0.25">
      <c r="A1087" s="144"/>
      <c r="B1087" s="138"/>
      <c r="C1087" s="145"/>
      <c r="D1087" s="77"/>
      <c r="E1087" s="77"/>
    </row>
    <row r="1088" spans="1:5" ht="13.2" x14ac:dyDescent="0.25">
      <c r="A1088" s="144"/>
      <c r="B1088" s="138"/>
      <c r="C1088" s="145"/>
      <c r="D1088" s="77"/>
      <c r="E1088" s="77"/>
    </row>
    <row r="1089" spans="1:5" ht="13.2" x14ac:dyDescent="0.25">
      <c r="A1089" s="144"/>
      <c r="B1089" s="138"/>
      <c r="C1089" s="145"/>
      <c r="D1089" s="77"/>
      <c r="E1089" s="77"/>
    </row>
    <row r="1090" spans="1:5" ht="13.2" x14ac:dyDescent="0.25">
      <c r="A1090" s="144"/>
      <c r="B1090" s="138"/>
      <c r="C1090" s="145"/>
      <c r="D1090" s="77"/>
      <c r="E1090" s="77"/>
    </row>
    <row r="1091" spans="1:5" ht="13.2" x14ac:dyDescent="0.25">
      <c r="A1091" s="144"/>
      <c r="B1091" s="138"/>
      <c r="C1091" s="145"/>
      <c r="D1091" s="77"/>
      <c r="E1091" s="77"/>
    </row>
    <row r="1092" spans="1:5" ht="13.2" x14ac:dyDescent="0.25">
      <c r="A1092" s="144"/>
      <c r="B1092" s="138"/>
      <c r="C1092" s="145"/>
      <c r="D1092" s="77"/>
      <c r="E1092" s="77"/>
    </row>
    <row r="1093" spans="1:5" ht="13.2" x14ac:dyDescent="0.25">
      <c r="A1093" s="144"/>
      <c r="B1093" s="138"/>
      <c r="C1093" s="145"/>
      <c r="D1093" s="77"/>
      <c r="E1093" s="77"/>
    </row>
    <row r="1094" spans="1:5" ht="13.2" x14ac:dyDescent="0.25">
      <c r="A1094" s="144"/>
      <c r="B1094" s="138"/>
      <c r="C1094" s="145"/>
      <c r="D1094" s="77"/>
      <c r="E1094" s="77"/>
    </row>
    <row r="1095" spans="1:5" ht="13.2" x14ac:dyDescent="0.25">
      <c r="A1095" s="144"/>
      <c r="B1095" s="138"/>
      <c r="C1095" s="145"/>
      <c r="D1095" s="77"/>
      <c r="E1095" s="77"/>
    </row>
    <row r="1096" spans="1:5" ht="13.2" x14ac:dyDescent="0.25">
      <c r="A1096" s="144"/>
      <c r="B1096" s="138"/>
      <c r="C1096" s="145"/>
      <c r="D1096" s="77"/>
      <c r="E1096" s="77"/>
    </row>
    <row r="1097" spans="1:5" ht="13.2" x14ac:dyDescent="0.25">
      <c r="A1097" s="144"/>
      <c r="B1097" s="138"/>
      <c r="C1097" s="145"/>
      <c r="D1097" s="77"/>
      <c r="E1097" s="77"/>
    </row>
    <row r="1098" spans="1:5" ht="13.2" x14ac:dyDescent="0.25">
      <c r="A1098" s="144"/>
      <c r="B1098" s="138"/>
      <c r="C1098" s="145"/>
      <c r="D1098" s="77"/>
      <c r="E1098" s="77"/>
    </row>
    <row r="1099" spans="1:5" ht="13.2" x14ac:dyDescent="0.25">
      <c r="A1099" s="144"/>
      <c r="B1099" s="138"/>
      <c r="C1099" s="145"/>
      <c r="D1099" s="77"/>
      <c r="E1099" s="77"/>
    </row>
    <row r="1100" spans="1:5" ht="13.2" x14ac:dyDescent="0.25">
      <c r="A1100" s="144"/>
      <c r="B1100" s="138"/>
      <c r="C1100" s="145"/>
      <c r="D1100" s="77"/>
      <c r="E1100" s="77"/>
    </row>
    <row r="1101" spans="1:5" ht="13.2" x14ac:dyDescent="0.25">
      <c r="A1101" s="144"/>
      <c r="B1101" s="138"/>
      <c r="C1101" s="145"/>
      <c r="D1101" s="77"/>
      <c r="E1101" s="77"/>
    </row>
    <row r="1102" spans="1:5" ht="13.2" x14ac:dyDescent="0.25">
      <c r="A1102" s="144"/>
      <c r="B1102" s="138"/>
      <c r="C1102" s="145"/>
      <c r="D1102" s="77"/>
      <c r="E1102" s="77"/>
    </row>
    <row r="1103" spans="1:5" ht="13.2" x14ac:dyDescent="0.25">
      <c r="A1103" s="144"/>
      <c r="B1103" s="138"/>
      <c r="C1103" s="145"/>
      <c r="D1103" s="77"/>
      <c r="E1103" s="77"/>
    </row>
    <row r="1104" spans="1:5" ht="13.2" x14ac:dyDescent="0.25">
      <c r="A1104" s="144"/>
      <c r="B1104" s="138"/>
      <c r="C1104" s="145"/>
      <c r="D1104" s="77"/>
      <c r="E1104" s="77"/>
    </row>
    <row r="1105" spans="1:5" ht="13.2" x14ac:dyDescent="0.25">
      <c r="A1105" s="144"/>
      <c r="B1105" s="138"/>
      <c r="C1105" s="145"/>
      <c r="D1105" s="77"/>
      <c r="E1105" s="77"/>
    </row>
    <row r="1106" spans="1:5" ht="13.2" x14ac:dyDescent="0.25">
      <c r="A1106" s="144"/>
      <c r="B1106" s="138"/>
      <c r="C1106" s="145"/>
      <c r="D1106" s="77"/>
      <c r="E1106" s="77"/>
    </row>
    <row r="1107" spans="1:5" ht="13.2" x14ac:dyDescent="0.25">
      <c r="A1107" s="144"/>
      <c r="B1107" s="138"/>
      <c r="C1107" s="145"/>
      <c r="D1107" s="77"/>
      <c r="E1107" s="77"/>
    </row>
    <row r="1108" spans="1:5" ht="13.2" x14ac:dyDescent="0.25">
      <c r="A1108" s="144"/>
      <c r="B1108" s="138"/>
      <c r="C1108" s="145"/>
      <c r="D1108" s="77"/>
      <c r="E1108" s="77"/>
    </row>
    <row r="1109" spans="1:5" ht="13.2" x14ac:dyDescent="0.25">
      <c r="A1109" s="144"/>
      <c r="B1109" s="138"/>
      <c r="C1109" s="145"/>
      <c r="D1109" s="77"/>
      <c r="E1109" s="77"/>
    </row>
    <row r="1110" spans="1:5" ht="13.2" x14ac:dyDescent="0.25">
      <c r="A1110" s="144"/>
      <c r="B1110" s="138"/>
      <c r="C1110" s="145"/>
      <c r="D1110" s="77"/>
      <c r="E1110" s="77"/>
    </row>
    <row r="1111" spans="1:5" ht="13.2" x14ac:dyDescent="0.25">
      <c r="A1111" s="144"/>
      <c r="B1111" s="138"/>
      <c r="C1111" s="145"/>
      <c r="D1111" s="77"/>
      <c r="E1111" s="77"/>
    </row>
    <row r="1112" spans="1:5" ht="13.2" x14ac:dyDescent="0.25">
      <c r="A1112" s="144"/>
      <c r="B1112" s="138"/>
      <c r="C1112" s="145"/>
      <c r="D1112" s="77"/>
      <c r="E1112" s="77"/>
    </row>
    <row r="1113" spans="1:5" ht="13.2" x14ac:dyDescent="0.25">
      <c r="A1113" s="144"/>
      <c r="B1113" s="138"/>
      <c r="C1113" s="145"/>
      <c r="D1113" s="77"/>
      <c r="E1113" s="77"/>
    </row>
    <row r="1114" spans="1:5" ht="13.2" x14ac:dyDescent="0.25">
      <c r="A1114" s="144"/>
      <c r="B1114" s="138"/>
      <c r="C1114" s="145"/>
      <c r="D1114" s="77"/>
      <c r="E1114" s="77"/>
    </row>
    <row r="1115" spans="1:5" ht="13.2" x14ac:dyDescent="0.25">
      <c r="A1115" s="144"/>
      <c r="B1115" s="138"/>
      <c r="C1115" s="145"/>
      <c r="D1115" s="77"/>
      <c r="E1115" s="77"/>
    </row>
    <row r="1116" spans="1:5" ht="13.2" x14ac:dyDescent="0.25">
      <c r="A1116" s="144"/>
      <c r="B1116" s="138"/>
      <c r="C1116" s="145"/>
      <c r="D1116" s="77"/>
      <c r="E1116" s="77"/>
    </row>
    <row r="1117" spans="1:5" ht="13.2" x14ac:dyDescent="0.25">
      <c r="A1117" s="144"/>
      <c r="B1117" s="138"/>
      <c r="C1117" s="145"/>
      <c r="D1117" s="77"/>
      <c r="E1117" s="77"/>
    </row>
    <row r="1118" spans="1:5" ht="13.2" x14ac:dyDescent="0.25">
      <c r="A1118" s="144"/>
      <c r="B1118" s="138"/>
      <c r="C1118" s="145"/>
      <c r="D1118" s="77"/>
      <c r="E1118" s="77"/>
    </row>
    <row r="1119" spans="1:5" ht="13.2" x14ac:dyDescent="0.25">
      <c r="A1119" s="144"/>
      <c r="B1119" s="138"/>
      <c r="C1119" s="145"/>
      <c r="D1119" s="77"/>
      <c r="E1119" s="77"/>
    </row>
    <row r="1120" spans="1:5" ht="13.2" x14ac:dyDescent="0.25">
      <c r="A1120" s="144"/>
      <c r="B1120" s="138"/>
      <c r="C1120" s="145"/>
      <c r="D1120" s="77"/>
      <c r="E1120" s="77"/>
    </row>
    <row r="1121" spans="1:5" ht="13.2" x14ac:dyDescent="0.25">
      <c r="A1121" s="144"/>
      <c r="B1121" s="138"/>
      <c r="C1121" s="145"/>
      <c r="D1121" s="77"/>
      <c r="E1121" s="77"/>
    </row>
    <row r="1122" spans="1:5" ht="13.2" x14ac:dyDescent="0.25">
      <c r="A1122" s="144"/>
      <c r="B1122" s="138"/>
      <c r="C1122" s="145"/>
      <c r="D1122" s="77"/>
      <c r="E1122" s="77"/>
    </row>
    <row r="1123" spans="1:5" ht="13.2" x14ac:dyDescent="0.25">
      <c r="A1123" s="144"/>
      <c r="B1123" s="138"/>
      <c r="C1123" s="145"/>
      <c r="D1123" s="77"/>
      <c r="E1123" s="77"/>
    </row>
    <row r="1124" spans="1:5" ht="13.2" x14ac:dyDescent="0.25">
      <c r="A1124" s="144"/>
      <c r="B1124" s="138"/>
      <c r="C1124" s="145"/>
      <c r="D1124" s="77"/>
      <c r="E1124" s="77"/>
    </row>
    <row r="1125" spans="1:5" ht="13.2" x14ac:dyDescent="0.25">
      <c r="A1125" s="144"/>
      <c r="B1125" s="138"/>
      <c r="C1125" s="145"/>
      <c r="D1125" s="77"/>
      <c r="E1125" s="77"/>
    </row>
    <row r="1126" spans="1:5" ht="13.2" x14ac:dyDescent="0.25">
      <c r="A1126" s="144"/>
      <c r="B1126" s="138"/>
      <c r="C1126" s="145"/>
      <c r="D1126" s="77"/>
      <c r="E1126" s="77"/>
    </row>
    <row r="1127" spans="1:5" ht="13.2" x14ac:dyDescent="0.25">
      <c r="A1127" s="144"/>
      <c r="B1127" s="138"/>
      <c r="C1127" s="145"/>
      <c r="D1127" s="77"/>
      <c r="E1127" s="77"/>
    </row>
    <row r="1128" spans="1:5" ht="13.2" x14ac:dyDescent="0.25">
      <c r="A1128" s="144"/>
      <c r="B1128" s="138"/>
      <c r="C1128" s="145"/>
      <c r="D1128" s="77"/>
      <c r="E1128" s="77"/>
    </row>
    <row r="1129" spans="1:5" ht="13.2" x14ac:dyDescent="0.25">
      <c r="A1129" s="144"/>
      <c r="B1129" s="138"/>
      <c r="C1129" s="145"/>
      <c r="D1129" s="77"/>
      <c r="E1129" s="77"/>
    </row>
    <row r="1130" spans="1:5" ht="13.2" x14ac:dyDescent="0.25">
      <c r="A1130" s="144"/>
      <c r="B1130" s="138"/>
      <c r="C1130" s="145"/>
      <c r="D1130" s="77"/>
      <c r="E1130" s="77"/>
    </row>
    <row r="1131" spans="1:5" ht="13.2" x14ac:dyDescent="0.25">
      <c r="A1131" s="144"/>
      <c r="B1131" s="138"/>
      <c r="C1131" s="145"/>
      <c r="D1131" s="77"/>
      <c r="E1131" s="77"/>
    </row>
    <row r="1132" spans="1:5" ht="13.2" x14ac:dyDescent="0.25">
      <c r="A1132" s="144"/>
      <c r="B1132" s="138"/>
      <c r="C1132" s="145"/>
      <c r="D1132" s="77"/>
      <c r="E1132" s="77"/>
    </row>
    <row r="1133" spans="1:5" ht="13.2" x14ac:dyDescent="0.25">
      <c r="A1133" s="144"/>
      <c r="B1133" s="138"/>
      <c r="C1133" s="145"/>
      <c r="D1133" s="77"/>
      <c r="E1133" s="77"/>
    </row>
    <row r="1134" spans="1:5" ht="13.2" x14ac:dyDescent="0.25">
      <c r="A1134" s="144"/>
      <c r="B1134" s="138"/>
      <c r="C1134" s="145"/>
      <c r="D1134" s="77"/>
      <c r="E1134" s="77"/>
    </row>
    <row r="1135" spans="1:5" ht="13.2" x14ac:dyDescent="0.25">
      <c r="A1135" s="144"/>
      <c r="B1135" s="138"/>
      <c r="C1135" s="145"/>
      <c r="D1135" s="77"/>
      <c r="E1135" s="77"/>
    </row>
    <row r="1136" spans="1:5" ht="13.2" x14ac:dyDescent="0.25">
      <c r="A1136" s="144"/>
      <c r="B1136" s="138"/>
      <c r="C1136" s="145"/>
      <c r="D1136" s="77"/>
      <c r="E1136" s="77"/>
    </row>
    <row r="1137" spans="1:5" ht="13.2" x14ac:dyDescent="0.25">
      <c r="A1137" s="144"/>
      <c r="B1137" s="138"/>
      <c r="C1137" s="145"/>
      <c r="D1137" s="77"/>
      <c r="E1137" s="77"/>
    </row>
    <row r="1138" spans="1:5" ht="13.2" x14ac:dyDescent="0.25">
      <c r="A1138" s="144"/>
      <c r="B1138" s="138"/>
      <c r="C1138" s="145"/>
      <c r="D1138" s="77"/>
      <c r="E1138" s="77"/>
    </row>
    <row r="1139" spans="1:5" ht="13.2" x14ac:dyDescent="0.25">
      <c r="A1139" s="144"/>
      <c r="B1139" s="138"/>
      <c r="C1139" s="145"/>
      <c r="D1139" s="77"/>
      <c r="E1139" s="77"/>
    </row>
    <row r="1140" spans="1:5" ht="13.2" x14ac:dyDescent="0.25">
      <c r="A1140" s="144"/>
      <c r="B1140" s="138"/>
      <c r="C1140" s="145"/>
      <c r="D1140" s="77"/>
      <c r="E1140" s="77"/>
    </row>
    <row r="1141" spans="1:5" ht="13.2" x14ac:dyDescent="0.25">
      <c r="A1141" s="144"/>
      <c r="B1141" s="138"/>
      <c r="C1141" s="145"/>
      <c r="D1141" s="77"/>
      <c r="E1141" s="77"/>
    </row>
    <row r="1142" spans="1:5" ht="13.2" x14ac:dyDescent="0.25">
      <c r="A1142" s="144"/>
      <c r="B1142" s="138"/>
      <c r="C1142" s="145"/>
      <c r="D1142" s="77"/>
      <c r="E1142" s="77"/>
    </row>
    <row r="1143" spans="1:5" ht="13.2" x14ac:dyDescent="0.25">
      <c r="A1143" s="144"/>
      <c r="B1143" s="138"/>
      <c r="C1143" s="145"/>
      <c r="D1143" s="77"/>
      <c r="E1143" s="77"/>
    </row>
    <row r="1144" spans="1:5" ht="13.2" x14ac:dyDescent="0.25">
      <c r="A1144" s="144"/>
      <c r="B1144" s="138"/>
      <c r="C1144" s="145"/>
      <c r="D1144" s="77"/>
      <c r="E1144" s="77"/>
    </row>
    <row r="1145" spans="1:5" ht="13.2" x14ac:dyDescent="0.25">
      <c r="A1145" s="144"/>
      <c r="B1145" s="138"/>
      <c r="C1145" s="145"/>
      <c r="D1145" s="77"/>
      <c r="E1145" s="77"/>
    </row>
    <row r="1146" spans="1:5" ht="13.2" x14ac:dyDescent="0.25">
      <c r="A1146" s="144"/>
      <c r="B1146" s="138"/>
      <c r="C1146" s="145"/>
      <c r="D1146" s="77"/>
      <c r="E1146" s="77"/>
    </row>
    <row r="1147" spans="1:5" ht="13.2" x14ac:dyDescent="0.25">
      <c r="A1147" s="144"/>
      <c r="B1147" s="138"/>
      <c r="C1147" s="145"/>
      <c r="D1147" s="77"/>
      <c r="E1147" s="77"/>
    </row>
    <row r="1148" spans="1:5" ht="13.2" x14ac:dyDescent="0.25">
      <c r="A1148" s="144"/>
      <c r="B1148" s="138"/>
      <c r="C1148" s="145"/>
      <c r="D1148" s="77"/>
      <c r="E1148" s="77"/>
    </row>
    <row r="1149" spans="1:5" ht="13.2" x14ac:dyDescent="0.25">
      <c r="A1149" s="144"/>
      <c r="B1149" s="138"/>
      <c r="C1149" s="145"/>
      <c r="D1149" s="77"/>
      <c r="E1149" s="77"/>
    </row>
    <row r="1150" spans="1:5" ht="13.2" x14ac:dyDescent="0.25">
      <c r="A1150" s="144"/>
      <c r="B1150" s="138"/>
      <c r="C1150" s="145"/>
      <c r="D1150" s="77"/>
      <c r="E1150" s="77"/>
    </row>
    <row r="1151" spans="1:5" ht="13.2" x14ac:dyDescent="0.25">
      <c r="A1151" s="144"/>
      <c r="B1151" s="138"/>
      <c r="C1151" s="145"/>
      <c r="D1151" s="77"/>
      <c r="E1151" s="77"/>
    </row>
    <row r="1152" spans="1:5" ht="13.2" x14ac:dyDescent="0.25">
      <c r="A1152" s="144"/>
      <c r="B1152" s="138"/>
      <c r="C1152" s="145"/>
      <c r="D1152" s="77"/>
      <c r="E1152" s="77"/>
    </row>
    <row r="1153" spans="1:5" ht="13.2" x14ac:dyDescent="0.25">
      <c r="A1153" s="144"/>
      <c r="B1153" s="138"/>
      <c r="C1153" s="145"/>
      <c r="D1153" s="77"/>
      <c r="E1153" s="77"/>
    </row>
    <row r="1154" spans="1:5" ht="13.2" x14ac:dyDescent="0.25">
      <c r="A1154" s="144"/>
      <c r="B1154" s="138"/>
      <c r="C1154" s="145"/>
      <c r="D1154" s="77"/>
      <c r="E1154" s="77"/>
    </row>
    <row r="1155" spans="1:5" ht="13.2" x14ac:dyDescent="0.25">
      <c r="A1155" s="144"/>
      <c r="B1155" s="138"/>
      <c r="C1155" s="145"/>
      <c r="D1155" s="77"/>
      <c r="E1155" s="77"/>
    </row>
    <row r="1156" spans="1:5" ht="13.2" x14ac:dyDescent="0.25">
      <c r="A1156" s="144"/>
      <c r="B1156" s="138"/>
      <c r="C1156" s="145"/>
      <c r="D1156" s="77"/>
      <c r="E1156" s="77"/>
    </row>
    <row r="1157" spans="1:5" ht="13.2" x14ac:dyDescent="0.25">
      <c r="A1157" s="144"/>
      <c r="B1157" s="138"/>
      <c r="C1157" s="145"/>
      <c r="D1157" s="77"/>
      <c r="E1157" s="77"/>
    </row>
    <row r="1158" spans="1:5" ht="13.2" x14ac:dyDescent="0.25">
      <c r="A1158" s="144"/>
      <c r="B1158" s="138"/>
      <c r="C1158" s="145"/>
      <c r="D1158" s="77"/>
      <c r="E1158" s="77"/>
    </row>
    <row r="1159" spans="1:5" ht="13.2" x14ac:dyDescent="0.25">
      <c r="A1159" s="144"/>
      <c r="B1159" s="138"/>
      <c r="C1159" s="145"/>
      <c r="D1159" s="77"/>
      <c r="E1159" s="77"/>
    </row>
    <row r="1160" spans="1:5" ht="13.2" x14ac:dyDescent="0.25">
      <c r="A1160" s="144"/>
      <c r="B1160" s="138"/>
      <c r="C1160" s="145"/>
      <c r="D1160" s="77"/>
      <c r="E1160" s="77"/>
    </row>
    <row r="1161" spans="1:5" ht="13.2" x14ac:dyDescent="0.25">
      <c r="A1161" s="144"/>
      <c r="B1161" s="138"/>
      <c r="C1161" s="145"/>
      <c r="D1161" s="77"/>
      <c r="E1161" s="77"/>
    </row>
    <row r="1162" spans="1:5" ht="13.2" x14ac:dyDescent="0.25">
      <c r="A1162" s="144"/>
      <c r="B1162" s="138"/>
      <c r="C1162" s="145"/>
      <c r="D1162" s="77"/>
      <c r="E1162" s="77"/>
    </row>
    <row r="1163" spans="1:5" ht="13.2" x14ac:dyDescent="0.25">
      <c r="A1163" s="144"/>
      <c r="B1163" s="138"/>
      <c r="C1163" s="145"/>
      <c r="D1163" s="77"/>
      <c r="E1163" s="77"/>
    </row>
    <row r="1164" spans="1:5" ht="13.2" x14ac:dyDescent="0.25">
      <c r="A1164" s="144"/>
      <c r="B1164" s="138"/>
      <c r="C1164" s="145"/>
      <c r="D1164" s="77"/>
      <c r="E1164" s="77"/>
    </row>
    <row r="1165" spans="1:5" ht="13.2" x14ac:dyDescent="0.25">
      <c r="A1165" s="144"/>
      <c r="B1165" s="138"/>
      <c r="C1165" s="145"/>
      <c r="D1165" s="77"/>
      <c r="E1165" s="77"/>
    </row>
    <row r="1166" spans="1:5" ht="13.2" x14ac:dyDescent="0.25">
      <c r="A1166" s="144"/>
      <c r="B1166" s="138"/>
      <c r="C1166" s="145"/>
      <c r="D1166" s="77"/>
      <c r="E1166" s="77"/>
    </row>
    <row r="1167" spans="1:5" ht="13.2" x14ac:dyDescent="0.25">
      <c r="A1167" s="144"/>
      <c r="B1167" s="138"/>
      <c r="C1167" s="145"/>
      <c r="D1167" s="77"/>
      <c r="E1167" s="77"/>
    </row>
    <row r="1168" spans="1:5" ht="13.2" x14ac:dyDescent="0.25">
      <c r="A1168" s="144"/>
      <c r="B1168" s="138"/>
      <c r="C1168" s="145"/>
      <c r="D1168" s="77"/>
      <c r="E1168" s="77"/>
    </row>
    <row r="1169" spans="1:5" ht="13.2" x14ac:dyDescent="0.25">
      <c r="A1169" s="144"/>
      <c r="B1169" s="138"/>
      <c r="C1169" s="145"/>
      <c r="D1169" s="77"/>
      <c r="E1169" s="77"/>
    </row>
    <row r="1170" spans="1:5" ht="13.2" x14ac:dyDescent="0.25">
      <c r="A1170" s="144"/>
      <c r="B1170" s="138"/>
      <c r="C1170" s="145"/>
      <c r="D1170" s="77"/>
      <c r="E1170" s="77"/>
    </row>
    <row r="1171" spans="1:5" ht="13.2" x14ac:dyDescent="0.25">
      <c r="A1171" s="144"/>
      <c r="B1171" s="138"/>
      <c r="C1171" s="145"/>
      <c r="D1171" s="77"/>
      <c r="E1171" s="77"/>
    </row>
    <row r="1172" spans="1:5" ht="13.2" x14ac:dyDescent="0.25">
      <c r="A1172" s="144"/>
      <c r="B1172" s="138"/>
      <c r="C1172" s="145"/>
      <c r="D1172" s="77"/>
      <c r="E1172" s="77"/>
    </row>
    <row r="1173" spans="1:5" ht="13.2" x14ac:dyDescent="0.25">
      <c r="A1173" s="144"/>
      <c r="B1173" s="138"/>
      <c r="C1173" s="145"/>
      <c r="D1173" s="77"/>
      <c r="E1173" s="77"/>
    </row>
    <row r="1174" spans="1:5" ht="13.2" x14ac:dyDescent="0.25">
      <c r="A1174" s="144"/>
      <c r="B1174" s="138"/>
      <c r="C1174" s="145"/>
      <c r="D1174" s="77"/>
      <c r="E1174" s="77"/>
    </row>
    <row r="1175" spans="1:5" ht="13.2" x14ac:dyDescent="0.25">
      <c r="A1175" s="144"/>
      <c r="B1175" s="138"/>
      <c r="C1175" s="145"/>
      <c r="D1175" s="77"/>
      <c r="E1175" s="77"/>
    </row>
    <row r="1176" spans="1:5" ht="13.2" x14ac:dyDescent="0.25">
      <c r="A1176" s="144"/>
      <c r="B1176" s="138"/>
      <c r="C1176" s="145"/>
      <c r="D1176" s="77"/>
      <c r="E1176" s="77"/>
    </row>
    <row r="1177" spans="1:5" ht="13.2" x14ac:dyDescent="0.25">
      <c r="A1177" s="144"/>
      <c r="B1177" s="138"/>
      <c r="C1177" s="145"/>
      <c r="D1177" s="77"/>
      <c r="E1177" s="77"/>
    </row>
    <row r="1178" spans="1:5" ht="13.2" x14ac:dyDescent="0.25">
      <c r="A1178" s="144"/>
      <c r="B1178" s="138"/>
      <c r="C1178" s="145"/>
      <c r="D1178" s="77"/>
      <c r="E1178" s="77"/>
    </row>
    <row r="1179" spans="1:5" ht="13.2" x14ac:dyDescent="0.25">
      <c r="A1179" s="144"/>
      <c r="B1179" s="138"/>
      <c r="C1179" s="145"/>
      <c r="D1179" s="77"/>
      <c r="E1179" s="77"/>
    </row>
    <row r="1180" spans="1:5" ht="13.2" x14ac:dyDescent="0.25">
      <c r="A1180" s="144"/>
      <c r="B1180" s="138"/>
      <c r="C1180" s="145"/>
      <c r="D1180" s="77"/>
      <c r="E1180" s="77"/>
    </row>
    <row r="1181" spans="1:5" ht="13.2" x14ac:dyDescent="0.25">
      <c r="A1181" s="144"/>
      <c r="B1181" s="138"/>
      <c r="C1181" s="145"/>
      <c r="D1181" s="77"/>
      <c r="E1181" s="77"/>
    </row>
    <row r="1182" spans="1:5" ht="13.2" x14ac:dyDescent="0.25">
      <c r="A1182" s="144"/>
      <c r="B1182" s="138"/>
      <c r="C1182" s="145"/>
      <c r="D1182" s="77"/>
      <c r="E1182" s="77"/>
    </row>
    <row r="1183" spans="1:5" ht="13.2" x14ac:dyDescent="0.25">
      <c r="A1183" s="144"/>
      <c r="B1183" s="138"/>
      <c r="C1183" s="145"/>
      <c r="D1183" s="77"/>
      <c r="E1183" s="77"/>
    </row>
    <row r="1184" spans="1:5" ht="13.2" x14ac:dyDescent="0.25">
      <c r="A1184" s="144"/>
      <c r="B1184" s="138"/>
      <c r="C1184" s="145"/>
      <c r="D1184" s="77"/>
      <c r="E1184" s="77"/>
    </row>
    <row r="1185" spans="1:5" ht="13.2" x14ac:dyDescent="0.25">
      <c r="A1185" s="144"/>
      <c r="B1185" s="138"/>
      <c r="C1185" s="145"/>
      <c r="D1185" s="77"/>
      <c r="E1185" s="77"/>
    </row>
    <row r="1186" spans="1:5" ht="13.2" x14ac:dyDescent="0.25">
      <c r="A1186" s="144"/>
      <c r="B1186" s="138"/>
      <c r="C1186" s="145"/>
      <c r="D1186" s="77"/>
      <c r="E1186" s="77"/>
    </row>
    <row r="1187" spans="1:5" ht="13.2" x14ac:dyDescent="0.25">
      <c r="A1187" s="144"/>
      <c r="B1187" s="138"/>
      <c r="C1187" s="145"/>
      <c r="D1187" s="77"/>
      <c r="E1187" s="77"/>
    </row>
    <row r="1188" spans="1:5" ht="13.2" x14ac:dyDescent="0.25">
      <c r="A1188" s="144"/>
      <c r="B1188" s="138"/>
      <c r="C1188" s="145"/>
      <c r="D1188" s="77"/>
      <c r="E1188" s="77"/>
    </row>
    <row r="1189" spans="1:5" ht="13.2" x14ac:dyDescent="0.25">
      <c r="A1189" s="144"/>
      <c r="B1189" s="138"/>
      <c r="C1189" s="145"/>
      <c r="D1189" s="77"/>
      <c r="E1189" s="77"/>
    </row>
    <row r="1190" spans="1:5" ht="13.2" x14ac:dyDescent="0.25">
      <c r="A1190" s="144"/>
      <c r="B1190" s="138"/>
      <c r="C1190" s="145"/>
      <c r="D1190" s="77"/>
      <c r="E1190" s="77"/>
    </row>
    <row r="1191" spans="1:5" ht="13.2" x14ac:dyDescent="0.25">
      <c r="A1191" s="144"/>
      <c r="B1191" s="138"/>
      <c r="C1191" s="145"/>
      <c r="D1191" s="77"/>
      <c r="E1191" s="77"/>
    </row>
    <row r="1192" spans="1:5" ht="13.2" x14ac:dyDescent="0.25">
      <c r="A1192" s="144"/>
      <c r="B1192" s="138"/>
      <c r="C1192" s="145"/>
      <c r="D1192" s="77"/>
      <c r="E1192" s="77"/>
    </row>
    <row r="1193" spans="1:5" ht="13.2" x14ac:dyDescent="0.25">
      <c r="A1193" s="144"/>
      <c r="B1193" s="138"/>
      <c r="C1193" s="145"/>
      <c r="D1193" s="77"/>
      <c r="E1193" s="77"/>
    </row>
    <row r="1194" spans="1:5" ht="13.2" x14ac:dyDescent="0.25">
      <c r="A1194" s="144"/>
      <c r="B1194" s="138"/>
      <c r="C1194" s="145"/>
      <c r="D1194" s="77"/>
      <c r="E1194" s="77"/>
    </row>
    <row r="1195" spans="1:5" ht="13.2" x14ac:dyDescent="0.25">
      <c r="A1195" s="144"/>
      <c r="B1195" s="138"/>
      <c r="C1195" s="145"/>
      <c r="D1195" s="77"/>
      <c r="E1195" s="77"/>
    </row>
    <row r="1196" spans="1:5" ht="13.2" x14ac:dyDescent="0.25">
      <c r="A1196" s="144"/>
      <c r="B1196" s="138"/>
      <c r="C1196" s="145"/>
      <c r="D1196" s="77"/>
      <c r="E1196" s="77"/>
    </row>
    <row r="1197" spans="1:5" ht="13.2" x14ac:dyDescent="0.25">
      <c r="A1197" s="144"/>
      <c r="B1197" s="138"/>
      <c r="C1197" s="145"/>
      <c r="D1197" s="77"/>
      <c r="E1197" s="77"/>
    </row>
    <row r="1198" spans="1:5" ht="13.2" x14ac:dyDescent="0.25">
      <c r="A1198" s="144"/>
      <c r="B1198" s="138"/>
      <c r="C1198" s="145"/>
      <c r="D1198" s="77"/>
      <c r="E1198" s="77"/>
    </row>
    <row r="1199" spans="1:5" ht="13.2" x14ac:dyDescent="0.25">
      <c r="A1199" s="144"/>
      <c r="B1199" s="138"/>
      <c r="C1199" s="145"/>
      <c r="D1199" s="77"/>
      <c r="E1199" s="77"/>
    </row>
    <row r="1200" spans="1:5" ht="13.2" x14ac:dyDescent="0.25">
      <c r="A1200" s="144"/>
      <c r="B1200" s="138"/>
      <c r="C1200" s="145"/>
      <c r="D1200" s="77"/>
      <c r="E1200" s="77"/>
    </row>
    <row r="1201" spans="1:5" ht="13.2" x14ac:dyDescent="0.25">
      <c r="A1201" s="144"/>
      <c r="B1201" s="138"/>
      <c r="C1201" s="145"/>
      <c r="D1201" s="77"/>
      <c r="E1201" s="77"/>
    </row>
    <row r="1202" spans="1:5" ht="13.2" x14ac:dyDescent="0.25">
      <c r="A1202" s="144"/>
      <c r="B1202" s="138"/>
      <c r="C1202" s="145"/>
      <c r="D1202" s="77"/>
      <c r="E1202" s="77"/>
    </row>
    <row r="1203" spans="1:5" ht="13.2" x14ac:dyDescent="0.25">
      <c r="A1203" s="144"/>
      <c r="B1203" s="138"/>
      <c r="C1203" s="145"/>
      <c r="D1203" s="77"/>
      <c r="E1203" s="77"/>
    </row>
    <row r="1204" spans="1:5" ht="13.2" x14ac:dyDescent="0.25">
      <c r="A1204" s="144"/>
      <c r="B1204" s="138"/>
      <c r="C1204" s="145"/>
      <c r="D1204" s="77"/>
      <c r="E1204" s="77"/>
    </row>
    <row r="1205" spans="1:5" ht="13.2" x14ac:dyDescent="0.25">
      <c r="A1205" s="144"/>
      <c r="B1205" s="138"/>
      <c r="C1205" s="145"/>
      <c r="D1205" s="77"/>
      <c r="E1205" s="77"/>
    </row>
    <row r="1206" spans="1:5" ht="13.2" x14ac:dyDescent="0.25">
      <c r="A1206" s="144"/>
      <c r="B1206" s="138"/>
      <c r="C1206" s="145"/>
      <c r="D1206" s="77"/>
      <c r="E1206" s="77"/>
    </row>
    <row r="1207" spans="1:5" ht="13.2" x14ac:dyDescent="0.25">
      <c r="A1207" s="144"/>
      <c r="B1207" s="138"/>
      <c r="C1207" s="145"/>
      <c r="D1207" s="77"/>
      <c r="E1207" s="77"/>
    </row>
    <row r="1208" spans="1:5" ht="13.2" x14ac:dyDescent="0.25">
      <c r="A1208" s="144"/>
      <c r="B1208" s="138"/>
      <c r="C1208" s="145"/>
      <c r="D1208" s="77"/>
      <c r="E1208" s="77"/>
    </row>
    <row r="1209" spans="1:5" ht="13.2" x14ac:dyDescent="0.25">
      <c r="A1209" s="144"/>
      <c r="B1209" s="138"/>
      <c r="C1209" s="145"/>
      <c r="D1209" s="77"/>
      <c r="E1209" s="77"/>
    </row>
    <row r="1210" spans="1:5" ht="13.2" x14ac:dyDescent="0.25">
      <c r="A1210" s="144"/>
      <c r="B1210" s="138"/>
      <c r="C1210" s="145"/>
      <c r="D1210" s="77"/>
      <c r="E1210" s="77"/>
    </row>
    <row r="1211" spans="1:5" ht="13.2" x14ac:dyDescent="0.25">
      <c r="A1211" s="144"/>
      <c r="B1211" s="138"/>
      <c r="C1211" s="145"/>
      <c r="D1211" s="77"/>
      <c r="E1211" s="77"/>
    </row>
    <row r="1212" spans="1:5" ht="13.2" x14ac:dyDescent="0.25">
      <c r="A1212" s="144"/>
      <c r="B1212" s="138"/>
      <c r="C1212" s="145"/>
      <c r="D1212" s="77"/>
      <c r="E1212" s="77"/>
    </row>
    <row r="1213" spans="1:5" ht="13.2" x14ac:dyDescent="0.25">
      <c r="A1213" s="144"/>
      <c r="B1213" s="138"/>
      <c r="C1213" s="145"/>
      <c r="D1213" s="77"/>
      <c r="E1213" s="77"/>
    </row>
    <row r="1214" spans="1:5" ht="13.2" x14ac:dyDescent="0.25">
      <c r="A1214" s="144"/>
      <c r="B1214" s="138"/>
      <c r="C1214" s="145"/>
      <c r="D1214" s="77"/>
      <c r="E1214" s="77"/>
    </row>
    <row r="1215" spans="1:5" ht="13.2" x14ac:dyDescent="0.25">
      <c r="A1215" s="144"/>
      <c r="B1215" s="138"/>
      <c r="C1215" s="145"/>
      <c r="D1215" s="77"/>
      <c r="E1215" s="77"/>
    </row>
    <row r="1216" spans="1:5" ht="13.2" x14ac:dyDescent="0.25">
      <c r="A1216" s="144"/>
      <c r="B1216" s="138"/>
      <c r="C1216" s="145"/>
      <c r="D1216" s="77"/>
      <c r="E1216" s="77"/>
    </row>
    <row r="1217" spans="1:5" ht="13.2" x14ac:dyDescent="0.25">
      <c r="A1217" s="144"/>
      <c r="B1217" s="138"/>
      <c r="C1217" s="145"/>
      <c r="D1217" s="77"/>
      <c r="E1217" s="77"/>
    </row>
    <row r="1218" spans="1:5" ht="13.2" x14ac:dyDescent="0.25">
      <c r="A1218" s="144"/>
      <c r="B1218" s="138"/>
      <c r="C1218" s="145"/>
      <c r="D1218" s="77"/>
      <c r="E1218" s="77"/>
    </row>
    <row r="1219" spans="1:5" ht="13.2" x14ac:dyDescent="0.25">
      <c r="A1219" s="144"/>
      <c r="B1219" s="138"/>
      <c r="C1219" s="145"/>
      <c r="D1219" s="77"/>
      <c r="E1219" s="77"/>
    </row>
    <row r="1220" spans="1:5" ht="13.2" x14ac:dyDescent="0.25">
      <c r="A1220" s="144"/>
      <c r="B1220" s="138"/>
      <c r="C1220" s="145"/>
      <c r="D1220" s="77"/>
      <c r="E1220" s="77"/>
    </row>
    <row r="1221" spans="1:5" ht="13.2" x14ac:dyDescent="0.25">
      <c r="A1221" s="144"/>
      <c r="B1221" s="138"/>
      <c r="C1221" s="145"/>
      <c r="D1221" s="77"/>
      <c r="E1221" s="77"/>
    </row>
    <row r="1222" spans="1:5" ht="13.2" x14ac:dyDescent="0.25">
      <c r="A1222" s="144"/>
      <c r="B1222" s="138"/>
      <c r="C1222" s="145"/>
      <c r="D1222" s="77"/>
      <c r="E1222" s="77"/>
    </row>
    <row r="1223" spans="1:5" ht="13.2" x14ac:dyDescent="0.25">
      <c r="A1223" s="144"/>
      <c r="B1223" s="138"/>
      <c r="C1223" s="145"/>
      <c r="D1223" s="77"/>
      <c r="E1223" s="77"/>
    </row>
    <row r="1224" spans="1:5" ht="13.2" x14ac:dyDescent="0.25">
      <c r="A1224" s="144"/>
      <c r="B1224" s="138"/>
      <c r="C1224" s="145"/>
      <c r="D1224" s="77"/>
      <c r="E1224" s="77"/>
    </row>
    <row r="1225" spans="1:5" ht="13.2" x14ac:dyDescent="0.25">
      <c r="A1225" s="144"/>
      <c r="B1225" s="138"/>
      <c r="C1225" s="145"/>
      <c r="D1225" s="77"/>
      <c r="E1225" s="77"/>
    </row>
    <row r="1226" spans="1:5" ht="13.2" x14ac:dyDescent="0.25">
      <c r="A1226" s="144"/>
      <c r="B1226" s="138"/>
      <c r="C1226" s="145"/>
      <c r="D1226" s="77"/>
      <c r="E1226" s="77"/>
    </row>
    <row r="1227" spans="1:5" ht="13.2" x14ac:dyDescent="0.25">
      <c r="A1227" s="144"/>
      <c r="B1227" s="138"/>
      <c r="C1227" s="145"/>
      <c r="D1227" s="77"/>
      <c r="E1227" s="77"/>
    </row>
    <row r="1228" spans="1:5" ht="13.2" x14ac:dyDescent="0.25">
      <c r="A1228" s="144"/>
      <c r="B1228" s="138"/>
      <c r="C1228" s="145"/>
      <c r="D1228" s="77"/>
      <c r="E1228" s="77"/>
    </row>
    <row r="1229" spans="1:5" ht="13.2" x14ac:dyDescent="0.25">
      <c r="A1229" s="144"/>
      <c r="B1229" s="138"/>
      <c r="C1229" s="145"/>
      <c r="D1229" s="77"/>
      <c r="E1229" s="77"/>
    </row>
    <row r="1230" spans="1:5" ht="13.2" x14ac:dyDescent="0.25">
      <c r="A1230" s="144"/>
      <c r="B1230" s="138"/>
      <c r="C1230" s="145"/>
      <c r="D1230" s="77"/>
      <c r="E1230" s="77"/>
    </row>
    <row r="1231" spans="1:5" ht="13.2" x14ac:dyDescent="0.25">
      <c r="A1231" s="144"/>
      <c r="B1231" s="138"/>
      <c r="C1231" s="145"/>
      <c r="D1231" s="77"/>
      <c r="E1231" s="77"/>
    </row>
    <row r="1232" spans="1:5" ht="13.2" x14ac:dyDescent="0.25">
      <c r="A1232" s="144"/>
      <c r="B1232" s="138"/>
      <c r="C1232" s="145"/>
      <c r="D1232" s="77"/>
      <c r="E1232" s="77"/>
    </row>
    <row r="1233" spans="1:5" ht="13.2" x14ac:dyDescent="0.25">
      <c r="A1233" s="144"/>
      <c r="B1233" s="138"/>
      <c r="C1233" s="145"/>
      <c r="D1233" s="77"/>
      <c r="E1233" s="77"/>
    </row>
    <row r="1234" spans="1:5" ht="13.2" x14ac:dyDescent="0.25">
      <c r="A1234" s="144"/>
      <c r="B1234" s="138"/>
      <c r="C1234" s="145"/>
      <c r="D1234" s="77"/>
      <c r="E1234" s="77"/>
    </row>
    <row r="1235" spans="1:5" ht="13.2" x14ac:dyDescent="0.25">
      <c r="A1235" s="144"/>
      <c r="B1235" s="138"/>
      <c r="C1235" s="145"/>
      <c r="D1235" s="77"/>
      <c r="E1235" s="77"/>
    </row>
    <row r="1236" spans="1:5" ht="13.2" x14ac:dyDescent="0.25">
      <c r="A1236" s="144"/>
      <c r="B1236" s="138"/>
      <c r="C1236" s="145"/>
      <c r="D1236" s="77"/>
      <c r="E1236" s="77"/>
    </row>
    <row r="1237" spans="1:5" ht="13.2" x14ac:dyDescent="0.25">
      <c r="A1237" s="144"/>
      <c r="B1237" s="138"/>
      <c r="C1237" s="145"/>
      <c r="D1237" s="77"/>
      <c r="E1237" s="77"/>
    </row>
    <row r="1238" spans="1:5" ht="13.2" x14ac:dyDescent="0.25">
      <c r="A1238" s="144"/>
      <c r="B1238" s="138"/>
      <c r="C1238" s="145"/>
      <c r="D1238" s="77"/>
      <c r="E1238" s="77"/>
    </row>
    <row r="1239" spans="1:5" ht="13.2" x14ac:dyDescent="0.25">
      <c r="A1239" s="144"/>
      <c r="B1239" s="138"/>
      <c r="C1239" s="145"/>
      <c r="D1239" s="77"/>
      <c r="E1239" s="77"/>
    </row>
    <row r="1240" spans="1:5" ht="13.2" x14ac:dyDescent="0.25">
      <c r="A1240" s="144"/>
      <c r="B1240" s="138"/>
      <c r="C1240" s="145"/>
      <c r="D1240" s="77"/>
      <c r="E1240" s="77"/>
    </row>
    <row r="1241" spans="1:5" ht="13.2" x14ac:dyDescent="0.25">
      <c r="A1241" s="144"/>
      <c r="B1241" s="138"/>
      <c r="C1241" s="145"/>
      <c r="D1241" s="77"/>
      <c r="E1241" s="77"/>
    </row>
    <row r="1242" spans="1:5" ht="13.2" x14ac:dyDescent="0.25">
      <c r="A1242" s="144"/>
      <c r="B1242" s="138"/>
      <c r="C1242" s="145"/>
      <c r="D1242" s="77"/>
      <c r="E1242" s="77"/>
    </row>
    <row r="1243" spans="1:5" ht="13.2" x14ac:dyDescent="0.25">
      <c r="A1243" s="144"/>
      <c r="B1243" s="138"/>
      <c r="C1243" s="145"/>
      <c r="D1243" s="77"/>
      <c r="E1243" s="77"/>
    </row>
    <row r="1244" spans="1:5" ht="13.2" x14ac:dyDescent="0.25">
      <c r="A1244" s="144"/>
      <c r="B1244" s="138"/>
      <c r="C1244" s="145"/>
      <c r="D1244" s="77"/>
      <c r="E1244" s="77"/>
    </row>
    <row r="1245" spans="1:5" ht="13.2" x14ac:dyDescent="0.25">
      <c r="A1245" s="144"/>
      <c r="B1245" s="138"/>
      <c r="C1245" s="145"/>
      <c r="D1245" s="77"/>
      <c r="E1245" s="77"/>
    </row>
    <row r="1246" spans="1:5" ht="13.2" x14ac:dyDescent="0.25">
      <c r="A1246" s="144"/>
      <c r="B1246" s="138"/>
      <c r="C1246" s="145"/>
      <c r="D1246" s="77"/>
      <c r="E1246" s="77"/>
    </row>
    <row r="1247" spans="1:5" ht="13.2" x14ac:dyDescent="0.25">
      <c r="A1247" s="144"/>
      <c r="B1247" s="138"/>
      <c r="C1247" s="145"/>
      <c r="D1247" s="77"/>
      <c r="E1247" s="77"/>
    </row>
    <row r="1248" spans="1:5" ht="13.2" x14ac:dyDescent="0.25">
      <c r="A1248" s="144"/>
      <c r="B1248" s="138"/>
      <c r="C1248" s="145"/>
      <c r="D1248" s="77"/>
      <c r="E1248" s="77"/>
    </row>
    <row r="1249" spans="1:5" ht="13.2" x14ac:dyDescent="0.25">
      <c r="A1249" s="144"/>
      <c r="B1249" s="138"/>
      <c r="C1249" s="145"/>
      <c r="D1249" s="77"/>
      <c r="E1249" s="77"/>
    </row>
    <row r="1250" spans="1:5" ht="13.2" x14ac:dyDescent="0.25">
      <c r="A1250" s="144"/>
      <c r="B1250" s="138"/>
      <c r="C1250" s="145"/>
      <c r="D1250" s="77"/>
      <c r="E1250" s="77"/>
    </row>
    <row r="1251" spans="1:5" ht="13.2" x14ac:dyDescent="0.25">
      <c r="A1251" s="144"/>
      <c r="B1251" s="138"/>
      <c r="C1251" s="145"/>
      <c r="D1251" s="77"/>
      <c r="E1251" s="77"/>
    </row>
    <row r="1252" spans="1:5" ht="13.2" x14ac:dyDescent="0.25">
      <c r="A1252" s="144"/>
      <c r="B1252" s="138"/>
      <c r="C1252" s="145"/>
      <c r="D1252" s="77"/>
      <c r="E1252" s="77"/>
    </row>
    <row r="1253" spans="1:5" ht="13.2" x14ac:dyDescent="0.25">
      <c r="A1253" s="144"/>
      <c r="B1253" s="138"/>
      <c r="C1253" s="145"/>
      <c r="D1253" s="77"/>
      <c r="E1253" s="77"/>
    </row>
    <row r="1254" spans="1:5" ht="13.2" x14ac:dyDescent="0.25">
      <c r="A1254" s="144"/>
      <c r="B1254" s="138"/>
      <c r="C1254" s="145"/>
      <c r="D1254" s="77"/>
      <c r="E1254" s="77"/>
    </row>
    <row r="1255" spans="1:5" ht="13.2" x14ac:dyDescent="0.25">
      <c r="A1255" s="144"/>
      <c r="B1255" s="138"/>
      <c r="C1255" s="145"/>
      <c r="D1255" s="77"/>
      <c r="E1255" s="77"/>
    </row>
    <row r="1256" spans="1:5" ht="13.2" x14ac:dyDescent="0.25">
      <c r="A1256" s="144"/>
      <c r="B1256" s="138"/>
      <c r="C1256" s="145"/>
      <c r="D1256" s="77"/>
      <c r="E1256" s="77"/>
    </row>
    <row r="1257" spans="1:5" ht="13.2" x14ac:dyDescent="0.25">
      <c r="A1257" s="144"/>
      <c r="B1257" s="138"/>
      <c r="C1257" s="145"/>
      <c r="D1257" s="77"/>
      <c r="E1257" s="77"/>
    </row>
    <row r="1258" spans="1:5" ht="13.2" x14ac:dyDescent="0.25">
      <c r="A1258" s="144"/>
      <c r="B1258" s="138"/>
      <c r="C1258" s="145"/>
      <c r="D1258" s="77"/>
      <c r="E1258" s="77"/>
    </row>
    <row r="1259" spans="1:5" ht="13.2" x14ac:dyDescent="0.25">
      <c r="A1259" s="144"/>
      <c r="B1259" s="138"/>
      <c r="C1259" s="145"/>
      <c r="D1259" s="77"/>
      <c r="E1259" s="77"/>
    </row>
    <row r="1260" spans="1:5" ht="13.2" x14ac:dyDescent="0.25">
      <c r="A1260" s="144"/>
      <c r="B1260" s="138"/>
      <c r="C1260" s="145"/>
      <c r="D1260" s="77"/>
      <c r="E1260" s="77"/>
    </row>
    <row r="1261" spans="1:5" ht="13.2" x14ac:dyDescent="0.25">
      <c r="A1261" s="144"/>
      <c r="B1261" s="138"/>
      <c r="C1261" s="145"/>
      <c r="D1261" s="77"/>
      <c r="E1261" s="77"/>
    </row>
    <row r="1262" spans="1:5" ht="13.2" x14ac:dyDescent="0.25">
      <c r="A1262" s="144"/>
      <c r="B1262" s="138"/>
      <c r="C1262" s="145"/>
      <c r="D1262" s="77"/>
      <c r="E1262" s="77"/>
    </row>
    <row r="1263" spans="1:5" ht="13.2" x14ac:dyDescent="0.25">
      <c r="A1263" s="144"/>
      <c r="B1263" s="138"/>
      <c r="C1263" s="145"/>
      <c r="D1263" s="77"/>
      <c r="E1263" s="77"/>
    </row>
    <row r="1264" spans="1:5" ht="13.2" x14ac:dyDescent="0.25">
      <c r="A1264" s="144"/>
      <c r="B1264" s="138"/>
      <c r="C1264" s="145"/>
      <c r="D1264" s="77"/>
      <c r="E1264" s="77"/>
    </row>
    <row r="1265" spans="1:5" ht="13.2" x14ac:dyDescent="0.25">
      <c r="A1265" s="144"/>
      <c r="B1265" s="138"/>
      <c r="C1265" s="145"/>
      <c r="D1265" s="77"/>
      <c r="E1265" s="77"/>
    </row>
    <row r="1266" spans="1:5" ht="13.2" x14ac:dyDescent="0.25">
      <c r="A1266" s="144"/>
      <c r="B1266" s="138"/>
      <c r="C1266" s="145"/>
      <c r="D1266" s="77"/>
      <c r="E1266" s="77"/>
    </row>
    <row r="1267" spans="1:5" ht="13.2" x14ac:dyDescent="0.25">
      <c r="A1267" s="144"/>
      <c r="B1267" s="138"/>
      <c r="C1267" s="145"/>
      <c r="D1267" s="77"/>
      <c r="E1267" s="77"/>
    </row>
    <row r="1268" spans="1:5" ht="13.2" x14ac:dyDescent="0.25">
      <c r="A1268" s="144"/>
      <c r="B1268" s="138"/>
      <c r="C1268" s="145"/>
      <c r="D1268" s="77"/>
      <c r="E1268" s="77"/>
    </row>
    <row r="1269" spans="1:5" ht="13.2" x14ac:dyDescent="0.25">
      <c r="A1269" s="144"/>
      <c r="B1269" s="138"/>
      <c r="C1269" s="145"/>
      <c r="D1269" s="77"/>
      <c r="E1269" s="77"/>
    </row>
    <row r="1270" spans="1:5" ht="13.2" x14ac:dyDescent="0.25">
      <c r="A1270" s="144"/>
      <c r="B1270" s="138"/>
      <c r="C1270" s="145"/>
      <c r="D1270" s="77"/>
      <c r="E1270" s="77"/>
    </row>
    <row r="1271" spans="1:5" ht="13.2" x14ac:dyDescent="0.25">
      <c r="A1271" s="144"/>
      <c r="B1271" s="138"/>
      <c r="C1271" s="145"/>
      <c r="D1271" s="77"/>
      <c r="E1271" s="77"/>
    </row>
    <row r="1272" spans="1:5" ht="13.2" x14ac:dyDescent="0.25">
      <c r="A1272" s="144"/>
      <c r="B1272" s="138"/>
      <c r="C1272" s="145"/>
      <c r="D1272" s="77"/>
      <c r="E1272" s="77"/>
    </row>
    <row r="1273" spans="1:5" ht="13.2" x14ac:dyDescent="0.25">
      <c r="A1273" s="144"/>
      <c r="B1273" s="138"/>
      <c r="C1273" s="145"/>
      <c r="D1273" s="77"/>
      <c r="E1273" s="77"/>
    </row>
    <row r="1274" spans="1:5" ht="13.2" x14ac:dyDescent="0.25">
      <c r="A1274" s="144"/>
      <c r="B1274" s="138"/>
      <c r="C1274" s="145"/>
      <c r="D1274" s="77"/>
      <c r="E1274" s="77"/>
    </row>
    <row r="1275" spans="1:5" ht="13.2" x14ac:dyDescent="0.25">
      <c r="A1275" s="144"/>
      <c r="B1275" s="138"/>
      <c r="C1275" s="145"/>
      <c r="D1275" s="77"/>
      <c r="E1275" s="77"/>
    </row>
    <row r="1276" spans="1:5" ht="13.2" x14ac:dyDescent="0.25">
      <c r="A1276" s="144"/>
      <c r="B1276" s="138"/>
      <c r="C1276" s="145"/>
      <c r="D1276" s="77"/>
      <c r="E1276" s="77"/>
    </row>
    <row r="1277" spans="1:5" ht="13.2" x14ac:dyDescent="0.25">
      <c r="A1277" s="144"/>
      <c r="B1277" s="138"/>
      <c r="C1277" s="145"/>
      <c r="D1277" s="77"/>
      <c r="E1277" s="77"/>
    </row>
    <row r="1278" spans="1:5" ht="13.2" x14ac:dyDescent="0.25">
      <c r="A1278" s="144"/>
      <c r="B1278" s="138"/>
      <c r="C1278" s="145"/>
      <c r="D1278" s="77"/>
      <c r="E1278" s="77"/>
    </row>
    <row r="1279" spans="1:5" ht="13.2" x14ac:dyDescent="0.25">
      <c r="A1279" s="144"/>
      <c r="B1279" s="138"/>
      <c r="C1279" s="145"/>
      <c r="D1279" s="77"/>
      <c r="E1279" s="77"/>
    </row>
    <row r="1280" spans="1:5" ht="13.2" x14ac:dyDescent="0.25">
      <c r="A1280" s="144"/>
      <c r="B1280" s="138"/>
      <c r="C1280" s="145"/>
      <c r="D1280" s="77"/>
      <c r="E1280" s="77"/>
    </row>
    <row r="1281" spans="1:5" ht="13.2" x14ac:dyDescent="0.25">
      <c r="A1281" s="144"/>
      <c r="B1281" s="138"/>
      <c r="C1281" s="145"/>
      <c r="D1281" s="77"/>
      <c r="E1281" s="77"/>
    </row>
    <row r="1282" spans="1:5" ht="13.2" x14ac:dyDescent="0.25">
      <c r="A1282" s="144"/>
      <c r="B1282" s="138"/>
      <c r="C1282" s="145"/>
      <c r="D1282" s="77"/>
      <c r="E1282" s="77"/>
    </row>
    <row r="1283" spans="1:5" ht="13.2" x14ac:dyDescent="0.25">
      <c r="A1283" s="144"/>
      <c r="B1283" s="138"/>
      <c r="C1283" s="145"/>
      <c r="D1283" s="77"/>
      <c r="E1283" s="77"/>
    </row>
    <row r="1284" spans="1:5" ht="13.2" x14ac:dyDescent="0.25">
      <c r="A1284" s="144"/>
      <c r="B1284" s="138"/>
      <c r="C1284" s="145"/>
      <c r="D1284" s="77"/>
      <c r="E1284" s="77"/>
    </row>
    <row r="1285" spans="1:5" ht="13.2" x14ac:dyDescent="0.25">
      <c r="A1285" s="144"/>
      <c r="B1285" s="138"/>
      <c r="C1285" s="145"/>
      <c r="D1285" s="77"/>
      <c r="E1285" s="77"/>
    </row>
    <row r="1286" spans="1:5" ht="13.2" x14ac:dyDescent="0.25">
      <c r="A1286" s="144"/>
      <c r="B1286" s="138"/>
      <c r="C1286" s="145"/>
      <c r="D1286" s="77"/>
      <c r="E1286" s="77"/>
    </row>
    <row r="1287" spans="1:5" ht="13.2" x14ac:dyDescent="0.25">
      <c r="A1287" s="144"/>
      <c r="B1287" s="138"/>
      <c r="C1287" s="145"/>
      <c r="D1287" s="77"/>
      <c r="E1287" s="77"/>
    </row>
    <row r="1288" spans="1:5" ht="13.2" x14ac:dyDescent="0.25">
      <c r="A1288" s="144"/>
      <c r="B1288" s="138"/>
      <c r="C1288" s="145"/>
      <c r="D1288" s="77"/>
      <c r="E1288" s="77"/>
    </row>
    <row r="1289" spans="1:5" ht="13.2" x14ac:dyDescent="0.25">
      <c r="A1289" s="144"/>
      <c r="B1289" s="138"/>
      <c r="C1289" s="145"/>
      <c r="D1289" s="77"/>
      <c r="E1289" s="77"/>
    </row>
    <row r="1290" spans="1:5" ht="13.2" x14ac:dyDescent="0.25">
      <c r="A1290" s="144"/>
      <c r="B1290" s="138"/>
      <c r="C1290" s="145"/>
      <c r="D1290" s="77"/>
      <c r="E1290" s="77"/>
    </row>
    <row r="1291" spans="1:5" ht="13.2" x14ac:dyDescent="0.25">
      <c r="A1291" s="144"/>
      <c r="B1291" s="138"/>
      <c r="C1291" s="145"/>
      <c r="D1291" s="77"/>
      <c r="E1291" s="77"/>
    </row>
    <row r="1292" spans="1:5" ht="13.2" x14ac:dyDescent="0.25">
      <c r="A1292" s="144"/>
      <c r="B1292" s="138"/>
      <c r="C1292" s="145"/>
      <c r="D1292" s="77"/>
      <c r="E1292" s="77"/>
    </row>
    <row r="1293" spans="1:5" ht="13.2" x14ac:dyDescent="0.25">
      <c r="A1293" s="144"/>
      <c r="B1293" s="138"/>
      <c r="C1293" s="145"/>
      <c r="D1293" s="77"/>
      <c r="E1293" s="77"/>
    </row>
    <row r="1294" spans="1:5" ht="13.2" x14ac:dyDescent="0.25">
      <c r="A1294" s="144"/>
      <c r="B1294" s="138"/>
      <c r="C1294" s="145"/>
      <c r="D1294" s="77"/>
      <c r="E1294" s="77"/>
    </row>
    <row r="1295" spans="1:5" ht="13.2" x14ac:dyDescent="0.25">
      <c r="A1295" s="144"/>
      <c r="B1295" s="138"/>
      <c r="C1295" s="145"/>
      <c r="D1295" s="77"/>
      <c r="E1295" s="77"/>
    </row>
    <row r="1296" spans="1:5" ht="13.2" x14ac:dyDescent="0.25">
      <c r="A1296" s="144"/>
      <c r="B1296" s="138"/>
      <c r="C1296" s="145"/>
      <c r="D1296" s="77"/>
      <c r="E1296" s="77"/>
    </row>
    <row r="1297" spans="1:5" ht="13.2" x14ac:dyDescent="0.25">
      <c r="A1297" s="144"/>
      <c r="B1297" s="138"/>
      <c r="C1297" s="145"/>
      <c r="D1297" s="77"/>
      <c r="E1297" s="77"/>
    </row>
    <row r="1298" spans="1:5" ht="13.2" x14ac:dyDescent="0.25">
      <c r="A1298" s="144"/>
      <c r="B1298" s="138"/>
      <c r="C1298" s="145"/>
      <c r="D1298" s="77"/>
      <c r="E1298" s="77"/>
    </row>
    <row r="1299" spans="1:5" ht="13.2" x14ac:dyDescent="0.25">
      <c r="A1299" s="144"/>
      <c r="B1299" s="138"/>
      <c r="C1299" s="145"/>
      <c r="D1299" s="77"/>
      <c r="E1299" s="77"/>
    </row>
    <row r="1300" spans="1:5" ht="13.2" x14ac:dyDescent="0.25">
      <c r="A1300" s="144"/>
      <c r="B1300" s="138"/>
      <c r="C1300" s="145"/>
      <c r="D1300" s="77"/>
      <c r="E1300" s="77"/>
    </row>
    <row r="1301" spans="1:5" ht="13.2" x14ac:dyDescent="0.25">
      <c r="A1301" s="144"/>
      <c r="B1301" s="138"/>
      <c r="C1301" s="145"/>
      <c r="D1301" s="77"/>
      <c r="E1301" s="77"/>
    </row>
    <row r="1302" spans="1:5" ht="13.2" x14ac:dyDescent="0.25">
      <c r="A1302" s="144"/>
      <c r="B1302" s="138"/>
      <c r="C1302" s="145"/>
      <c r="D1302" s="77"/>
      <c r="E1302" s="77"/>
    </row>
    <row r="1303" spans="1:5" ht="13.2" x14ac:dyDescent="0.25">
      <c r="A1303" s="144"/>
      <c r="B1303" s="138"/>
      <c r="C1303" s="145"/>
      <c r="D1303" s="77"/>
      <c r="E1303" s="77"/>
    </row>
    <row r="1304" spans="1:5" ht="13.2" x14ac:dyDescent="0.25">
      <c r="A1304" s="144"/>
      <c r="B1304" s="138"/>
      <c r="C1304" s="145"/>
      <c r="D1304" s="77"/>
      <c r="E1304" s="77"/>
    </row>
    <row r="1305" spans="1:5" ht="13.2" x14ac:dyDescent="0.25">
      <c r="A1305" s="144"/>
      <c r="B1305" s="138"/>
      <c r="C1305" s="145"/>
      <c r="D1305" s="77"/>
      <c r="E1305" s="77"/>
    </row>
    <row r="1306" spans="1:5" ht="13.2" x14ac:dyDescent="0.25">
      <c r="A1306" s="144"/>
      <c r="B1306" s="138"/>
      <c r="C1306" s="145"/>
      <c r="D1306" s="77"/>
      <c r="E1306" s="77"/>
    </row>
    <row r="1307" spans="1:5" ht="13.2" x14ac:dyDescent="0.25">
      <c r="A1307" s="144"/>
      <c r="B1307" s="138"/>
      <c r="C1307" s="145"/>
      <c r="D1307" s="77"/>
      <c r="E1307" s="77"/>
    </row>
    <row r="1308" spans="1:5" ht="13.2" x14ac:dyDescent="0.25">
      <c r="A1308" s="144"/>
      <c r="B1308" s="138"/>
      <c r="C1308" s="145"/>
      <c r="D1308" s="77"/>
      <c r="E1308" s="77"/>
    </row>
    <row r="1309" spans="1:5" ht="13.2" x14ac:dyDescent="0.25">
      <c r="A1309" s="144"/>
      <c r="B1309" s="138"/>
      <c r="C1309" s="145"/>
      <c r="D1309" s="77"/>
      <c r="E1309" s="77"/>
    </row>
    <row r="1310" spans="1:5" ht="13.2" x14ac:dyDescent="0.25">
      <c r="A1310" s="144"/>
      <c r="B1310" s="138"/>
      <c r="C1310" s="145"/>
      <c r="D1310" s="77"/>
      <c r="E1310" s="77"/>
    </row>
    <row r="1311" spans="1:5" ht="13.2" x14ac:dyDescent="0.25">
      <c r="A1311" s="144"/>
      <c r="B1311" s="138"/>
      <c r="C1311" s="145"/>
      <c r="D1311" s="77"/>
      <c r="E1311" s="77"/>
    </row>
    <row r="1312" spans="1:5" ht="13.2" x14ac:dyDescent="0.25">
      <c r="A1312" s="144"/>
      <c r="B1312" s="138"/>
      <c r="C1312" s="145"/>
      <c r="D1312" s="77"/>
      <c r="E1312" s="77"/>
    </row>
    <row r="1313" spans="1:5" ht="13.2" x14ac:dyDescent="0.25">
      <c r="A1313" s="144"/>
      <c r="B1313" s="138"/>
      <c r="C1313" s="145"/>
      <c r="D1313" s="77"/>
      <c r="E1313" s="77"/>
    </row>
    <row r="1314" spans="1:5" ht="13.2" x14ac:dyDescent="0.25">
      <c r="A1314" s="144"/>
      <c r="B1314" s="138"/>
      <c r="C1314" s="145"/>
      <c r="D1314" s="77"/>
      <c r="E1314" s="77"/>
    </row>
    <row r="1315" spans="1:5" ht="13.2" x14ac:dyDescent="0.25">
      <c r="A1315" s="144"/>
      <c r="B1315" s="138"/>
      <c r="C1315" s="145"/>
      <c r="D1315" s="77"/>
      <c r="E1315" s="77"/>
    </row>
    <row r="1316" spans="1:5" ht="13.2" x14ac:dyDescent="0.25">
      <c r="A1316" s="144"/>
      <c r="B1316" s="138"/>
      <c r="C1316" s="145"/>
      <c r="D1316" s="77"/>
      <c r="E1316" s="77"/>
    </row>
    <row r="1317" spans="1:5" ht="13.2" x14ac:dyDescent="0.25">
      <c r="A1317" s="144"/>
      <c r="B1317" s="138"/>
      <c r="C1317" s="145"/>
      <c r="D1317" s="77"/>
      <c r="E1317" s="77"/>
    </row>
    <row r="1318" spans="1:5" ht="13.2" x14ac:dyDescent="0.25">
      <c r="A1318" s="144"/>
      <c r="B1318" s="138"/>
      <c r="C1318" s="145"/>
      <c r="D1318" s="77"/>
      <c r="E1318" s="77"/>
    </row>
    <row r="1319" spans="1:5" ht="13.2" x14ac:dyDescent="0.25">
      <c r="A1319" s="144"/>
      <c r="B1319" s="138"/>
      <c r="C1319" s="145"/>
      <c r="D1319" s="77"/>
      <c r="E1319" s="77"/>
    </row>
    <row r="1320" spans="1:5" ht="13.2" x14ac:dyDescent="0.25">
      <c r="A1320" s="144"/>
      <c r="B1320" s="138"/>
      <c r="C1320" s="145"/>
      <c r="D1320" s="77"/>
      <c r="E1320" s="77"/>
    </row>
    <row r="1321" spans="1:5" ht="13.2" x14ac:dyDescent="0.25">
      <c r="A1321" s="144"/>
      <c r="B1321" s="138"/>
      <c r="C1321" s="145"/>
      <c r="D1321" s="77"/>
      <c r="E1321" s="77"/>
    </row>
    <row r="1322" spans="1:5" ht="13.2" x14ac:dyDescent="0.25">
      <c r="A1322" s="144"/>
      <c r="B1322" s="138"/>
      <c r="C1322" s="145"/>
      <c r="D1322" s="77"/>
      <c r="E1322" s="77"/>
    </row>
    <row r="1323" spans="1:5" ht="13.2" x14ac:dyDescent="0.25">
      <c r="A1323" s="144"/>
      <c r="B1323" s="138"/>
      <c r="C1323" s="145"/>
      <c r="D1323" s="77"/>
      <c r="E1323" s="77"/>
    </row>
    <row r="1324" spans="1:5" ht="13.2" x14ac:dyDescent="0.25">
      <c r="A1324" s="144"/>
      <c r="B1324" s="138"/>
      <c r="C1324" s="145"/>
      <c r="D1324" s="77"/>
      <c r="E1324" s="77"/>
    </row>
    <row r="1325" spans="1:5" ht="13.2" x14ac:dyDescent="0.25">
      <c r="A1325" s="144"/>
      <c r="B1325" s="138"/>
      <c r="C1325" s="145"/>
      <c r="D1325" s="77"/>
      <c r="E1325" s="77"/>
    </row>
    <row r="1326" spans="1:5" ht="13.2" x14ac:dyDescent="0.25">
      <c r="A1326" s="144"/>
      <c r="B1326" s="138"/>
      <c r="C1326" s="145"/>
      <c r="D1326" s="77"/>
      <c r="E1326" s="77"/>
    </row>
    <row r="1327" spans="1:5" ht="13.2" x14ac:dyDescent="0.25">
      <c r="A1327" s="144"/>
      <c r="B1327" s="138"/>
      <c r="C1327" s="145"/>
      <c r="D1327" s="77"/>
      <c r="E1327" s="77"/>
    </row>
    <row r="1328" spans="1:5" ht="13.2" x14ac:dyDescent="0.25">
      <c r="A1328" s="144"/>
      <c r="B1328" s="138"/>
      <c r="C1328" s="145"/>
      <c r="D1328" s="77"/>
      <c r="E1328" s="77"/>
    </row>
    <row r="1329" spans="1:5" ht="13.2" x14ac:dyDescent="0.25">
      <c r="A1329" s="144"/>
      <c r="B1329" s="138"/>
      <c r="C1329" s="145"/>
      <c r="D1329" s="77"/>
      <c r="E1329" s="77"/>
    </row>
    <row r="1330" spans="1:5" ht="13.2" x14ac:dyDescent="0.25">
      <c r="A1330" s="144"/>
      <c r="B1330" s="138"/>
      <c r="C1330" s="145"/>
      <c r="D1330" s="77"/>
      <c r="E1330" s="77"/>
    </row>
    <row r="1331" spans="1:5" ht="13.2" x14ac:dyDescent="0.25">
      <c r="A1331" s="144"/>
      <c r="B1331" s="138"/>
      <c r="C1331" s="145"/>
      <c r="D1331" s="77"/>
      <c r="E1331" s="77"/>
    </row>
    <row r="1332" spans="1:5" ht="13.2" x14ac:dyDescent="0.25">
      <c r="A1332" s="144"/>
      <c r="B1332" s="138"/>
      <c r="C1332" s="145"/>
      <c r="D1332" s="77"/>
      <c r="E1332" s="77"/>
    </row>
    <row r="1333" spans="1:5" ht="13.2" x14ac:dyDescent="0.25">
      <c r="A1333" s="144"/>
      <c r="B1333" s="138"/>
      <c r="C1333" s="145"/>
      <c r="D1333" s="77"/>
      <c r="E1333" s="77"/>
    </row>
    <row r="1334" spans="1:5" ht="13.2" x14ac:dyDescent="0.25">
      <c r="A1334" s="144"/>
      <c r="B1334" s="138"/>
      <c r="C1334" s="145"/>
      <c r="D1334" s="77"/>
      <c r="E1334" s="77"/>
    </row>
    <row r="1335" spans="1:5" ht="13.2" x14ac:dyDescent="0.25">
      <c r="A1335" s="144"/>
      <c r="B1335" s="138"/>
      <c r="C1335" s="145"/>
      <c r="D1335" s="77"/>
      <c r="E1335" s="77"/>
    </row>
    <row r="1336" spans="1:5" ht="13.2" x14ac:dyDescent="0.25">
      <c r="A1336" s="144"/>
      <c r="B1336" s="138"/>
      <c r="C1336" s="145"/>
      <c r="D1336" s="77"/>
      <c r="E1336" s="77"/>
    </row>
    <row r="1337" spans="1:5" ht="13.2" x14ac:dyDescent="0.25">
      <c r="A1337" s="144"/>
      <c r="B1337" s="138"/>
      <c r="C1337" s="145"/>
      <c r="D1337" s="77"/>
      <c r="E1337" s="77"/>
    </row>
    <row r="1338" spans="1:5" ht="13.2" x14ac:dyDescent="0.25">
      <c r="A1338" s="144"/>
      <c r="B1338" s="138"/>
      <c r="C1338" s="145"/>
      <c r="D1338" s="77"/>
      <c r="E1338" s="77"/>
    </row>
    <row r="1339" spans="1:5" ht="13.2" x14ac:dyDescent="0.25">
      <c r="A1339" s="144"/>
      <c r="B1339" s="138"/>
      <c r="C1339" s="145"/>
      <c r="D1339" s="77"/>
      <c r="E1339" s="77"/>
    </row>
    <row r="1340" spans="1:5" ht="13.2" x14ac:dyDescent="0.25">
      <c r="A1340" s="144"/>
      <c r="B1340" s="138"/>
      <c r="C1340" s="145"/>
      <c r="D1340" s="77"/>
      <c r="E1340" s="77"/>
    </row>
    <row r="1341" spans="1:5" ht="13.2" x14ac:dyDescent="0.25">
      <c r="A1341" s="144"/>
      <c r="B1341" s="138"/>
      <c r="C1341" s="145"/>
      <c r="D1341" s="77"/>
      <c r="E1341" s="77"/>
    </row>
    <row r="1342" spans="1:5" ht="13.2" x14ac:dyDescent="0.25">
      <c r="A1342" s="144"/>
      <c r="B1342" s="138"/>
      <c r="C1342" s="145"/>
      <c r="D1342" s="77"/>
      <c r="E1342" s="77"/>
    </row>
    <row r="1343" spans="1:5" ht="13.2" x14ac:dyDescent="0.25">
      <c r="A1343" s="144"/>
      <c r="B1343" s="138"/>
      <c r="C1343" s="145"/>
      <c r="D1343" s="77"/>
      <c r="E1343" s="77"/>
    </row>
    <row r="1344" spans="1:5" ht="13.2" x14ac:dyDescent="0.25">
      <c r="A1344" s="144"/>
      <c r="B1344" s="138"/>
      <c r="C1344" s="145"/>
      <c r="D1344" s="77"/>
      <c r="E1344" s="77"/>
    </row>
    <row r="1345" spans="1:5" ht="13.2" x14ac:dyDescent="0.25">
      <c r="A1345" s="144"/>
      <c r="B1345" s="138"/>
      <c r="C1345" s="145"/>
      <c r="D1345" s="77"/>
      <c r="E1345" s="77"/>
    </row>
    <row r="1346" spans="1:5" ht="13.2" x14ac:dyDescent="0.25">
      <c r="A1346" s="144"/>
      <c r="B1346" s="138"/>
      <c r="C1346" s="145"/>
      <c r="D1346" s="77"/>
      <c r="E1346" s="77"/>
    </row>
    <row r="1347" spans="1:5" ht="13.2" x14ac:dyDescent="0.25">
      <c r="A1347" s="144"/>
      <c r="B1347" s="138"/>
      <c r="C1347" s="145"/>
      <c r="D1347" s="77"/>
      <c r="E1347" s="77"/>
    </row>
    <row r="1348" spans="1:5" ht="13.2" x14ac:dyDescent="0.25">
      <c r="A1348" s="144"/>
      <c r="B1348" s="138"/>
      <c r="C1348" s="145"/>
      <c r="D1348" s="77"/>
      <c r="E1348" s="77"/>
    </row>
    <row r="1349" spans="1:5" ht="13.2" x14ac:dyDescent="0.25">
      <c r="A1349" s="144"/>
      <c r="B1349" s="138"/>
      <c r="C1349" s="145"/>
      <c r="D1349" s="77"/>
      <c r="E1349" s="77"/>
    </row>
    <row r="1350" spans="1:5" ht="13.2" x14ac:dyDescent="0.25">
      <c r="A1350" s="144"/>
      <c r="B1350" s="138"/>
      <c r="C1350" s="145"/>
      <c r="D1350" s="77"/>
      <c r="E1350" s="77"/>
    </row>
    <row r="1351" spans="1:5" ht="13.2" x14ac:dyDescent="0.25">
      <c r="A1351" s="144"/>
      <c r="B1351" s="138"/>
      <c r="C1351" s="145"/>
      <c r="D1351" s="77"/>
      <c r="E1351" s="77"/>
    </row>
    <row r="1352" spans="1:5" ht="13.2" x14ac:dyDescent="0.25">
      <c r="A1352" s="144"/>
      <c r="B1352" s="138"/>
      <c r="C1352" s="145"/>
      <c r="D1352" s="77"/>
      <c r="E1352" s="77"/>
    </row>
    <row r="1353" spans="1:5" ht="13.2" x14ac:dyDescent="0.25">
      <c r="A1353" s="144"/>
      <c r="B1353" s="138"/>
      <c r="C1353" s="145"/>
      <c r="D1353" s="77"/>
      <c r="E1353" s="77"/>
    </row>
    <row r="1354" spans="1:5" ht="13.2" x14ac:dyDescent="0.25">
      <c r="A1354" s="144"/>
      <c r="B1354" s="138"/>
      <c r="C1354" s="145"/>
      <c r="D1354" s="77"/>
      <c r="E1354" s="77"/>
    </row>
    <row r="1355" spans="1:5" ht="13.2" x14ac:dyDescent="0.25">
      <c r="A1355" s="144"/>
      <c r="B1355" s="138"/>
      <c r="C1355" s="145"/>
      <c r="D1355" s="77"/>
      <c r="E1355" s="77"/>
    </row>
    <row r="1356" spans="1:5" ht="13.2" x14ac:dyDescent="0.25">
      <c r="A1356" s="144"/>
      <c r="B1356" s="138"/>
      <c r="C1356" s="145"/>
      <c r="D1356" s="77"/>
      <c r="E1356" s="77"/>
    </row>
    <row r="1357" spans="1:5" ht="13.2" x14ac:dyDescent="0.25">
      <c r="A1357" s="144"/>
      <c r="B1357" s="138"/>
      <c r="C1357" s="145"/>
      <c r="D1357" s="77"/>
      <c r="E1357" s="77"/>
    </row>
    <row r="1358" spans="1:5" ht="13.2" x14ac:dyDescent="0.25">
      <c r="A1358" s="144"/>
      <c r="B1358" s="138"/>
      <c r="C1358" s="145"/>
      <c r="D1358" s="77"/>
      <c r="E1358" s="77"/>
    </row>
    <row r="1359" spans="1:5" ht="13.2" x14ac:dyDescent="0.25">
      <c r="A1359" s="144"/>
      <c r="B1359" s="138"/>
      <c r="C1359" s="145"/>
      <c r="D1359" s="77"/>
      <c r="E1359" s="77"/>
    </row>
    <row r="1360" spans="1:5" ht="13.2" x14ac:dyDescent="0.25">
      <c r="A1360" s="144"/>
      <c r="B1360" s="138"/>
      <c r="C1360" s="145"/>
      <c r="D1360" s="77"/>
      <c r="E1360" s="77"/>
    </row>
    <row r="1361" spans="1:5" ht="13.2" x14ac:dyDescent="0.25">
      <c r="A1361" s="144"/>
      <c r="B1361" s="138"/>
      <c r="C1361" s="145"/>
      <c r="D1361" s="77"/>
      <c r="E1361" s="77"/>
    </row>
    <row r="1362" spans="1:5" ht="13.2" x14ac:dyDescent="0.25">
      <c r="A1362" s="144"/>
      <c r="B1362" s="138"/>
      <c r="C1362" s="145"/>
      <c r="D1362" s="77"/>
      <c r="E1362" s="77"/>
    </row>
    <row r="1363" spans="1:5" ht="13.2" x14ac:dyDescent="0.25">
      <c r="A1363" s="144"/>
      <c r="B1363" s="138"/>
      <c r="C1363" s="145"/>
      <c r="D1363" s="77"/>
      <c r="E1363" s="77"/>
    </row>
    <row r="1364" spans="1:5" ht="13.2" x14ac:dyDescent="0.25">
      <c r="A1364" s="144"/>
      <c r="B1364" s="138"/>
      <c r="C1364" s="145"/>
      <c r="D1364" s="77"/>
      <c r="E1364" s="77"/>
    </row>
    <row r="1365" spans="1:5" ht="13.2" x14ac:dyDescent="0.25">
      <c r="A1365" s="144"/>
      <c r="B1365" s="138"/>
      <c r="C1365" s="145"/>
      <c r="D1365" s="77"/>
      <c r="E1365" s="77"/>
    </row>
    <row r="1366" spans="1:5" ht="13.2" x14ac:dyDescent="0.25">
      <c r="A1366" s="144"/>
      <c r="B1366" s="138"/>
      <c r="C1366" s="145"/>
      <c r="D1366" s="77"/>
      <c r="E1366" s="77"/>
    </row>
    <row r="1367" spans="1:5" ht="13.2" x14ac:dyDescent="0.25">
      <c r="A1367" s="144"/>
      <c r="B1367" s="138"/>
      <c r="C1367" s="145"/>
      <c r="D1367" s="77"/>
      <c r="E1367" s="77"/>
    </row>
    <row r="1368" spans="1:5" ht="13.2" x14ac:dyDescent="0.25">
      <c r="A1368" s="144"/>
      <c r="B1368" s="138"/>
      <c r="C1368" s="145"/>
      <c r="D1368" s="77"/>
      <c r="E1368" s="77"/>
    </row>
    <row r="1369" spans="1:5" ht="13.2" x14ac:dyDescent="0.25">
      <c r="A1369" s="144"/>
      <c r="B1369" s="138"/>
      <c r="C1369" s="145"/>
      <c r="D1369" s="77"/>
      <c r="E1369" s="77"/>
    </row>
    <row r="1370" spans="1:5" ht="13.2" x14ac:dyDescent="0.25">
      <c r="A1370" s="144"/>
      <c r="B1370" s="138"/>
      <c r="C1370" s="145"/>
      <c r="D1370" s="77"/>
      <c r="E1370" s="77"/>
    </row>
    <row r="1371" spans="1:5" ht="13.2" x14ac:dyDescent="0.25">
      <c r="A1371" s="144"/>
      <c r="B1371" s="138"/>
      <c r="C1371" s="145"/>
      <c r="D1371" s="77"/>
      <c r="E1371" s="77"/>
    </row>
    <row r="1372" spans="1:5" ht="13.2" x14ac:dyDescent="0.25">
      <c r="A1372" s="144"/>
      <c r="B1372" s="138"/>
      <c r="C1372" s="145"/>
      <c r="D1372" s="77"/>
      <c r="E1372" s="77"/>
    </row>
    <row r="1373" spans="1:5" ht="13.2" x14ac:dyDescent="0.25">
      <c r="A1373" s="144"/>
      <c r="B1373" s="138"/>
      <c r="C1373" s="145"/>
      <c r="D1373" s="77"/>
      <c r="E1373" s="77"/>
    </row>
    <row r="1374" spans="1:5" ht="13.2" x14ac:dyDescent="0.25">
      <c r="A1374" s="144"/>
      <c r="B1374" s="138"/>
      <c r="C1374" s="145"/>
      <c r="D1374" s="77"/>
      <c r="E1374" s="77"/>
    </row>
    <row r="1375" spans="1:5" ht="13.2" x14ac:dyDescent="0.25">
      <c r="A1375" s="144"/>
      <c r="B1375" s="138"/>
      <c r="C1375" s="145"/>
      <c r="D1375" s="77"/>
      <c r="E1375" s="77"/>
    </row>
    <row r="1376" spans="1:5" ht="13.2" x14ac:dyDescent="0.25">
      <c r="A1376" s="144"/>
      <c r="B1376" s="138"/>
      <c r="C1376" s="145"/>
      <c r="D1376" s="77"/>
      <c r="E1376" s="77"/>
    </row>
    <row r="1377" spans="1:5" ht="13.2" x14ac:dyDescent="0.25">
      <c r="A1377" s="144"/>
      <c r="B1377" s="138"/>
      <c r="C1377" s="145"/>
      <c r="D1377" s="77"/>
      <c r="E1377" s="77"/>
    </row>
    <row r="1378" spans="1:5" ht="13.2" x14ac:dyDescent="0.25">
      <c r="A1378" s="144"/>
      <c r="B1378" s="138"/>
      <c r="C1378" s="145"/>
      <c r="D1378" s="77"/>
      <c r="E1378" s="77"/>
    </row>
    <row r="1379" spans="1:5" ht="13.2" x14ac:dyDescent="0.25">
      <c r="A1379" s="144"/>
      <c r="B1379" s="138"/>
      <c r="C1379" s="145"/>
      <c r="D1379" s="77"/>
      <c r="E1379" s="77"/>
    </row>
    <row r="1380" spans="1:5" ht="13.2" x14ac:dyDescent="0.25">
      <c r="A1380" s="144"/>
      <c r="B1380" s="138"/>
      <c r="C1380" s="145"/>
      <c r="D1380" s="77"/>
      <c r="E1380" s="77"/>
    </row>
    <row r="1381" spans="1:5" ht="13.2" x14ac:dyDescent="0.25">
      <c r="A1381" s="144"/>
      <c r="B1381" s="138"/>
      <c r="C1381" s="145"/>
      <c r="D1381" s="77"/>
      <c r="E1381" s="77"/>
    </row>
    <row r="1382" spans="1:5" ht="13.2" x14ac:dyDescent="0.25">
      <c r="A1382" s="144"/>
      <c r="B1382" s="138"/>
      <c r="C1382" s="145"/>
      <c r="D1382" s="77"/>
      <c r="E1382" s="77"/>
    </row>
    <row r="1383" spans="1:5" ht="13.2" x14ac:dyDescent="0.25">
      <c r="A1383" s="144"/>
      <c r="B1383" s="138"/>
      <c r="C1383" s="145"/>
      <c r="D1383" s="77"/>
      <c r="E1383" s="77"/>
    </row>
    <row r="1384" spans="1:5" ht="13.2" x14ac:dyDescent="0.25">
      <c r="A1384" s="144"/>
      <c r="B1384" s="138"/>
      <c r="C1384" s="145"/>
      <c r="D1384" s="77"/>
      <c r="E1384" s="77"/>
    </row>
    <row r="1385" spans="1:5" ht="13.2" x14ac:dyDescent="0.25">
      <c r="A1385" s="144"/>
      <c r="B1385" s="138"/>
      <c r="C1385" s="145"/>
      <c r="D1385" s="77"/>
      <c r="E1385" s="77"/>
    </row>
    <row r="1386" spans="1:5" ht="13.2" x14ac:dyDescent="0.25">
      <c r="A1386" s="144"/>
      <c r="B1386" s="138"/>
      <c r="C1386" s="145"/>
      <c r="D1386" s="77"/>
      <c r="E1386" s="77"/>
    </row>
    <row r="1387" spans="1:5" ht="13.2" x14ac:dyDescent="0.25">
      <c r="A1387" s="144"/>
      <c r="B1387" s="138"/>
      <c r="C1387" s="145"/>
      <c r="D1387" s="77"/>
      <c r="E1387" s="77"/>
    </row>
    <row r="1388" spans="1:5" ht="13.2" x14ac:dyDescent="0.25">
      <c r="A1388" s="144"/>
      <c r="B1388" s="138"/>
      <c r="C1388" s="145"/>
      <c r="D1388" s="77"/>
      <c r="E1388" s="77"/>
    </row>
    <row r="1389" spans="1:5" ht="13.2" x14ac:dyDescent="0.25">
      <c r="A1389" s="144"/>
      <c r="B1389" s="138"/>
      <c r="C1389" s="145"/>
      <c r="D1389" s="77"/>
      <c r="E1389" s="77"/>
    </row>
    <row r="1390" spans="1:5" ht="13.2" x14ac:dyDescent="0.25">
      <c r="A1390" s="144"/>
      <c r="B1390" s="138"/>
      <c r="C1390" s="145"/>
      <c r="D1390" s="77"/>
      <c r="E1390" s="77"/>
    </row>
    <row r="1391" spans="1:5" ht="13.2" x14ac:dyDescent="0.25">
      <c r="A1391" s="144"/>
      <c r="B1391" s="138"/>
      <c r="C1391" s="145"/>
      <c r="D1391" s="77"/>
      <c r="E1391" s="77"/>
    </row>
    <row r="1392" spans="1:5" ht="13.2" x14ac:dyDescent="0.25">
      <c r="A1392" s="144"/>
      <c r="B1392" s="138"/>
      <c r="C1392" s="145"/>
      <c r="D1392" s="77"/>
      <c r="E1392" s="77"/>
    </row>
    <row r="1393" spans="1:5" ht="13.2" x14ac:dyDescent="0.25">
      <c r="A1393" s="144"/>
      <c r="B1393" s="138"/>
      <c r="C1393" s="145"/>
      <c r="D1393" s="77"/>
      <c r="E1393" s="77"/>
    </row>
    <row r="1394" spans="1:5" ht="13.2" x14ac:dyDescent="0.25">
      <c r="A1394" s="144"/>
      <c r="B1394" s="138"/>
      <c r="C1394" s="145"/>
      <c r="D1394" s="77"/>
      <c r="E1394" s="77"/>
    </row>
    <row r="1395" spans="1:5" ht="13.2" x14ac:dyDescent="0.25">
      <c r="A1395" s="144"/>
      <c r="B1395" s="138"/>
      <c r="C1395" s="145"/>
      <c r="D1395" s="77"/>
      <c r="E1395" s="77"/>
    </row>
    <row r="1396" spans="1:5" ht="13.2" x14ac:dyDescent="0.25">
      <c r="A1396" s="144"/>
      <c r="B1396" s="138"/>
      <c r="C1396" s="145"/>
      <c r="D1396" s="77"/>
      <c r="E1396" s="77"/>
    </row>
    <row r="1397" spans="1:5" ht="13.2" x14ac:dyDescent="0.25">
      <c r="A1397" s="144"/>
      <c r="B1397" s="138"/>
      <c r="C1397" s="145"/>
      <c r="D1397" s="77"/>
      <c r="E1397" s="77"/>
    </row>
    <row r="1398" spans="1:5" ht="13.2" x14ac:dyDescent="0.25">
      <c r="A1398" s="144"/>
      <c r="B1398" s="138"/>
      <c r="C1398" s="145"/>
      <c r="D1398" s="77"/>
      <c r="E1398" s="77"/>
    </row>
    <row r="1399" spans="1:5" ht="13.2" x14ac:dyDescent="0.25">
      <c r="A1399" s="144"/>
      <c r="B1399" s="138"/>
      <c r="C1399" s="145"/>
      <c r="D1399" s="77"/>
      <c r="E1399" s="77"/>
    </row>
    <row r="1400" spans="1:5" ht="13.2" x14ac:dyDescent="0.25">
      <c r="A1400" s="144"/>
      <c r="B1400" s="138"/>
      <c r="C1400" s="145"/>
      <c r="D1400" s="77"/>
      <c r="E1400" s="77"/>
    </row>
    <row r="1401" spans="1:5" ht="13.2" x14ac:dyDescent="0.25">
      <c r="A1401" s="144"/>
      <c r="B1401" s="138"/>
      <c r="C1401" s="145"/>
      <c r="D1401" s="77"/>
      <c r="E1401" s="77"/>
    </row>
    <row r="1402" spans="1:5" ht="13.2" x14ac:dyDescent="0.25">
      <c r="A1402" s="144"/>
      <c r="B1402" s="138"/>
      <c r="C1402" s="145"/>
      <c r="D1402" s="77"/>
      <c r="E1402" s="77"/>
    </row>
    <row r="1403" spans="1:5" ht="13.2" x14ac:dyDescent="0.25">
      <c r="A1403" s="144"/>
      <c r="B1403" s="138"/>
      <c r="C1403" s="145"/>
      <c r="D1403" s="77"/>
      <c r="E1403" s="77"/>
    </row>
    <row r="1404" spans="1:5" ht="13.2" x14ac:dyDescent="0.25">
      <c r="A1404" s="144"/>
      <c r="B1404" s="138"/>
      <c r="C1404" s="145"/>
      <c r="D1404" s="77"/>
      <c r="E1404" s="77"/>
    </row>
    <row r="1405" spans="1:5" ht="13.2" x14ac:dyDescent="0.25">
      <c r="A1405" s="144"/>
      <c r="B1405" s="138"/>
      <c r="C1405" s="145"/>
      <c r="D1405" s="77"/>
      <c r="E1405" s="77"/>
    </row>
    <row r="1406" spans="1:5" ht="13.2" x14ac:dyDescent="0.25">
      <c r="A1406" s="144"/>
      <c r="B1406" s="138"/>
      <c r="C1406" s="145"/>
      <c r="D1406" s="77"/>
      <c r="E1406" s="77"/>
    </row>
    <row r="1407" spans="1:5" ht="13.2" x14ac:dyDescent="0.25">
      <c r="A1407" s="144"/>
      <c r="B1407" s="138"/>
      <c r="C1407" s="145"/>
      <c r="D1407" s="77"/>
      <c r="E1407" s="77"/>
    </row>
    <row r="1408" spans="1:5" ht="13.2" x14ac:dyDescent="0.25">
      <c r="A1408" s="144"/>
      <c r="B1408" s="138"/>
      <c r="C1408" s="145"/>
      <c r="D1408" s="77"/>
      <c r="E1408" s="77"/>
    </row>
    <row r="1409" spans="1:5" ht="13.2" x14ac:dyDescent="0.25">
      <c r="A1409" s="144"/>
      <c r="B1409" s="138"/>
      <c r="C1409" s="145"/>
      <c r="D1409" s="77"/>
      <c r="E1409" s="77"/>
    </row>
    <row r="1410" spans="1:5" ht="13.2" x14ac:dyDescent="0.25">
      <c r="A1410" s="144"/>
      <c r="B1410" s="138"/>
      <c r="C1410" s="145"/>
      <c r="D1410" s="77"/>
      <c r="E1410" s="77"/>
    </row>
    <row r="1411" spans="1:5" ht="13.2" x14ac:dyDescent="0.25">
      <c r="A1411" s="144"/>
      <c r="B1411" s="138"/>
      <c r="C1411" s="145"/>
      <c r="D1411" s="77"/>
      <c r="E1411" s="77"/>
    </row>
    <row r="1412" spans="1:5" ht="13.2" x14ac:dyDescent="0.25">
      <c r="A1412" s="144"/>
      <c r="B1412" s="138"/>
      <c r="C1412" s="145"/>
      <c r="D1412" s="77"/>
      <c r="E1412" s="77"/>
    </row>
    <row r="1413" spans="1:5" ht="13.2" x14ac:dyDescent="0.25">
      <c r="A1413" s="144"/>
      <c r="B1413" s="138"/>
      <c r="C1413" s="145"/>
      <c r="D1413" s="77"/>
      <c r="E1413" s="77"/>
    </row>
    <row r="1414" spans="1:5" ht="13.2" x14ac:dyDescent="0.25">
      <c r="A1414" s="144"/>
      <c r="B1414" s="138"/>
      <c r="C1414" s="145"/>
      <c r="D1414" s="77"/>
      <c r="E1414" s="77"/>
    </row>
    <row r="1415" spans="1:5" ht="13.2" x14ac:dyDescent="0.25">
      <c r="A1415" s="144"/>
      <c r="B1415" s="138"/>
      <c r="C1415" s="145"/>
      <c r="D1415" s="77"/>
      <c r="E1415" s="77"/>
    </row>
    <row r="1416" spans="1:5" ht="13.2" x14ac:dyDescent="0.25">
      <c r="A1416" s="144"/>
      <c r="B1416" s="138"/>
      <c r="C1416" s="145"/>
      <c r="D1416" s="77"/>
      <c r="E1416" s="77"/>
    </row>
    <row r="1417" spans="1:5" ht="13.2" x14ac:dyDescent="0.25">
      <c r="A1417" s="144"/>
      <c r="B1417" s="138"/>
      <c r="C1417" s="145"/>
      <c r="D1417" s="77"/>
      <c r="E1417" s="77"/>
    </row>
    <row r="1418" spans="1:5" ht="13.2" x14ac:dyDescent="0.25">
      <c r="A1418" s="144"/>
      <c r="B1418" s="138"/>
      <c r="C1418" s="145"/>
      <c r="D1418" s="77"/>
      <c r="E1418" s="77"/>
    </row>
    <row r="1419" spans="1:5" ht="13.2" x14ac:dyDescent="0.25">
      <c r="A1419" s="144"/>
      <c r="B1419" s="138"/>
      <c r="C1419" s="145"/>
      <c r="D1419" s="77"/>
      <c r="E1419" s="77"/>
    </row>
    <row r="1420" spans="1:5" ht="13.2" x14ac:dyDescent="0.25">
      <c r="A1420" s="144"/>
      <c r="B1420" s="138"/>
      <c r="C1420" s="145"/>
      <c r="D1420" s="77"/>
      <c r="E1420" s="77"/>
    </row>
    <row r="1421" spans="1:5" ht="13.2" x14ac:dyDescent="0.25">
      <c r="A1421" s="144"/>
      <c r="B1421" s="138"/>
      <c r="C1421" s="145"/>
      <c r="D1421" s="77"/>
      <c r="E1421" s="77"/>
    </row>
    <row r="1422" spans="1:5" ht="13.2" x14ac:dyDescent="0.25">
      <c r="A1422" s="144"/>
      <c r="B1422" s="138"/>
      <c r="C1422" s="145"/>
      <c r="D1422" s="77"/>
      <c r="E1422" s="77"/>
    </row>
    <row r="1423" spans="1:5" ht="13.2" x14ac:dyDescent="0.25">
      <c r="A1423" s="144"/>
      <c r="B1423" s="138"/>
      <c r="C1423" s="145"/>
      <c r="D1423" s="77"/>
      <c r="E1423" s="77"/>
    </row>
    <row r="1424" spans="1:5" ht="13.2" x14ac:dyDescent="0.25">
      <c r="A1424" s="144"/>
      <c r="B1424" s="138"/>
      <c r="C1424" s="145"/>
      <c r="D1424" s="77"/>
      <c r="E1424" s="77"/>
    </row>
    <row r="1425" spans="1:5" ht="13.2" x14ac:dyDescent="0.25">
      <c r="A1425" s="144"/>
      <c r="B1425" s="138"/>
      <c r="C1425" s="145"/>
      <c r="D1425" s="77"/>
      <c r="E1425" s="77"/>
    </row>
    <row r="1426" spans="1:5" ht="13.2" x14ac:dyDescent="0.25">
      <c r="A1426" s="144"/>
      <c r="B1426" s="138"/>
      <c r="C1426" s="145"/>
      <c r="D1426" s="77"/>
      <c r="E1426" s="77"/>
    </row>
    <row r="1427" spans="1:5" ht="13.2" x14ac:dyDescent="0.25">
      <c r="A1427" s="144"/>
      <c r="B1427" s="138"/>
      <c r="C1427" s="145"/>
      <c r="D1427" s="77"/>
      <c r="E1427" s="77"/>
    </row>
  </sheetData>
  <mergeCells count="9">
    <mergeCell ref="A40:A58"/>
    <mergeCell ref="A59:A77"/>
    <mergeCell ref="A2:A20"/>
    <mergeCell ref="H7:K7"/>
    <mergeCell ref="H9:I9"/>
    <mergeCell ref="H15:K16"/>
    <mergeCell ref="H19:I19"/>
    <mergeCell ref="A21:A39"/>
    <mergeCell ref="H25:K25"/>
  </mergeCells>
  <conditionalFormatting sqref="D2:D76">
    <cfRule type="cellIs" dxfId="135" priority="1" operator="equal">
      <formula>"j"</formula>
    </cfRule>
  </conditionalFormatting>
  <conditionalFormatting sqref="E2:E76">
    <cfRule type="notContainsBlanks" dxfId="134" priority="2">
      <formula>LEN(TRIM(E2))&gt;0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sheetData>
    <row r="1" spans="1:5" ht="15.75" customHeight="1" x14ac:dyDescent="0.45">
      <c r="A1" s="152" t="str">
        <f ca="1">IFERROR(__xludf.DUMMYFUNCTION("importrange(""https://docs.google.com/spreadsheets/d/1_Y7qAvlU7hCSWhjg18YayCmqYKILg6_af2vOAlQmxm4"",""Sheet1!A1:e81"")"),"Week")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IFERROR(__xludf.DUMMYFUNCTION("""COMPUTED_VALUE"""),"Duco")</f>
        <v>Duco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133" priority="1" operator="equal">
      <formula>"j"</formula>
    </cfRule>
  </conditionalFormatting>
  <conditionalFormatting sqref="E2:E76">
    <cfRule type="notContainsBlanks" dxfId="132" priority="2">
      <formula>LEN(TRIM(E2))&gt;0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81"/>
  <sheetViews>
    <sheetView workbookViewId="0"/>
  </sheetViews>
  <sheetFormatPr defaultColWidth="12.6640625" defaultRowHeight="15.75" customHeight="1" x14ac:dyDescent="0.25"/>
  <sheetData>
    <row r="1" spans="1:9" ht="15.75" customHeight="1" x14ac:dyDescent="0.45">
      <c r="A1" s="152" t="str">
        <f ca="1">IFERROR(__xludf.DUMMYFUNCTION("importrange(""https://docs.google.com/spreadsheets/d/1Xmt5jbi2rfyYZtkBYSJ7nAGnOzB19gjFORJwOVZkBu4"",""Sheet1!A1:e81"")"),"Week")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IFERROR(__xludf.DUMMYFUNCTION("""COMPUTED_VALUE"""),"Elike")</f>
        <v>Elike</v>
      </c>
      <c r="E1" s="124" t="str">
        <f ca="1">IFERROR(__xludf.DUMMYFUNCTION("""COMPUTED_VALUE"""),"Opmerking")</f>
        <v>Opmerking</v>
      </c>
    </row>
    <row r="2" spans="1:9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9" ht="15.75" customHeight="1" x14ac:dyDescent="0.45">
      <c r="A3" s="196"/>
      <c r="B3" s="128"/>
      <c r="C3" s="129"/>
      <c r="D3" s="128"/>
      <c r="E3" s="128"/>
      <c r="I3" s="152"/>
    </row>
    <row r="4" spans="1:9" ht="15.75" customHeight="1" x14ac:dyDescent="0.25">
      <c r="A4" s="196"/>
      <c r="B4" s="128"/>
      <c r="C4" s="130"/>
      <c r="D4" s="128"/>
      <c r="E4" s="128"/>
    </row>
    <row r="5" spans="1:9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9" ht="15.75" customHeight="1" x14ac:dyDescent="0.25">
      <c r="A6" s="196"/>
      <c r="B6" s="128"/>
      <c r="C6" s="129"/>
      <c r="D6" s="128"/>
      <c r="E6" s="128"/>
    </row>
    <row r="7" spans="1:9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9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9" ht="15.75" customHeight="1" x14ac:dyDescent="0.25">
      <c r="A9" s="196"/>
      <c r="B9" s="131"/>
      <c r="C9" s="129"/>
      <c r="D9" s="128"/>
      <c r="E9" s="128"/>
    </row>
    <row r="10" spans="1:9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9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9" ht="15.75" customHeight="1" x14ac:dyDescent="0.25">
      <c r="A12" s="196"/>
      <c r="B12" s="131"/>
      <c r="C12" s="129"/>
      <c r="D12" s="128"/>
      <c r="E12" s="128"/>
    </row>
    <row r="13" spans="1:9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9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9" ht="15.75" customHeight="1" x14ac:dyDescent="0.25">
      <c r="A15" s="196"/>
      <c r="B15" s="131"/>
      <c r="C15" s="129"/>
      <c r="D15" s="128"/>
      <c r="E15" s="128"/>
    </row>
    <row r="16" spans="1:9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131" priority="1" operator="equal">
      <formula>"j"</formula>
    </cfRule>
  </conditionalFormatting>
  <conditionalFormatting sqref="E2:E76">
    <cfRule type="notContainsBlanks" dxfId="130" priority="2">
      <formula>LEN(TRIM(E2))&gt;0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5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7" ht="14.4" x14ac:dyDescent="0.3">
      <c r="A1" s="64" t="str">
        <f ca="1">IFERROR(__xludf.DUMMYFUNCTION("Importrange(""https://docs.google.com/spreadsheets/d/1hT60D8wZzeBugYEeoWXcB1hjrqfFaFAxN67oyJE8_Pg"",""Sheet1!A1:E81"")"),"Week")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IFERROR(__xludf.DUMMYFUNCTION("""COMPUTED_VALUE"""),"Flip")</f>
        <v>Flip</v>
      </c>
      <c r="E1" s="124" t="str">
        <f ca="1">IFERROR(__xludf.DUMMYFUNCTION("""COMPUTED_VALUE"""),"Opmerking")</f>
        <v>Opmerking</v>
      </c>
    </row>
    <row r="2" spans="1:7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7" ht="14.4" x14ac:dyDescent="0.3">
      <c r="A3" s="196"/>
      <c r="B3" s="128"/>
      <c r="C3" s="129"/>
      <c r="D3" s="128"/>
      <c r="E3" s="128"/>
      <c r="G3" s="153"/>
    </row>
    <row r="4" spans="1:7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7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7" ht="15.75" customHeight="1" x14ac:dyDescent="0.25">
      <c r="A6" s="196"/>
      <c r="B6" s="128"/>
      <c r="C6" s="129"/>
      <c r="D6" s="128"/>
      <c r="E6" s="128"/>
    </row>
    <row r="7" spans="1:7" ht="15.75" customHeight="1" x14ac:dyDescent="0.25">
      <c r="A7" s="196"/>
      <c r="B7" s="128"/>
      <c r="C7" s="130"/>
      <c r="D7" s="128"/>
      <c r="E7" s="128"/>
    </row>
    <row r="8" spans="1:7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7" ht="15.75" customHeight="1" x14ac:dyDescent="0.25">
      <c r="A9" s="196"/>
      <c r="B9" s="131"/>
      <c r="C9" s="129"/>
      <c r="D9" s="128"/>
      <c r="E9" s="128"/>
    </row>
    <row r="10" spans="1:7" ht="15.75" customHeight="1" x14ac:dyDescent="0.25">
      <c r="A10" s="196"/>
      <c r="B10" s="128"/>
      <c r="C10" s="130"/>
      <c r="D10" s="128"/>
      <c r="E10" s="128"/>
    </row>
    <row r="11" spans="1:7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7" ht="15.75" customHeight="1" x14ac:dyDescent="0.25">
      <c r="A12" s="196"/>
      <c r="B12" s="131"/>
      <c r="C12" s="129"/>
      <c r="D12" s="128"/>
      <c r="E12" s="128"/>
    </row>
    <row r="13" spans="1:7" ht="15.75" customHeight="1" x14ac:dyDescent="0.25">
      <c r="A13" s="196"/>
      <c r="B13" s="128"/>
      <c r="C13" s="130"/>
      <c r="D13" s="128"/>
      <c r="E13" s="128"/>
    </row>
    <row r="14" spans="1:7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7" ht="15.75" customHeight="1" x14ac:dyDescent="0.25">
      <c r="A15" s="196"/>
      <c r="B15" s="131"/>
      <c r="C15" s="129"/>
      <c r="D15" s="128"/>
      <c r="E15" s="128"/>
    </row>
    <row r="16" spans="1:7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 t="str">
        <f ca="1">IFERROR(__xludf.DUMMYFUNCTION("""COMPUTED_VALUE"""),"j")</f>
        <v>j</v>
      </c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 t="str">
        <f ca="1">IFERROR(__xludf.DUMMYFUNCTION("""COMPUTED_VALUE"""),"j")</f>
        <v>j</v>
      </c>
      <c r="E24" s="128"/>
    </row>
    <row r="25" spans="1:5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 t="str">
        <f ca="1">IFERROR(__xludf.DUMMYFUNCTION("""COMPUTED_VALUE"""),"j")</f>
        <v>j</v>
      </c>
      <c r="E40" s="128"/>
    </row>
    <row r="41" spans="1:5" ht="13.2" x14ac:dyDescent="0.25">
      <c r="A41" s="196"/>
      <c r="B41" s="131"/>
      <c r="C41" s="129"/>
      <c r="D41" s="128" t="str">
        <f ca="1">IFERROR(__xludf.DUMMYFUNCTION("""COMPUTED_VALUE"""),"j")</f>
        <v>j</v>
      </c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 t="str">
        <f ca="1">IFERROR(__xludf.DUMMYFUNCTION("""COMPUTED_VALUE"""),"j")</f>
        <v>j</v>
      </c>
      <c r="E43" s="128"/>
    </row>
    <row r="44" spans="1:5" ht="13.2" x14ac:dyDescent="0.25">
      <c r="A44" s="196"/>
      <c r="B44" s="131"/>
      <c r="C44" s="129"/>
      <c r="D44" s="128" t="str">
        <f ca="1">IFERROR(__xludf.DUMMYFUNCTION("""COMPUTED_VALUE"""),"j")</f>
        <v>j</v>
      </c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 t="str">
        <f ca="1">IFERROR(__xludf.DUMMYFUNCTION("""COMPUTED_VALUE"""),"j")</f>
        <v>j</v>
      </c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 t="str">
        <f ca="1">IFERROR(__xludf.DUMMYFUNCTION("""COMPUTED_VALUE"""),"j")</f>
        <v>j</v>
      </c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 t="str">
        <f ca="1">IFERROR(__xludf.DUMMYFUNCTION("""COMPUTED_VALUE"""),"j")</f>
        <v>j</v>
      </c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 t="str">
        <f ca="1">IFERROR(__xludf.DUMMYFUNCTION("""COMPUTED_VALUE"""),"j")</f>
        <v>j</v>
      </c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 t="str">
        <f ca="1">IFERROR(__xludf.DUMMYFUNCTION("""COMPUTED_VALUE"""),"j")</f>
        <v>j</v>
      </c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 t="str">
        <f ca="1">IFERROR(__xludf.DUMMYFUNCTION("""COMPUTED_VALUE"""),"j")</f>
        <v>j</v>
      </c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 t="str">
        <f ca="1">IFERROR(__xludf.DUMMYFUNCTION("""COMPUTED_VALUE"""),"j")</f>
        <v>j</v>
      </c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 t="str">
        <f ca="1">IFERROR(__xludf.DUMMYFUNCTION("""COMPUTED_VALUE"""),"j")</f>
        <v>j</v>
      </c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 t="str">
        <f ca="1">IFERROR(__xludf.DUMMYFUNCTION("""COMPUTED_VALUE"""),"j")</f>
        <v>j</v>
      </c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5"/>
      <c r="C77" s="129"/>
      <c r="D77" s="64" t="str">
        <f ca="1">IFERROR(__xludf.DUMMYFUNCTION("""COMPUTED_VALUE"""),"j")</f>
        <v>j</v>
      </c>
      <c r="E77" s="64"/>
    </row>
    <row r="78" spans="1:5" ht="13.2" x14ac:dyDescent="0.25">
      <c r="A78" s="144" t="str">
        <f ca="1">IFERROR(__xludf.DUMMYFUNCTION("""COMPUTED_VALUE"""),"Uren beschikbaar in wk.")</f>
        <v>Uren beschikbaar in wk.</v>
      </c>
      <c r="B78" s="138"/>
      <c r="C78" s="145">
        <f ca="1">IFERROR(__xludf.DUMMYFUNCTION("""COMPUTED_VALUE"""),3)</f>
        <v>3</v>
      </c>
      <c r="D78" s="77"/>
      <c r="E78" s="77"/>
    </row>
    <row r="79" spans="1:5" ht="13.2" x14ac:dyDescent="0.25">
      <c r="A79" s="144"/>
      <c r="B79" s="138"/>
      <c r="C79" s="145">
        <f ca="1">IFERROR(__xludf.DUMMYFUNCTION("""COMPUTED_VALUE"""),4)</f>
        <v>4</v>
      </c>
      <c r="D79" s="77"/>
      <c r="E79" s="77"/>
    </row>
    <row r="80" spans="1:5" ht="13.2" x14ac:dyDescent="0.25">
      <c r="A80" s="144"/>
      <c r="B80" s="138"/>
      <c r="C80" s="145">
        <f ca="1">IFERROR(__xludf.DUMMYFUNCTION("""COMPUTED_VALUE"""),5)</f>
        <v>5</v>
      </c>
      <c r="D80" s="77"/>
      <c r="E80" s="77"/>
    </row>
    <row r="81" spans="1:5" ht="13.2" x14ac:dyDescent="0.25">
      <c r="A81" s="144"/>
      <c r="B81" s="138"/>
      <c r="C81" s="145">
        <f ca="1">IFERROR(__xludf.DUMMYFUNCTION("""COMPUTED_VALUE"""),6)</f>
        <v>6</v>
      </c>
      <c r="D81" s="77"/>
      <c r="E81" s="77"/>
    </row>
    <row r="82" spans="1:5" ht="13.2" x14ac:dyDescent="0.25">
      <c r="A82" s="144"/>
      <c r="B82" s="138"/>
      <c r="C82" s="145"/>
      <c r="D82" s="77"/>
      <c r="E82" s="77"/>
    </row>
    <row r="83" spans="1:5" ht="13.2" x14ac:dyDescent="0.25">
      <c r="A83" s="144"/>
      <c r="B83" s="138"/>
      <c r="C83" s="145"/>
      <c r="D83" s="77"/>
      <c r="E83" s="77"/>
    </row>
    <row r="84" spans="1:5" ht="13.2" x14ac:dyDescent="0.25">
      <c r="A84" s="144"/>
      <c r="B84" s="138"/>
      <c r="C84" s="145"/>
      <c r="D84" s="77"/>
      <c r="E84" s="77"/>
    </row>
    <row r="85" spans="1:5" ht="13.2" x14ac:dyDescent="0.25">
      <c r="A85" s="144"/>
      <c r="B85" s="138"/>
      <c r="C85" s="145"/>
      <c r="D85" s="77"/>
      <c r="E85" s="77"/>
    </row>
    <row r="86" spans="1:5" ht="13.2" x14ac:dyDescent="0.25">
      <c r="A86" s="144"/>
      <c r="B86" s="138"/>
      <c r="C86" s="145"/>
      <c r="D86" s="77"/>
      <c r="E86" s="77"/>
    </row>
    <row r="87" spans="1:5" ht="13.2" x14ac:dyDescent="0.25">
      <c r="A87" s="144"/>
      <c r="B87" s="138"/>
      <c r="C87" s="145"/>
      <c r="D87" s="77"/>
      <c r="E87" s="77"/>
    </row>
    <row r="88" spans="1:5" ht="13.2" x14ac:dyDescent="0.25">
      <c r="A88" s="144"/>
      <c r="B88" s="138"/>
      <c r="C88" s="145"/>
      <c r="D88" s="77"/>
      <c r="E88" s="77"/>
    </row>
    <row r="89" spans="1:5" ht="13.2" x14ac:dyDescent="0.25">
      <c r="A89" s="144"/>
      <c r="B89" s="138"/>
      <c r="C89" s="145"/>
      <c r="D89" s="77"/>
      <c r="E89" s="77"/>
    </row>
    <row r="90" spans="1:5" ht="13.2" x14ac:dyDescent="0.25">
      <c r="A90" s="144"/>
      <c r="B90" s="138"/>
      <c r="C90" s="145"/>
      <c r="D90" s="77"/>
      <c r="E90" s="77"/>
    </row>
    <row r="91" spans="1:5" ht="13.2" x14ac:dyDescent="0.25">
      <c r="A91" s="144"/>
      <c r="B91" s="138"/>
      <c r="C91" s="145"/>
      <c r="D91" s="77"/>
      <c r="E91" s="77"/>
    </row>
    <row r="92" spans="1:5" ht="13.2" x14ac:dyDescent="0.25">
      <c r="A92" s="144"/>
      <c r="B92" s="138"/>
      <c r="C92" s="145"/>
      <c r="D92" s="77"/>
      <c r="E92" s="77"/>
    </row>
    <row r="93" spans="1:5" ht="13.2" x14ac:dyDescent="0.25">
      <c r="A93" s="144"/>
      <c r="B93" s="138"/>
      <c r="C93" s="145"/>
      <c r="D93" s="77"/>
      <c r="E93" s="77"/>
    </row>
    <row r="94" spans="1:5" ht="13.2" x14ac:dyDescent="0.25">
      <c r="A94" s="144"/>
      <c r="B94" s="138"/>
      <c r="C94" s="145"/>
      <c r="D94" s="77"/>
      <c r="E94" s="77"/>
    </row>
    <row r="95" spans="1:5" ht="13.2" x14ac:dyDescent="0.25">
      <c r="A95" s="144"/>
      <c r="B95" s="138"/>
      <c r="C95" s="145"/>
      <c r="D95" s="77"/>
      <c r="E95" s="77"/>
    </row>
    <row r="96" spans="1:5" ht="13.2" x14ac:dyDescent="0.25">
      <c r="A96" s="144"/>
      <c r="B96" s="138"/>
      <c r="C96" s="145"/>
      <c r="D96" s="77"/>
      <c r="E96" s="77"/>
    </row>
    <row r="97" spans="1:5" ht="13.2" x14ac:dyDescent="0.25">
      <c r="A97" s="144"/>
      <c r="B97" s="138"/>
      <c r="C97" s="145"/>
      <c r="D97" s="77"/>
      <c r="E97" s="77"/>
    </row>
    <row r="98" spans="1:5" ht="13.2" x14ac:dyDescent="0.25">
      <c r="A98" s="144"/>
      <c r="B98" s="138"/>
      <c r="C98" s="145"/>
      <c r="D98" s="77"/>
      <c r="E98" s="77"/>
    </row>
    <row r="99" spans="1:5" ht="13.2" x14ac:dyDescent="0.25">
      <c r="A99" s="144"/>
      <c r="B99" s="138"/>
      <c r="C99" s="145"/>
      <c r="D99" s="77"/>
      <c r="E99" s="77"/>
    </row>
    <row r="100" spans="1:5" ht="13.2" x14ac:dyDescent="0.25">
      <c r="A100" s="144"/>
      <c r="B100" s="138"/>
      <c r="C100" s="145"/>
      <c r="D100" s="77"/>
      <c r="E100" s="77"/>
    </row>
    <row r="101" spans="1:5" ht="13.2" x14ac:dyDescent="0.25">
      <c r="A101" s="144"/>
      <c r="B101" s="138"/>
      <c r="C101" s="145"/>
      <c r="D101" s="77"/>
      <c r="E101" s="77"/>
    </row>
    <row r="102" spans="1:5" ht="13.2" x14ac:dyDescent="0.25">
      <c r="A102" s="144"/>
      <c r="B102" s="138"/>
      <c r="C102" s="145"/>
      <c r="D102" s="77"/>
      <c r="E102" s="77"/>
    </row>
    <row r="103" spans="1:5" ht="13.2" x14ac:dyDescent="0.25">
      <c r="A103" s="144"/>
      <c r="B103" s="138"/>
      <c r="C103" s="145"/>
      <c r="D103" s="77"/>
      <c r="E103" s="77"/>
    </row>
    <row r="104" spans="1:5" ht="13.2" x14ac:dyDescent="0.25">
      <c r="A104" s="144"/>
      <c r="B104" s="138"/>
      <c r="C104" s="145"/>
      <c r="D104" s="77"/>
      <c r="E104" s="77"/>
    </row>
    <row r="105" spans="1:5" ht="13.2" x14ac:dyDescent="0.25">
      <c r="A105" s="144"/>
      <c r="B105" s="138"/>
      <c r="C105" s="145"/>
      <c r="D105" s="77"/>
      <c r="E105" s="77"/>
    </row>
    <row r="106" spans="1:5" ht="13.2" x14ac:dyDescent="0.25">
      <c r="A106" s="144"/>
      <c r="B106" s="138"/>
      <c r="C106" s="145"/>
      <c r="D106" s="77"/>
      <c r="E106" s="77"/>
    </row>
    <row r="107" spans="1:5" ht="13.2" x14ac:dyDescent="0.25">
      <c r="A107" s="144"/>
      <c r="B107" s="138"/>
      <c r="C107" s="145"/>
      <c r="D107" s="77"/>
      <c r="E107" s="77"/>
    </row>
    <row r="108" spans="1:5" ht="13.2" x14ac:dyDescent="0.25">
      <c r="A108" s="144"/>
      <c r="B108" s="138"/>
      <c r="C108" s="145"/>
      <c r="D108" s="77"/>
      <c r="E108" s="77"/>
    </row>
    <row r="109" spans="1:5" ht="13.2" x14ac:dyDescent="0.25">
      <c r="A109" s="144"/>
      <c r="B109" s="138"/>
      <c r="C109" s="145"/>
      <c r="D109" s="77"/>
      <c r="E109" s="77"/>
    </row>
    <row r="110" spans="1:5" ht="13.2" x14ac:dyDescent="0.25">
      <c r="A110" s="144"/>
      <c r="B110" s="138"/>
      <c r="C110" s="145"/>
      <c r="D110" s="77"/>
      <c r="E110" s="77"/>
    </row>
    <row r="111" spans="1:5" ht="13.2" x14ac:dyDescent="0.25">
      <c r="A111" s="144"/>
      <c r="B111" s="138"/>
      <c r="C111" s="145"/>
      <c r="D111" s="77"/>
      <c r="E111" s="77"/>
    </row>
    <row r="112" spans="1:5" ht="13.2" x14ac:dyDescent="0.25">
      <c r="A112" s="144"/>
      <c r="B112" s="138"/>
      <c r="C112" s="145"/>
      <c r="D112" s="77"/>
      <c r="E112" s="77"/>
    </row>
    <row r="113" spans="1:5" ht="13.2" x14ac:dyDescent="0.25">
      <c r="A113" s="144"/>
      <c r="B113" s="138"/>
      <c r="C113" s="145"/>
      <c r="D113" s="77"/>
      <c r="E113" s="77"/>
    </row>
    <row r="114" spans="1:5" ht="13.2" x14ac:dyDescent="0.25">
      <c r="A114" s="144"/>
      <c r="B114" s="138"/>
      <c r="C114" s="145"/>
      <c r="D114" s="77"/>
      <c r="E114" s="77"/>
    </row>
    <row r="115" spans="1:5" ht="13.2" x14ac:dyDescent="0.25">
      <c r="A115" s="144"/>
      <c r="B115" s="138"/>
      <c r="C115" s="145"/>
      <c r="D115" s="77"/>
      <c r="E115" s="77"/>
    </row>
    <row r="116" spans="1:5" ht="13.2" x14ac:dyDescent="0.25">
      <c r="A116" s="144"/>
      <c r="B116" s="138"/>
      <c r="C116" s="145"/>
      <c r="D116" s="77"/>
      <c r="E116" s="77"/>
    </row>
    <row r="117" spans="1:5" ht="13.2" x14ac:dyDescent="0.25">
      <c r="A117" s="144"/>
      <c r="B117" s="138"/>
      <c r="C117" s="145"/>
      <c r="D117" s="77"/>
      <c r="E117" s="77"/>
    </row>
    <row r="118" spans="1:5" ht="13.2" x14ac:dyDescent="0.25">
      <c r="A118" s="144"/>
      <c r="B118" s="138"/>
      <c r="C118" s="145"/>
      <c r="D118" s="77"/>
      <c r="E118" s="77"/>
    </row>
    <row r="119" spans="1:5" ht="13.2" x14ac:dyDescent="0.25">
      <c r="A119" s="144"/>
      <c r="B119" s="138"/>
      <c r="C119" s="145"/>
      <c r="D119" s="77"/>
      <c r="E119" s="77"/>
    </row>
    <row r="120" spans="1:5" ht="13.2" x14ac:dyDescent="0.25">
      <c r="A120" s="144"/>
      <c r="B120" s="138"/>
      <c r="C120" s="145"/>
      <c r="D120" s="77"/>
      <c r="E120" s="77"/>
    </row>
    <row r="121" spans="1:5" ht="13.2" x14ac:dyDescent="0.25">
      <c r="A121" s="144"/>
      <c r="B121" s="138"/>
      <c r="C121" s="145"/>
      <c r="D121" s="77"/>
      <c r="E121" s="77"/>
    </row>
    <row r="122" spans="1:5" ht="13.2" x14ac:dyDescent="0.25">
      <c r="A122" s="144"/>
      <c r="B122" s="138"/>
      <c r="C122" s="145"/>
      <c r="D122" s="77"/>
      <c r="E122" s="77"/>
    </row>
    <row r="123" spans="1:5" ht="13.2" x14ac:dyDescent="0.25">
      <c r="A123" s="144"/>
      <c r="B123" s="138"/>
      <c r="C123" s="145"/>
      <c r="D123" s="77"/>
      <c r="E123" s="77"/>
    </row>
    <row r="124" spans="1:5" ht="13.2" x14ac:dyDescent="0.25">
      <c r="A124" s="144"/>
      <c r="B124" s="138"/>
      <c r="C124" s="145"/>
      <c r="D124" s="77"/>
      <c r="E124" s="77"/>
    </row>
    <row r="125" spans="1:5" ht="13.2" x14ac:dyDescent="0.25">
      <c r="A125" s="144"/>
      <c r="B125" s="138"/>
      <c r="C125" s="145"/>
      <c r="D125" s="77"/>
      <c r="E125" s="77"/>
    </row>
    <row r="126" spans="1:5" ht="13.2" x14ac:dyDescent="0.25">
      <c r="A126" s="144"/>
      <c r="B126" s="138"/>
      <c r="C126" s="145"/>
      <c r="D126" s="77"/>
      <c r="E126" s="77"/>
    </row>
    <row r="127" spans="1:5" ht="13.2" x14ac:dyDescent="0.25">
      <c r="A127" s="144"/>
      <c r="B127" s="138"/>
      <c r="C127" s="145"/>
      <c r="D127" s="77"/>
      <c r="E127" s="77"/>
    </row>
    <row r="128" spans="1:5" ht="13.2" x14ac:dyDescent="0.25">
      <c r="A128" s="144"/>
      <c r="B128" s="138"/>
      <c r="C128" s="145"/>
      <c r="D128" s="77"/>
      <c r="E128" s="77"/>
    </row>
    <row r="129" spans="1:5" ht="13.2" x14ac:dyDescent="0.25">
      <c r="A129" s="144"/>
      <c r="B129" s="138"/>
      <c r="C129" s="145"/>
      <c r="D129" s="77"/>
      <c r="E129" s="77"/>
    </row>
    <row r="130" spans="1:5" ht="13.2" x14ac:dyDescent="0.25">
      <c r="A130" s="144"/>
      <c r="B130" s="138"/>
      <c r="C130" s="145"/>
      <c r="D130" s="77"/>
      <c r="E130" s="77"/>
    </row>
    <row r="131" spans="1:5" ht="13.2" x14ac:dyDescent="0.25">
      <c r="A131" s="144"/>
      <c r="B131" s="138"/>
      <c r="C131" s="145"/>
      <c r="D131" s="77"/>
      <c r="E131" s="77"/>
    </row>
    <row r="132" spans="1:5" ht="13.2" x14ac:dyDescent="0.25">
      <c r="A132" s="144"/>
      <c r="B132" s="138"/>
      <c r="C132" s="145"/>
      <c r="D132" s="77"/>
      <c r="E132" s="77"/>
    </row>
    <row r="133" spans="1:5" ht="13.2" x14ac:dyDescent="0.25">
      <c r="A133" s="144"/>
      <c r="B133" s="138"/>
      <c r="C133" s="145"/>
      <c r="D133" s="77"/>
      <c r="E133" s="77"/>
    </row>
    <row r="134" spans="1:5" ht="13.2" x14ac:dyDescent="0.25">
      <c r="A134" s="144"/>
      <c r="B134" s="138"/>
      <c r="C134" s="145"/>
      <c r="D134" s="77"/>
      <c r="E134" s="77"/>
    </row>
    <row r="135" spans="1:5" ht="13.2" x14ac:dyDescent="0.25">
      <c r="A135" s="144"/>
      <c r="B135" s="138"/>
      <c r="C135" s="145"/>
      <c r="D135" s="77"/>
      <c r="E135" s="77"/>
    </row>
    <row r="136" spans="1:5" ht="13.2" x14ac:dyDescent="0.25">
      <c r="A136" s="144"/>
      <c r="B136" s="138"/>
      <c r="C136" s="145"/>
      <c r="D136" s="77"/>
      <c r="E136" s="77"/>
    </row>
    <row r="137" spans="1:5" ht="13.2" x14ac:dyDescent="0.25">
      <c r="A137" s="144"/>
      <c r="B137" s="138"/>
      <c r="C137" s="145"/>
      <c r="D137" s="77"/>
      <c r="E137" s="77"/>
    </row>
    <row r="138" spans="1:5" ht="13.2" x14ac:dyDescent="0.25">
      <c r="A138" s="144"/>
      <c r="B138" s="138"/>
      <c r="C138" s="145"/>
      <c r="D138" s="77"/>
      <c r="E138" s="77"/>
    </row>
    <row r="139" spans="1:5" ht="13.2" x14ac:dyDescent="0.25">
      <c r="A139" s="144"/>
      <c r="B139" s="138"/>
      <c r="C139" s="145"/>
      <c r="D139" s="77"/>
      <c r="E139" s="77"/>
    </row>
    <row r="140" spans="1:5" ht="13.2" x14ac:dyDescent="0.25">
      <c r="A140" s="144"/>
      <c r="B140" s="138"/>
      <c r="C140" s="145"/>
      <c r="D140" s="77"/>
      <c r="E140" s="77"/>
    </row>
    <row r="141" spans="1:5" ht="13.2" x14ac:dyDescent="0.25">
      <c r="A141" s="144"/>
      <c r="B141" s="138"/>
      <c r="C141" s="145"/>
      <c r="D141" s="77"/>
      <c r="E141" s="77"/>
    </row>
    <row r="142" spans="1:5" ht="13.2" x14ac:dyDescent="0.25">
      <c r="A142" s="144"/>
      <c r="B142" s="138"/>
      <c r="C142" s="145"/>
      <c r="D142" s="77"/>
      <c r="E142" s="77"/>
    </row>
    <row r="143" spans="1:5" ht="13.2" x14ac:dyDescent="0.25">
      <c r="A143" s="144"/>
      <c r="B143" s="138"/>
      <c r="C143" s="145"/>
      <c r="D143" s="77"/>
      <c r="E143" s="77"/>
    </row>
    <row r="144" spans="1:5" ht="13.2" x14ac:dyDescent="0.25">
      <c r="A144" s="144"/>
      <c r="B144" s="138"/>
      <c r="C144" s="145"/>
      <c r="D144" s="77"/>
      <c r="E144" s="77"/>
    </row>
    <row r="145" spans="1:5" ht="13.2" x14ac:dyDescent="0.25">
      <c r="A145" s="144"/>
      <c r="B145" s="138"/>
      <c r="C145" s="145"/>
      <c r="D145" s="77"/>
      <c r="E145" s="77"/>
    </row>
    <row r="146" spans="1:5" ht="13.2" x14ac:dyDescent="0.25">
      <c r="A146" s="144"/>
      <c r="B146" s="138"/>
      <c r="C146" s="145"/>
      <c r="D146" s="77"/>
      <c r="E146" s="77"/>
    </row>
    <row r="147" spans="1:5" ht="13.2" x14ac:dyDescent="0.25">
      <c r="A147" s="144"/>
      <c r="B147" s="138"/>
      <c r="C147" s="145"/>
      <c r="D147" s="77"/>
      <c r="E147" s="77"/>
    </row>
    <row r="148" spans="1:5" ht="13.2" x14ac:dyDescent="0.25">
      <c r="A148" s="144"/>
      <c r="B148" s="138"/>
      <c r="C148" s="145"/>
      <c r="D148" s="77"/>
      <c r="E148" s="77"/>
    </row>
    <row r="149" spans="1:5" ht="13.2" x14ac:dyDescent="0.25">
      <c r="A149" s="144"/>
      <c r="B149" s="138"/>
      <c r="C149" s="145"/>
      <c r="D149" s="77"/>
      <c r="E149" s="77"/>
    </row>
    <row r="150" spans="1:5" ht="13.2" x14ac:dyDescent="0.25">
      <c r="A150" s="144"/>
      <c r="B150" s="138"/>
      <c r="C150" s="145"/>
      <c r="D150" s="77"/>
      <c r="E150" s="77"/>
    </row>
    <row r="151" spans="1:5" ht="13.2" x14ac:dyDescent="0.25">
      <c r="A151" s="144"/>
      <c r="B151" s="138"/>
      <c r="C151" s="145"/>
      <c r="D151" s="77"/>
      <c r="E151" s="77"/>
    </row>
    <row r="152" spans="1:5" ht="13.2" x14ac:dyDescent="0.25">
      <c r="A152" s="144"/>
      <c r="B152" s="138"/>
      <c r="C152" s="145"/>
      <c r="D152" s="77"/>
      <c r="E152" s="77"/>
    </row>
    <row r="153" spans="1:5" ht="13.2" x14ac:dyDescent="0.25">
      <c r="A153" s="144"/>
      <c r="B153" s="138"/>
      <c r="C153" s="145"/>
      <c r="D153" s="77"/>
      <c r="E153" s="77"/>
    </row>
    <row r="154" spans="1:5" ht="13.2" x14ac:dyDescent="0.25">
      <c r="A154" s="144"/>
      <c r="B154" s="138"/>
      <c r="C154" s="145"/>
      <c r="D154" s="77"/>
      <c r="E154" s="77"/>
    </row>
    <row r="155" spans="1:5" ht="13.2" x14ac:dyDescent="0.25">
      <c r="A155" s="144"/>
      <c r="B155" s="138"/>
      <c r="C155" s="145"/>
      <c r="D155" s="77"/>
      <c r="E155" s="77"/>
    </row>
    <row r="156" spans="1:5" ht="13.2" x14ac:dyDescent="0.25">
      <c r="A156" s="144"/>
      <c r="B156" s="138"/>
      <c r="C156" s="145"/>
      <c r="D156" s="77"/>
      <c r="E156" s="77"/>
    </row>
    <row r="157" spans="1:5" ht="13.2" x14ac:dyDescent="0.25">
      <c r="A157" s="144"/>
      <c r="B157" s="138"/>
      <c r="C157" s="145"/>
      <c r="D157" s="77"/>
      <c r="E157" s="77"/>
    </row>
    <row r="158" spans="1:5" ht="13.2" x14ac:dyDescent="0.25">
      <c r="A158" s="144"/>
      <c r="B158" s="138"/>
      <c r="C158" s="145"/>
      <c r="D158" s="77"/>
      <c r="E158" s="77"/>
    </row>
    <row r="159" spans="1:5" ht="13.2" x14ac:dyDescent="0.25">
      <c r="A159" s="144"/>
      <c r="B159" s="138"/>
      <c r="C159" s="145"/>
      <c r="D159" s="77"/>
      <c r="E159" s="77"/>
    </row>
    <row r="160" spans="1:5" ht="13.2" x14ac:dyDescent="0.25">
      <c r="A160" s="144"/>
      <c r="B160" s="138"/>
      <c r="C160" s="145"/>
      <c r="D160" s="77"/>
      <c r="E160" s="77"/>
    </row>
    <row r="161" spans="1:5" ht="13.2" x14ac:dyDescent="0.25">
      <c r="A161" s="144"/>
      <c r="B161" s="138"/>
      <c r="C161" s="145"/>
      <c r="D161" s="77"/>
      <c r="E161" s="77"/>
    </row>
    <row r="162" spans="1:5" ht="13.2" x14ac:dyDescent="0.25">
      <c r="A162" s="144"/>
      <c r="B162" s="138"/>
      <c r="C162" s="145"/>
      <c r="D162" s="77"/>
      <c r="E162" s="77"/>
    </row>
    <row r="163" spans="1:5" ht="13.2" x14ac:dyDescent="0.25">
      <c r="A163" s="144"/>
      <c r="B163" s="138"/>
      <c r="C163" s="145"/>
      <c r="D163" s="77"/>
      <c r="E163" s="77"/>
    </row>
    <row r="164" spans="1:5" ht="13.2" x14ac:dyDescent="0.25">
      <c r="A164" s="144"/>
      <c r="B164" s="138"/>
      <c r="C164" s="145"/>
      <c r="D164" s="77"/>
      <c r="E164" s="77"/>
    </row>
    <row r="165" spans="1:5" ht="13.2" x14ac:dyDescent="0.25">
      <c r="A165" s="144"/>
      <c r="B165" s="138"/>
      <c r="C165" s="145"/>
      <c r="D165" s="77"/>
      <c r="E165" s="77"/>
    </row>
    <row r="166" spans="1:5" ht="13.2" x14ac:dyDescent="0.25">
      <c r="A166" s="144"/>
      <c r="B166" s="138"/>
      <c r="C166" s="145"/>
      <c r="D166" s="77"/>
      <c r="E166" s="77"/>
    </row>
    <row r="167" spans="1:5" ht="13.2" x14ac:dyDescent="0.25">
      <c r="A167" s="144"/>
      <c r="B167" s="138"/>
      <c r="C167" s="145"/>
      <c r="D167" s="77"/>
      <c r="E167" s="77"/>
    </row>
    <row r="168" spans="1:5" ht="13.2" x14ac:dyDescent="0.25">
      <c r="A168" s="144"/>
      <c r="B168" s="138"/>
      <c r="C168" s="145"/>
      <c r="D168" s="77"/>
      <c r="E168" s="77"/>
    </row>
    <row r="169" spans="1:5" ht="13.2" x14ac:dyDescent="0.25">
      <c r="A169" s="144"/>
      <c r="B169" s="138"/>
      <c r="C169" s="145"/>
      <c r="D169" s="77"/>
      <c r="E169" s="77"/>
    </row>
    <row r="170" spans="1:5" ht="13.2" x14ac:dyDescent="0.25">
      <c r="A170" s="144"/>
      <c r="B170" s="138"/>
      <c r="C170" s="145"/>
      <c r="D170" s="77"/>
      <c r="E170" s="77"/>
    </row>
    <row r="171" spans="1:5" ht="13.2" x14ac:dyDescent="0.25">
      <c r="A171" s="144"/>
      <c r="B171" s="138"/>
      <c r="C171" s="145"/>
      <c r="D171" s="77"/>
      <c r="E171" s="77"/>
    </row>
    <row r="172" spans="1:5" ht="13.2" x14ac:dyDescent="0.25">
      <c r="A172" s="144"/>
      <c r="B172" s="138"/>
      <c r="C172" s="145"/>
      <c r="D172" s="77"/>
      <c r="E172" s="77"/>
    </row>
    <row r="173" spans="1:5" ht="13.2" x14ac:dyDescent="0.25">
      <c r="A173" s="144"/>
      <c r="B173" s="138"/>
      <c r="C173" s="145"/>
      <c r="D173" s="77"/>
      <c r="E173" s="77"/>
    </row>
    <row r="174" spans="1:5" ht="13.2" x14ac:dyDescent="0.25">
      <c r="A174" s="144"/>
      <c r="B174" s="138"/>
      <c r="C174" s="145"/>
      <c r="D174" s="77"/>
      <c r="E174" s="77"/>
    </row>
    <row r="175" spans="1:5" ht="13.2" x14ac:dyDescent="0.25">
      <c r="A175" s="144"/>
      <c r="B175" s="138"/>
      <c r="C175" s="145"/>
      <c r="D175" s="77"/>
      <c r="E175" s="77"/>
    </row>
    <row r="176" spans="1:5" ht="13.2" x14ac:dyDescent="0.25">
      <c r="A176" s="144"/>
      <c r="B176" s="138"/>
      <c r="C176" s="145"/>
      <c r="D176" s="77"/>
      <c r="E176" s="77"/>
    </row>
    <row r="177" spans="1:5" ht="13.2" x14ac:dyDescent="0.25">
      <c r="A177" s="144"/>
      <c r="B177" s="138"/>
      <c r="C177" s="145"/>
      <c r="D177" s="77"/>
      <c r="E177" s="77"/>
    </row>
    <row r="178" spans="1:5" ht="13.2" x14ac:dyDescent="0.25">
      <c r="A178" s="144"/>
      <c r="B178" s="138"/>
      <c r="C178" s="145"/>
      <c r="D178" s="77"/>
      <c r="E178" s="77"/>
    </row>
    <row r="179" spans="1:5" ht="13.2" x14ac:dyDescent="0.25">
      <c r="A179" s="144"/>
      <c r="B179" s="138"/>
      <c r="C179" s="145"/>
      <c r="D179" s="77"/>
      <c r="E179" s="77"/>
    </row>
    <row r="180" spans="1:5" ht="13.2" x14ac:dyDescent="0.25">
      <c r="A180" s="144"/>
      <c r="B180" s="138"/>
      <c r="C180" s="145"/>
      <c r="D180" s="77"/>
      <c r="E180" s="77"/>
    </row>
    <row r="181" spans="1:5" ht="13.2" x14ac:dyDescent="0.25">
      <c r="A181" s="144"/>
      <c r="B181" s="138"/>
      <c r="C181" s="145"/>
      <c r="D181" s="77"/>
      <c r="E181" s="77"/>
    </row>
    <row r="182" spans="1:5" ht="13.2" x14ac:dyDescent="0.25">
      <c r="A182" s="144"/>
      <c r="B182" s="138"/>
      <c r="C182" s="145"/>
      <c r="D182" s="77"/>
      <c r="E182" s="77"/>
    </row>
    <row r="183" spans="1:5" ht="13.2" x14ac:dyDescent="0.25">
      <c r="A183" s="144"/>
      <c r="B183" s="138"/>
      <c r="C183" s="145"/>
      <c r="D183" s="77"/>
      <c r="E183" s="77"/>
    </row>
    <row r="184" spans="1:5" ht="13.2" x14ac:dyDescent="0.25">
      <c r="A184" s="144"/>
      <c r="B184" s="138"/>
      <c r="C184" s="145"/>
      <c r="D184" s="77"/>
      <c r="E184" s="77"/>
    </row>
    <row r="185" spans="1:5" ht="13.2" x14ac:dyDescent="0.25">
      <c r="A185" s="144"/>
      <c r="B185" s="138"/>
      <c r="C185" s="145"/>
      <c r="D185" s="77"/>
      <c r="E185" s="77"/>
    </row>
    <row r="186" spans="1:5" ht="13.2" x14ac:dyDescent="0.25">
      <c r="A186" s="144"/>
      <c r="B186" s="138"/>
      <c r="C186" s="145"/>
      <c r="D186" s="77"/>
      <c r="E186" s="77"/>
    </row>
    <row r="187" spans="1:5" ht="13.2" x14ac:dyDescent="0.25">
      <c r="A187" s="144"/>
      <c r="B187" s="138"/>
      <c r="C187" s="145"/>
      <c r="D187" s="77"/>
      <c r="E187" s="77"/>
    </row>
    <row r="188" spans="1:5" ht="13.2" x14ac:dyDescent="0.25">
      <c r="A188" s="144"/>
      <c r="B188" s="138"/>
      <c r="C188" s="145"/>
      <c r="D188" s="77"/>
      <c r="E188" s="77"/>
    </row>
    <row r="189" spans="1:5" ht="13.2" x14ac:dyDescent="0.25">
      <c r="A189" s="144"/>
      <c r="B189" s="138"/>
      <c r="C189" s="145"/>
      <c r="D189" s="77"/>
      <c r="E189" s="77"/>
    </row>
    <row r="190" spans="1:5" ht="13.2" x14ac:dyDescent="0.25">
      <c r="A190" s="144"/>
      <c r="B190" s="138"/>
      <c r="C190" s="145"/>
      <c r="D190" s="77"/>
      <c r="E190" s="77"/>
    </row>
    <row r="191" spans="1:5" ht="13.2" x14ac:dyDescent="0.25">
      <c r="A191" s="144"/>
      <c r="B191" s="138"/>
      <c r="C191" s="145"/>
      <c r="D191" s="77"/>
      <c r="E191" s="77"/>
    </row>
    <row r="192" spans="1:5" ht="13.2" x14ac:dyDescent="0.25">
      <c r="A192" s="144"/>
      <c r="B192" s="138"/>
      <c r="C192" s="145"/>
      <c r="D192" s="77"/>
      <c r="E192" s="77"/>
    </row>
    <row r="193" spans="1:5" ht="13.2" x14ac:dyDescent="0.25">
      <c r="A193" s="144"/>
      <c r="B193" s="138"/>
      <c r="C193" s="145"/>
      <c r="D193" s="77"/>
      <c r="E193" s="77"/>
    </row>
    <row r="194" spans="1:5" ht="13.2" x14ac:dyDescent="0.25">
      <c r="A194" s="144"/>
      <c r="B194" s="138"/>
      <c r="C194" s="145"/>
      <c r="D194" s="77"/>
      <c r="E194" s="77"/>
    </row>
    <row r="195" spans="1:5" ht="13.2" x14ac:dyDescent="0.25">
      <c r="A195" s="144"/>
      <c r="B195" s="138"/>
      <c r="C195" s="145"/>
      <c r="D195" s="77"/>
      <c r="E195" s="77"/>
    </row>
    <row r="196" spans="1:5" ht="13.2" x14ac:dyDescent="0.25">
      <c r="A196" s="144"/>
      <c r="B196" s="138"/>
      <c r="C196" s="145"/>
      <c r="D196" s="77"/>
      <c r="E196" s="77"/>
    </row>
    <row r="197" spans="1:5" ht="13.2" x14ac:dyDescent="0.25">
      <c r="A197" s="144"/>
      <c r="B197" s="138"/>
      <c r="C197" s="145"/>
      <c r="D197" s="77"/>
      <c r="E197" s="77"/>
    </row>
    <row r="198" spans="1:5" ht="13.2" x14ac:dyDescent="0.25">
      <c r="A198" s="144"/>
      <c r="B198" s="138"/>
      <c r="C198" s="145"/>
      <c r="D198" s="77"/>
      <c r="E198" s="77"/>
    </row>
    <row r="199" spans="1:5" ht="13.2" x14ac:dyDescent="0.25">
      <c r="A199" s="144"/>
      <c r="B199" s="138"/>
      <c r="C199" s="145"/>
      <c r="D199" s="77"/>
      <c r="E199" s="77"/>
    </row>
    <row r="200" spans="1:5" ht="13.2" x14ac:dyDescent="0.25">
      <c r="A200" s="144"/>
      <c r="B200" s="138"/>
      <c r="C200" s="145"/>
      <c r="D200" s="77"/>
      <c r="E200" s="77"/>
    </row>
    <row r="201" spans="1:5" ht="13.2" x14ac:dyDescent="0.25">
      <c r="A201" s="144"/>
      <c r="B201" s="138"/>
      <c r="C201" s="145"/>
      <c r="D201" s="77"/>
      <c r="E201" s="77"/>
    </row>
    <row r="202" spans="1:5" ht="13.2" x14ac:dyDescent="0.25">
      <c r="A202" s="144"/>
      <c r="B202" s="138"/>
      <c r="C202" s="145"/>
      <c r="D202" s="77"/>
      <c r="E202" s="77"/>
    </row>
    <row r="203" spans="1:5" ht="13.2" x14ac:dyDescent="0.25">
      <c r="A203" s="144"/>
      <c r="B203" s="138"/>
      <c r="C203" s="145"/>
      <c r="D203" s="77"/>
      <c r="E203" s="77"/>
    </row>
    <row r="204" spans="1:5" ht="13.2" x14ac:dyDescent="0.25">
      <c r="A204" s="144"/>
      <c r="B204" s="138"/>
      <c r="C204" s="145"/>
      <c r="D204" s="77"/>
      <c r="E204" s="77"/>
    </row>
    <row r="205" spans="1:5" ht="13.2" x14ac:dyDescent="0.25">
      <c r="A205" s="144"/>
      <c r="B205" s="138"/>
      <c r="C205" s="145"/>
      <c r="D205" s="77"/>
      <c r="E205" s="77"/>
    </row>
    <row r="206" spans="1:5" ht="13.2" x14ac:dyDescent="0.25">
      <c r="A206" s="144"/>
      <c r="B206" s="138"/>
      <c r="C206" s="145"/>
      <c r="D206" s="77"/>
      <c r="E206" s="77"/>
    </row>
    <row r="207" spans="1:5" ht="13.2" x14ac:dyDescent="0.25">
      <c r="A207" s="144"/>
      <c r="B207" s="138"/>
      <c r="C207" s="145"/>
      <c r="D207" s="77"/>
      <c r="E207" s="77"/>
    </row>
    <row r="208" spans="1:5" ht="13.2" x14ac:dyDescent="0.25">
      <c r="A208" s="144"/>
      <c r="B208" s="138"/>
      <c r="C208" s="145"/>
      <c r="D208" s="77"/>
      <c r="E208" s="77"/>
    </row>
    <row r="209" spans="1:5" ht="13.2" x14ac:dyDescent="0.25">
      <c r="A209" s="144"/>
      <c r="B209" s="138"/>
      <c r="C209" s="145"/>
      <c r="D209" s="77"/>
      <c r="E209" s="77"/>
    </row>
    <row r="210" spans="1:5" ht="13.2" x14ac:dyDescent="0.25">
      <c r="A210" s="144"/>
      <c r="B210" s="138"/>
      <c r="C210" s="145"/>
      <c r="D210" s="77"/>
      <c r="E210" s="77"/>
    </row>
    <row r="211" spans="1:5" ht="13.2" x14ac:dyDescent="0.25">
      <c r="A211" s="144"/>
      <c r="B211" s="138"/>
      <c r="C211" s="145"/>
      <c r="D211" s="77"/>
      <c r="E211" s="77"/>
    </row>
    <row r="212" spans="1:5" ht="13.2" x14ac:dyDescent="0.25">
      <c r="A212" s="144"/>
      <c r="B212" s="138"/>
      <c r="C212" s="145"/>
      <c r="D212" s="77"/>
      <c r="E212" s="77"/>
    </row>
    <row r="213" spans="1:5" ht="13.2" x14ac:dyDescent="0.25">
      <c r="A213" s="144"/>
      <c r="B213" s="138"/>
      <c r="C213" s="145"/>
      <c r="D213" s="77"/>
      <c r="E213" s="77"/>
    </row>
    <row r="214" spans="1:5" ht="13.2" x14ac:dyDescent="0.25">
      <c r="A214" s="144"/>
      <c r="B214" s="138"/>
      <c r="C214" s="145"/>
      <c r="D214" s="77"/>
      <c r="E214" s="77"/>
    </row>
    <row r="215" spans="1:5" ht="13.2" x14ac:dyDescent="0.25">
      <c r="A215" s="144"/>
      <c r="B215" s="138"/>
      <c r="C215" s="145"/>
      <c r="D215" s="77"/>
      <c r="E215" s="77"/>
    </row>
    <row r="216" spans="1:5" ht="13.2" x14ac:dyDescent="0.25">
      <c r="A216" s="144"/>
      <c r="B216" s="138"/>
      <c r="C216" s="145"/>
      <c r="D216" s="77"/>
      <c r="E216" s="77"/>
    </row>
    <row r="217" spans="1:5" ht="13.2" x14ac:dyDescent="0.25">
      <c r="A217" s="144"/>
      <c r="B217" s="138"/>
      <c r="C217" s="145"/>
      <c r="D217" s="77"/>
      <c r="E217" s="77"/>
    </row>
    <row r="218" spans="1:5" ht="13.2" x14ac:dyDescent="0.25">
      <c r="A218" s="144"/>
      <c r="B218" s="138"/>
      <c r="C218" s="145"/>
      <c r="D218" s="77"/>
      <c r="E218" s="77"/>
    </row>
    <row r="219" spans="1:5" ht="13.2" x14ac:dyDescent="0.25">
      <c r="A219" s="144"/>
      <c r="B219" s="138"/>
      <c r="C219" s="145"/>
      <c r="D219" s="77"/>
      <c r="E219" s="77"/>
    </row>
    <row r="220" spans="1:5" ht="13.2" x14ac:dyDescent="0.25">
      <c r="A220" s="144"/>
      <c r="B220" s="138"/>
      <c r="C220" s="145"/>
      <c r="D220" s="77"/>
      <c r="E220" s="77"/>
    </row>
    <row r="221" spans="1:5" ht="13.2" x14ac:dyDescent="0.25">
      <c r="A221" s="144"/>
      <c r="B221" s="138"/>
      <c r="C221" s="145"/>
      <c r="D221" s="77"/>
      <c r="E221" s="77"/>
    </row>
    <row r="222" spans="1:5" ht="13.2" x14ac:dyDescent="0.25">
      <c r="A222" s="144"/>
      <c r="B222" s="138"/>
      <c r="C222" s="145"/>
      <c r="D222" s="77"/>
      <c r="E222" s="77"/>
    </row>
    <row r="223" spans="1:5" ht="13.2" x14ac:dyDescent="0.25">
      <c r="A223" s="144"/>
      <c r="B223" s="138"/>
      <c r="C223" s="145"/>
      <c r="D223" s="77"/>
      <c r="E223" s="77"/>
    </row>
    <row r="224" spans="1:5" ht="13.2" x14ac:dyDescent="0.25">
      <c r="A224" s="144"/>
      <c r="B224" s="138"/>
      <c r="C224" s="145"/>
      <c r="D224" s="77"/>
      <c r="E224" s="77"/>
    </row>
    <row r="225" spans="1:5" ht="13.2" x14ac:dyDescent="0.25">
      <c r="A225" s="144"/>
      <c r="B225" s="138"/>
      <c r="C225" s="145"/>
      <c r="D225" s="77"/>
      <c r="E225" s="77"/>
    </row>
    <row r="226" spans="1:5" ht="13.2" x14ac:dyDescent="0.25">
      <c r="A226" s="144"/>
      <c r="B226" s="138"/>
      <c r="C226" s="145"/>
      <c r="D226" s="77"/>
      <c r="E226" s="77"/>
    </row>
    <row r="227" spans="1:5" ht="13.2" x14ac:dyDescent="0.25">
      <c r="A227" s="144"/>
      <c r="B227" s="138"/>
      <c r="C227" s="145"/>
      <c r="D227" s="77"/>
      <c r="E227" s="77"/>
    </row>
    <row r="228" spans="1:5" ht="13.2" x14ac:dyDescent="0.25">
      <c r="A228" s="144"/>
      <c r="B228" s="138"/>
      <c r="C228" s="145"/>
      <c r="D228" s="77"/>
      <c r="E228" s="77"/>
    </row>
    <row r="229" spans="1:5" ht="13.2" x14ac:dyDescent="0.25">
      <c r="A229" s="144"/>
      <c r="B229" s="138"/>
      <c r="C229" s="145"/>
      <c r="D229" s="77"/>
      <c r="E229" s="77"/>
    </row>
    <row r="230" spans="1:5" ht="13.2" x14ac:dyDescent="0.25">
      <c r="A230" s="144"/>
      <c r="B230" s="138"/>
      <c r="C230" s="145"/>
      <c r="D230" s="77"/>
      <c r="E230" s="77"/>
    </row>
    <row r="231" spans="1:5" ht="13.2" x14ac:dyDescent="0.25">
      <c r="A231" s="144"/>
      <c r="B231" s="138"/>
      <c r="C231" s="145"/>
      <c r="D231" s="77"/>
      <c r="E231" s="77"/>
    </row>
    <row r="232" spans="1:5" ht="13.2" x14ac:dyDescent="0.25">
      <c r="A232" s="144"/>
      <c r="B232" s="138"/>
      <c r="C232" s="145"/>
      <c r="D232" s="77"/>
      <c r="E232" s="77"/>
    </row>
    <row r="233" spans="1:5" ht="13.2" x14ac:dyDescent="0.25">
      <c r="A233" s="144"/>
      <c r="B233" s="138"/>
      <c r="C233" s="145"/>
      <c r="D233" s="77"/>
      <c r="E233" s="77"/>
    </row>
    <row r="234" spans="1:5" ht="13.2" x14ac:dyDescent="0.25">
      <c r="A234" s="144"/>
      <c r="B234" s="138"/>
      <c r="C234" s="145"/>
      <c r="D234" s="77"/>
      <c r="E234" s="77"/>
    </row>
    <row r="235" spans="1:5" ht="13.2" x14ac:dyDescent="0.25">
      <c r="A235" s="144"/>
      <c r="B235" s="138"/>
      <c r="C235" s="145"/>
      <c r="D235" s="77"/>
      <c r="E235" s="77"/>
    </row>
    <row r="236" spans="1:5" ht="13.2" x14ac:dyDescent="0.25">
      <c r="A236" s="144"/>
      <c r="B236" s="138"/>
      <c r="C236" s="145"/>
      <c r="D236" s="77"/>
      <c r="E236" s="77"/>
    </row>
    <row r="237" spans="1:5" ht="13.2" x14ac:dyDescent="0.25">
      <c r="A237" s="144"/>
      <c r="B237" s="138"/>
      <c r="C237" s="145"/>
      <c r="D237" s="77"/>
      <c r="E237" s="77"/>
    </row>
    <row r="238" spans="1:5" ht="13.2" x14ac:dyDescent="0.25">
      <c r="A238" s="144"/>
      <c r="B238" s="138"/>
      <c r="C238" s="145"/>
      <c r="D238" s="77"/>
      <c r="E238" s="77"/>
    </row>
    <row r="239" spans="1:5" ht="13.2" x14ac:dyDescent="0.25">
      <c r="A239" s="144"/>
      <c r="B239" s="138"/>
      <c r="C239" s="145"/>
      <c r="D239" s="77"/>
      <c r="E239" s="77"/>
    </row>
    <row r="240" spans="1:5" ht="13.2" x14ac:dyDescent="0.25">
      <c r="A240" s="144"/>
      <c r="B240" s="138"/>
      <c r="C240" s="145"/>
      <c r="D240" s="77"/>
      <c r="E240" s="77"/>
    </row>
    <row r="241" spans="1:5" ht="13.2" x14ac:dyDescent="0.25">
      <c r="A241" s="144"/>
      <c r="B241" s="138"/>
      <c r="C241" s="145"/>
      <c r="D241" s="77"/>
      <c r="E241" s="77"/>
    </row>
    <row r="242" spans="1:5" ht="13.2" x14ac:dyDescent="0.25">
      <c r="A242" s="144"/>
      <c r="B242" s="138"/>
      <c r="C242" s="145"/>
      <c r="D242" s="77"/>
      <c r="E242" s="77"/>
    </row>
    <row r="243" spans="1:5" ht="13.2" x14ac:dyDescent="0.25">
      <c r="A243" s="144"/>
      <c r="B243" s="138"/>
      <c r="C243" s="145"/>
      <c r="D243" s="77"/>
      <c r="E243" s="77"/>
    </row>
    <row r="244" spans="1:5" ht="13.2" x14ac:dyDescent="0.25">
      <c r="A244" s="144"/>
      <c r="B244" s="138"/>
      <c r="C244" s="145"/>
      <c r="D244" s="77"/>
      <c r="E244" s="77"/>
    </row>
    <row r="245" spans="1:5" ht="13.2" x14ac:dyDescent="0.25">
      <c r="A245" s="144"/>
      <c r="B245" s="138"/>
      <c r="C245" s="145"/>
      <c r="D245" s="77"/>
      <c r="E245" s="77"/>
    </row>
    <row r="246" spans="1:5" ht="13.2" x14ac:dyDescent="0.25">
      <c r="A246" s="144"/>
      <c r="B246" s="138"/>
      <c r="C246" s="145"/>
      <c r="D246" s="77"/>
      <c r="E246" s="77"/>
    </row>
    <row r="247" spans="1:5" ht="13.2" x14ac:dyDescent="0.25">
      <c r="A247" s="144"/>
      <c r="B247" s="138"/>
      <c r="C247" s="145"/>
      <c r="D247" s="77"/>
      <c r="E247" s="77"/>
    </row>
    <row r="248" spans="1:5" ht="13.2" x14ac:dyDescent="0.25">
      <c r="A248" s="144"/>
      <c r="B248" s="138"/>
      <c r="C248" s="145"/>
      <c r="D248" s="77"/>
      <c r="E248" s="77"/>
    </row>
    <row r="249" spans="1:5" ht="13.2" x14ac:dyDescent="0.25">
      <c r="A249" s="144"/>
      <c r="B249" s="138"/>
      <c r="C249" s="145"/>
      <c r="D249" s="77"/>
      <c r="E249" s="77"/>
    </row>
    <row r="250" spans="1:5" ht="13.2" x14ac:dyDescent="0.25">
      <c r="A250" s="144"/>
      <c r="B250" s="138"/>
      <c r="C250" s="145"/>
      <c r="D250" s="77"/>
      <c r="E250" s="77"/>
    </row>
    <row r="251" spans="1:5" ht="13.2" x14ac:dyDescent="0.25">
      <c r="A251" s="144"/>
      <c r="B251" s="138"/>
      <c r="C251" s="145"/>
      <c r="D251" s="77"/>
      <c r="E251" s="77"/>
    </row>
    <row r="252" spans="1:5" ht="13.2" x14ac:dyDescent="0.25">
      <c r="A252" s="144"/>
      <c r="B252" s="138"/>
      <c r="C252" s="145"/>
      <c r="D252" s="77"/>
      <c r="E252" s="77"/>
    </row>
    <row r="253" spans="1:5" ht="13.2" x14ac:dyDescent="0.25">
      <c r="A253" s="144"/>
      <c r="B253" s="138"/>
      <c r="C253" s="145"/>
      <c r="D253" s="77"/>
      <c r="E253" s="77"/>
    </row>
    <row r="254" spans="1:5" ht="13.2" x14ac:dyDescent="0.25">
      <c r="A254" s="144"/>
      <c r="B254" s="138"/>
      <c r="C254" s="145"/>
      <c r="D254" s="77"/>
      <c r="E254" s="77"/>
    </row>
    <row r="255" spans="1:5" ht="13.2" x14ac:dyDescent="0.25">
      <c r="A255" s="144"/>
      <c r="B255" s="138"/>
      <c r="C255" s="145"/>
      <c r="D255" s="77"/>
      <c r="E255" s="77"/>
    </row>
    <row r="256" spans="1:5" ht="13.2" x14ac:dyDescent="0.25">
      <c r="A256" s="144"/>
      <c r="B256" s="138"/>
      <c r="C256" s="145"/>
      <c r="D256" s="77"/>
      <c r="E256" s="77"/>
    </row>
    <row r="257" spans="1:5" ht="13.2" x14ac:dyDescent="0.25">
      <c r="A257" s="144"/>
      <c r="B257" s="138"/>
      <c r="C257" s="145"/>
      <c r="D257" s="77"/>
      <c r="E257" s="77"/>
    </row>
    <row r="258" spans="1:5" ht="13.2" x14ac:dyDescent="0.25">
      <c r="A258" s="144"/>
      <c r="B258" s="138"/>
      <c r="C258" s="145"/>
      <c r="D258" s="77"/>
      <c r="E258" s="77"/>
    </row>
    <row r="259" spans="1:5" ht="13.2" x14ac:dyDescent="0.25">
      <c r="A259" s="144"/>
      <c r="B259" s="138"/>
      <c r="C259" s="145"/>
      <c r="D259" s="77"/>
      <c r="E259" s="77"/>
    </row>
    <row r="260" spans="1:5" ht="13.2" x14ac:dyDescent="0.25">
      <c r="A260" s="144"/>
      <c r="B260" s="138"/>
      <c r="C260" s="145"/>
      <c r="D260" s="77"/>
      <c r="E260" s="77"/>
    </row>
    <row r="261" spans="1:5" ht="13.2" x14ac:dyDescent="0.25">
      <c r="A261" s="144"/>
      <c r="B261" s="138"/>
      <c r="C261" s="145"/>
      <c r="D261" s="77"/>
      <c r="E261" s="77"/>
    </row>
    <row r="262" spans="1:5" ht="13.2" x14ac:dyDescent="0.25">
      <c r="A262" s="144"/>
      <c r="B262" s="138"/>
      <c r="C262" s="145"/>
      <c r="D262" s="77"/>
      <c r="E262" s="77"/>
    </row>
    <row r="263" spans="1:5" ht="13.2" x14ac:dyDescent="0.25">
      <c r="A263" s="144"/>
      <c r="B263" s="138"/>
      <c r="C263" s="145"/>
      <c r="D263" s="77"/>
      <c r="E263" s="77"/>
    </row>
    <row r="264" spans="1:5" ht="13.2" x14ac:dyDescent="0.25">
      <c r="A264" s="144"/>
      <c r="B264" s="138"/>
      <c r="C264" s="145"/>
      <c r="D264" s="77"/>
      <c r="E264" s="77"/>
    </row>
    <row r="265" spans="1:5" ht="13.2" x14ac:dyDescent="0.25">
      <c r="A265" s="144"/>
      <c r="B265" s="138"/>
      <c r="C265" s="145"/>
      <c r="D265" s="77"/>
      <c r="E265" s="77"/>
    </row>
    <row r="266" spans="1:5" ht="13.2" x14ac:dyDescent="0.25">
      <c r="A266" s="144"/>
      <c r="B266" s="138"/>
      <c r="C266" s="145"/>
      <c r="D266" s="77"/>
      <c r="E266" s="77"/>
    </row>
    <row r="267" spans="1:5" ht="13.2" x14ac:dyDescent="0.25">
      <c r="A267" s="144"/>
      <c r="B267" s="138"/>
      <c r="C267" s="145"/>
      <c r="D267" s="77"/>
      <c r="E267" s="77"/>
    </row>
    <row r="268" spans="1:5" ht="13.2" x14ac:dyDescent="0.25">
      <c r="A268" s="144"/>
      <c r="B268" s="138"/>
      <c r="C268" s="145"/>
      <c r="D268" s="77"/>
      <c r="E268" s="77"/>
    </row>
    <row r="269" spans="1:5" ht="13.2" x14ac:dyDescent="0.25">
      <c r="A269" s="144"/>
      <c r="B269" s="138"/>
      <c r="C269" s="145"/>
      <c r="D269" s="77"/>
      <c r="E269" s="77"/>
    </row>
    <row r="270" spans="1:5" ht="13.2" x14ac:dyDescent="0.25">
      <c r="A270" s="144"/>
      <c r="B270" s="138"/>
      <c r="C270" s="145"/>
      <c r="D270" s="77"/>
      <c r="E270" s="77"/>
    </row>
    <row r="271" spans="1:5" ht="13.2" x14ac:dyDescent="0.25">
      <c r="A271" s="144"/>
      <c r="B271" s="138"/>
      <c r="C271" s="145"/>
      <c r="D271" s="77"/>
      <c r="E271" s="77"/>
    </row>
    <row r="272" spans="1:5" ht="13.2" x14ac:dyDescent="0.25">
      <c r="A272" s="144"/>
      <c r="B272" s="138"/>
      <c r="C272" s="145"/>
      <c r="D272" s="77"/>
      <c r="E272" s="77"/>
    </row>
    <row r="273" spans="1:5" ht="13.2" x14ac:dyDescent="0.25">
      <c r="A273" s="144"/>
      <c r="B273" s="138"/>
      <c r="C273" s="145"/>
      <c r="D273" s="77"/>
      <c r="E273" s="77"/>
    </row>
    <row r="274" spans="1:5" ht="13.2" x14ac:dyDescent="0.25">
      <c r="A274" s="144"/>
      <c r="B274" s="138"/>
      <c r="C274" s="145"/>
      <c r="D274" s="77"/>
      <c r="E274" s="77"/>
    </row>
    <row r="275" spans="1:5" ht="13.2" x14ac:dyDescent="0.25">
      <c r="A275" s="144"/>
      <c r="B275" s="138"/>
      <c r="C275" s="145"/>
      <c r="D275" s="77"/>
      <c r="E275" s="77"/>
    </row>
    <row r="276" spans="1:5" ht="13.2" x14ac:dyDescent="0.25">
      <c r="A276" s="144"/>
      <c r="B276" s="138"/>
      <c r="C276" s="145"/>
      <c r="D276" s="77"/>
      <c r="E276" s="77"/>
    </row>
    <row r="277" spans="1:5" ht="13.2" x14ac:dyDescent="0.25">
      <c r="A277" s="144"/>
      <c r="B277" s="138"/>
      <c r="C277" s="145"/>
      <c r="D277" s="77"/>
      <c r="E277" s="77"/>
    </row>
    <row r="278" spans="1:5" ht="13.2" x14ac:dyDescent="0.25">
      <c r="A278" s="144"/>
      <c r="B278" s="138"/>
      <c r="C278" s="145"/>
      <c r="D278" s="77"/>
      <c r="E278" s="77"/>
    </row>
    <row r="279" spans="1:5" ht="13.2" x14ac:dyDescent="0.25">
      <c r="A279" s="144"/>
      <c r="B279" s="138"/>
      <c r="C279" s="145"/>
      <c r="D279" s="77"/>
      <c r="E279" s="77"/>
    </row>
    <row r="280" spans="1:5" ht="13.2" x14ac:dyDescent="0.25">
      <c r="A280" s="144"/>
      <c r="B280" s="138"/>
      <c r="C280" s="145"/>
      <c r="D280" s="77"/>
      <c r="E280" s="77"/>
    </row>
    <row r="281" spans="1:5" ht="13.2" x14ac:dyDescent="0.25">
      <c r="A281" s="144"/>
      <c r="B281" s="138"/>
      <c r="C281" s="145"/>
      <c r="D281" s="77"/>
      <c r="E281" s="77"/>
    </row>
    <row r="282" spans="1:5" ht="13.2" x14ac:dyDescent="0.25">
      <c r="A282" s="144"/>
      <c r="B282" s="138"/>
      <c r="C282" s="145"/>
      <c r="D282" s="77"/>
      <c r="E282" s="77"/>
    </row>
    <row r="283" spans="1:5" ht="13.2" x14ac:dyDescent="0.25">
      <c r="A283" s="144"/>
      <c r="B283" s="138"/>
      <c r="C283" s="145"/>
      <c r="D283" s="77"/>
      <c r="E283" s="77"/>
    </row>
    <row r="284" spans="1:5" ht="13.2" x14ac:dyDescent="0.25">
      <c r="A284" s="144"/>
      <c r="B284" s="138"/>
      <c r="C284" s="145"/>
      <c r="D284" s="77"/>
      <c r="E284" s="77"/>
    </row>
    <row r="285" spans="1:5" ht="13.2" x14ac:dyDescent="0.25">
      <c r="A285" s="144"/>
      <c r="B285" s="138"/>
      <c r="C285" s="145"/>
      <c r="D285" s="77"/>
      <c r="E285" s="77"/>
    </row>
    <row r="286" spans="1:5" ht="13.2" x14ac:dyDescent="0.25">
      <c r="A286" s="144"/>
      <c r="B286" s="138"/>
      <c r="C286" s="145"/>
      <c r="D286" s="77"/>
      <c r="E286" s="77"/>
    </row>
    <row r="287" spans="1:5" ht="13.2" x14ac:dyDescent="0.25">
      <c r="A287" s="144"/>
      <c r="B287" s="138"/>
      <c r="C287" s="145"/>
      <c r="D287" s="77"/>
      <c r="E287" s="77"/>
    </row>
    <row r="288" spans="1:5" ht="13.2" x14ac:dyDescent="0.25">
      <c r="A288" s="144"/>
      <c r="B288" s="138"/>
      <c r="C288" s="145"/>
      <c r="D288" s="77"/>
      <c r="E288" s="77"/>
    </row>
    <row r="289" spans="1:5" ht="13.2" x14ac:dyDescent="0.25">
      <c r="A289" s="144"/>
      <c r="B289" s="138"/>
      <c r="C289" s="145"/>
      <c r="D289" s="77"/>
      <c r="E289" s="77"/>
    </row>
    <row r="290" spans="1:5" ht="13.2" x14ac:dyDescent="0.25">
      <c r="A290" s="144"/>
      <c r="B290" s="138"/>
      <c r="C290" s="145"/>
      <c r="D290" s="77"/>
      <c r="E290" s="77"/>
    </row>
    <row r="291" spans="1:5" ht="13.2" x14ac:dyDescent="0.25">
      <c r="A291" s="144"/>
      <c r="B291" s="138"/>
      <c r="C291" s="145"/>
      <c r="D291" s="77"/>
      <c r="E291" s="77"/>
    </row>
    <row r="292" spans="1:5" ht="13.2" x14ac:dyDescent="0.25">
      <c r="A292" s="144"/>
      <c r="B292" s="138"/>
      <c r="C292" s="145"/>
      <c r="D292" s="77"/>
      <c r="E292" s="77"/>
    </row>
    <row r="293" spans="1:5" ht="13.2" x14ac:dyDescent="0.25">
      <c r="A293" s="144"/>
      <c r="B293" s="138"/>
      <c r="C293" s="145"/>
      <c r="D293" s="77"/>
      <c r="E293" s="77"/>
    </row>
    <row r="294" spans="1:5" ht="13.2" x14ac:dyDescent="0.25">
      <c r="A294" s="144"/>
      <c r="B294" s="138"/>
      <c r="C294" s="145"/>
      <c r="D294" s="77"/>
      <c r="E294" s="77"/>
    </row>
    <row r="295" spans="1:5" ht="13.2" x14ac:dyDescent="0.25">
      <c r="A295" s="144"/>
      <c r="B295" s="138"/>
      <c r="C295" s="145"/>
      <c r="D295" s="77"/>
      <c r="E295" s="77"/>
    </row>
    <row r="296" spans="1:5" ht="13.2" x14ac:dyDescent="0.25">
      <c r="A296" s="144"/>
      <c r="B296" s="138"/>
      <c r="C296" s="145"/>
      <c r="D296" s="77"/>
      <c r="E296" s="77"/>
    </row>
    <row r="297" spans="1:5" ht="13.2" x14ac:dyDescent="0.25">
      <c r="A297" s="144"/>
      <c r="B297" s="138"/>
      <c r="C297" s="145"/>
      <c r="D297" s="77"/>
      <c r="E297" s="77"/>
    </row>
    <row r="298" spans="1:5" ht="13.2" x14ac:dyDescent="0.25">
      <c r="A298" s="144"/>
      <c r="B298" s="138"/>
      <c r="C298" s="145"/>
      <c r="D298" s="77"/>
      <c r="E298" s="77"/>
    </row>
    <row r="299" spans="1:5" ht="13.2" x14ac:dyDescent="0.25">
      <c r="A299" s="144"/>
      <c r="B299" s="138"/>
      <c r="C299" s="145"/>
      <c r="D299" s="77"/>
      <c r="E299" s="77"/>
    </row>
    <row r="300" spans="1:5" ht="13.2" x14ac:dyDescent="0.25">
      <c r="A300" s="144"/>
      <c r="B300" s="138"/>
      <c r="C300" s="145"/>
      <c r="D300" s="77"/>
      <c r="E300" s="77"/>
    </row>
    <row r="301" spans="1:5" ht="13.2" x14ac:dyDescent="0.25">
      <c r="A301" s="144"/>
      <c r="B301" s="138"/>
      <c r="C301" s="145"/>
      <c r="D301" s="77"/>
      <c r="E301" s="77"/>
    </row>
    <row r="302" spans="1:5" ht="13.2" x14ac:dyDescent="0.25">
      <c r="A302" s="144"/>
      <c r="B302" s="138"/>
      <c r="C302" s="145"/>
      <c r="D302" s="77"/>
      <c r="E302" s="77"/>
    </row>
    <row r="303" spans="1:5" ht="13.2" x14ac:dyDescent="0.25">
      <c r="A303" s="144"/>
      <c r="B303" s="138"/>
      <c r="C303" s="145"/>
      <c r="D303" s="77"/>
      <c r="E303" s="77"/>
    </row>
    <row r="304" spans="1:5" ht="13.2" x14ac:dyDescent="0.25">
      <c r="A304" s="144"/>
      <c r="B304" s="138"/>
      <c r="C304" s="145"/>
      <c r="D304" s="77"/>
      <c r="E304" s="77"/>
    </row>
    <row r="305" spans="1:5" ht="13.2" x14ac:dyDescent="0.25">
      <c r="A305" s="144"/>
      <c r="B305" s="138"/>
      <c r="C305" s="145"/>
      <c r="D305" s="77"/>
      <c r="E305" s="77"/>
    </row>
    <row r="306" spans="1:5" ht="13.2" x14ac:dyDescent="0.25">
      <c r="A306" s="144"/>
      <c r="B306" s="138"/>
      <c r="C306" s="145"/>
      <c r="D306" s="77"/>
      <c r="E306" s="77"/>
    </row>
    <row r="307" spans="1:5" ht="13.2" x14ac:dyDescent="0.25">
      <c r="A307" s="144"/>
      <c r="B307" s="138"/>
      <c r="C307" s="145"/>
      <c r="D307" s="77"/>
      <c r="E307" s="77"/>
    </row>
    <row r="308" spans="1:5" ht="13.2" x14ac:dyDescent="0.25">
      <c r="A308" s="144"/>
      <c r="B308" s="138"/>
      <c r="C308" s="145"/>
      <c r="D308" s="77"/>
      <c r="E308" s="77"/>
    </row>
    <row r="309" spans="1:5" ht="13.2" x14ac:dyDescent="0.25">
      <c r="A309" s="144"/>
      <c r="B309" s="138"/>
      <c r="C309" s="145"/>
      <c r="D309" s="77"/>
      <c r="E309" s="77"/>
    </row>
    <row r="310" spans="1:5" ht="13.2" x14ac:dyDescent="0.25">
      <c r="A310" s="144"/>
      <c r="B310" s="138"/>
      <c r="C310" s="145"/>
      <c r="D310" s="77"/>
      <c r="E310" s="77"/>
    </row>
    <row r="311" spans="1:5" ht="13.2" x14ac:dyDescent="0.25">
      <c r="A311" s="144"/>
      <c r="B311" s="138"/>
      <c r="C311" s="145"/>
      <c r="D311" s="77"/>
      <c r="E311" s="77"/>
    </row>
    <row r="312" spans="1:5" ht="13.2" x14ac:dyDescent="0.25">
      <c r="A312" s="144"/>
      <c r="B312" s="138"/>
      <c r="C312" s="145"/>
      <c r="D312" s="77"/>
      <c r="E312" s="77"/>
    </row>
    <row r="313" spans="1:5" ht="13.2" x14ac:dyDescent="0.25">
      <c r="A313" s="144"/>
      <c r="B313" s="138"/>
      <c r="C313" s="145"/>
      <c r="D313" s="77"/>
      <c r="E313" s="77"/>
    </row>
    <row r="314" spans="1:5" ht="13.2" x14ac:dyDescent="0.25">
      <c r="A314" s="144"/>
      <c r="B314" s="138"/>
      <c r="C314" s="145"/>
      <c r="D314" s="77"/>
      <c r="E314" s="77"/>
    </row>
    <row r="315" spans="1:5" ht="13.2" x14ac:dyDescent="0.25">
      <c r="A315" s="144"/>
      <c r="B315" s="138"/>
      <c r="C315" s="145"/>
      <c r="D315" s="77"/>
      <c r="E315" s="77"/>
    </row>
    <row r="316" spans="1:5" ht="13.2" x14ac:dyDescent="0.25">
      <c r="A316" s="144"/>
      <c r="B316" s="138"/>
      <c r="C316" s="145"/>
      <c r="D316" s="77"/>
      <c r="E316" s="77"/>
    </row>
    <row r="317" spans="1:5" ht="13.2" x14ac:dyDescent="0.25">
      <c r="A317" s="144"/>
      <c r="B317" s="138"/>
      <c r="C317" s="145"/>
      <c r="D317" s="77"/>
      <c r="E317" s="77"/>
    </row>
    <row r="318" spans="1:5" ht="13.2" x14ac:dyDescent="0.25">
      <c r="A318" s="144"/>
      <c r="B318" s="138"/>
      <c r="C318" s="145"/>
      <c r="D318" s="77"/>
      <c r="E318" s="77"/>
    </row>
    <row r="319" spans="1:5" ht="13.2" x14ac:dyDescent="0.25">
      <c r="A319" s="144"/>
      <c r="B319" s="138"/>
      <c r="C319" s="145"/>
      <c r="D319" s="77"/>
      <c r="E319" s="77"/>
    </row>
    <row r="320" spans="1:5" ht="13.2" x14ac:dyDescent="0.25">
      <c r="A320" s="144"/>
      <c r="B320" s="138"/>
      <c r="C320" s="145"/>
      <c r="D320" s="77"/>
      <c r="E320" s="77"/>
    </row>
    <row r="321" spans="1:5" ht="13.2" x14ac:dyDescent="0.25">
      <c r="A321" s="144"/>
      <c r="B321" s="138"/>
      <c r="C321" s="145"/>
      <c r="D321" s="77"/>
      <c r="E321" s="77"/>
    </row>
    <row r="322" spans="1:5" ht="13.2" x14ac:dyDescent="0.25">
      <c r="A322" s="144"/>
      <c r="B322" s="138"/>
      <c r="C322" s="145"/>
      <c r="D322" s="77"/>
      <c r="E322" s="77"/>
    </row>
    <row r="323" spans="1:5" ht="13.2" x14ac:dyDescent="0.25">
      <c r="A323" s="144"/>
      <c r="B323" s="138"/>
      <c r="C323" s="145"/>
      <c r="D323" s="77"/>
      <c r="E323" s="77"/>
    </row>
    <row r="324" spans="1:5" ht="13.2" x14ac:dyDescent="0.25">
      <c r="A324" s="144"/>
      <c r="B324" s="138"/>
      <c r="C324" s="145"/>
      <c r="D324" s="77"/>
      <c r="E324" s="77"/>
    </row>
    <row r="325" spans="1:5" ht="13.2" x14ac:dyDescent="0.25">
      <c r="A325" s="144"/>
      <c r="B325" s="138"/>
      <c r="C325" s="145"/>
      <c r="D325" s="77"/>
      <c r="E325" s="77"/>
    </row>
    <row r="326" spans="1:5" ht="13.2" x14ac:dyDescent="0.25">
      <c r="A326" s="144"/>
      <c r="B326" s="138"/>
      <c r="C326" s="145"/>
      <c r="D326" s="77"/>
      <c r="E326" s="77"/>
    </row>
    <row r="327" spans="1:5" ht="13.2" x14ac:dyDescent="0.25">
      <c r="A327" s="144"/>
      <c r="B327" s="138"/>
      <c r="C327" s="145"/>
      <c r="D327" s="77"/>
      <c r="E327" s="77"/>
    </row>
    <row r="328" spans="1:5" ht="13.2" x14ac:dyDescent="0.25">
      <c r="A328" s="144"/>
      <c r="B328" s="138"/>
      <c r="C328" s="145"/>
      <c r="D328" s="77"/>
      <c r="E328" s="77"/>
    </row>
    <row r="329" spans="1:5" ht="13.2" x14ac:dyDescent="0.25">
      <c r="A329" s="144"/>
      <c r="B329" s="138"/>
      <c r="C329" s="145"/>
      <c r="D329" s="77"/>
      <c r="E329" s="77"/>
    </row>
    <row r="330" spans="1:5" ht="13.2" x14ac:dyDescent="0.25">
      <c r="A330" s="144"/>
      <c r="B330" s="138"/>
      <c r="C330" s="145"/>
      <c r="D330" s="77"/>
      <c r="E330" s="77"/>
    </row>
    <row r="331" spans="1:5" ht="13.2" x14ac:dyDescent="0.25">
      <c r="A331" s="144"/>
      <c r="B331" s="138"/>
      <c r="C331" s="145"/>
      <c r="D331" s="77"/>
      <c r="E331" s="77"/>
    </row>
    <row r="332" spans="1:5" ht="13.2" x14ac:dyDescent="0.25">
      <c r="A332" s="144"/>
      <c r="B332" s="138"/>
      <c r="C332" s="145"/>
      <c r="D332" s="77"/>
      <c r="E332" s="77"/>
    </row>
    <row r="333" spans="1:5" ht="13.2" x14ac:dyDescent="0.25">
      <c r="A333" s="144"/>
      <c r="B333" s="138"/>
      <c r="C333" s="145"/>
      <c r="D333" s="77"/>
      <c r="E333" s="77"/>
    </row>
    <row r="334" spans="1:5" ht="13.2" x14ac:dyDescent="0.25">
      <c r="A334" s="144"/>
      <c r="B334" s="138"/>
      <c r="C334" s="145"/>
      <c r="D334" s="77"/>
      <c r="E334" s="77"/>
    </row>
    <row r="335" spans="1:5" ht="13.2" x14ac:dyDescent="0.25">
      <c r="A335" s="144"/>
      <c r="B335" s="138"/>
      <c r="C335" s="145"/>
      <c r="D335" s="77"/>
      <c r="E335" s="77"/>
    </row>
    <row r="336" spans="1:5" ht="13.2" x14ac:dyDescent="0.25">
      <c r="A336" s="144"/>
      <c r="B336" s="138"/>
      <c r="C336" s="145"/>
      <c r="D336" s="77"/>
      <c r="E336" s="77"/>
    </row>
    <row r="337" spans="1:5" ht="13.2" x14ac:dyDescent="0.25">
      <c r="A337" s="144"/>
      <c r="B337" s="138"/>
      <c r="C337" s="145"/>
      <c r="D337" s="77"/>
      <c r="E337" s="77"/>
    </row>
    <row r="338" spans="1:5" ht="13.2" x14ac:dyDescent="0.25">
      <c r="A338" s="144"/>
      <c r="B338" s="138"/>
      <c r="C338" s="145"/>
      <c r="D338" s="77"/>
      <c r="E338" s="77"/>
    </row>
    <row r="339" spans="1:5" ht="13.2" x14ac:dyDescent="0.25">
      <c r="A339" s="144"/>
      <c r="B339" s="138"/>
      <c r="C339" s="145"/>
      <c r="D339" s="77"/>
      <c r="E339" s="77"/>
    </row>
    <row r="340" spans="1:5" ht="13.2" x14ac:dyDescent="0.25">
      <c r="A340" s="144"/>
      <c r="B340" s="138"/>
      <c r="C340" s="145"/>
      <c r="D340" s="77"/>
      <c r="E340" s="77"/>
    </row>
    <row r="341" spans="1:5" ht="13.2" x14ac:dyDescent="0.25">
      <c r="A341" s="144"/>
      <c r="B341" s="138"/>
      <c r="C341" s="145"/>
      <c r="D341" s="77"/>
      <c r="E341" s="77"/>
    </row>
    <row r="342" spans="1:5" ht="13.2" x14ac:dyDescent="0.25">
      <c r="A342" s="144"/>
      <c r="B342" s="138"/>
      <c r="C342" s="145"/>
      <c r="D342" s="77"/>
      <c r="E342" s="77"/>
    </row>
    <row r="343" spans="1:5" ht="13.2" x14ac:dyDescent="0.25">
      <c r="A343" s="144"/>
      <c r="B343" s="138"/>
      <c r="C343" s="145"/>
      <c r="D343" s="77"/>
      <c r="E343" s="77"/>
    </row>
    <row r="344" spans="1:5" ht="13.2" x14ac:dyDescent="0.25">
      <c r="A344" s="144"/>
      <c r="B344" s="138"/>
      <c r="C344" s="145"/>
      <c r="D344" s="77"/>
      <c r="E344" s="77"/>
    </row>
    <row r="345" spans="1:5" ht="13.2" x14ac:dyDescent="0.25">
      <c r="A345" s="144"/>
      <c r="B345" s="138"/>
      <c r="C345" s="145"/>
      <c r="D345" s="77"/>
      <c r="E345" s="77"/>
    </row>
    <row r="346" spans="1:5" ht="13.2" x14ac:dyDescent="0.25">
      <c r="A346" s="144"/>
      <c r="B346" s="138"/>
      <c r="C346" s="145"/>
      <c r="D346" s="77"/>
      <c r="E346" s="77"/>
    </row>
    <row r="347" spans="1:5" ht="13.2" x14ac:dyDescent="0.25">
      <c r="A347" s="144"/>
      <c r="B347" s="138"/>
      <c r="C347" s="145"/>
      <c r="D347" s="77"/>
      <c r="E347" s="77"/>
    </row>
    <row r="348" spans="1:5" ht="13.2" x14ac:dyDescent="0.25">
      <c r="A348" s="144"/>
      <c r="B348" s="138"/>
      <c r="C348" s="145"/>
      <c r="D348" s="77"/>
      <c r="E348" s="77"/>
    </row>
    <row r="349" spans="1:5" ht="13.2" x14ac:dyDescent="0.25">
      <c r="A349" s="144"/>
      <c r="B349" s="138"/>
      <c r="C349" s="145"/>
      <c r="D349" s="77"/>
      <c r="E349" s="77"/>
    </row>
    <row r="350" spans="1:5" ht="13.2" x14ac:dyDescent="0.25">
      <c r="A350" s="144"/>
      <c r="B350" s="138"/>
      <c r="C350" s="145"/>
      <c r="D350" s="77"/>
      <c r="E350" s="77"/>
    </row>
    <row r="351" spans="1:5" ht="13.2" x14ac:dyDescent="0.25">
      <c r="A351" s="144"/>
      <c r="B351" s="138"/>
      <c r="C351" s="145"/>
      <c r="D351" s="77"/>
      <c r="E351" s="77"/>
    </row>
    <row r="352" spans="1:5" ht="13.2" x14ac:dyDescent="0.25">
      <c r="A352" s="144"/>
      <c r="B352" s="138"/>
      <c r="C352" s="145"/>
      <c r="D352" s="77"/>
      <c r="E352" s="77"/>
    </row>
    <row r="353" spans="1:5" ht="13.2" x14ac:dyDescent="0.25">
      <c r="A353" s="144"/>
      <c r="B353" s="138"/>
      <c r="C353" s="145"/>
      <c r="D353" s="77"/>
      <c r="E353" s="77"/>
    </row>
    <row r="354" spans="1:5" ht="13.2" x14ac:dyDescent="0.25">
      <c r="A354" s="144"/>
      <c r="B354" s="138"/>
      <c r="C354" s="145"/>
      <c r="D354" s="77"/>
      <c r="E354" s="77"/>
    </row>
    <row r="355" spans="1:5" ht="13.2" x14ac:dyDescent="0.25">
      <c r="A355" s="144"/>
      <c r="B355" s="138"/>
      <c r="C355" s="145"/>
      <c r="D355" s="77"/>
      <c r="E355" s="77"/>
    </row>
    <row r="356" spans="1:5" ht="13.2" x14ac:dyDescent="0.25">
      <c r="A356" s="144"/>
      <c r="B356" s="138"/>
      <c r="C356" s="145"/>
      <c r="D356" s="77"/>
      <c r="E356" s="77"/>
    </row>
    <row r="357" spans="1:5" ht="13.2" x14ac:dyDescent="0.25">
      <c r="A357" s="144"/>
      <c r="B357" s="138"/>
      <c r="C357" s="145"/>
      <c r="D357" s="77"/>
      <c r="E357" s="77"/>
    </row>
    <row r="358" spans="1:5" ht="13.2" x14ac:dyDescent="0.25">
      <c r="A358" s="144"/>
      <c r="B358" s="138"/>
      <c r="C358" s="145"/>
      <c r="D358" s="77"/>
      <c r="E358" s="77"/>
    </row>
    <row r="359" spans="1:5" ht="13.2" x14ac:dyDescent="0.25">
      <c r="A359" s="144"/>
      <c r="B359" s="138"/>
      <c r="C359" s="145"/>
      <c r="D359" s="77"/>
      <c r="E359" s="77"/>
    </row>
    <row r="360" spans="1:5" ht="13.2" x14ac:dyDescent="0.25">
      <c r="A360" s="144"/>
      <c r="B360" s="138"/>
      <c r="C360" s="145"/>
      <c r="D360" s="77"/>
      <c r="E360" s="77"/>
    </row>
    <row r="361" spans="1:5" ht="13.2" x14ac:dyDescent="0.25">
      <c r="A361" s="144"/>
      <c r="B361" s="138"/>
      <c r="C361" s="145"/>
      <c r="D361" s="77"/>
      <c r="E361" s="77"/>
    </row>
    <row r="362" spans="1:5" ht="13.2" x14ac:dyDescent="0.25">
      <c r="A362" s="144"/>
      <c r="B362" s="138"/>
      <c r="C362" s="145"/>
      <c r="D362" s="77"/>
      <c r="E362" s="77"/>
    </row>
    <row r="363" spans="1:5" ht="13.2" x14ac:dyDescent="0.25">
      <c r="A363" s="144"/>
      <c r="B363" s="138"/>
      <c r="C363" s="145"/>
      <c r="D363" s="77"/>
      <c r="E363" s="77"/>
    </row>
    <row r="364" spans="1:5" ht="13.2" x14ac:dyDescent="0.25">
      <c r="A364" s="144"/>
      <c r="B364" s="138"/>
      <c r="C364" s="145"/>
      <c r="D364" s="77"/>
      <c r="E364" s="77"/>
    </row>
    <row r="365" spans="1:5" ht="13.2" x14ac:dyDescent="0.25">
      <c r="A365" s="144"/>
      <c r="B365" s="138"/>
      <c r="C365" s="145"/>
      <c r="D365" s="77"/>
      <c r="E365" s="77"/>
    </row>
    <row r="366" spans="1:5" ht="13.2" x14ac:dyDescent="0.25">
      <c r="A366" s="144"/>
      <c r="B366" s="138"/>
      <c r="C366" s="145"/>
      <c r="D366" s="77"/>
      <c r="E366" s="77"/>
    </row>
    <row r="367" spans="1:5" ht="13.2" x14ac:dyDescent="0.25">
      <c r="A367" s="144"/>
      <c r="B367" s="138"/>
      <c r="C367" s="145"/>
      <c r="D367" s="77"/>
      <c r="E367" s="77"/>
    </row>
    <row r="368" spans="1:5" ht="13.2" x14ac:dyDescent="0.25">
      <c r="A368" s="144"/>
      <c r="B368" s="138"/>
      <c r="C368" s="145"/>
      <c r="D368" s="77"/>
      <c r="E368" s="77"/>
    </row>
    <row r="369" spans="1:5" ht="13.2" x14ac:dyDescent="0.25">
      <c r="A369" s="144"/>
      <c r="B369" s="138"/>
      <c r="C369" s="145"/>
      <c r="D369" s="77"/>
      <c r="E369" s="77"/>
    </row>
    <row r="370" spans="1:5" ht="13.2" x14ac:dyDescent="0.25">
      <c r="A370" s="144"/>
      <c r="B370" s="138"/>
      <c r="C370" s="145"/>
      <c r="D370" s="77"/>
      <c r="E370" s="77"/>
    </row>
    <row r="371" spans="1:5" ht="13.2" x14ac:dyDescent="0.25">
      <c r="A371" s="144"/>
      <c r="B371" s="138"/>
      <c r="C371" s="145"/>
      <c r="D371" s="77"/>
      <c r="E371" s="77"/>
    </row>
    <row r="372" spans="1:5" ht="13.2" x14ac:dyDescent="0.25">
      <c r="A372" s="144"/>
      <c r="B372" s="138"/>
      <c r="C372" s="145"/>
      <c r="D372" s="77"/>
      <c r="E372" s="77"/>
    </row>
    <row r="373" spans="1:5" ht="13.2" x14ac:dyDescent="0.25">
      <c r="A373" s="144"/>
      <c r="B373" s="138"/>
      <c r="C373" s="145"/>
      <c r="D373" s="77"/>
      <c r="E373" s="77"/>
    </row>
    <row r="374" spans="1:5" ht="13.2" x14ac:dyDescent="0.25">
      <c r="A374" s="144"/>
      <c r="B374" s="138"/>
      <c r="C374" s="145"/>
      <c r="D374" s="77"/>
      <c r="E374" s="77"/>
    </row>
    <row r="375" spans="1:5" ht="13.2" x14ac:dyDescent="0.25">
      <c r="A375" s="144"/>
      <c r="B375" s="138"/>
      <c r="C375" s="145"/>
      <c r="D375" s="77"/>
      <c r="E375" s="77"/>
    </row>
    <row r="376" spans="1:5" ht="13.2" x14ac:dyDescent="0.25">
      <c r="A376" s="144"/>
      <c r="B376" s="138"/>
      <c r="C376" s="145"/>
      <c r="D376" s="77"/>
      <c r="E376" s="77"/>
    </row>
    <row r="377" spans="1:5" ht="13.2" x14ac:dyDescent="0.25">
      <c r="A377" s="144"/>
      <c r="B377" s="138"/>
      <c r="C377" s="145"/>
      <c r="D377" s="77"/>
      <c r="E377" s="77"/>
    </row>
    <row r="378" spans="1:5" ht="13.2" x14ac:dyDescent="0.25">
      <c r="A378" s="144"/>
      <c r="B378" s="138"/>
      <c r="C378" s="145"/>
      <c r="D378" s="77"/>
      <c r="E378" s="77"/>
    </row>
    <row r="379" spans="1:5" ht="13.2" x14ac:dyDescent="0.25">
      <c r="A379" s="144"/>
      <c r="B379" s="138"/>
      <c r="C379" s="145"/>
      <c r="D379" s="77"/>
      <c r="E379" s="77"/>
    </row>
    <row r="380" spans="1:5" ht="13.2" x14ac:dyDescent="0.25">
      <c r="A380" s="144"/>
      <c r="B380" s="138"/>
      <c r="C380" s="145"/>
      <c r="D380" s="77"/>
      <c r="E380" s="77"/>
    </row>
    <row r="381" spans="1:5" ht="13.2" x14ac:dyDescent="0.25">
      <c r="A381" s="144"/>
      <c r="B381" s="138"/>
      <c r="C381" s="145"/>
      <c r="D381" s="77"/>
      <c r="E381" s="77"/>
    </row>
    <row r="382" spans="1:5" ht="13.2" x14ac:dyDescent="0.25">
      <c r="A382" s="144"/>
      <c r="B382" s="138"/>
      <c r="C382" s="145"/>
      <c r="D382" s="77"/>
      <c r="E382" s="77"/>
    </row>
    <row r="383" spans="1:5" ht="13.2" x14ac:dyDescent="0.25">
      <c r="A383" s="144"/>
      <c r="B383" s="138"/>
      <c r="C383" s="145"/>
      <c r="D383" s="77"/>
      <c r="E383" s="77"/>
    </row>
    <row r="384" spans="1:5" ht="13.2" x14ac:dyDescent="0.25">
      <c r="A384" s="144"/>
      <c r="B384" s="138"/>
      <c r="C384" s="145"/>
      <c r="D384" s="77"/>
      <c r="E384" s="77"/>
    </row>
    <row r="385" spans="1:5" ht="13.2" x14ac:dyDescent="0.25">
      <c r="A385" s="144"/>
      <c r="B385" s="138"/>
      <c r="C385" s="145"/>
      <c r="D385" s="77"/>
      <c r="E385" s="77"/>
    </row>
    <row r="386" spans="1:5" ht="13.2" x14ac:dyDescent="0.25">
      <c r="A386" s="144"/>
      <c r="B386" s="138"/>
      <c r="C386" s="145"/>
      <c r="D386" s="77"/>
      <c r="E386" s="77"/>
    </row>
    <row r="387" spans="1:5" ht="13.2" x14ac:dyDescent="0.25">
      <c r="A387" s="144"/>
      <c r="B387" s="138"/>
      <c r="C387" s="145"/>
      <c r="D387" s="77"/>
      <c r="E387" s="77"/>
    </row>
    <row r="388" spans="1:5" ht="13.2" x14ac:dyDescent="0.25">
      <c r="A388" s="144"/>
      <c r="B388" s="138"/>
      <c r="C388" s="145"/>
      <c r="D388" s="77"/>
      <c r="E388" s="77"/>
    </row>
    <row r="389" spans="1:5" ht="13.2" x14ac:dyDescent="0.25">
      <c r="A389" s="144"/>
      <c r="B389" s="138"/>
      <c r="C389" s="145"/>
      <c r="D389" s="77"/>
      <c r="E389" s="77"/>
    </row>
    <row r="390" spans="1:5" ht="13.2" x14ac:dyDescent="0.25">
      <c r="A390" s="144"/>
      <c r="B390" s="138"/>
      <c r="C390" s="145"/>
      <c r="D390" s="77"/>
      <c r="E390" s="77"/>
    </row>
    <row r="391" spans="1:5" ht="13.2" x14ac:dyDescent="0.25">
      <c r="A391" s="144"/>
      <c r="B391" s="138"/>
      <c r="C391" s="145"/>
      <c r="D391" s="77"/>
      <c r="E391" s="77"/>
    </row>
    <row r="392" spans="1:5" ht="13.2" x14ac:dyDescent="0.25">
      <c r="A392" s="144"/>
      <c r="B392" s="138"/>
      <c r="C392" s="145"/>
      <c r="D392" s="77"/>
      <c r="E392" s="77"/>
    </row>
    <row r="393" spans="1:5" ht="13.2" x14ac:dyDescent="0.25">
      <c r="A393" s="144"/>
      <c r="B393" s="138"/>
      <c r="C393" s="145"/>
      <c r="D393" s="77"/>
      <c r="E393" s="77"/>
    </row>
    <row r="394" spans="1:5" ht="13.2" x14ac:dyDescent="0.25">
      <c r="A394" s="144"/>
      <c r="B394" s="138"/>
      <c r="C394" s="145"/>
      <c r="D394" s="77"/>
      <c r="E394" s="77"/>
    </row>
    <row r="395" spans="1:5" ht="13.2" x14ac:dyDescent="0.25">
      <c r="A395" s="144"/>
      <c r="B395" s="138"/>
      <c r="C395" s="145"/>
      <c r="D395" s="77"/>
      <c r="E395" s="77"/>
    </row>
    <row r="396" spans="1:5" ht="13.2" x14ac:dyDescent="0.25">
      <c r="A396" s="144"/>
      <c r="B396" s="138"/>
      <c r="C396" s="145"/>
      <c r="D396" s="77"/>
      <c r="E396" s="77"/>
    </row>
    <row r="397" spans="1:5" ht="13.2" x14ac:dyDescent="0.25">
      <c r="A397" s="144"/>
      <c r="B397" s="138"/>
      <c r="C397" s="145"/>
      <c r="D397" s="77"/>
      <c r="E397" s="77"/>
    </row>
    <row r="398" spans="1:5" ht="13.2" x14ac:dyDescent="0.25">
      <c r="A398" s="144"/>
      <c r="B398" s="138"/>
      <c r="C398" s="145"/>
      <c r="D398" s="77"/>
      <c r="E398" s="77"/>
    </row>
    <row r="399" spans="1:5" ht="13.2" x14ac:dyDescent="0.25">
      <c r="A399" s="144"/>
      <c r="B399" s="138"/>
      <c r="C399" s="145"/>
      <c r="D399" s="77"/>
      <c r="E399" s="77"/>
    </row>
    <row r="400" spans="1:5" ht="13.2" x14ac:dyDescent="0.25">
      <c r="A400" s="144"/>
      <c r="B400" s="138"/>
      <c r="C400" s="145"/>
      <c r="D400" s="77"/>
      <c r="E400" s="77"/>
    </row>
    <row r="401" spans="1:5" ht="13.2" x14ac:dyDescent="0.25">
      <c r="A401" s="144"/>
      <c r="B401" s="138"/>
      <c r="C401" s="145"/>
      <c r="D401" s="77"/>
      <c r="E401" s="77"/>
    </row>
    <row r="402" spans="1:5" ht="13.2" x14ac:dyDescent="0.25">
      <c r="A402" s="144"/>
      <c r="B402" s="138"/>
      <c r="C402" s="145"/>
      <c r="D402" s="77"/>
      <c r="E402" s="77"/>
    </row>
    <row r="403" spans="1:5" ht="13.2" x14ac:dyDescent="0.25">
      <c r="A403" s="144"/>
      <c r="B403" s="138"/>
      <c r="C403" s="145"/>
      <c r="D403" s="77"/>
      <c r="E403" s="77"/>
    </row>
    <row r="404" spans="1:5" ht="13.2" x14ac:dyDescent="0.25">
      <c r="A404" s="144"/>
      <c r="B404" s="138"/>
      <c r="C404" s="145"/>
      <c r="D404" s="77"/>
      <c r="E404" s="77"/>
    </row>
    <row r="405" spans="1:5" ht="13.2" x14ac:dyDescent="0.25">
      <c r="A405" s="144"/>
      <c r="B405" s="138"/>
      <c r="C405" s="145"/>
      <c r="D405" s="77"/>
      <c r="E405" s="77"/>
    </row>
    <row r="406" spans="1:5" ht="13.2" x14ac:dyDescent="0.25">
      <c r="A406" s="144"/>
      <c r="B406" s="138"/>
      <c r="C406" s="145"/>
      <c r="D406" s="77"/>
      <c r="E406" s="77"/>
    </row>
    <row r="407" spans="1:5" ht="13.2" x14ac:dyDescent="0.25">
      <c r="A407" s="144"/>
      <c r="B407" s="138"/>
      <c r="C407" s="145"/>
      <c r="D407" s="77"/>
      <c r="E407" s="77"/>
    </row>
    <row r="408" spans="1:5" ht="13.2" x14ac:dyDescent="0.25">
      <c r="A408" s="144"/>
      <c r="B408" s="138"/>
      <c r="C408" s="145"/>
      <c r="D408" s="77"/>
      <c r="E408" s="77"/>
    </row>
    <row r="409" spans="1:5" ht="13.2" x14ac:dyDescent="0.25">
      <c r="A409" s="144"/>
      <c r="B409" s="138"/>
      <c r="C409" s="145"/>
      <c r="D409" s="77"/>
      <c r="E409" s="77"/>
    </row>
    <row r="410" spans="1:5" ht="13.2" x14ac:dyDescent="0.25">
      <c r="A410" s="144"/>
      <c r="B410" s="138"/>
      <c r="C410" s="145"/>
      <c r="D410" s="77"/>
      <c r="E410" s="77"/>
    </row>
    <row r="411" spans="1:5" ht="13.2" x14ac:dyDescent="0.25">
      <c r="A411" s="144"/>
      <c r="B411" s="138"/>
      <c r="C411" s="145"/>
      <c r="D411" s="77"/>
      <c r="E411" s="77"/>
    </row>
    <row r="412" spans="1:5" ht="13.2" x14ac:dyDescent="0.25">
      <c r="A412" s="144"/>
      <c r="B412" s="138"/>
      <c r="C412" s="145"/>
      <c r="D412" s="77"/>
      <c r="E412" s="77"/>
    </row>
    <row r="413" spans="1:5" ht="13.2" x14ac:dyDescent="0.25">
      <c r="A413" s="144"/>
      <c r="B413" s="138"/>
      <c r="C413" s="145"/>
      <c r="D413" s="77"/>
      <c r="E413" s="77"/>
    </row>
    <row r="414" spans="1:5" ht="13.2" x14ac:dyDescent="0.25">
      <c r="A414" s="144"/>
      <c r="B414" s="138"/>
      <c r="C414" s="145"/>
      <c r="D414" s="77"/>
      <c r="E414" s="77"/>
    </row>
    <row r="415" spans="1:5" ht="13.2" x14ac:dyDescent="0.25">
      <c r="A415" s="144"/>
      <c r="B415" s="138"/>
      <c r="C415" s="145"/>
      <c r="D415" s="77"/>
      <c r="E415" s="77"/>
    </row>
    <row r="416" spans="1:5" ht="13.2" x14ac:dyDescent="0.25">
      <c r="A416" s="144"/>
      <c r="B416" s="138"/>
      <c r="C416" s="145"/>
      <c r="D416" s="77"/>
      <c r="E416" s="77"/>
    </row>
    <row r="417" spans="1:5" ht="13.2" x14ac:dyDescent="0.25">
      <c r="A417" s="144"/>
      <c r="B417" s="138"/>
      <c r="C417" s="145"/>
      <c r="D417" s="77"/>
      <c r="E417" s="77"/>
    </row>
    <row r="418" spans="1:5" ht="13.2" x14ac:dyDescent="0.25">
      <c r="A418" s="144"/>
      <c r="B418" s="138"/>
      <c r="C418" s="145"/>
      <c r="D418" s="77"/>
      <c r="E418" s="77"/>
    </row>
    <row r="419" spans="1:5" ht="13.2" x14ac:dyDescent="0.25">
      <c r="A419" s="144"/>
      <c r="B419" s="138"/>
      <c r="C419" s="145"/>
      <c r="D419" s="77"/>
      <c r="E419" s="77"/>
    </row>
    <row r="420" spans="1:5" ht="13.2" x14ac:dyDescent="0.25">
      <c r="A420" s="144"/>
      <c r="B420" s="138"/>
      <c r="C420" s="145"/>
      <c r="D420" s="77"/>
      <c r="E420" s="77"/>
    </row>
    <row r="421" spans="1:5" ht="13.2" x14ac:dyDescent="0.25">
      <c r="A421" s="144"/>
      <c r="B421" s="138"/>
      <c r="C421" s="145"/>
      <c r="D421" s="77"/>
      <c r="E421" s="77"/>
    </row>
    <row r="422" spans="1:5" ht="13.2" x14ac:dyDescent="0.25">
      <c r="A422" s="144"/>
      <c r="B422" s="138"/>
      <c r="C422" s="145"/>
      <c r="D422" s="77"/>
      <c r="E422" s="77"/>
    </row>
    <row r="423" spans="1:5" ht="13.2" x14ac:dyDescent="0.25">
      <c r="A423" s="144"/>
      <c r="B423" s="138"/>
      <c r="C423" s="145"/>
      <c r="D423" s="77"/>
      <c r="E423" s="77"/>
    </row>
    <row r="424" spans="1:5" ht="13.2" x14ac:dyDescent="0.25">
      <c r="A424" s="144"/>
      <c r="B424" s="138"/>
      <c r="C424" s="145"/>
      <c r="D424" s="77"/>
      <c r="E424" s="77"/>
    </row>
    <row r="425" spans="1:5" ht="13.2" x14ac:dyDescent="0.25">
      <c r="A425" s="144"/>
      <c r="B425" s="138"/>
      <c r="C425" s="145"/>
      <c r="D425" s="77"/>
      <c r="E425" s="77"/>
    </row>
    <row r="426" spans="1:5" ht="13.2" x14ac:dyDescent="0.25">
      <c r="A426" s="144"/>
      <c r="B426" s="138"/>
      <c r="C426" s="145"/>
      <c r="D426" s="77"/>
      <c r="E426" s="77"/>
    </row>
    <row r="427" spans="1:5" ht="13.2" x14ac:dyDescent="0.25">
      <c r="A427" s="144"/>
      <c r="B427" s="138"/>
      <c r="C427" s="145"/>
      <c r="D427" s="77"/>
      <c r="E427" s="77"/>
    </row>
    <row r="428" spans="1:5" ht="13.2" x14ac:dyDescent="0.25">
      <c r="A428" s="144"/>
      <c r="B428" s="138"/>
      <c r="C428" s="145"/>
      <c r="D428" s="77"/>
      <c r="E428" s="77"/>
    </row>
    <row r="429" spans="1:5" ht="13.2" x14ac:dyDescent="0.25">
      <c r="A429" s="144"/>
      <c r="B429" s="138"/>
      <c r="C429" s="145"/>
      <c r="D429" s="77"/>
      <c r="E429" s="77"/>
    </row>
    <row r="430" spans="1:5" ht="13.2" x14ac:dyDescent="0.25">
      <c r="A430" s="144"/>
      <c r="B430" s="138"/>
      <c r="C430" s="145"/>
      <c r="D430" s="77"/>
      <c r="E430" s="77"/>
    </row>
    <row r="431" spans="1:5" ht="13.2" x14ac:dyDescent="0.25">
      <c r="A431" s="144"/>
      <c r="B431" s="138"/>
      <c r="C431" s="145"/>
      <c r="D431" s="77"/>
      <c r="E431" s="77"/>
    </row>
    <row r="432" spans="1:5" ht="13.2" x14ac:dyDescent="0.25">
      <c r="A432" s="144"/>
      <c r="B432" s="138"/>
      <c r="C432" s="145"/>
      <c r="D432" s="77"/>
      <c r="E432" s="77"/>
    </row>
    <row r="433" spans="1:5" ht="13.2" x14ac:dyDescent="0.25">
      <c r="A433" s="144"/>
      <c r="B433" s="138"/>
      <c r="C433" s="145"/>
      <c r="D433" s="77"/>
      <c r="E433" s="77"/>
    </row>
    <row r="434" spans="1:5" ht="13.2" x14ac:dyDescent="0.25">
      <c r="A434" s="144"/>
      <c r="B434" s="138"/>
      <c r="C434" s="145"/>
      <c r="D434" s="77"/>
      <c r="E434" s="77"/>
    </row>
    <row r="435" spans="1:5" ht="13.2" x14ac:dyDescent="0.25">
      <c r="A435" s="144"/>
      <c r="B435" s="138"/>
      <c r="C435" s="145"/>
      <c r="D435" s="77"/>
      <c r="E435" s="77"/>
    </row>
    <row r="436" spans="1:5" ht="13.2" x14ac:dyDescent="0.25">
      <c r="A436" s="144"/>
      <c r="B436" s="138"/>
      <c r="C436" s="145"/>
      <c r="D436" s="77"/>
      <c r="E436" s="77"/>
    </row>
    <row r="437" spans="1:5" ht="13.2" x14ac:dyDescent="0.25">
      <c r="A437" s="144"/>
      <c r="B437" s="138"/>
      <c r="C437" s="145"/>
      <c r="D437" s="77"/>
      <c r="E437" s="77"/>
    </row>
    <row r="438" spans="1:5" ht="13.2" x14ac:dyDescent="0.25">
      <c r="A438" s="144"/>
      <c r="B438" s="138"/>
      <c r="C438" s="145"/>
      <c r="D438" s="77"/>
      <c r="E438" s="77"/>
    </row>
    <row r="439" spans="1:5" ht="13.2" x14ac:dyDescent="0.25">
      <c r="A439" s="144"/>
      <c r="B439" s="138"/>
      <c r="C439" s="145"/>
      <c r="D439" s="77"/>
      <c r="E439" s="77"/>
    </row>
    <row r="440" spans="1:5" ht="13.2" x14ac:dyDescent="0.25">
      <c r="A440" s="144"/>
      <c r="B440" s="138"/>
      <c r="C440" s="145"/>
      <c r="D440" s="77"/>
      <c r="E440" s="77"/>
    </row>
    <row r="441" spans="1:5" ht="13.2" x14ac:dyDescent="0.25">
      <c r="A441" s="144"/>
      <c r="B441" s="138"/>
      <c r="C441" s="145"/>
      <c r="D441" s="77"/>
      <c r="E441" s="77"/>
    </row>
    <row r="442" spans="1:5" ht="13.2" x14ac:dyDescent="0.25">
      <c r="A442" s="144"/>
      <c r="B442" s="138"/>
      <c r="C442" s="145"/>
      <c r="D442" s="77"/>
      <c r="E442" s="77"/>
    </row>
    <row r="443" spans="1:5" ht="13.2" x14ac:dyDescent="0.25">
      <c r="A443" s="144"/>
      <c r="B443" s="138"/>
      <c r="C443" s="145"/>
      <c r="D443" s="77"/>
      <c r="E443" s="77"/>
    </row>
    <row r="444" spans="1:5" ht="13.2" x14ac:dyDescent="0.25">
      <c r="A444" s="144"/>
      <c r="B444" s="138"/>
      <c r="C444" s="145"/>
      <c r="D444" s="77"/>
      <c r="E444" s="77"/>
    </row>
    <row r="445" spans="1:5" ht="13.2" x14ac:dyDescent="0.25">
      <c r="A445" s="144"/>
      <c r="B445" s="138"/>
      <c r="C445" s="145"/>
      <c r="D445" s="77"/>
      <c r="E445" s="77"/>
    </row>
    <row r="446" spans="1:5" ht="13.2" x14ac:dyDescent="0.25">
      <c r="A446" s="144"/>
      <c r="B446" s="138"/>
      <c r="C446" s="145"/>
      <c r="D446" s="77"/>
      <c r="E446" s="77"/>
    </row>
    <row r="447" spans="1:5" ht="13.2" x14ac:dyDescent="0.25">
      <c r="A447" s="144"/>
      <c r="B447" s="138"/>
      <c r="C447" s="145"/>
      <c r="D447" s="77"/>
      <c r="E447" s="77"/>
    </row>
    <row r="448" spans="1:5" ht="13.2" x14ac:dyDescent="0.25">
      <c r="A448" s="144"/>
      <c r="B448" s="138"/>
      <c r="C448" s="145"/>
      <c r="D448" s="77"/>
      <c r="E448" s="77"/>
    </row>
    <row r="449" spans="1:5" ht="13.2" x14ac:dyDescent="0.25">
      <c r="A449" s="144"/>
      <c r="B449" s="138"/>
      <c r="C449" s="145"/>
      <c r="D449" s="77"/>
      <c r="E449" s="77"/>
    </row>
    <row r="450" spans="1:5" ht="13.2" x14ac:dyDescent="0.25">
      <c r="A450" s="144"/>
      <c r="B450" s="138"/>
      <c r="C450" s="145"/>
      <c r="D450" s="77"/>
      <c r="E450" s="77"/>
    </row>
    <row r="451" spans="1:5" ht="13.2" x14ac:dyDescent="0.25">
      <c r="A451" s="144"/>
      <c r="B451" s="138"/>
      <c r="C451" s="145"/>
      <c r="D451" s="77"/>
      <c r="E451" s="77"/>
    </row>
    <row r="452" spans="1:5" ht="13.2" x14ac:dyDescent="0.25">
      <c r="A452" s="144"/>
      <c r="B452" s="138"/>
      <c r="C452" s="145"/>
      <c r="D452" s="77"/>
      <c r="E452" s="77"/>
    </row>
    <row r="453" spans="1:5" ht="13.2" x14ac:dyDescent="0.25">
      <c r="A453" s="144"/>
      <c r="B453" s="138"/>
      <c r="C453" s="145"/>
      <c r="D453" s="77"/>
      <c r="E453" s="77"/>
    </row>
    <row r="454" spans="1:5" ht="13.2" x14ac:dyDescent="0.25">
      <c r="A454" s="144"/>
      <c r="B454" s="138"/>
      <c r="C454" s="145"/>
      <c r="D454" s="77"/>
      <c r="E454" s="77"/>
    </row>
    <row r="455" spans="1:5" ht="13.2" x14ac:dyDescent="0.25">
      <c r="A455" s="144"/>
      <c r="B455" s="138"/>
      <c r="C455" s="145"/>
      <c r="D455" s="77"/>
      <c r="E455" s="77"/>
    </row>
    <row r="456" spans="1:5" ht="13.2" x14ac:dyDescent="0.25">
      <c r="A456" s="144"/>
      <c r="B456" s="138"/>
      <c r="C456" s="145"/>
      <c r="D456" s="77"/>
      <c r="E456" s="77"/>
    </row>
    <row r="457" spans="1:5" ht="13.2" x14ac:dyDescent="0.25">
      <c r="A457" s="144"/>
      <c r="B457" s="138"/>
      <c r="C457" s="145"/>
      <c r="D457" s="77"/>
      <c r="E457" s="77"/>
    </row>
    <row r="458" spans="1:5" ht="13.2" x14ac:dyDescent="0.25">
      <c r="A458" s="144"/>
      <c r="B458" s="138"/>
      <c r="C458" s="145"/>
      <c r="D458" s="77"/>
      <c r="E458" s="77"/>
    </row>
    <row r="459" spans="1:5" ht="13.2" x14ac:dyDescent="0.25">
      <c r="A459" s="144"/>
      <c r="B459" s="138"/>
      <c r="C459" s="145"/>
      <c r="D459" s="77"/>
      <c r="E459" s="77"/>
    </row>
    <row r="460" spans="1:5" ht="13.2" x14ac:dyDescent="0.25">
      <c r="A460" s="144"/>
      <c r="B460" s="138"/>
      <c r="C460" s="145"/>
      <c r="D460" s="77"/>
      <c r="E460" s="77"/>
    </row>
    <row r="461" spans="1:5" ht="13.2" x14ac:dyDescent="0.25">
      <c r="A461" s="144"/>
      <c r="B461" s="138"/>
      <c r="C461" s="145"/>
      <c r="D461" s="77"/>
      <c r="E461" s="77"/>
    </row>
    <row r="462" spans="1:5" ht="13.2" x14ac:dyDescent="0.25">
      <c r="A462" s="144"/>
      <c r="B462" s="138"/>
      <c r="C462" s="145"/>
      <c r="D462" s="77"/>
      <c r="E462" s="77"/>
    </row>
    <row r="463" spans="1:5" ht="13.2" x14ac:dyDescent="0.25">
      <c r="A463" s="144"/>
      <c r="B463" s="138"/>
      <c r="C463" s="145"/>
      <c r="D463" s="77"/>
      <c r="E463" s="77"/>
    </row>
    <row r="464" spans="1:5" ht="13.2" x14ac:dyDescent="0.25">
      <c r="A464" s="144"/>
      <c r="B464" s="138"/>
      <c r="C464" s="145"/>
      <c r="D464" s="77"/>
      <c r="E464" s="77"/>
    </row>
    <row r="465" spans="1:5" ht="13.2" x14ac:dyDescent="0.25">
      <c r="A465" s="144"/>
      <c r="B465" s="138"/>
      <c r="C465" s="145"/>
      <c r="D465" s="77"/>
      <c r="E465" s="77"/>
    </row>
    <row r="466" spans="1:5" ht="13.2" x14ac:dyDescent="0.25">
      <c r="A466" s="144"/>
      <c r="B466" s="138"/>
      <c r="C466" s="145"/>
      <c r="D466" s="77"/>
      <c r="E466" s="77"/>
    </row>
    <row r="467" spans="1:5" ht="13.2" x14ac:dyDescent="0.25">
      <c r="A467" s="144"/>
      <c r="B467" s="138"/>
      <c r="C467" s="145"/>
      <c r="D467" s="77"/>
      <c r="E467" s="77"/>
    </row>
    <row r="468" spans="1:5" ht="13.2" x14ac:dyDescent="0.25">
      <c r="A468" s="144"/>
      <c r="B468" s="138"/>
      <c r="C468" s="145"/>
      <c r="D468" s="77"/>
      <c r="E468" s="77"/>
    </row>
    <row r="469" spans="1:5" ht="13.2" x14ac:dyDescent="0.25">
      <c r="A469" s="144"/>
      <c r="B469" s="138"/>
      <c r="C469" s="145"/>
      <c r="D469" s="77"/>
      <c r="E469" s="77"/>
    </row>
    <row r="470" spans="1:5" ht="13.2" x14ac:dyDescent="0.25">
      <c r="A470" s="144"/>
      <c r="B470" s="138"/>
      <c r="C470" s="145"/>
      <c r="D470" s="77"/>
      <c r="E470" s="77"/>
    </row>
    <row r="471" spans="1:5" ht="13.2" x14ac:dyDescent="0.25">
      <c r="A471" s="144"/>
      <c r="B471" s="138"/>
      <c r="C471" s="145"/>
      <c r="D471" s="77"/>
      <c r="E471" s="77"/>
    </row>
    <row r="472" spans="1:5" ht="13.2" x14ac:dyDescent="0.25">
      <c r="A472" s="144"/>
      <c r="B472" s="138"/>
      <c r="C472" s="145"/>
      <c r="D472" s="77"/>
      <c r="E472" s="77"/>
    </row>
    <row r="473" spans="1:5" ht="13.2" x14ac:dyDescent="0.25">
      <c r="A473" s="144"/>
      <c r="B473" s="138"/>
      <c r="C473" s="145"/>
      <c r="D473" s="77"/>
      <c r="E473" s="77"/>
    </row>
    <row r="474" spans="1:5" ht="13.2" x14ac:dyDescent="0.25">
      <c r="A474" s="144"/>
      <c r="B474" s="138"/>
      <c r="C474" s="145"/>
      <c r="D474" s="77"/>
      <c r="E474" s="77"/>
    </row>
    <row r="475" spans="1:5" ht="13.2" x14ac:dyDescent="0.25">
      <c r="A475" s="144"/>
      <c r="B475" s="138"/>
      <c r="C475" s="145"/>
      <c r="D475" s="77"/>
      <c r="E475" s="77"/>
    </row>
    <row r="476" spans="1:5" ht="13.2" x14ac:dyDescent="0.25">
      <c r="A476" s="144"/>
      <c r="B476" s="138"/>
      <c r="C476" s="145"/>
      <c r="D476" s="77"/>
      <c r="E476" s="77"/>
    </row>
    <row r="477" spans="1:5" ht="13.2" x14ac:dyDescent="0.25">
      <c r="A477" s="144"/>
      <c r="B477" s="138"/>
      <c r="C477" s="145"/>
      <c r="D477" s="77"/>
      <c r="E477" s="77"/>
    </row>
    <row r="478" spans="1:5" ht="13.2" x14ac:dyDescent="0.25">
      <c r="A478" s="144"/>
      <c r="B478" s="138"/>
      <c r="C478" s="145"/>
      <c r="D478" s="77"/>
      <c r="E478" s="77"/>
    </row>
    <row r="479" spans="1:5" ht="13.2" x14ac:dyDescent="0.25">
      <c r="A479" s="144"/>
      <c r="B479" s="138"/>
      <c r="C479" s="145"/>
      <c r="D479" s="77"/>
      <c r="E479" s="77"/>
    </row>
    <row r="480" spans="1:5" ht="13.2" x14ac:dyDescent="0.25">
      <c r="A480" s="144"/>
      <c r="B480" s="138"/>
      <c r="C480" s="145"/>
      <c r="D480" s="77"/>
      <c r="E480" s="77"/>
    </row>
    <row r="481" spans="1:5" ht="13.2" x14ac:dyDescent="0.25">
      <c r="A481" s="144"/>
      <c r="B481" s="138"/>
      <c r="C481" s="145"/>
      <c r="D481" s="77"/>
      <c r="E481" s="77"/>
    </row>
    <row r="482" spans="1:5" ht="13.2" x14ac:dyDescent="0.25">
      <c r="A482" s="144"/>
      <c r="B482" s="138"/>
      <c r="C482" s="145"/>
      <c r="D482" s="77"/>
      <c r="E482" s="77"/>
    </row>
    <row r="483" spans="1:5" ht="13.2" x14ac:dyDescent="0.25">
      <c r="A483" s="144"/>
      <c r="B483" s="138"/>
      <c r="C483" s="145"/>
      <c r="D483" s="77"/>
      <c r="E483" s="77"/>
    </row>
    <row r="484" spans="1:5" ht="13.2" x14ac:dyDescent="0.25">
      <c r="A484" s="144"/>
      <c r="B484" s="138"/>
      <c r="C484" s="145"/>
      <c r="D484" s="77"/>
      <c r="E484" s="77"/>
    </row>
    <row r="485" spans="1:5" ht="13.2" x14ac:dyDescent="0.25">
      <c r="A485" s="144"/>
      <c r="B485" s="138"/>
      <c r="C485" s="145"/>
      <c r="D485" s="77"/>
      <c r="E485" s="77"/>
    </row>
    <row r="486" spans="1:5" ht="13.2" x14ac:dyDescent="0.25">
      <c r="A486" s="144"/>
      <c r="B486" s="138"/>
      <c r="C486" s="145"/>
      <c r="D486" s="77"/>
      <c r="E486" s="77"/>
    </row>
    <row r="487" spans="1:5" ht="13.2" x14ac:dyDescent="0.25">
      <c r="A487" s="144"/>
      <c r="B487" s="138"/>
      <c r="C487" s="145"/>
      <c r="D487" s="77"/>
      <c r="E487" s="77"/>
    </row>
    <row r="488" spans="1:5" ht="13.2" x14ac:dyDescent="0.25">
      <c r="A488" s="144"/>
      <c r="B488" s="138"/>
      <c r="C488" s="145"/>
      <c r="D488" s="77"/>
      <c r="E488" s="77"/>
    </row>
    <row r="489" spans="1:5" ht="13.2" x14ac:dyDescent="0.25">
      <c r="A489" s="144"/>
      <c r="B489" s="138"/>
      <c r="C489" s="145"/>
      <c r="D489" s="77"/>
      <c r="E489" s="77"/>
    </row>
    <row r="490" spans="1:5" ht="13.2" x14ac:dyDescent="0.25">
      <c r="A490" s="144"/>
      <c r="B490" s="138"/>
      <c r="C490" s="145"/>
      <c r="D490" s="77"/>
      <c r="E490" s="77"/>
    </row>
    <row r="491" spans="1:5" ht="13.2" x14ac:dyDescent="0.25">
      <c r="A491" s="144"/>
      <c r="B491" s="138"/>
      <c r="C491" s="145"/>
      <c r="D491" s="77"/>
      <c r="E491" s="77"/>
    </row>
    <row r="492" spans="1:5" ht="13.2" x14ac:dyDescent="0.25">
      <c r="A492" s="144"/>
      <c r="B492" s="138"/>
      <c r="C492" s="145"/>
      <c r="D492" s="77"/>
      <c r="E492" s="77"/>
    </row>
    <row r="493" spans="1:5" ht="13.2" x14ac:dyDescent="0.25">
      <c r="A493" s="144"/>
      <c r="B493" s="138"/>
      <c r="C493" s="145"/>
      <c r="D493" s="77"/>
      <c r="E493" s="77"/>
    </row>
    <row r="494" spans="1:5" ht="13.2" x14ac:dyDescent="0.25">
      <c r="A494" s="144"/>
      <c r="B494" s="138"/>
      <c r="C494" s="145"/>
      <c r="D494" s="77"/>
      <c r="E494" s="77"/>
    </row>
    <row r="495" spans="1:5" ht="13.2" x14ac:dyDescent="0.25">
      <c r="A495" s="144"/>
      <c r="B495" s="138"/>
      <c r="C495" s="145"/>
      <c r="D495" s="77"/>
      <c r="E495" s="77"/>
    </row>
    <row r="496" spans="1:5" ht="13.2" x14ac:dyDescent="0.25">
      <c r="A496" s="144"/>
      <c r="B496" s="138"/>
      <c r="C496" s="145"/>
      <c r="D496" s="77"/>
      <c r="E496" s="77"/>
    </row>
    <row r="497" spans="1:5" ht="13.2" x14ac:dyDescent="0.25">
      <c r="A497" s="144"/>
      <c r="B497" s="138"/>
      <c r="C497" s="145"/>
      <c r="D497" s="77"/>
      <c r="E497" s="77"/>
    </row>
    <row r="498" spans="1:5" ht="13.2" x14ac:dyDescent="0.25">
      <c r="A498" s="144"/>
      <c r="B498" s="138"/>
      <c r="C498" s="145"/>
      <c r="D498" s="77"/>
      <c r="E498" s="77"/>
    </row>
    <row r="499" spans="1:5" ht="13.2" x14ac:dyDescent="0.25">
      <c r="A499" s="144"/>
      <c r="B499" s="138"/>
      <c r="C499" s="145"/>
      <c r="D499" s="77"/>
      <c r="E499" s="77"/>
    </row>
    <row r="500" spans="1:5" ht="13.2" x14ac:dyDescent="0.25">
      <c r="A500" s="144"/>
      <c r="B500" s="138"/>
      <c r="C500" s="145"/>
      <c r="D500" s="77"/>
      <c r="E500" s="77"/>
    </row>
    <row r="501" spans="1:5" ht="13.2" x14ac:dyDescent="0.25">
      <c r="A501" s="144"/>
      <c r="B501" s="138"/>
      <c r="C501" s="145"/>
      <c r="D501" s="77"/>
      <c r="E501" s="77"/>
    </row>
    <row r="502" spans="1:5" ht="13.2" x14ac:dyDescent="0.25">
      <c r="A502" s="144"/>
      <c r="B502" s="138"/>
      <c r="C502" s="145"/>
      <c r="D502" s="77"/>
      <c r="E502" s="77"/>
    </row>
    <row r="503" spans="1:5" ht="13.2" x14ac:dyDescent="0.25">
      <c r="A503" s="144"/>
      <c r="B503" s="138"/>
      <c r="C503" s="145"/>
      <c r="D503" s="77"/>
      <c r="E503" s="77"/>
    </row>
    <row r="504" spans="1:5" ht="13.2" x14ac:dyDescent="0.25">
      <c r="A504" s="144"/>
      <c r="B504" s="138"/>
      <c r="C504" s="145"/>
      <c r="D504" s="77"/>
      <c r="E504" s="77"/>
    </row>
    <row r="505" spans="1:5" ht="13.2" x14ac:dyDescent="0.25">
      <c r="A505" s="144"/>
      <c r="B505" s="138"/>
      <c r="C505" s="145"/>
      <c r="D505" s="77"/>
      <c r="E505" s="77"/>
    </row>
    <row r="506" spans="1:5" ht="13.2" x14ac:dyDescent="0.25">
      <c r="A506" s="144"/>
      <c r="B506" s="138"/>
      <c r="C506" s="145"/>
      <c r="D506" s="77"/>
      <c r="E506" s="77"/>
    </row>
    <row r="507" spans="1:5" ht="13.2" x14ac:dyDescent="0.25">
      <c r="A507" s="144"/>
      <c r="B507" s="138"/>
      <c r="C507" s="145"/>
      <c r="D507" s="77"/>
      <c r="E507" s="77"/>
    </row>
    <row r="508" spans="1:5" ht="13.2" x14ac:dyDescent="0.25">
      <c r="A508" s="144"/>
      <c r="B508" s="138"/>
      <c r="C508" s="145"/>
      <c r="D508" s="77"/>
      <c r="E508" s="77"/>
    </row>
    <row r="509" spans="1:5" ht="13.2" x14ac:dyDescent="0.25">
      <c r="A509" s="144"/>
      <c r="B509" s="138"/>
      <c r="C509" s="145"/>
      <c r="D509" s="77"/>
      <c r="E509" s="77"/>
    </row>
    <row r="510" spans="1:5" ht="13.2" x14ac:dyDescent="0.25">
      <c r="A510" s="144"/>
      <c r="B510" s="138"/>
      <c r="C510" s="145"/>
      <c r="D510" s="77"/>
      <c r="E510" s="77"/>
    </row>
    <row r="511" spans="1:5" ht="13.2" x14ac:dyDescent="0.25">
      <c r="A511" s="144"/>
      <c r="B511" s="138"/>
      <c r="C511" s="145"/>
      <c r="D511" s="77"/>
      <c r="E511" s="77"/>
    </row>
    <row r="512" spans="1:5" ht="13.2" x14ac:dyDescent="0.25">
      <c r="A512" s="144"/>
      <c r="B512" s="138"/>
      <c r="C512" s="145"/>
      <c r="D512" s="77"/>
      <c r="E512" s="77"/>
    </row>
    <row r="513" spans="1:5" ht="13.2" x14ac:dyDescent="0.25">
      <c r="A513" s="144"/>
      <c r="B513" s="138"/>
      <c r="C513" s="145"/>
      <c r="D513" s="77"/>
      <c r="E513" s="77"/>
    </row>
    <row r="514" spans="1:5" ht="13.2" x14ac:dyDescent="0.25">
      <c r="A514" s="144"/>
      <c r="B514" s="138"/>
      <c r="C514" s="145"/>
      <c r="D514" s="77"/>
      <c r="E514" s="77"/>
    </row>
    <row r="515" spans="1:5" ht="13.2" x14ac:dyDescent="0.25">
      <c r="A515" s="144"/>
      <c r="B515" s="138"/>
      <c r="C515" s="145"/>
      <c r="D515" s="77"/>
      <c r="E515" s="77"/>
    </row>
    <row r="516" spans="1:5" ht="13.2" x14ac:dyDescent="0.25">
      <c r="A516" s="144"/>
      <c r="B516" s="138"/>
      <c r="C516" s="145"/>
      <c r="D516" s="77"/>
      <c r="E516" s="77"/>
    </row>
    <row r="517" spans="1:5" ht="13.2" x14ac:dyDescent="0.25">
      <c r="A517" s="144"/>
      <c r="B517" s="138"/>
      <c r="C517" s="145"/>
      <c r="D517" s="77"/>
      <c r="E517" s="77"/>
    </row>
    <row r="518" spans="1:5" ht="13.2" x14ac:dyDescent="0.25">
      <c r="A518" s="144"/>
      <c r="B518" s="138"/>
      <c r="C518" s="145"/>
      <c r="D518" s="77"/>
      <c r="E518" s="77"/>
    </row>
    <row r="519" spans="1:5" ht="13.2" x14ac:dyDescent="0.25">
      <c r="A519" s="144"/>
      <c r="B519" s="138"/>
      <c r="C519" s="145"/>
      <c r="D519" s="77"/>
      <c r="E519" s="77"/>
    </row>
    <row r="520" spans="1:5" ht="13.2" x14ac:dyDescent="0.25">
      <c r="A520" s="144"/>
      <c r="B520" s="138"/>
      <c r="C520" s="145"/>
      <c r="D520" s="77"/>
      <c r="E520" s="77"/>
    </row>
    <row r="521" spans="1:5" ht="13.2" x14ac:dyDescent="0.25">
      <c r="A521" s="144"/>
      <c r="B521" s="138"/>
      <c r="C521" s="145"/>
      <c r="D521" s="77"/>
      <c r="E521" s="77"/>
    </row>
    <row r="522" spans="1:5" ht="13.2" x14ac:dyDescent="0.25">
      <c r="A522" s="144"/>
      <c r="B522" s="138"/>
      <c r="C522" s="145"/>
      <c r="D522" s="77"/>
      <c r="E522" s="77"/>
    </row>
    <row r="523" spans="1:5" ht="13.2" x14ac:dyDescent="0.25">
      <c r="A523" s="144"/>
      <c r="B523" s="138"/>
      <c r="C523" s="145"/>
      <c r="D523" s="77"/>
      <c r="E523" s="77"/>
    </row>
    <row r="524" spans="1:5" ht="13.2" x14ac:dyDescent="0.25">
      <c r="A524" s="144"/>
      <c r="B524" s="138"/>
      <c r="C524" s="145"/>
      <c r="D524" s="77"/>
      <c r="E524" s="77"/>
    </row>
    <row r="525" spans="1:5" ht="13.2" x14ac:dyDescent="0.25">
      <c r="A525" s="144"/>
      <c r="B525" s="138"/>
      <c r="C525" s="145"/>
      <c r="D525" s="77"/>
      <c r="E525" s="77"/>
    </row>
    <row r="526" spans="1:5" ht="13.2" x14ac:dyDescent="0.25">
      <c r="A526" s="144"/>
      <c r="B526" s="138"/>
      <c r="C526" s="145"/>
      <c r="D526" s="77"/>
      <c r="E526" s="77"/>
    </row>
    <row r="527" spans="1:5" ht="13.2" x14ac:dyDescent="0.25">
      <c r="A527" s="144"/>
      <c r="B527" s="138"/>
      <c r="C527" s="145"/>
      <c r="D527" s="77"/>
      <c r="E527" s="77"/>
    </row>
    <row r="528" spans="1:5" ht="13.2" x14ac:dyDescent="0.25">
      <c r="A528" s="144"/>
      <c r="B528" s="138"/>
      <c r="C528" s="145"/>
      <c r="D528" s="77"/>
      <c r="E528" s="77"/>
    </row>
    <row r="529" spans="1:5" ht="13.2" x14ac:dyDescent="0.25">
      <c r="A529" s="144"/>
      <c r="B529" s="138"/>
      <c r="C529" s="145"/>
      <c r="D529" s="77"/>
      <c r="E529" s="77"/>
    </row>
    <row r="530" spans="1:5" ht="13.2" x14ac:dyDescent="0.25">
      <c r="A530" s="144"/>
      <c r="B530" s="138"/>
      <c r="C530" s="145"/>
      <c r="D530" s="77"/>
      <c r="E530" s="77"/>
    </row>
    <row r="531" spans="1:5" ht="13.2" x14ac:dyDescent="0.25">
      <c r="A531" s="144"/>
      <c r="B531" s="138"/>
      <c r="C531" s="145"/>
      <c r="D531" s="77"/>
      <c r="E531" s="77"/>
    </row>
    <row r="532" spans="1:5" ht="13.2" x14ac:dyDescent="0.25">
      <c r="A532" s="144"/>
      <c r="B532" s="138"/>
      <c r="C532" s="145"/>
      <c r="D532" s="77"/>
      <c r="E532" s="77"/>
    </row>
    <row r="533" spans="1:5" ht="13.2" x14ac:dyDescent="0.25">
      <c r="A533" s="144"/>
      <c r="B533" s="138"/>
      <c r="C533" s="145"/>
      <c r="D533" s="77"/>
      <c r="E533" s="77"/>
    </row>
    <row r="534" spans="1:5" ht="13.2" x14ac:dyDescent="0.25">
      <c r="A534" s="144"/>
      <c r="B534" s="138"/>
      <c r="C534" s="145"/>
      <c r="D534" s="77"/>
      <c r="E534" s="77"/>
    </row>
    <row r="535" spans="1:5" ht="13.2" x14ac:dyDescent="0.25">
      <c r="A535" s="144"/>
      <c r="B535" s="138"/>
      <c r="C535" s="145"/>
      <c r="D535" s="77"/>
      <c r="E535" s="77"/>
    </row>
    <row r="536" spans="1:5" ht="13.2" x14ac:dyDescent="0.25">
      <c r="A536" s="144"/>
      <c r="B536" s="138"/>
      <c r="C536" s="145"/>
      <c r="D536" s="77"/>
      <c r="E536" s="77"/>
    </row>
    <row r="537" spans="1:5" ht="13.2" x14ac:dyDescent="0.25">
      <c r="A537" s="144"/>
      <c r="B537" s="138"/>
      <c r="C537" s="145"/>
      <c r="D537" s="77"/>
      <c r="E537" s="77"/>
    </row>
    <row r="538" spans="1:5" ht="13.2" x14ac:dyDescent="0.25">
      <c r="A538" s="144"/>
      <c r="B538" s="138"/>
      <c r="C538" s="145"/>
      <c r="D538" s="77"/>
      <c r="E538" s="77"/>
    </row>
    <row r="539" spans="1:5" ht="13.2" x14ac:dyDescent="0.25">
      <c r="A539" s="144"/>
      <c r="B539" s="138"/>
      <c r="C539" s="145"/>
      <c r="D539" s="77"/>
      <c r="E539" s="77"/>
    </row>
    <row r="540" spans="1:5" ht="13.2" x14ac:dyDescent="0.25">
      <c r="A540" s="144"/>
      <c r="B540" s="138"/>
      <c r="C540" s="145"/>
      <c r="D540" s="77"/>
      <c r="E540" s="77"/>
    </row>
    <row r="541" spans="1:5" ht="13.2" x14ac:dyDescent="0.25">
      <c r="A541" s="144"/>
      <c r="B541" s="138"/>
      <c r="C541" s="145"/>
      <c r="D541" s="77"/>
      <c r="E541" s="77"/>
    </row>
    <row r="542" spans="1:5" ht="13.2" x14ac:dyDescent="0.25">
      <c r="A542" s="144"/>
      <c r="B542" s="138"/>
      <c r="C542" s="145"/>
      <c r="D542" s="77"/>
      <c r="E542" s="77"/>
    </row>
    <row r="543" spans="1:5" ht="13.2" x14ac:dyDescent="0.25">
      <c r="A543" s="144"/>
      <c r="B543" s="138"/>
      <c r="C543" s="145"/>
      <c r="D543" s="77"/>
      <c r="E543" s="77"/>
    </row>
    <row r="544" spans="1:5" ht="13.2" x14ac:dyDescent="0.25">
      <c r="A544" s="144"/>
      <c r="B544" s="138"/>
      <c r="C544" s="145"/>
      <c r="D544" s="77"/>
      <c r="E544" s="77"/>
    </row>
    <row r="545" spans="1:5" ht="13.2" x14ac:dyDescent="0.25">
      <c r="A545" s="144"/>
      <c r="B545" s="138"/>
      <c r="C545" s="145"/>
      <c r="D545" s="77"/>
      <c r="E545" s="77"/>
    </row>
    <row r="546" spans="1:5" ht="13.2" x14ac:dyDescent="0.25">
      <c r="A546" s="144"/>
      <c r="B546" s="138"/>
      <c r="C546" s="145"/>
      <c r="D546" s="77"/>
      <c r="E546" s="77"/>
    </row>
    <row r="547" spans="1:5" ht="13.2" x14ac:dyDescent="0.25">
      <c r="A547" s="144"/>
      <c r="B547" s="138"/>
      <c r="C547" s="145"/>
      <c r="D547" s="77"/>
      <c r="E547" s="77"/>
    </row>
    <row r="548" spans="1:5" ht="13.2" x14ac:dyDescent="0.25">
      <c r="A548" s="144"/>
      <c r="B548" s="138"/>
      <c r="C548" s="145"/>
      <c r="D548" s="77"/>
      <c r="E548" s="77"/>
    </row>
    <row r="549" spans="1:5" ht="13.2" x14ac:dyDescent="0.25">
      <c r="A549" s="144"/>
      <c r="B549" s="138"/>
      <c r="C549" s="145"/>
      <c r="D549" s="77"/>
      <c r="E549" s="77"/>
    </row>
    <row r="550" spans="1:5" ht="13.2" x14ac:dyDescent="0.25">
      <c r="A550" s="144"/>
      <c r="B550" s="138"/>
      <c r="C550" s="145"/>
      <c r="D550" s="77"/>
      <c r="E550" s="77"/>
    </row>
    <row r="551" spans="1:5" ht="13.2" x14ac:dyDescent="0.25">
      <c r="A551" s="144"/>
      <c r="B551" s="138"/>
      <c r="C551" s="145"/>
      <c r="D551" s="77"/>
      <c r="E551" s="77"/>
    </row>
    <row r="552" spans="1:5" ht="13.2" x14ac:dyDescent="0.25">
      <c r="A552" s="144"/>
      <c r="B552" s="138"/>
      <c r="C552" s="145"/>
      <c r="D552" s="77"/>
      <c r="E552" s="77"/>
    </row>
    <row r="553" spans="1:5" ht="13.2" x14ac:dyDescent="0.25">
      <c r="A553" s="144"/>
      <c r="B553" s="138"/>
      <c r="C553" s="145"/>
      <c r="D553" s="77"/>
      <c r="E553" s="77"/>
    </row>
    <row r="554" spans="1:5" ht="13.2" x14ac:dyDescent="0.25">
      <c r="A554" s="144"/>
      <c r="B554" s="138"/>
      <c r="C554" s="145"/>
      <c r="D554" s="77"/>
      <c r="E554" s="77"/>
    </row>
    <row r="555" spans="1:5" ht="13.2" x14ac:dyDescent="0.25">
      <c r="A555" s="144"/>
      <c r="B555" s="138"/>
      <c r="C555" s="145"/>
      <c r="D555" s="77"/>
      <c r="E555" s="77"/>
    </row>
    <row r="556" spans="1:5" ht="13.2" x14ac:dyDescent="0.25">
      <c r="A556" s="144"/>
      <c r="B556" s="138"/>
      <c r="C556" s="145"/>
      <c r="D556" s="77"/>
      <c r="E556" s="77"/>
    </row>
    <row r="557" spans="1:5" ht="13.2" x14ac:dyDescent="0.25">
      <c r="A557" s="144"/>
      <c r="B557" s="138"/>
      <c r="C557" s="145"/>
      <c r="D557" s="77"/>
      <c r="E557" s="77"/>
    </row>
    <row r="558" spans="1:5" ht="13.2" x14ac:dyDescent="0.25">
      <c r="A558" s="144"/>
      <c r="B558" s="138"/>
      <c r="C558" s="145"/>
      <c r="D558" s="77"/>
      <c r="E558" s="77"/>
    </row>
    <row r="559" spans="1:5" ht="13.2" x14ac:dyDescent="0.25">
      <c r="A559" s="144"/>
      <c r="B559" s="138"/>
      <c r="C559" s="145"/>
      <c r="D559" s="77"/>
      <c r="E559" s="77"/>
    </row>
    <row r="560" spans="1:5" ht="13.2" x14ac:dyDescent="0.25">
      <c r="A560" s="144"/>
      <c r="B560" s="138"/>
      <c r="C560" s="145"/>
      <c r="D560" s="77"/>
      <c r="E560" s="77"/>
    </row>
    <row r="561" spans="1:5" ht="13.2" x14ac:dyDescent="0.25">
      <c r="A561" s="144"/>
      <c r="B561" s="138"/>
      <c r="C561" s="145"/>
      <c r="D561" s="77"/>
      <c r="E561" s="77"/>
    </row>
    <row r="562" spans="1:5" ht="13.2" x14ac:dyDescent="0.25">
      <c r="A562" s="144"/>
      <c r="B562" s="138"/>
      <c r="C562" s="145"/>
      <c r="D562" s="77"/>
      <c r="E562" s="77"/>
    </row>
    <row r="563" spans="1:5" ht="13.2" x14ac:dyDescent="0.25">
      <c r="A563" s="144"/>
      <c r="B563" s="138"/>
      <c r="C563" s="145"/>
      <c r="D563" s="77"/>
      <c r="E563" s="77"/>
    </row>
    <row r="564" spans="1:5" ht="13.2" x14ac:dyDescent="0.25">
      <c r="A564" s="144"/>
      <c r="B564" s="138"/>
      <c r="C564" s="145"/>
      <c r="D564" s="77"/>
      <c r="E564" s="77"/>
    </row>
    <row r="565" spans="1:5" ht="13.2" x14ac:dyDescent="0.25">
      <c r="A565" s="144"/>
      <c r="B565" s="138"/>
      <c r="C565" s="145"/>
      <c r="D565" s="77"/>
      <c r="E565" s="77"/>
    </row>
    <row r="566" spans="1:5" ht="13.2" x14ac:dyDescent="0.25">
      <c r="A566" s="144"/>
      <c r="B566" s="138"/>
      <c r="C566" s="145"/>
      <c r="D566" s="77"/>
      <c r="E566" s="77"/>
    </row>
    <row r="567" spans="1:5" ht="13.2" x14ac:dyDescent="0.25">
      <c r="A567" s="144"/>
      <c r="B567" s="138"/>
      <c r="C567" s="145"/>
      <c r="D567" s="77"/>
      <c r="E567" s="77"/>
    </row>
    <row r="568" spans="1:5" ht="13.2" x14ac:dyDescent="0.25">
      <c r="A568" s="144"/>
      <c r="B568" s="138"/>
      <c r="C568" s="145"/>
      <c r="D568" s="77"/>
      <c r="E568" s="77"/>
    </row>
    <row r="569" spans="1:5" ht="13.2" x14ac:dyDescent="0.25">
      <c r="A569" s="144"/>
      <c r="B569" s="138"/>
      <c r="C569" s="145"/>
      <c r="D569" s="77"/>
      <c r="E569" s="77"/>
    </row>
    <row r="570" spans="1:5" ht="13.2" x14ac:dyDescent="0.25">
      <c r="A570" s="144"/>
      <c r="B570" s="138"/>
      <c r="C570" s="145"/>
      <c r="D570" s="77"/>
      <c r="E570" s="77"/>
    </row>
    <row r="571" spans="1:5" ht="13.2" x14ac:dyDescent="0.25">
      <c r="A571" s="144"/>
      <c r="B571" s="138"/>
      <c r="C571" s="145"/>
      <c r="D571" s="77"/>
      <c r="E571" s="77"/>
    </row>
    <row r="572" spans="1:5" ht="13.2" x14ac:dyDescent="0.25">
      <c r="A572" s="144"/>
      <c r="B572" s="138"/>
      <c r="C572" s="145"/>
      <c r="D572" s="77"/>
      <c r="E572" s="77"/>
    </row>
    <row r="573" spans="1:5" ht="13.2" x14ac:dyDescent="0.25">
      <c r="A573" s="144"/>
      <c r="B573" s="138"/>
      <c r="C573" s="145"/>
      <c r="D573" s="77"/>
      <c r="E573" s="77"/>
    </row>
    <row r="574" spans="1:5" ht="13.2" x14ac:dyDescent="0.25">
      <c r="A574" s="144"/>
      <c r="B574" s="138"/>
      <c r="C574" s="145"/>
      <c r="D574" s="77"/>
      <c r="E574" s="77"/>
    </row>
    <row r="575" spans="1:5" ht="13.2" x14ac:dyDescent="0.25">
      <c r="A575" s="144"/>
      <c r="B575" s="138"/>
      <c r="C575" s="145"/>
      <c r="D575" s="77"/>
      <c r="E575" s="77"/>
    </row>
    <row r="576" spans="1:5" ht="13.2" x14ac:dyDescent="0.25">
      <c r="A576" s="144"/>
      <c r="B576" s="138"/>
      <c r="C576" s="145"/>
      <c r="D576" s="77"/>
      <c r="E576" s="77"/>
    </row>
    <row r="577" spans="1:5" ht="13.2" x14ac:dyDescent="0.25">
      <c r="A577" s="144"/>
      <c r="B577" s="138"/>
      <c r="C577" s="145"/>
      <c r="D577" s="77"/>
      <c r="E577" s="77"/>
    </row>
    <row r="578" spans="1:5" ht="13.2" x14ac:dyDescent="0.25">
      <c r="A578" s="144"/>
      <c r="B578" s="138"/>
      <c r="C578" s="145"/>
      <c r="D578" s="77"/>
      <c r="E578" s="77"/>
    </row>
    <row r="579" spans="1:5" ht="13.2" x14ac:dyDescent="0.25">
      <c r="A579" s="144"/>
      <c r="B579" s="138"/>
      <c r="C579" s="145"/>
      <c r="D579" s="77"/>
      <c r="E579" s="77"/>
    </row>
    <row r="580" spans="1:5" ht="13.2" x14ac:dyDescent="0.25">
      <c r="A580" s="144"/>
      <c r="B580" s="138"/>
      <c r="C580" s="145"/>
      <c r="D580" s="77"/>
      <c r="E580" s="77"/>
    </row>
    <row r="581" spans="1:5" ht="13.2" x14ac:dyDescent="0.25">
      <c r="A581" s="144"/>
      <c r="B581" s="138"/>
      <c r="C581" s="145"/>
      <c r="D581" s="77"/>
      <c r="E581" s="77"/>
    </row>
  </sheetData>
  <mergeCells count="4">
    <mergeCell ref="A2:A20"/>
    <mergeCell ref="A21:A39"/>
    <mergeCell ref="A40:A58"/>
    <mergeCell ref="A59:A77"/>
  </mergeCells>
  <conditionalFormatting sqref="D2:D76">
    <cfRule type="cellIs" dxfId="129" priority="1" operator="equal">
      <formula>"j"</formula>
    </cfRule>
  </conditionalFormatting>
  <conditionalFormatting sqref="E2:E76">
    <cfRule type="notContainsBlanks" dxfId="128" priority="2">
      <formula>LEN(TRIM(E2))&gt;0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344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8867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IFERROR(__xludf.DUMMYFUNCTION("Importrange(""https://docs.google.com/spreadsheets/d/1EZfs7UKElzTMFXi0R-iVhiup_ub3JJgGdMwRNVi7xpQ"",""Sheet1!A1:E81"")"),"Week")</f>
        <v>Week</v>
      </c>
      <c r="B1" s="124" t="str">
        <f ca="1">IFERROR(__xludf.DUMMYFUNCTION("""COMPUTED_VALUE"""),"Datum")</f>
        <v>Datum</v>
      </c>
      <c r="C1" s="125" t="str">
        <f ca="1">IFERROR(__xludf.DUMMYFUNCTION("""COMPUTED_VALUE"""),"Dag")</f>
        <v>Dag</v>
      </c>
      <c r="D1" t="str">
        <f ca="1">IFERROR(__xludf.DUMMYFUNCTION("""COMPUTED_VALUE"""),"Friso")</f>
        <v>Friso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</sheetData>
  <mergeCells count="4">
    <mergeCell ref="A2:A20"/>
    <mergeCell ref="A21:A39"/>
    <mergeCell ref="A40:A58"/>
    <mergeCell ref="A59:A77"/>
  </mergeCells>
  <conditionalFormatting sqref="D2:D76">
    <cfRule type="cellIs" dxfId="127" priority="1" operator="equal">
      <formula>"j"</formula>
    </cfRule>
  </conditionalFormatting>
  <conditionalFormatting sqref="E2:E76">
    <cfRule type="notContainsBlanks" dxfId="126" priority="2">
      <formula>LEN(TRIM(E2))&gt;0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6640625" customWidth="1"/>
    <col min="5" max="5" width="24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IFERROR(__xludf.DUMMYFUNCTION("Importrange(""https://docs.google.com/spreadsheets/d/1NJURm-d05TAIKGJT7uPrKNPlF2cCttxH2TcF1foNYRs/edit#gid=0"",""Sheet1!A1:e81"")"),"Week")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IFERROR(__xludf.DUMMYFUNCTION("""COMPUTED_VALUE"""),"Gijs")</f>
        <v>Gijs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1"/>
      <c r="C77" s="129"/>
      <c r="D77" s="128"/>
      <c r="E77" s="128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7">
    <cfRule type="containsText" dxfId="125" priority="1" operator="containsText" text="j">
      <formula>NOT(ISERROR(SEARCH(("j"),(D2))))</formula>
    </cfRule>
  </conditionalFormatting>
  <conditionalFormatting sqref="E2:E77">
    <cfRule type="notContainsBlanks" dxfId="124" priority="2">
      <formula>LEN(TRIM(E2))&gt;0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12.664062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IFERROR(__xludf.DUMMYFUNCTION("Importrange(""https://docs.google.com/spreadsheets/d/1Llb6vgOmbNgs4Tx7a9ty2b4xYP1HbK_RdpvND6wr-IY"",""Blad1!A1:E81"")"),"Week")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IFERROR(__xludf.DUMMYFUNCTION("""COMPUTED_VALUE"""),"GijsK")</f>
        <v>GijsK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/>
    </row>
    <row r="3" spans="1:5" ht="15.75" customHeight="1" x14ac:dyDescent="0.25">
      <c r="A3" s="196"/>
      <c r="B3" s="128"/>
      <c r="C3" s="129"/>
      <c r="D3" s="128" t="str">
        <f ca="1">IFERROR(__xludf.DUMMYFUNCTION("""COMPUTED_VALUE"""),"j")</f>
        <v>j</v>
      </c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 t="str">
        <f ca="1">IFERROR(__xludf.DUMMYFUNCTION("""COMPUTED_VALUE"""),"j")</f>
        <v>j</v>
      </c>
      <c r="E43" s="128"/>
    </row>
    <row r="44" spans="1:5" ht="13.2" x14ac:dyDescent="0.25">
      <c r="A44" s="196"/>
      <c r="B44" s="131"/>
      <c r="C44" s="129"/>
      <c r="D44" s="128" t="str">
        <f ca="1">IFERROR(__xludf.DUMMYFUNCTION("""COMPUTED_VALUE"""),"j")</f>
        <v>j</v>
      </c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 t="str">
        <f ca="1">IFERROR(__xludf.DUMMYFUNCTION("""COMPUTED_VALUE"""),"j")</f>
        <v>j</v>
      </c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 t="str">
        <f ca="1">IFERROR(__xludf.DUMMYFUNCTION("""COMPUTED_VALUE"""),"j")</f>
        <v>j</v>
      </c>
      <c r="E52" s="128"/>
    </row>
    <row r="53" spans="1:5" ht="13.2" x14ac:dyDescent="0.25">
      <c r="A53" s="196"/>
      <c r="B53" s="131"/>
      <c r="C53" s="129"/>
      <c r="D53" s="128" t="str">
        <f ca="1">IFERROR(__xludf.DUMMYFUNCTION("""COMPUTED_VALUE"""),"j")</f>
        <v>j</v>
      </c>
      <c r="E53" s="128"/>
    </row>
    <row r="54" spans="1:5" ht="13.2" x14ac:dyDescent="0.25">
      <c r="A54" s="196"/>
      <c r="B54" s="128"/>
      <c r="C54" s="130"/>
      <c r="D54" s="128" t="str">
        <f ca="1">IFERROR(__xludf.DUMMYFUNCTION("""COMPUTED_VALUE"""),"j")</f>
        <v>j</v>
      </c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 t="str">
        <f ca="1">IFERROR(__xludf.DUMMYFUNCTION("""COMPUTED_VALUE"""),"j")</f>
        <v>j</v>
      </c>
      <c r="E71" s="128"/>
    </row>
    <row r="72" spans="1:5" ht="13.2" x14ac:dyDescent="0.25">
      <c r="A72" s="196"/>
      <c r="B72" s="131"/>
      <c r="C72" s="129"/>
      <c r="D72" s="128" t="str">
        <f ca="1">IFERROR(__xludf.DUMMYFUNCTION("""COMPUTED_VALUE"""),"j")</f>
        <v>j</v>
      </c>
      <c r="E72" s="128"/>
    </row>
    <row r="73" spans="1:5" ht="13.2" x14ac:dyDescent="0.25">
      <c r="A73" s="196"/>
      <c r="B73" s="128"/>
      <c r="C73" s="130"/>
      <c r="D73" s="128" t="str">
        <f ca="1">IFERROR(__xludf.DUMMYFUNCTION("""COMPUTED_VALUE"""),"j")</f>
        <v>j</v>
      </c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 t="str">
        <f ca="1">IFERROR(__xludf.DUMMYFUNCTION("""COMPUTED_VALUE"""),"j")</f>
        <v>j</v>
      </c>
      <c r="E74" s="128"/>
    </row>
    <row r="75" spans="1:5" ht="13.2" x14ac:dyDescent="0.25">
      <c r="A75" s="196"/>
      <c r="B75" s="131"/>
      <c r="C75" s="129"/>
      <c r="D75" s="128" t="str">
        <f ca="1">IFERROR(__xludf.DUMMYFUNCTION("""COMPUTED_VALUE"""),"j")</f>
        <v>j</v>
      </c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2"/>
      <c r="C77" s="133"/>
      <c r="D77" s="134" t="str">
        <f ca="1">IFERROR(__xludf.DUMMYFUNCTION("""COMPUTED_VALUE"""),"j")</f>
        <v>j</v>
      </c>
      <c r="E77" s="13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>
        <f ca="1">IFERROR(__xludf.DUMMYFUNCTION("""COMPUTED_VALUE"""),15)</f>
        <v>15</v>
      </c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123" priority="1" operator="equal">
      <formula>"j"</formula>
    </cfRule>
  </conditionalFormatting>
  <conditionalFormatting sqref="E2:E76">
    <cfRule type="notContainsBlanks" dxfId="122" priority="2">
      <formula>LEN(TRIM(E2))&gt;0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6640625" customWidth="1"/>
    <col min="5" max="5" width="24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IFERROR(__xludf.DUMMYFUNCTION("Importrange(""https://docs.google.com/spreadsheets/d/11UMRP3xaBdcZ7vwY6S_-2c1mTwPpDMI7TRz5wD2uJu0/edit#gid=0"",""Blad1!A1:e81"")"),"Week")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IFERROR(__xludf.DUMMYFUNCTION("""COMPUTED_VALUE"""),"Gijs B")</f>
        <v>Gijs B</v>
      </c>
      <c r="E1" s="124"/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 t="str">
        <f ca="1">IFERROR(__xludf.DUMMYFUNCTION("""COMPUTED_VALUE"""),"j")</f>
        <v>j</v>
      </c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 t="str">
        <f ca="1">IFERROR(__xludf.DUMMYFUNCTION("""COMPUTED_VALUE"""),"j")</f>
        <v>j</v>
      </c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1"/>
      <c r="C77" s="129"/>
      <c r="D77" s="128"/>
      <c r="E77" s="128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  <c r="D78">
        <f ca="1">IFERROR(__xludf.DUMMYFUNCTION("""COMPUTED_VALUE"""),18)</f>
        <v>18</v>
      </c>
      <c r="E78" t="str">
        <f ca="1">IFERROR(__xludf.DUMMYFUNCTION("""COMPUTED_VALUE"""),"Graag op di 14 en wo 15 jan alleen in de avond ingedeeld worden als ik ook die middag werk.")</f>
        <v>Graag op di 14 en wo 15 jan alleen in de avond ingedeeld worden als ik ook die middag werk.</v>
      </c>
    </row>
    <row r="79" spans="1:5" ht="13.2" x14ac:dyDescent="0.25">
      <c r="C79">
        <f ca="1">IFERROR(__xludf.DUMMYFUNCTION("""COMPUTED_VALUE"""),4)</f>
        <v>4</v>
      </c>
      <c r="D79">
        <f ca="1">IFERROR(__xludf.DUMMYFUNCTION("""COMPUTED_VALUE"""),18)</f>
        <v>18</v>
      </c>
    </row>
    <row r="80" spans="1:5" ht="13.2" x14ac:dyDescent="0.25">
      <c r="C80">
        <f ca="1">IFERROR(__xludf.DUMMYFUNCTION("""COMPUTED_VALUE"""),5)</f>
        <v>5</v>
      </c>
      <c r="D80">
        <f ca="1">IFERROR(__xludf.DUMMYFUNCTION("""COMPUTED_VALUE"""),10)</f>
        <v>10</v>
      </c>
    </row>
    <row r="81" spans="3:4" ht="13.2" x14ac:dyDescent="0.25">
      <c r="C81">
        <f ca="1">IFERROR(__xludf.DUMMYFUNCTION("""COMPUTED_VALUE"""),6)</f>
        <v>6</v>
      </c>
      <c r="D81">
        <f ca="1">IFERROR(__xludf.DUMMYFUNCTION("""COMPUTED_VALUE"""),0)</f>
        <v>0</v>
      </c>
    </row>
  </sheetData>
  <mergeCells count="4">
    <mergeCell ref="A2:A20"/>
    <mergeCell ref="A21:A39"/>
    <mergeCell ref="A40:A58"/>
    <mergeCell ref="A59:A77"/>
  </mergeCells>
  <conditionalFormatting sqref="D2:D77">
    <cfRule type="containsText" dxfId="121" priority="1" operator="containsText" text="j">
      <formula>NOT(ISERROR(SEARCH(("j"),(D2))))</formula>
    </cfRule>
  </conditionalFormatting>
  <conditionalFormatting sqref="E2:E77">
    <cfRule type="notContainsBlanks" dxfId="120" priority="2">
      <formula>LEN(TRIM(E2))&gt;0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IFERROR(__xludf.DUMMYFUNCTION("Importrange(""https://docs.google.com/spreadsheets/d/1OqqHRK-A6Qz7Sw1fUvIeKGgx80VxCdS4OoHKtsC139M"",""Blad1!A1:e81"")"),"Week")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IFERROR(__xludf.DUMMYFUNCTION("""COMPUTED_VALUE"""),"Inge")</f>
        <v>Inge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119" priority="1" operator="equal">
      <formula>"j"</formula>
    </cfRule>
  </conditionalFormatting>
  <conditionalFormatting sqref="E2:E76">
    <cfRule type="notContainsBlanks" dxfId="118" priority="2">
      <formula>LEN(TRIM(E2))&gt;0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IFERROR(__xludf.DUMMYFUNCTION("Importrange(""https://docs.google.com/spreadsheets/d/19Cf69EC59goL-PdlQt8xVVAFnf_-ZKcia3xwK8mch2Q"",""Sheet1!A1:e81"")"),"Week")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IFERROR(__xludf.DUMMYFUNCTION("""COMPUTED_VALUE"""),"Ivo")</f>
        <v>Ivo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117" priority="1" operator="equal">
      <formula>"j"</formula>
    </cfRule>
  </conditionalFormatting>
  <conditionalFormatting sqref="E2:E76">
    <cfRule type="notContainsBlanks" dxfId="116" priority="2">
      <formula>LEN(TRIM(E2))&gt;0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IFERROR(__xludf.DUMMYFUNCTION("Importrange(""https://docs.google.com/spreadsheets/d/1fLxQueSEFrPpOf8KfKfECpcySziv4Om6ItvluPyYKu4"",""Sheet1!A1:e81"")"),"Week")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IFERROR(__xludf.DUMMYFUNCTION("""COMPUTED_VALUE"""),"Jasper")</f>
        <v>Jasper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115" priority="1" operator="equal">
      <formula>"j"</formula>
    </cfRule>
  </conditionalFormatting>
  <conditionalFormatting sqref="E2:E76">
    <cfRule type="notContainsBlanks" dxfId="114" priority="2">
      <formula>LEN(TRIM(E2))&gt;0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250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IFERROR(__xludf.DUMMYFUNCTION("Importrange(""https://docs.google.com/spreadsheets/d/1IKgaMan3ewHP0jiv7kWqr-RxuuswQjrsNPt6KFyiZFo"",""Sheet1!A1:e210"")"),"Week")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IFERROR(__xludf.DUMMYFUNCTION("""COMPUTED_VALUE"""),"Jacob")</f>
        <v>Jacob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5" ht="15.75" customHeight="1" x14ac:dyDescent="0.25">
      <c r="A15" s="196"/>
      <c r="B15" s="131"/>
      <c r="C15" s="129"/>
      <c r="D15" s="128" t="str">
        <f ca="1">IFERROR(__xludf.DUMMYFUNCTION("""COMPUTED_VALUE"""),"j")</f>
        <v>j</v>
      </c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 t="str">
        <f ca="1">IFERROR(__xludf.DUMMYFUNCTION("""COMPUTED_VALUE"""),"wintersport")</f>
        <v>wintersport</v>
      </c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>
        <f ca="1">IFERROR(__xludf.DUMMYFUNCTION("""COMPUTED_VALUE"""),18)</f>
        <v>18</v>
      </c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>
        <f ca="1">IFERROR(__xludf.DUMMYFUNCTION("""COMPUTED_VALUE"""),18)</f>
        <v>18</v>
      </c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>
        <f ca="1">IFERROR(__xludf.DUMMYFUNCTION("""COMPUTED_VALUE"""),0)</f>
        <v>0</v>
      </c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>
        <f ca="1">IFERROR(__xludf.DUMMYFUNCTION("""COMPUTED_VALUE"""),0)</f>
        <v>0</v>
      </c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</sheetData>
  <mergeCells count="4">
    <mergeCell ref="A2:A20"/>
    <mergeCell ref="A21:A39"/>
    <mergeCell ref="A40:A58"/>
    <mergeCell ref="A59:A77"/>
  </mergeCells>
  <conditionalFormatting sqref="D2:D77">
    <cfRule type="cellIs" dxfId="113" priority="1" operator="equal">
      <formula>"j"</formula>
    </cfRule>
  </conditionalFormatting>
  <conditionalFormatting sqref="E2:E76">
    <cfRule type="notContainsBlanks" dxfId="112" priority="2">
      <formula>LEN(TRIM(E2))&gt;0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IFERROR(__xludf.DUMMYFUNCTION("Importrange(""https://docs.google.com/spreadsheets/d/103Akkcl-ZlYAlDtIH9g4lvrJ5XY5DB1S5BlsXh3VFpk"",""Sheet1!A1:e81"")"),"Week")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IFERROR(__xludf.DUMMYFUNCTION("""COMPUTED_VALUE"""),"Jantine")</f>
        <v>Jantine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111" priority="1" operator="equal">
      <formula>"j"</formula>
    </cfRule>
  </conditionalFormatting>
  <conditionalFormatting sqref="E2:E76">
    <cfRule type="notContainsBlanks" dxfId="110" priority="2">
      <formula>LEN(TRIM(E2))&gt;0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E83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IFERROR(__xludf.DUMMYFUNCTION("Importrange(""https://docs.google.com/spreadsheets/d/1dUUy9QKvT5JOEgMaCqLBqSVURQlpLYJe4jEiKuvGgic/edit#gid=0"",""Blad1!A1:e81"")"),"Week")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IFERROR(__xludf.DUMMYFUNCTION("""COMPUTED_VALUE"""),"Jan")</f>
        <v>Jan</v>
      </c>
      <c r="E1" s="124"/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5" ht="15.75" customHeight="1" x14ac:dyDescent="0.25">
      <c r="A15" s="196"/>
      <c r="B15" s="131"/>
      <c r="C15" s="129"/>
      <c r="D15" s="128" t="str">
        <f ca="1">IFERROR(__xludf.DUMMYFUNCTION("""COMPUTED_VALUE"""),"j")</f>
        <v>j</v>
      </c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15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</sheetData>
  <mergeCells count="4">
    <mergeCell ref="A2:A20"/>
    <mergeCell ref="A21:A39"/>
    <mergeCell ref="A40:A58"/>
    <mergeCell ref="A59:A77"/>
  </mergeCells>
  <conditionalFormatting sqref="D2:D76">
    <cfRule type="cellIs" dxfId="109" priority="1" operator="equal">
      <formula>"j"</formula>
    </cfRule>
  </conditionalFormatting>
  <conditionalFormatting sqref="E2:E76">
    <cfRule type="notContainsBlanks" dxfId="108" priority="2">
      <formula>LEN(TRIM(E2))&gt;0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344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8867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IFERROR(__xludf.DUMMYFUNCTION("Importrange(""https://docs.google.com/spreadsheets/d/1EDMr3H6zJnGp71Gib7TjNE5pfb3tX-etZBXL3OHZccE"",""Sheet1!A1:E81"")"),"Week")</f>
        <v>Week</v>
      </c>
      <c r="B1" s="124" t="str">
        <f ca="1">IFERROR(__xludf.DUMMYFUNCTION("""COMPUTED_VALUE"""),"Datum")</f>
        <v>Datum</v>
      </c>
      <c r="C1" s="125" t="str">
        <f ca="1">IFERROR(__xludf.DUMMYFUNCTION("""COMPUTED_VALUE"""),"Dag")</f>
        <v>Dag</v>
      </c>
      <c r="D1" t="str">
        <f ca="1">IFERROR(__xludf.DUMMYFUNCTION("""COMPUTED_VALUE"""),"Jelle")</f>
        <v>Jelle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 t="str">
        <f ca="1">IFERROR(__xludf.DUMMYFUNCTION("""COMPUTED_VALUE"""),"j")</f>
        <v>j</v>
      </c>
      <c r="E43" s="128"/>
    </row>
    <row r="44" spans="1:5" ht="13.2" x14ac:dyDescent="0.25">
      <c r="A44" s="196"/>
      <c r="B44" s="131"/>
      <c r="C44" s="129"/>
      <c r="D44" s="128" t="str">
        <f ca="1">IFERROR(__xludf.DUMMYFUNCTION("""COMPUTED_VALUE"""),"j")</f>
        <v>j</v>
      </c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 t="str">
        <f ca="1">IFERROR(__xludf.DUMMYFUNCTION("""COMPUTED_VALUE"""),"j")</f>
        <v>j</v>
      </c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 t="str">
        <f ca="1">IFERROR(__xludf.DUMMYFUNCTION("""COMPUTED_VALUE"""),"liefste max 2 shifts, ook niet erg als het minder is")</f>
        <v>liefste max 2 shifts, ook niet erg als het minder is</v>
      </c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</sheetData>
  <mergeCells count="4">
    <mergeCell ref="A2:A20"/>
    <mergeCell ref="A21:A39"/>
    <mergeCell ref="A40:A58"/>
    <mergeCell ref="A59:A77"/>
  </mergeCells>
  <conditionalFormatting sqref="D2:D76">
    <cfRule type="cellIs" dxfId="107" priority="1" operator="equal">
      <formula>"j"</formula>
    </cfRule>
  </conditionalFormatting>
  <conditionalFormatting sqref="E2:E76">
    <cfRule type="notContainsBlanks" dxfId="106" priority="2">
      <formula>LEN(TRIM(E2))&gt;0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E344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8867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IFERROR(__xludf.DUMMYFUNCTION("Importrange(""https://docs.google.com/spreadsheets/d/13N0DEH4DOOo5bsRxkgHrlebBZ7u5Tx6-MX-tkzujhKo"",""Sheet1!A1:E81"")"),"Week")</f>
        <v>Week</v>
      </c>
      <c r="B1" s="124" t="str">
        <f ca="1">IFERROR(__xludf.DUMMYFUNCTION("""COMPUTED_VALUE"""),"Datum")</f>
        <v>Datum</v>
      </c>
      <c r="C1" s="125" t="str">
        <f ca="1">IFERROR(__xludf.DUMMYFUNCTION("""COMPUTED_VALUE"""),"Dag")</f>
        <v>Dag</v>
      </c>
      <c r="D1" t="str">
        <f ca="1">IFERROR(__xludf.DUMMYFUNCTION("""COMPUTED_VALUE"""),"Vincent")</f>
        <v>Vincent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</sheetData>
  <mergeCells count="4">
    <mergeCell ref="A2:A20"/>
    <mergeCell ref="A21:A39"/>
    <mergeCell ref="A40:A58"/>
    <mergeCell ref="A59:A77"/>
  </mergeCells>
  <conditionalFormatting sqref="D2:D76">
    <cfRule type="cellIs" dxfId="105" priority="1" operator="equal">
      <formula>"j"</formula>
    </cfRule>
  </conditionalFormatting>
  <conditionalFormatting sqref="E2:E76">
    <cfRule type="notContainsBlanks" dxfId="104" priority="2">
      <formula>LEN(TRIM(E2))&gt;0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E344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8867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IFERROR(__xludf.DUMMYFUNCTION("Importrange(""https://docs.google.com/spreadsheets/d/1PZ4OfGmIVd3yBn_n6ztsOXl3Uuag8VMMG497KnzfNMc"",""Sheet1!A1:E81"")"),"Week")</f>
        <v>Week</v>
      </c>
      <c r="B1" s="124" t="str">
        <f ca="1">IFERROR(__xludf.DUMMYFUNCTION("""COMPUTED_VALUE"""),"Datum")</f>
        <v>Datum</v>
      </c>
      <c r="C1" s="125" t="str">
        <f ca="1">IFERROR(__xludf.DUMMYFUNCTION("""COMPUTED_VALUE"""),"Dag")</f>
        <v>Dag</v>
      </c>
      <c r="D1" t="str">
        <f ca="1">IFERROR(__xludf.DUMMYFUNCTION("""COMPUTED_VALUE"""),"Joost")</f>
        <v>Joost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</sheetData>
  <mergeCells count="4">
    <mergeCell ref="A2:A20"/>
    <mergeCell ref="A21:A39"/>
    <mergeCell ref="A40:A58"/>
    <mergeCell ref="A59:A77"/>
  </mergeCells>
  <conditionalFormatting sqref="D2:D76">
    <cfRule type="cellIs" dxfId="103" priority="1" operator="equal">
      <formula>"j"</formula>
    </cfRule>
  </conditionalFormatting>
  <conditionalFormatting sqref="E2:E76">
    <cfRule type="notContainsBlanks" dxfId="102" priority="2">
      <formula>LEN(TRIM(E2))&gt;0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5.75" customHeight="1" x14ac:dyDescent="0.45">
      <c r="A1" s="137" t="str">
        <f ca="1">IFERROR(__xludf.DUMMYFUNCTION("Importrange(""https://docs.google.com/spreadsheets/d/1CurJJrFLzQGrENtCPgEQxTcOKUQATCaY_6JlwtYRM7U"",""Sheet1!A1:E81"")"),"Week")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IFERROR(__xludf.DUMMYFUNCTION("""COMPUTED_VALUE"""),"Jorn")</f>
        <v>Jorn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101" priority="1" operator="equal">
      <formula>"j"</formula>
    </cfRule>
  </conditionalFormatting>
  <conditionalFormatting sqref="E2:E76">
    <cfRule type="notContainsBlanks" dxfId="100" priority="2">
      <formula>LEN(TRIM(E2))&gt;0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5.75" customHeight="1" x14ac:dyDescent="0.45">
      <c r="A1" s="137" t="str">
        <f ca="1">IFERROR(__xludf.DUMMYFUNCTION("Importrange(""https://docs.google.com/spreadsheets/d/1l9NjMvs7kb3Cp_otoDKtPPqidgdkbq422qxP_CGZ_sc"",""Blad1!A1:E81"")"),"Week")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IFERROR(__xludf.DUMMYFUNCTION("""COMPUTED_VALUE"""),"Juliette")</f>
        <v>Juliette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 t="str">
        <f ca="1">IFERROR(__xludf.DUMMYFUNCTION("""COMPUTED_VALUE"""),"j")</f>
        <v>j</v>
      </c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 t="str">
        <f ca="1">IFERROR(__xludf.DUMMYFUNCTION("""COMPUTED_VALUE"""),"j")</f>
        <v>j</v>
      </c>
      <c r="E68" s="128"/>
    </row>
    <row r="69" spans="1:5" ht="13.2" x14ac:dyDescent="0.25">
      <c r="A69" s="196"/>
      <c r="B69" s="131"/>
      <c r="C69" s="129"/>
      <c r="D69" s="128" t="str">
        <f ca="1">IFERROR(__xludf.DUMMYFUNCTION("""COMPUTED_VALUE"""),"j")</f>
        <v>j</v>
      </c>
      <c r="E69" s="128"/>
    </row>
    <row r="70" spans="1:5" ht="13.2" x14ac:dyDescent="0.25">
      <c r="A70" s="196"/>
      <c r="B70" s="128"/>
      <c r="C70" s="130"/>
      <c r="D70" s="128" t="str">
        <f ca="1">IFERROR(__xludf.DUMMYFUNCTION("""COMPUTED_VALUE"""),"j")</f>
        <v>j</v>
      </c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 t="str">
        <f ca="1">IFERROR(__xludf.DUMMYFUNCTION("""COMPUTED_VALUE"""),"j")</f>
        <v>j</v>
      </c>
      <c r="E71" s="128"/>
    </row>
    <row r="72" spans="1:5" ht="13.2" x14ac:dyDescent="0.25">
      <c r="A72" s="196"/>
      <c r="B72" s="131"/>
      <c r="C72" s="129"/>
      <c r="D72" s="128" t="str">
        <f ca="1">IFERROR(__xludf.DUMMYFUNCTION("""COMPUTED_VALUE"""),"j")</f>
        <v>j</v>
      </c>
      <c r="E72" s="128"/>
    </row>
    <row r="73" spans="1:5" ht="13.2" x14ac:dyDescent="0.25">
      <c r="A73" s="196"/>
      <c r="B73" s="128"/>
      <c r="C73" s="130"/>
      <c r="D73" s="128" t="str">
        <f ca="1">IFERROR(__xludf.DUMMYFUNCTION("""COMPUTED_VALUE"""),"j")</f>
        <v>j</v>
      </c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 t="str">
        <f ca="1">IFERROR(__xludf.DUMMYFUNCTION("""COMPUTED_VALUE"""),"j")</f>
        <v>j</v>
      </c>
      <c r="E74" s="128"/>
    </row>
    <row r="75" spans="1:5" ht="13.2" x14ac:dyDescent="0.25">
      <c r="A75" s="196"/>
      <c r="B75" s="131"/>
      <c r="C75" s="129"/>
      <c r="D75" s="128" t="str">
        <f ca="1">IFERROR(__xludf.DUMMYFUNCTION("""COMPUTED_VALUE"""),"j")</f>
        <v>j</v>
      </c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5"/>
      <c r="C77" s="129"/>
      <c r="D77" s="64" t="str">
        <f ca="1">IFERROR(__xludf.DUMMYFUNCTION("""COMPUTED_VALUE"""),"j")</f>
        <v>j</v>
      </c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  <c r="D78">
        <f ca="1">IFERROR(__xludf.DUMMYFUNCTION("""COMPUTED_VALUE"""),10)</f>
        <v>10</v>
      </c>
    </row>
    <row r="79" spans="1:5" ht="13.2" x14ac:dyDescent="0.25">
      <c r="C79">
        <f ca="1">IFERROR(__xludf.DUMMYFUNCTION("""COMPUTED_VALUE"""),4)</f>
        <v>4</v>
      </c>
      <c r="D79">
        <f ca="1">IFERROR(__xludf.DUMMYFUNCTION("""COMPUTED_VALUE"""),10)</f>
        <v>10</v>
      </c>
    </row>
    <row r="80" spans="1:5" ht="13.2" x14ac:dyDescent="0.25">
      <c r="C80">
        <f ca="1">IFERROR(__xludf.DUMMYFUNCTION("""COMPUTED_VALUE"""),5)</f>
        <v>5</v>
      </c>
      <c r="D80">
        <f ca="1">IFERROR(__xludf.DUMMYFUNCTION("""COMPUTED_VALUE"""),10)</f>
        <v>10</v>
      </c>
    </row>
    <row r="81" spans="3:4" ht="13.2" x14ac:dyDescent="0.25">
      <c r="C81">
        <f ca="1">IFERROR(__xludf.DUMMYFUNCTION("""COMPUTED_VALUE"""),6)</f>
        <v>6</v>
      </c>
      <c r="D81">
        <f ca="1">IFERROR(__xludf.DUMMYFUNCTION("""COMPUTED_VALUE"""),10)</f>
        <v>10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99" priority="1" operator="equal">
      <formula>"j"</formula>
    </cfRule>
  </conditionalFormatting>
  <conditionalFormatting sqref="E2:E76">
    <cfRule type="notContainsBlanks" dxfId="98" priority="2">
      <formula>LEN(TRIM(E2))&gt;0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5.75" customHeight="1" x14ac:dyDescent="0.45">
      <c r="A1" s="137" t="str">
        <f ca="1">IFERROR(__xludf.DUMMYFUNCTION("Importrange(""https://docs.google.com/spreadsheets/d/18XdPA2vDoGtFhDWtGKeQJVM6YUYDKtL-hBGT-9Hc1v8"",""Sheet1!A1:E81"")"),"Week")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IFERROR(__xludf.DUMMYFUNCTION("""COMPUTED_VALUE"""),"Klaas")</f>
        <v>Klaas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97" priority="1" operator="equal">
      <formula>"j"</formula>
    </cfRule>
  </conditionalFormatting>
  <conditionalFormatting sqref="E2:E76">
    <cfRule type="notContainsBlanks" dxfId="96" priority="2">
      <formula>LEN(TRIM(E2))&gt;0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5.75" customHeight="1" x14ac:dyDescent="0.45">
      <c r="A1" s="137" t="str">
        <f ca="1">IFERROR(__xludf.DUMMYFUNCTION("Importrange(""https://docs.google.com/spreadsheets/d/15qFfunalPu_ndl8PHkpk8Yu6rdVzJq6wGvFmYyfi46w"",""Sheet1!A1:E81"")"),"Week")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IFERROR(__xludf.DUMMYFUNCTION("""COMPUTED_VALUE"""),"Kurt")</f>
        <v>Kurt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 t="str">
        <f ca="1">IFERROR(__xludf.DUMMYFUNCTION("""COMPUTED_VALUE"""),"j")</f>
        <v>j</v>
      </c>
      <c r="E74" s="128"/>
    </row>
    <row r="75" spans="1:5" ht="13.2" x14ac:dyDescent="0.25">
      <c r="A75" s="196"/>
      <c r="B75" s="131"/>
      <c r="C75" s="129"/>
      <c r="D75" s="128" t="str">
        <f ca="1">IFERROR(__xludf.DUMMYFUNCTION("""COMPUTED_VALUE"""),"j")</f>
        <v>j</v>
      </c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5"/>
      <c r="C77" s="129"/>
      <c r="D77" s="64" t="str">
        <f ca="1">IFERROR(__xludf.DUMMYFUNCTION("""COMPUTED_VALUE"""),"j")</f>
        <v>j</v>
      </c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95" priority="1" operator="equal">
      <formula>"j"</formula>
    </cfRule>
  </conditionalFormatting>
  <conditionalFormatting sqref="E2:E76">
    <cfRule type="notContainsBlanks" dxfId="94" priority="2">
      <formula>LEN(TRIM(E2))&gt;0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E83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IFERROR(__xludf.DUMMYFUNCTION("Importrange(""https://docs.google.com/spreadsheets/d/1PYts69Th3XCExxSzGVqUJquVEer-rCG9QDA1xHM34Qo"",""Sheet1!A1:e81"")"),"Week")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IFERROR(__xludf.DUMMYFUNCTION("""COMPUTED_VALUE"""),"Lars M")</f>
        <v>Lars M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15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</sheetData>
  <mergeCells count="4">
    <mergeCell ref="A2:A20"/>
    <mergeCell ref="A21:A39"/>
    <mergeCell ref="A40:A58"/>
    <mergeCell ref="A59:A77"/>
  </mergeCells>
  <conditionalFormatting sqref="D2:D76">
    <cfRule type="cellIs" dxfId="93" priority="1" operator="equal">
      <formula>"j"</formula>
    </cfRule>
  </conditionalFormatting>
  <conditionalFormatting sqref="E2:E76">
    <cfRule type="notContainsBlanks" dxfId="92" priority="2">
      <formula>LEN(TRIM(E2))&gt;0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F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6" ht="15.75" customHeight="1" x14ac:dyDescent="0.45">
      <c r="A1" s="137" t="str">
        <f ca="1">IFERROR(__xludf.DUMMYFUNCTION("Importrange(""https://docs.google.com/spreadsheets/d/1ZE3c3nt0jEa9wkCbmKindYOpmiu4akmBQXdho82r2pA"",""Sheet1!A1:e81"")"),"Week")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IFERROR(__xludf.DUMMYFUNCTION("""COMPUTED_VALUE"""),"Lars T")</f>
        <v>Lars T</v>
      </c>
      <c r="E1" s="124" t="str">
        <f ca="1">IFERROR(__xludf.DUMMYFUNCTION("""COMPUTED_VALUE"""),"Opmerking")</f>
        <v>Opmerking</v>
      </c>
    </row>
    <row r="2" spans="1:6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6" ht="15.75" customHeight="1" x14ac:dyDescent="0.25">
      <c r="A3" s="196"/>
      <c r="B3" s="128"/>
      <c r="C3" s="129"/>
      <c r="D3" s="128"/>
      <c r="E3" s="128"/>
    </row>
    <row r="4" spans="1:6" ht="15.75" customHeight="1" x14ac:dyDescent="0.25">
      <c r="A4" s="196"/>
      <c r="B4" s="128"/>
      <c r="C4" s="130"/>
      <c r="D4" s="128"/>
      <c r="E4" s="128"/>
    </row>
    <row r="5" spans="1:6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  <c r="F5" s="61"/>
    </row>
    <row r="6" spans="1:6" ht="15.75" customHeight="1" x14ac:dyDescent="0.25">
      <c r="A6" s="196"/>
      <c r="B6" s="128"/>
      <c r="C6" s="129"/>
      <c r="D6" s="128"/>
      <c r="E6" s="128"/>
    </row>
    <row r="7" spans="1:6" ht="15.75" customHeight="1" x14ac:dyDescent="0.25">
      <c r="A7" s="196"/>
      <c r="B7" s="128"/>
      <c r="C7" s="130"/>
      <c r="D7" s="128"/>
      <c r="E7" s="128"/>
    </row>
    <row r="8" spans="1:6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6" ht="15.75" customHeight="1" x14ac:dyDescent="0.25">
      <c r="A9" s="196"/>
      <c r="B9" s="131"/>
      <c r="C9" s="129"/>
      <c r="D9" s="128"/>
      <c r="E9" s="128"/>
    </row>
    <row r="10" spans="1:6" ht="15.75" customHeight="1" x14ac:dyDescent="0.25">
      <c r="A10" s="196"/>
      <c r="B10" s="128"/>
      <c r="C10" s="130"/>
      <c r="D10" s="128"/>
      <c r="E10" s="128"/>
    </row>
    <row r="11" spans="1:6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6" ht="15.75" customHeight="1" x14ac:dyDescent="0.25">
      <c r="A12" s="196"/>
      <c r="B12" s="131"/>
      <c r="C12" s="129"/>
      <c r="D12" s="128"/>
      <c r="E12" s="128"/>
    </row>
    <row r="13" spans="1:6" ht="15.75" customHeight="1" x14ac:dyDescent="0.25">
      <c r="A13" s="196"/>
      <c r="B13" s="128"/>
      <c r="C13" s="130"/>
      <c r="D13" s="128"/>
      <c r="E13" s="128"/>
    </row>
    <row r="14" spans="1:6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6" ht="15.75" customHeight="1" x14ac:dyDescent="0.25">
      <c r="A15" s="196"/>
      <c r="B15" s="131"/>
      <c r="C15" s="129"/>
      <c r="D15" s="128"/>
      <c r="E15" s="128"/>
    </row>
    <row r="16" spans="1:6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 t="str">
        <f ca="1">IFERROR(__xludf.DUMMYFUNCTION("""COMPUTED_VALUE"""),"j")</f>
        <v>j</v>
      </c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 t="str">
        <f ca="1">IFERROR(__xludf.DUMMYFUNCTION("""COMPUTED_VALUE"""),"j")</f>
        <v>j</v>
      </c>
      <c r="E52" s="128"/>
    </row>
    <row r="53" spans="1:5" ht="13.2" x14ac:dyDescent="0.25">
      <c r="A53" s="196"/>
      <c r="B53" s="131"/>
      <c r="C53" s="129"/>
      <c r="D53" s="128" t="str">
        <f ca="1">IFERROR(__xludf.DUMMYFUNCTION("""COMPUTED_VALUE"""),"j")</f>
        <v>j</v>
      </c>
      <c r="E53" s="128"/>
    </row>
    <row r="54" spans="1:5" ht="13.2" x14ac:dyDescent="0.25">
      <c r="A54" s="196"/>
      <c r="B54" s="128"/>
      <c r="C54" s="130"/>
      <c r="D54" s="128" t="str">
        <f ca="1">IFERROR(__xludf.DUMMYFUNCTION("""COMPUTED_VALUE"""),"j")</f>
        <v>j</v>
      </c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 t="str">
        <f ca="1">IFERROR(__xludf.DUMMYFUNCTION("""COMPUTED_VALUE"""),"j")</f>
        <v>j</v>
      </c>
      <c r="E55" s="128"/>
    </row>
    <row r="56" spans="1:5" ht="13.2" x14ac:dyDescent="0.25">
      <c r="A56" s="196"/>
      <c r="B56" s="131"/>
      <c r="C56" s="129"/>
      <c r="D56" s="128" t="str">
        <f ca="1">IFERROR(__xludf.DUMMYFUNCTION("""COMPUTED_VALUE"""),"j")</f>
        <v>j</v>
      </c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 t="str">
        <f ca="1">IFERROR(__xludf.DUMMYFUNCTION("""COMPUTED_VALUE"""),"j")</f>
        <v>j</v>
      </c>
      <c r="E57" s="128"/>
    </row>
    <row r="58" spans="1:5" ht="13.2" x14ac:dyDescent="0.25">
      <c r="A58" s="197"/>
      <c r="B58" s="131"/>
      <c r="C58" s="129"/>
      <c r="D58" s="128" t="str">
        <f ca="1">IFERROR(__xludf.DUMMYFUNCTION("""COMPUTED_VALUE"""),"j")</f>
        <v>j</v>
      </c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91" priority="1" operator="equal">
      <formula>"j"</formula>
    </cfRule>
  </conditionalFormatting>
  <conditionalFormatting sqref="E2:E76">
    <cfRule type="notContainsBlanks" dxfId="90" priority="2">
      <formula>LEN(TRIM(E2))&gt;0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E8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2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IFERROR(__xludf.DUMMYFUNCTION("Importrange(""https://docs.google.com/spreadsheets/d/1wJOLZXNF5D7WufdGBLbbVk5owRBfxhrOj0HYBuLaz8c"",""Blad1!A1:e81"")"),"Week")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IFERROR(__xludf.DUMMYFUNCTION("""COMPUTED_VALUE"""),"Laetitia")</f>
        <v>Laetitia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 t="str">
        <f ca="1">IFERROR(__xludf.DUMMYFUNCTION("""COMPUTED_VALUE"""),"j")</f>
        <v>j</v>
      </c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 t="str">
        <f ca="1">IFERROR(__xludf.DUMMYFUNCTION("""COMPUTED_VALUE"""),"j")</f>
        <v>j</v>
      </c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 t="str">
        <f ca="1">IFERROR(__xludf.DUMMYFUNCTION("""COMPUTED_VALUE"""),"j")</f>
        <v>j</v>
      </c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 t="str">
        <f ca="1">IFERROR(__xludf.DUMMYFUNCTION("""COMPUTED_VALUE"""),"j")</f>
        <v>j</v>
      </c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 t="str">
        <f ca="1">IFERROR(__xludf.DUMMYFUNCTION("""COMPUTED_VALUE"""),"j")</f>
        <v>j</v>
      </c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 t="str">
        <f ca="1">IFERROR(__xludf.DUMMYFUNCTION("""COMPUTED_VALUE"""),"j")</f>
        <v>j</v>
      </c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 t="str">
        <f ca="1">IFERROR(__xludf.DUMMYFUNCTION("""COMPUTED_VALUE"""),"j")</f>
        <v>j</v>
      </c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154" t="str">
        <f ca="1">IFERROR(__xludf.DUMMYFUNCTION("""COMPUTED_VALUE"""),"j")</f>
        <v>j</v>
      </c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</sheetData>
  <mergeCells count="4">
    <mergeCell ref="A2:A20"/>
    <mergeCell ref="A21:A39"/>
    <mergeCell ref="A40:A58"/>
    <mergeCell ref="A59:A77"/>
  </mergeCells>
  <conditionalFormatting sqref="D2:D76">
    <cfRule type="cellIs" dxfId="89" priority="1" operator="equal">
      <formula>"j"</formula>
    </cfRule>
  </conditionalFormatting>
  <conditionalFormatting sqref="E2:E76">
    <cfRule type="notContainsBlanks" dxfId="88" priority="2">
      <formula>LEN(TRIM(E2))&gt;0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K1427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5" max="5" width="24.21875" customWidth="1"/>
    <col min="8" max="8" width="25.44140625" customWidth="1"/>
    <col min="10" max="10" width="18.33203125" customWidth="1"/>
    <col min="11" max="11" width="17.6640625" customWidth="1"/>
  </cols>
  <sheetData>
    <row r="1" spans="1:11" ht="14.4" x14ac:dyDescent="0.3">
      <c r="A1" s="64" t="str">
        <f ca="1">IFERROR(__xludf.DUMMYFUNCTION("Importrange(""https://docs.google.com/spreadsheets/d/1c1kJtBSrASUo6a8V6VWR82Jtu6co2IZkKFmssCdKBqs"",""Sheet1!A1:e81"")"),"Week")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IFERROR(__xludf.DUMMYFUNCTION("""COMPUTED_VALUE"""),"Laurens")</f>
        <v>Laurens</v>
      </c>
      <c r="E1" s="124" t="str">
        <f ca="1">IFERROR(__xludf.DUMMYFUNCTION("""COMPUTED_VALUE"""),"Opmerking")</f>
        <v>Opmerking</v>
      </c>
      <c r="G1" s="77"/>
      <c r="J1" s="148"/>
      <c r="K1" s="148"/>
    </row>
    <row r="2" spans="1:11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  <c r="G2" s="149"/>
      <c r="J2" s="148"/>
      <c r="K2" s="148"/>
    </row>
    <row r="3" spans="1:11" ht="15.75" customHeight="1" x14ac:dyDescent="0.25">
      <c r="A3" s="196"/>
      <c r="B3" s="128"/>
      <c r="C3" s="129"/>
      <c r="D3" s="128"/>
      <c r="E3" s="128"/>
      <c r="G3" s="149"/>
      <c r="J3" s="148"/>
      <c r="K3" s="148"/>
    </row>
    <row r="4" spans="1:11" ht="15.75" customHeight="1" x14ac:dyDescent="0.25">
      <c r="A4" s="196"/>
      <c r="B4" s="128"/>
      <c r="C4" s="130"/>
      <c r="D4" s="128"/>
      <c r="E4" s="128"/>
      <c r="G4" s="149"/>
      <c r="J4" s="148"/>
      <c r="K4" s="148"/>
    </row>
    <row r="5" spans="1:11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  <c r="G5" s="149"/>
      <c r="H5" s="150"/>
      <c r="I5" s="148"/>
      <c r="J5" s="77"/>
      <c r="K5" s="77"/>
    </row>
    <row r="6" spans="1:11" ht="15.75" customHeight="1" x14ac:dyDescent="0.25">
      <c r="A6" s="196"/>
      <c r="B6" s="128"/>
      <c r="C6" s="129"/>
      <c r="D6" s="128"/>
      <c r="E6" s="128"/>
      <c r="F6" s="61" t="s">
        <v>33</v>
      </c>
      <c r="G6" s="149"/>
      <c r="H6" s="150"/>
      <c r="I6" s="148"/>
      <c r="J6" s="77"/>
      <c r="K6" s="77"/>
    </row>
    <row r="7" spans="1:11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  <c r="G7" s="149"/>
      <c r="H7" s="199"/>
      <c r="I7" s="194"/>
      <c r="J7" s="194"/>
      <c r="K7" s="194"/>
    </row>
    <row r="8" spans="1:11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  <c r="G8" s="149"/>
      <c r="H8" s="77"/>
      <c r="I8" s="77"/>
      <c r="J8" s="77"/>
      <c r="K8" s="77"/>
    </row>
    <row r="9" spans="1:11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  <c r="G9" s="149"/>
      <c r="H9" s="200"/>
      <c r="I9" s="194"/>
      <c r="J9" s="148"/>
      <c r="K9" s="148"/>
    </row>
    <row r="10" spans="1:11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  <c r="G10" s="149"/>
      <c r="H10" s="150"/>
      <c r="I10" s="148"/>
      <c r="J10" s="148"/>
      <c r="K10" s="148"/>
    </row>
    <row r="11" spans="1:11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  <c r="G11" s="149"/>
      <c r="H11" s="150"/>
      <c r="I11" s="148"/>
      <c r="J11" s="148"/>
      <c r="K11" s="148"/>
    </row>
    <row r="12" spans="1:11" ht="15.75" customHeight="1" x14ac:dyDescent="0.25">
      <c r="A12" s="196"/>
      <c r="B12" s="131"/>
      <c r="C12" s="129"/>
      <c r="D12" s="128"/>
      <c r="E12" s="128"/>
      <c r="G12" s="149"/>
      <c r="H12" s="150"/>
      <c r="I12" s="148"/>
      <c r="J12" s="148"/>
      <c r="K12" s="148"/>
    </row>
    <row r="13" spans="1:11" ht="15.75" customHeight="1" x14ac:dyDescent="0.25">
      <c r="A13" s="196"/>
      <c r="B13" s="128"/>
      <c r="C13" s="130"/>
      <c r="D13" s="128"/>
      <c r="E13" s="128"/>
      <c r="G13" s="149"/>
      <c r="H13" s="150"/>
      <c r="I13" s="148"/>
      <c r="J13" s="77"/>
      <c r="K13" s="77"/>
    </row>
    <row r="14" spans="1:11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  <c r="G14" s="149"/>
      <c r="H14" s="150"/>
      <c r="I14" s="148"/>
      <c r="J14" s="77"/>
      <c r="K14" s="148"/>
    </row>
    <row r="15" spans="1:11" ht="15.75" customHeight="1" x14ac:dyDescent="0.25">
      <c r="A15" s="196"/>
      <c r="B15" s="131"/>
      <c r="C15" s="129"/>
      <c r="D15" s="128"/>
      <c r="E15" s="128"/>
      <c r="G15" s="149"/>
      <c r="H15" s="199"/>
      <c r="I15" s="194"/>
      <c r="J15" s="194"/>
      <c r="K15" s="194"/>
    </row>
    <row r="16" spans="1:11" ht="15.75" customHeight="1" x14ac:dyDescent="0.25">
      <c r="A16" s="196"/>
      <c r="B16" s="128"/>
      <c r="C16" s="130"/>
      <c r="D16" s="128"/>
      <c r="E16" s="128"/>
      <c r="G16" s="149"/>
      <c r="H16" s="194"/>
      <c r="I16" s="194"/>
      <c r="J16" s="194"/>
      <c r="K16" s="194"/>
    </row>
    <row r="17" spans="1:11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  <c r="G17" s="149"/>
      <c r="H17" s="77"/>
      <c r="I17" s="77"/>
      <c r="J17" s="77"/>
      <c r="K17" s="77"/>
    </row>
    <row r="18" spans="1:11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  <c r="G18" s="149"/>
      <c r="H18" s="77"/>
      <c r="I18" s="77"/>
      <c r="J18" s="77"/>
      <c r="K18" s="77"/>
    </row>
    <row r="19" spans="1:11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  <c r="G19" s="149"/>
      <c r="H19" s="200"/>
      <c r="I19" s="194"/>
      <c r="J19" s="148"/>
      <c r="K19" s="148"/>
    </row>
    <row r="20" spans="1:11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  <c r="G20" s="149"/>
      <c r="H20" s="150"/>
      <c r="I20" s="148"/>
      <c r="J20" s="148"/>
      <c r="K20" s="148"/>
    </row>
    <row r="21" spans="1:11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  <c r="G21" s="149"/>
      <c r="H21" s="150"/>
      <c r="I21" s="148"/>
      <c r="J21" s="148"/>
      <c r="K21" s="148"/>
    </row>
    <row r="22" spans="1:11" ht="15.75" customHeight="1" x14ac:dyDescent="0.25">
      <c r="A22" s="196"/>
      <c r="B22" s="131"/>
      <c r="C22" s="129"/>
      <c r="D22" s="128"/>
      <c r="E22" s="128"/>
      <c r="G22" s="149"/>
      <c r="H22" s="150"/>
      <c r="I22" s="148"/>
      <c r="J22" s="151"/>
      <c r="K22" s="150"/>
    </row>
    <row r="23" spans="1:11" ht="15.75" customHeight="1" x14ac:dyDescent="0.25">
      <c r="A23" s="196"/>
      <c r="B23" s="128"/>
      <c r="C23" s="130"/>
      <c r="D23" s="128"/>
      <c r="E23" s="128"/>
      <c r="G23" s="149"/>
      <c r="H23" s="150"/>
      <c r="I23" s="148"/>
      <c r="J23" s="77"/>
      <c r="K23" s="77"/>
    </row>
    <row r="24" spans="1:11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 t="str">
        <f ca="1">IFERROR(__xludf.DUMMYFUNCTION("""COMPUTED_VALUE"""),"J")</f>
        <v>J</v>
      </c>
      <c r="E24" s="128"/>
      <c r="G24" s="149"/>
      <c r="H24" s="150"/>
      <c r="I24" s="148"/>
      <c r="J24" s="77"/>
      <c r="K24" s="77"/>
    </row>
    <row r="25" spans="1:11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  <c r="G25" s="149"/>
      <c r="H25" s="199"/>
      <c r="I25" s="194"/>
      <c r="J25" s="194"/>
      <c r="K25" s="194"/>
    </row>
    <row r="26" spans="1:11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  <c r="G26" s="149"/>
      <c r="H26" s="77"/>
      <c r="I26" s="77"/>
      <c r="J26" s="77"/>
      <c r="K26" s="77"/>
    </row>
    <row r="27" spans="1:11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  <c r="G27" s="149"/>
    </row>
    <row r="28" spans="1:11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11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11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11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11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144" t="str">
        <f ca="1">IFERROR(__xludf.DUMMYFUNCTION("""COMPUTED_VALUE"""),"Uren beschikbaar in wk.")</f>
        <v>Uren beschikbaar in wk.</v>
      </c>
      <c r="B78" s="138"/>
      <c r="C78" s="145">
        <f ca="1">IFERROR(__xludf.DUMMYFUNCTION("""COMPUTED_VALUE"""),3)</f>
        <v>3</v>
      </c>
      <c r="D78" s="77"/>
      <c r="E78" s="77"/>
    </row>
    <row r="79" spans="1:5" ht="13.2" x14ac:dyDescent="0.25">
      <c r="A79" s="144"/>
      <c r="B79" s="138"/>
      <c r="C79" s="145">
        <f ca="1">IFERROR(__xludf.DUMMYFUNCTION("""COMPUTED_VALUE"""),4)</f>
        <v>4</v>
      </c>
      <c r="D79" s="77"/>
      <c r="E79" s="77"/>
    </row>
    <row r="80" spans="1:5" ht="13.2" x14ac:dyDescent="0.25">
      <c r="A80" s="144"/>
      <c r="B80" s="138"/>
      <c r="C80" s="145">
        <f ca="1">IFERROR(__xludf.DUMMYFUNCTION("""COMPUTED_VALUE"""),5)</f>
        <v>5</v>
      </c>
      <c r="D80" s="77"/>
      <c r="E80" s="77"/>
    </row>
    <row r="81" spans="1:5" ht="13.2" x14ac:dyDescent="0.25">
      <c r="A81" s="144"/>
      <c r="B81" s="138"/>
      <c r="C81" s="145">
        <f ca="1">IFERROR(__xludf.DUMMYFUNCTION("""COMPUTED_VALUE"""),6)</f>
        <v>6</v>
      </c>
      <c r="D81" s="77"/>
      <c r="E81" s="77"/>
    </row>
    <row r="82" spans="1:5" ht="13.2" x14ac:dyDescent="0.25">
      <c r="A82" s="144"/>
      <c r="B82" s="138"/>
      <c r="C82" s="145"/>
      <c r="D82" s="77"/>
      <c r="E82" s="77"/>
    </row>
    <row r="83" spans="1:5" ht="13.2" x14ac:dyDescent="0.25">
      <c r="A83" s="144"/>
      <c r="B83" s="138"/>
      <c r="C83" s="145"/>
      <c r="D83" s="77"/>
      <c r="E83" s="77"/>
    </row>
    <row r="84" spans="1:5" ht="13.2" x14ac:dyDescent="0.25">
      <c r="A84" s="144"/>
      <c r="B84" s="138"/>
      <c r="C84" s="145"/>
      <c r="D84" s="77"/>
      <c r="E84" s="77"/>
    </row>
    <row r="85" spans="1:5" ht="13.2" x14ac:dyDescent="0.25">
      <c r="A85" s="144"/>
      <c r="B85" s="138"/>
      <c r="C85" s="145"/>
      <c r="D85" s="77"/>
      <c r="E85" s="77"/>
    </row>
    <row r="86" spans="1:5" ht="13.2" x14ac:dyDescent="0.25">
      <c r="A86" s="144"/>
      <c r="B86" s="138"/>
      <c r="C86" s="145"/>
      <c r="D86" s="77"/>
      <c r="E86" s="77"/>
    </row>
    <row r="87" spans="1:5" ht="13.2" x14ac:dyDescent="0.25">
      <c r="A87" s="144"/>
      <c r="B87" s="138"/>
      <c r="C87" s="145"/>
      <c r="D87" s="77"/>
      <c r="E87" s="77"/>
    </row>
    <row r="88" spans="1:5" ht="13.2" x14ac:dyDescent="0.25">
      <c r="A88" s="144"/>
      <c r="B88" s="138"/>
      <c r="C88" s="145"/>
      <c r="D88" s="77"/>
      <c r="E88" s="77"/>
    </row>
    <row r="89" spans="1:5" ht="13.2" x14ac:dyDescent="0.25">
      <c r="A89" s="144"/>
      <c r="B89" s="138"/>
      <c r="C89" s="145"/>
      <c r="D89" s="77"/>
      <c r="E89" s="77"/>
    </row>
    <row r="90" spans="1:5" ht="13.2" x14ac:dyDescent="0.25">
      <c r="A90" s="144"/>
      <c r="B90" s="138"/>
      <c r="C90" s="145"/>
      <c r="D90" s="77"/>
      <c r="E90" s="77"/>
    </row>
    <row r="91" spans="1:5" ht="13.2" x14ac:dyDescent="0.25">
      <c r="A91" s="144"/>
      <c r="B91" s="138"/>
      <c r="C91" s="145"/>
      <c r="D91" s="77"/>
      <c r="E91" s="77"/>
    </row>
    <row r="92" spans="1:5" ht="13.2" x14ac:dyDescent="0.25">
      <c r="A92" s="144"/>
      <c r="B92" s="138"/>
      <c r="C92" s="145"/>
      <c r="D92" s="77"/>
      <c r="E92" s="77"/>
    </row>
    <row r="93" spans="1:5" ht="13.2" x14ac:dyDescent="0.25">
      <c r="A93" s="144"/>
      <c r="B93" s="138"/>
      <c r="C93" s="145"/>
      <c r="D93" s="77"/>
      <c r="E93" s="77"/>
    </row>
    <row r="94" spans="1:5" ht="13.2" x14ac:dyDescent="0.25">
      <c r="A94" s="144"/>
      <c r="B94" s="138"/>
      <c r="C94" s="145"/>
      <c r="D94" s="77"/>
      <c r="E94" s="77"/>
    </row>
    <row r="95" spans="1:5" ht="13.2" x14ac:dyDescent="0.25">
      <c r="A95" s="144"/>
      <c r="B95" s="138"/>
      <c r="C95" s="145"/>
      <c r="D95" s="77"/>
      <c r="E95" s="77"/>
    </row>
    <row r="96" spans="1:5" ht="13.2" x14ac:dyDescent="0.25">
      <c r="A96" s="144"/>
      <c r="B96" s="138"/>
      <c r="C96" s="145"/>
      <c r="D96" s="77"/>
      <c r="E96" s="77"/>
    </row>
    <row r="97" spans="1:5" ht="13.2" x14ac:dyDescent="0.25">
      <c r="A97" s="144"/>
      <c r="B97" s="138"/>
      <c r="C97" s="145"/>
      <c r="D97" s="77"/>
      <c r="E97" s="77"/>
    </row>
    <row r="98" spans="1:5" ht="13.2" x14ac:dyDescent="0.25">
      <c r="A98" s="144"/>
      <c r="B98" s="138"/>
      <c r="C98" s="145"/>
      <c r="D98" s="77"/>
      <c r="E98" s="77"/>
    </row>
    <row r="99" spans="1:5" ht="13.2" x14ac:dyDescent="0.25">
      <c r="A99" s="144"/>
      <c r="B99" s="138"/>
      <c r="C99" s="145"/>
      <c r="D99" s="77"/>
      <c r="E99" s="77"/>
    </row>
    <row r="100" spans="1:5" ht="13.2" x14ac:dyDescent="0.25">
      <c r="A100" s="144"/>
      <c r="B100" s="138"/>
      <c r="C100" s="145"/>
      <c r="D100" s="77"/>
      <c r="E100" s="77"/>
    </row>
    <row r="101" spans="1:5" ht="13.2" x14ac:dyDescent="0.25">
      <c r="A101" s="144"/>
      <c r="B101" s="138"/>
      <c r="C101" s="145"/>
      <c r="D101" s="77"/>
      <c r="E101" s="77"/>
    </row>
    <row r="102" spans="1:5" ht="13.2" x14ac:dyDescent="0.25">
      <c r="A102" s="144"/>
      <c r="B102" s="138"/>
      <c r="C102" s="145"/>
      <c r="D102" s="77"/>
      <c r="E102" s="77"/>
    </row>
    <row r="103" spans="1:5" ht="13.2" x14ac:dyDescent="0.25">
      <c r="A103" s="144"/>
      <c r="B103" s="138"/>
      <c r="C103" s="145"/>
      <c r="D103" s="77"/>
      <c r="E103" s="77"/>
    </row>
    <row r="104" spans="1:5" ht="13.2" x14ac:dyDescent="0.25">
      <c r="A104" s="144"/>
      <c r="B104" s="138"/>
      <c r="C104" s="145"/>
      <c r="D104" s="77"/>
      <c r="E104" s="77"/>
    </row>
    <row r="105" spans="1:5" ht="13.2" x14ac:dyDescent="0.25">
      <c r="A105" s="144"/>
      <c r="B105" s="138"/>
      <c r="C105" s="145"/>
      <c r="D105" s="77"/>
      <c r="E105" s="77"/>
    </row>
    <row r="106" spans="1:5" ht="13.2" x14ac:dyDescent="0.25">
      <c r="A106" s="144"/>
      <c r="B106" s="138"/>
      <c r="C106" s="145"/>
      <c r="D106" s="77"/>
      <c r="E106" s="77"/>
    </row>
    <row r="107" spans="1:5" ht="13.2" x14ac:dyDescent="0.25">
      <c r="A107" s="144"/>
      <c r="B107" s="138"/>
      <c r="C107" s="145"/>
      <c r="D107" s="77"/>
      <c r="E107" s="77"/>
    </row>
    <row r="108" spans="1:5" ht="13.2" x14ac:dyDescent="0.25">
      <c r="A108" s="144"/>
      <c r="B108" s="138"/>
      <c r="C108" s="145"/>
      <c r="D108" s="77"/>
      <c r="E108" s="77"/>
    </row>
    <row r="109" spans="1:5" ht="13.2" x14ac:dyDescent="0.25">
      <c r="A109" s="144"/>
      <c r="B109" s="138"/>
      <c r="C109" s="145"/>
      <c r="D109" s="77"/>
      <c r="E109" s="77"/>
    </row>
    <row r="110" spans="1:5" ht="13.2" x14ac:dyDescent="0.25">
      <c r="A110" s="144"/>
      <c r="B110" s="138"/>
      <c r="C110" s="145"/>
      <c r="D110" s="77"/>
      <c r="E110" s="77"/>
    </row>
    <row r="111" spans="1:5" ht="13.2" x14ac:dyDescent="0.25">
      <c r="A111" s="144"/>
      <c r="B111" s="138"/>
      <c r="C111" s="145"/>
      <c r="D111" s="77"/>
      <c r="E111" s="77"/>
    </row>
    <row r="112" spans="1:5" ht="13.2" x14ac:dyDescent="0.25">
      <c r="A112" s="144"/>
      <c r="B112" s="138"/>
      <c r="C112" s="145"/>
      <c r="D112" s="77"/>
      <c r="E112" s="77"/>
    </row>
    <row r="113" spans="1:5" ht="13.2" x14ac:dyDescent="0.25">
      <c r="A113" s="144"/>
      <c r="B113" s="138"/>
      <c r="C113" s="145"/>
      <c r="D113" s="77"/>
      <c r="E113" s="77"/>
    </row>
    <row r="114" spans="1:5" ht="13.2" x14ac:dyDescent="0.25">
      <c r="A114" s="144"/>
      <c r="B114" s="138"/>
      <c r="C114" s="145"/>
      <c r="D114" s="77"/>
      <c r="E114" s="77"/>
    </row>
    <row r="115" spans="1:5" ht="13.2" x14ac:dyDescent="0.25">
      <c r="A115" s="144"/>
      <c r="B115" s="138"/>
      <c r="C115" s="145"/>
      <c r="D115" s="77"/>
      <c r="E115" s="77"/>
    </row>
    <row r="116" spans="1:5" ht="13.2" x14ac:dyDescent="0.25">
      <c r="A116" s="144"/>
      <c r="B116" s="138"/>
      <c r="C116" s="145"/>
      <c r="D116" s="77"/>
      <c r="E116" s="77"/>
    </row>
    <row r="117" spans="1:5" ht="13.2" x14ac:dyDescent="0.25">
      <c r="A117" s="144"/>
      <c r="B117" s="138"/>
      <c r="C117" s="145"/>
      <c r="D117" s="77"/>
      <c r="E117" s="77"/>
    </row>
    <row r="118" spans="1:5" ht="13.2" x14ac:dyDescent="0.25">
      <c r="A118" s="144"/>
      <c r="B118" s="138"/>
      <c r="C118" s="145"/>
      <c r="D118" s="77"/>
      <c r="E118" s="77"/>
    </row>
    <row r="119" spans="1:5" ht="13.2" x14ac:dyDescent="0.25">
      <c r="A119" s="144"/>
      <c r="B119" s="138"/>
      <c r="C119" s="145"/>
      <c r="D119" s="77"/>
      <c r="E119" s="77"/>
    </row>
    <row r="120" spans="1:5" ht="13.2" x14ac:dyDescent="0.25">
      <c r="A120" s="144"/>
      <c r="B120" s="138"/>
      <c r="C120" s="145"/>
      <c r="D120" s="77"/>
      <c r="E120" s="77"/>
    </row>
    <row r="121" spans="1:5" ht="13.2" x14ac:dyDescent="0.25">
      <c r="A121" s="144"/>
      <c r="B121" s="138"/>
      <c r="C121" s="145"/>
      <c r="D121" s="77"/>
      <c r="E121" s="77"/>
    </row>
    <row r="122" spans="1:5" ht="13.2" x14ac:dyDescent="0.25">
      <c r="A122" s="144"/>
      <c r="B122" s="138"/>
      <c r="C122" s="145"/>
      <c r="D122" s="77"/>
      <c r="E122" s="77"/>
    </row>
    <row r="123" spans="1:5" ht="13.2" x14ac:dyDescent="0.25">
      <c r="A123" s="144"/>
      <c r="B123" s="138"/>
      <c r="C123" s="145"/>
      <c r="D123" s="77"/>
      <c r="E123" s="77"/>
    </row>
    <row r="124" spans="1:5" ht="13.2" x14ac:dyDescent="0.25">
      <c r="A124" s="144"/>
      <c r="B124" s="138"/>
      <c r="C124" s="145"/>
      <c r="D124" s="77"/>
      <c r="E124" s="77"/>
    </row>
    <row r="125" spans="1:5" ht="13.2" x14ac:dyDescent="0.25">
      <c r="A125" s="144"/>
      <c r="B125" s="138"/>
      <c r="C125" s="145"/>
      <c r="D125" s="77"/>
      <c r="E125" s="77"/>
    </row>
    <row r="126" spans="1:5" ht="13.2" x14ac:dyDescent="0.25">
      <c r="A126" s="144"/>
      <c r="B126" s="138"/>
      <c r="C126" s="145"/>
      <c r="D126" s="77"/>
      <c r="E126" s="77"/>
    </row>
    <row r="127" spans="1:5" ht="13.2" x14ac:dyDescent="0.25">
      <c r="A127" s="144"/>
      <c r="B127" s="138"/>
      <c r="C127" s="145"/>
      <c r="D127" s="77"/>
      <c r="E127" s="77"/>
    </row>
    <row r="128" spans="1:5" ht="13.2" x14ac:dyDescent="0.25">
      <c r="A128" s="144"/>
      <c r="B128" s="138"/>
      <c r="C128" s="145"/>
      <c r="D128" s="77"/>
      <c r="E128" s="77"/>
    </row>
    <row r="129" spans="1:5" ht="13.2" x14ac:dyDescent="0.25">
      <c r="A129" s="144"/>
      <c r="B129" s="138"/>
      <c r="C129" s="145"/>
      <c r="D129" s="77"/>
      <c r="E129" s="77"/>
    </row>
    <row r="130" spans="1:5" ht="13.2" x14ac:dyDescent="0.25">
      <c r="A130" s="144"/>
      <c r="B130" s="138"/>
      <c r="C130" s="145"/>
      <c r="D130" s="77"/>
      <c r="E130" s="77"/>
    </row>
    <row r="131" spans="1:5" ht="13.2" x14ac:dyDescent="0.25">
      <c r="A131" s="144"/>
      <c r="B131" s="138"/>
      <c r="C131" s="145"/>
      <c r="D131" s="77"/>
      <c r="E131" s="77"/>
    </row>
    <row r="132" spans="1:5" ht="13.2" x14ac:dyDescent="0.25">
      <c r="A132" s="144"/>
      <c r="B132" s="138"/>
      <c r="C132" s="145"/>
      <c r="D132" s="77"/>
      <c r="E132" s="77"/>
    </row>
    <row r="133" spans="1:5" ht="13.2" x14ac:dyDescent="0.25">
      <c r="A133" s="144"/>
      <c r="B133" s="138"/>
      <c r="C133" s="145"/>
      <c r="D133" s="77"/>
      <c r="E133" s="77"/>
    </row>
    <row r="134" spans="1:5" ht="13.2" x14ac:dyDescent="0.25">
      <c r="A134" s="144"/>
      <c r="B134" s="138"/>
      <c r="C134" s="145"/>
      <c r="D134" s="77"/>
      <c r="E134" s="77"/>
    </row>
    <row r="135" spans="1:5" ht="13.2" x14ac:dyDescent="0.25">
      <c r="A135" s="144"/>
      <c r="B135" s="138"/>
      <c r="C135" s="145"/>
      <c r="D135" s="77"/>
      <c r="E135" s="77"/>
    </row>
    <row r="136" spans="1:5" ht="13.2" x14ac:dyDescent="0.25">
      <c r="A136" s="144"/>
      <c r="B136" s="138"/>
      <c r="C136" s="145"/>
      <c r="D136" s="77"/>
      <c r="E136" s="77"/>
    </row>
    <row r="137" spans="1:5" ht="13.2" x14ac:dyDescent="0.25">
      <c r="A137" s="144"/>
      <c r="B137" s="138"/>
      <c r="C137" s="145"/>
      <c r="D137" s="77"/>
      <c r="E137" s="77"/>
    </row>
    <row r="138" spans="1:5" ht="13.2" x14ac:dyDescent="0.25">
      <c r="A138" s="144"/>
      <c r="B138" s="138"/>
      <c r="C138" s="145"/>
      <c r="D138" s="77"/>
      <c r="E138" s="77"/>
    </row>
    <row r="139" spans="1:5" ht="13.2" x14ac:dyDescent="0.25">
      <c r="A139" s="144"/>
      <c r="B139" s="138"/>
      <c r="C139" s="145"/>
      <c r="D139" s="77"/>
      <c r="E139" s="77"/>
    </row>
    <row r="140" spans="1:5" ht="13.2" x14ac:dyDescent="0.25">
      <c r="A140" s="144"/>
      <c r="B140" s="138"/>
      <c r="C140" s="145"/>
      <c r="D140" s="77"/>
      <c r="E140" s="77"/>
    </row>
    <row r="141" spans="1:5" ht="13.2" x14ac:dyDescent="0.25">
      <c r="A141" s="144"/>
      <c r="B141" s="138"/>
      <c r="C141" s="145"/>
      <c r="D141" s="77"/>
      <c r="E141" s="77"/>
    </row>
    <row r="142" spans="1:5" ht="13.2" x14ac:dyDescent="0.25">
      <c r="A142" s="144"/>
      <c r="B142" s="138"/>
      <c r="C142" s="145"/>
      <c r="D142" s="77"/>
      <c r="E142" s="77"/>
    </row>
    <row r="143" spans="1:5" ht="13.2" x14ac:dyDescent="0.25">
      <c r="A143" s="144"/>
      <c r="B143" s="138"/>
      <c r="C143" s="145"/>
      <c r="D143" s="77"/>
      <c r="E143" s="77"/>
    </row>
    <row r="144" spans="1:5" ht="13.2" x14ac:dyDescent="0.25">
      <c r="A144" s="144"/>
      <c r="B144" s="138"/>
      <c r="C144" s="145"/>
      <c r="D144" s="77"/>
      <c r="E144" s="77"/>
    </row>
    <row r="145" spans="1:5" ht="13.2" x14ac:dyDescent="0.25">
      <c r="A145" s="144"/>
      <c r="B145" s="138"/>
      <c r="C145" s="145"/>
      <c r="D145" s="77"/>
      <c r="E145" s="77"/>
    </row>
    <row r="146" spans="1:5" ht="13.2" x14ac:dyDescent="0.25">
      <c r="A146" s="144"/>
      <c r="B146" s="138"/>
      <c r="C146" s="145"/>
      <c r="D146" s="77"/>
      <c r="E146" s="77"/>
    </row>
    <row r="147" spans="1:5" ht="13.2" x14ac:dyDescent="0.25">
      <c r="A147" s="144"/>
      <c r="B147" s="138"/>
      <c r="C147" s="145"/>
      <c r="D147" s="77"/>
      <c r="E147" s="77"/>
    </row>
    <row r="148" spans="1:5" ht="13.2" x14ac:dyDescent="0.25">
      <c r="A148" s="144"/>
      <c r="B148" s="138"/>
      <c r="C148" s="145"/>
      <c r="D148" s="77"/>
      <c r="E148" s="77"/>
    </row>
    <row r="149" spans="1:5" ht="13.2" x14ac:dyDescent="0.25">
      <c r="A149" s="144"/>
      <c r="B149" s="138"/>
      <c r="C149" s="145"/>
      <c r="D149" s="77"/>
      <c r="E149" s="77"/>
    </row>
    <row r="150" spans="1:5" ht="13.2" x14ac:dyDescent="0.25">
      <c r="A150" s="144"/>
      <c r="B150" s="138"/>
      <c r="C150" s="145"/>
      <c r="D150" s="77"/>
      <c r="E150" s="77"/>
    </row>
    <row r="151" spans="1:5" ht="13.2" x14ac:dyDescent="0.25">
      <c r="A151" s="144"/>
      <c r="B151" s="138"/>
      <c r="C151" s="145"/>
      <c r="D151" s="77"/>
      <c r="E151" s="77"/>
    </row>
    <row r="152" spans="1:5" ht="13.2" x14ac:dyDescent="0.25">
      <c r="A152" s="144"/>
      <c r="B152" s="138"/>
      <c r="C152" s="145"/>
      <c r="D152" s="77"/>
      <c r="E152" s="77"/>
    </row>
    <row r="153" spans="1:5" ht="13.2" x14ac:dyDescent="0.25">
      <c r="A153" s="144"/>
      <c r="B153" s="138"/>
      <c r="C153" s="145"/>
      <c r="D153" s="77"/>
      <c r="E153" s="77"/>
    </row>
    <row r="154" spans="1:5" ht="13.2" x14ac:dyDescent="0.25">
      <c r="A154" s="144"/>
      <c r="B154" s="138"/>
      <c r="C154" s="145"/>
      <c r="D154" s="77"/>
      <c r="E154" s="77"/>
    </row>
    <row r="155" spans="1:5" ht="13.2" x14ac:dyDescent="0.25">
      <c r="A155" s="144"/>
      <c r="B155" s="138"/>
      <c r="C155" s="145"/>
      <c r="D155" s="77"/>
      <c r="E155" s="77"/>
    </row>
    <row r="156" spans="1:5" ht="13.2" x14ac:dyDescent="0.25">
      <c r="A156" s="144"/>
      <c r="B156" s="138"/>
      <c r="C156" s="145"/>
      <c r="D156" s="77"/>
      <c r="E156" s="77"/>
    </row>
    <row r="157" spans="1:5" ht="13.2" x14ac:dyDescent="0.25">
      <c r="A157" s="144"/>
      <c r="B157" s="138"/>
      <c r="C157" s="145"/>
      <c r="D157" s="77"/>
      <c r="E157" s="77"/>
    </row>
    <row r="158" spans="1:5" ht="13.2" x14ac:dyDescent="0.25">
      <c r="A158" s="144"/>
      <c r="B158" s="138"/>
      <c r="C158" s="145"/>
      <c r="D158" s="77"/>
      <c r="E158" s="77"/>
    </row>
    <row r="159" spans="1:5" ht="13.2" x14ac:dyDescent="0.25">
      <c r="A159" s="144"/>
      <c r="B159" s="138"/>
      <c r="C159" s="145"/>
      <c r="D159" s="77"/>
      <c r="E159" s="77"/>
    </row>
    <row r="160" spans="1:5" ht="13.2" x14ac:dyDescent="0.25">
      <c r="A160" s="144"/>
      <c r="B160" s="138"/>
      <c r="C160" s="145"/>
      <c r="D160" s="77"/>
      <c r="E160" s="77"/>
    </row>
    <row r="161" spans="1:5" ht="13.2" x14ac:dyDescent="0.25">
      <c r="A161" s="144"/>
      <c r="B161" s="138"/>
      <c r="C161" s="145"/>
      <c r="D161" s="77"/>
      <c r="E161" s="77"/>
    </row>
    <row r="162" spans="1:5" ht="13.2" x14ac:dyDescent="0.25">
      <c r="A162" s="144"/>
      <c r="B162" s="138"/>
      <c r="C162" s="145"/>
      <c r="D162" s="77"/>
      <c r="E162" s="77"/>
    </row>
    <row r="163" spans="1:5" ht="13.2" x14ac:dyDescent="0.25">
      <c r="A163" s="144"/>
      <c r="B163" s="138"/>
      <c r="C163" s="145"/>
      <c r="D163" s="77"/>
      <c r="E163" s="77"/>
    </row>
    <row r="164" spans="1:5" ht="13.2" x14ac:dyDescent="0.25">
      <c r="A164" s="144"/>
      <c r="B164" s="138"/>
      <c r="C164" s="145"/>
      <c r="D164" s="77"/>
      <c r="E164" s="77"/>
    </row>
    <row r="165" spans="1:5" ht="13.2" x14ac:dyDescent="0.25">
      <c r="A165" s="144"/>
      <c r="B165" s="138"/>
      <c r="C165" s="145"/>
      <c r="D165" s="77"/>
      <c r="E165" s="77"/>
    </row>
    <row r="166" spans="1:5" ht="13.2" x14ac:dyDescent="0.25">
      <c r="A166" s="144"/>
      <c r="B166" s="138"/>
      <c r="C166" s="145"/>
      <c r="D166" s="77"/>
      <c r="E166" s="77"/>
    </row>
    <row r="167" spans="1:5" ht="13.2" x14ac:dyDescent="0.25">
      <c r="A167" s="144"/>
      <c r="B167" s="138"/>
      <c r="C167" s="145"/>
      <c r="D167" s="77"/>
      <c r="E167" s="77"/>
    </row>
    <row r="168" spans="1:5" ht="13.2" x14ac:dyDescent="0.25">
      <c r="A168" s="144"/>
      <c r="B168" s="138"/>
      <c r="C168" s="145"/>
      <c r="D168" s="77"/>
      <c r="E168" s="77"/>
    </row>
    <row r="169" spans="1:5" ht="13.2" x14ac:dyDescent="0.25">
      <c r="A169" s="144"/>
      <c r="B169" s="138"/>
      <c r="C169" s="145"/>
      <c r="D169" s="77"/>
      <c r="E169" s="77"/>
    </row>
    <row r="170" spans="1:5" ht="13.2" x14ac:dyDescent="0.25">
      <c r="A170" s="144"/>
      <c r="B170" s="138"/>
      <c r="C170" s="145"/>
      <c r="D170" s="77"/>
      <c r="E170" s="77"/>
    </row>
    <row r="171" spans="1:5" ht="13.2" x14ac:dyDescent="0.25">
      <c r="A171" s="144"/>
      <c r="B171" s="138"/>
      <c r="C171" s="145"/>
      <c r="D171" s="77"/>
      <c r="E171" s="77"/>
    </row>
    <row r="172" spans="1:5" ht="13.2" x14ac:dyDescent="0.25">
      <c r="A172" s="144"/>
      <c r="B172" s="138"/>
      <c r="C172" s="145"/>
      <c r="D172" s="77"/>
      <c r="E172" s="77"/>
    </row>
    <row r="173" spans="1:5" ht="13.2" x14ac:dyDescent="0.25">
      <c r="A173" s="144"/>
      <c r="B173" s="138"/>
      <c r="C173" s="145"/>
      <c r="D173" s="77"/>
      <c r="E173" s="77"/>
    </row>
    <row r="174" spans="1:5" ht="13.2" x14ac:dyDescent="0.25">
      <c r="A174" s="144"/>
      <c r="B174" s="138"/>
      <c r="C174" s="145"/>
      <c r="D174" s="77"/>
      <c r="E174" s="77"/>
    </row>
    <row r="175" spans="1:5" ht="13.2" x14ac:dyDescent="0.25">
      <c r="A175" s="144"/>
      <c r="B175" s="138"/>
      <c r="C175" s="145"/>
      <c r="D175" s="77"/>
      <c r="E175" s="77"/>
    </row>
    <row r="176" spans="1:5" ht="13.2" x14ac:dyDescent="0.25">
      <c r="A176" s="144"/>
      <c r="B176" s="138"/>
      <c r="C176" s="145"/>
      <c r="D176" s="77"/>
      <c r="E176" s="77"/>
    </row>
    <row r="177" spans="1:5" ht="13.2" x14ac:dyDescent="0.25">
      <c r="A177" s="144"/>
      <c r="B177" s="138"/>
      <c r="C177" s="145"/>
      <c r="D177" s="77"/>
      <c r="E177" s="77"/>
    </row>
    <row r="178" spans="1:5" ht="13.2" x14ac:dyDescent="0.25">
      <c r="A178" s="144"/>
      <c r="B178" s="138"/>
      <c r="C178" s="145"/>
      <c r="D178" s="77"/>
      <c r="E178" s="77"/>
    </row>
    <row r="179" spans="1:5" ht="13.2" x14ac:dyDescent="0.25">
      <c r="A179" s="144"/>
      <c r="B179" s="138"/>
      <c r="C179" s="145"/>
      <c r="D179" s="77"/>
      <c r="E179" s="77"/>
    </row>
    <row r="180" spans="1:5" ht="13.2" x14ac:dyDescent="0.25">
      <c r="A180" s="144"/>
      <c r="B180" s="138"/>
      <c r="C180" s="145"/>
      <c r="D180" s="77"/>
      <c r="E180" s="77"/>
    </row>
    <row r="181" spans="1:5" ht="13.2" x14ac:dyDescent="0.25">
      <c r="A181" s="144"/>
      <c r="B181" s="138"/>
      <c r="C181" s="145"/>
      <c r="D181" s="77"/>
      <c r="E181" s="77"/>
    </row>
    <row r="182" spans="1:5" ht="13.2" x14ac:dyDescent="0.25">
      <c r="A182" s="144"/>
      <c r="B182" s="138"/>
      <c r="C182" s="145"/>
      <c r="D182" s="77"/>
      <c r="E182" s="77"/>
    </row>
    <row r="183" spans="1:5" ht="13.2" x14ac:dyDescent="0.25">
      <c r="A183" s="144"/>
      <c r="B183" s="138"/>
      <c r="C183" s="145"/>
      <c r="D183" s="77"/>
      <c r="E183" s="77"/>
    </row>
    <row r="184" spans="1:5" ht="13.2" x14ac:dyDescent="0.25">
      <c r="A184" s="144"/>
      <c r="B184" s="138"/>
      <c r="C184" s="145"/>
      <c r="D184" s="77"/>
      <c r="E184" s="77"/>
    </row>
    <row r="185" spans="1:5" ht="13.2" x14ac:dyDescent="0.25">
      <c r="A185" s="144"/>
      <c r="B185" s="138"/>
      <c r="C185" s="145"/>
      <c r="D185" s="77"/>
      <c r="E185" s="77"/>
    </row>
    <row r="186" spans="1:5" ht="13.2" x14ac:dyDescent="0.25">
      <c r="A186" s="144"/>
      <c r="B186" s="138"/>
      <c r="C186" s="145"/>
      <c r="D186" s="77"/>
      <c r="E186" s="77"/>
    </row>
    <row r="187" spans="1:5" ht="13.2" x14ac:dyDescent="0.25">
      <c r="A187" s="144"/>
      <c r="B187" s="138"/>
      <c r="C187" s="145"/>
      <c r="D187" s="77"/>
      <c r="E187" s="77"/>
    </row>
    <row r="188" spans="1:5" ht="13.2" x14ac:dyDescent="0.25">
      <c r="A188" s="144"/>
      <c r="B188" s="138"/>
      <c r="C188" s="145"/>
      <c r="D188" s="77"/>
      <c r="E188" s="77"/>
    </row>
    <row r="189" spans="1:5" ht="13.2" x14ac:dyDescent="0.25">
      <c r="A189" s="144"/>
      <c r="B189" s="138"/>
      <c r="C189" s="145"/>
      <c r="D189" s="77"/>
      <c r="E189" s="77"/>
    </row>
    <row r="190" spans="1:5" ht="13.2" x14ac:dyDescent="0.25">
      <c r="A190" s="144"/>
      <c r="B190" s="138"/>
      <c r="C190" s="145"/>
      <c r="D190" s="77"/>
      <c r="E190" s="77"/>
    </row>
    <row r="191" spans="1:5" ht="13.2" x14ac:dyDescent="0.25">
      <c r="A191" s="144"/>
      <c r="B191" s="138"/>
      <c r="C191" s="145"/>
      <c r="D191" s="77"/>
      <c r="E191" s="77"/>
    </row>
    <row r="192" spans="1:5" ht="13.2" x14ac:dyDescent="0.25">
      <c r="A192" s="144"/>
      <c r="B192" s="138"/>
      <c r="C192" s="145"/>
      <c r="D192" s="77"/>
      <c r="E192" s="77"/>
    </row>
    <row r="193" spans="1:5" ht="13.2" x14ac:dyDescent="0.25">
      <c r="A193" s="144"/>
      <c r="B193" s="138"/>
      <c r="C193" s="145"/>
      <c r="D193" s="77"/>
      <c r="E193" s="77"/>
    </row>
    <row r="194" spans="1:5" ht="13.2" x14ac:dyDescent="0.25">
      <c r="A194" s="144"/>
      <c r="B194" s="138"/>
      <c r="C194" s="145"/>
      <c r="D194" s="77"/>
      <c r="E194" s="77"/>
    </row>
    <row r="195" spans="1:5" ht="13.2" x14ac:dyDescent="0.25">
      <c r="A195" s="144"/>
      <c r="B195" s="138"/>
      <c r="C195" s="145"/>
      <c r="D195" s="77"/>
      <c r="E195" s="77"/>
    </row>
    <row r="196" spans="1:5" ht="13.2" x14ac:dyDescent="0.25">
      <c r="A196" s="144"/>
      <c r="B196" s="138"/>
      <c r="C196" s="145"/>
      <c r="D196" s="77"/>
      <c r="E196" s="77"/>
    </row>
    <row r="197" spans="1:5" ht="13.2" x14ac:dyDescent="0.25">
      <c r="A197" s="144"/>
      <c r="B197" s="138"/>
      <c r="C197" s="145"/>
      <c r="D197" s="77"/>
      <c r="E197" s="77"/>
    </row>
    <row r="198" spans="1:5" ht="13.2" x14ac:dyDescent="0.25">
      <c r="A198" s="144"/>
      <c r="B198" s="138"/>
      <c r="C198" s="145"/>
      <c r="D198" s="77"/>
      <c r="E198" s="77"/>
    </row>
    <row r="199" spans="1:5" ht="13.2" x14ac:dyDescent="0.25">
      <c r="A199" s="144"/>
      <c r="B199" s="138"/>
      <c r="C199" s="145"/>
      <c r="D199" s="77"/>
      <c r="E199" s="77"/>
    </row>
    <row r="200" spans="1:5" ht="13.2" x14ac:dyDescent="0.25">
      <c r="A200" s="144"/>
      <c r="B200" s="138"/>
      <c r="C200" s="145"/>
      <c r="D200" s="77"/>
      <c r="E200" s="77"/>
    </row>
    <row r="201" spans="1:5" ht="13.2" x14ac:dyDescent="0.25">
      <c r="A201" s="144"/>
      <c r="B201" s="138"/>
      <c r="C201" s="145"/>
      <c r="D201" s="77"/>
      <c r="E201" s="77"/>
    </row>
    <row r="202" spans="1:5" ht="13.2" x14ac:dyDescent="0.25">
      <c r="A202" s="144"/>
      <c r="B202" s="138"/>
      <c r="C202" s="145"/>
      <c r="D202" s="77"/>
      <c r="E202" s="77"/>
    </row>
    <row r="203" spans="1:5" ht="13.2" x14ac:dyDescent="0.25">
      <c r="A203" s="144"/>
      <c r="B203" s="138"/>
      <c r="C203" s="145"/>
      <c r="D203" s="77"/>
      <c r="E203" s="77"/>
    </row>
    <row r="204" spans="1:5" ht="13.2" x14ac:dyDescent="0.25">
      <c r="A204" s="144"/>
      <c r="B204" s="138"/>
      <c r="C204" s="145"/>
      <c r="D204" s="77"/>
      <c r="E204" s="77"/>
    </row>
    <row r="205" spans="1:5" ht="13.2" x14ac:dyDescent="0.25">
      <c r="A205" s="144"/>
      <c r="B205" s="138"/>
      <c r="C205" s="145"/>
      <c r="D205" s="77"/>
      <c r="E205" s="77"/>
    </row>
    <row r="206" spans="1:5" ht="13.2" x14ac:dyDescent="0.25">
      <c r="A206" s="144"/>
      <c r="B206" s="138"/>
      <c r="C206" s="145"/>
      <c r="D206" s="77"/>
      <c r="E206" s="77"/>
    </row>
    <row r="207" spans="1:5" ht="13.2" x14ac:dyDescent="0.25">
      <c r="A207" s="144"/>
      <c r="B207" s="138"/>
      <c r="C207" s="145"/>
      <c r="D207" s="77"/>
      <c r="E207" s="77"/>
    </row>
    <row r="208" spans="1:5" ht="13.2" x14ac:dyDescent="0.25">
      <c r="A208" s="144"/>
      <c r="B208" s="138"/>
      <c r="C208" s="145"/>
      <c r="D208" s="77"/>
      <c r="E208" s="77"/>
    </row>
    <row r="209" spans="1:5" ht="13.2" x14ac:dyDescent="0.25">
      <c r="A209" s="144"/>
      <c r="B209" s="138"/>
      <c r="C209" s="145"/>
      <c r="D209" s="77"/>
      <c r="E209" s="77"/>
    </row>
    <row r="210" spans="1:5" ht="13.2" x14ac:dyDescent="0.25">
      <c r="A210" s="144"/>
      <c r="B210" s="138"/>
      <c r="C210" s="145"/>
      <c r="D210" s="77"/>
      <c r="E210" s="77"/>
    </row>
    <row r="211" spans="1:5" ht="13.2" x14ac:dyDescent="0.25">
      <c r="A211" s="144"/>
      <c r="B211" s="138"/>
      <c r="C211" s="145"/>
      <c r="D211" s="77"/>
      <c r="E211" s="77"/>
    </row>
    <row r="212" spans="1:5" ht="13.2" x14ac:dyDescent="0.25">
      <c r="A212" s="144"/>
      <c r="B212" s="138"/>
      <c r="C212" s="145"/>
      <c r="D212" s="77"/>
      <c r="E212" s="77"/>
    </row>
    <row r="213" spans="1:5" ht="13.2" x14ac:dyDescent="0.25">
      <c r="A213" s="144"/>
      <c r="B213" s="138"/>
      <c r="C213" s="145"/>
      <c r="D213" s="77"/>
      <c r="E213" s="77"/>
    </row>
    <row r="214" spans="1:5" ht="13.2" x14ac:dyDescent="0.25">
      <c r="A214" s="144"/>
      <c r="B214" s="138"/>
      <c r="C214" s="145"/>
      <c r="D214" s="77"/>
      <c r="E214" s="77"/>
    </row>
    <row r="215" spans="1:5" ht="13.2" x14ac:dyDescent="0.25">
      <c r="A215" s="144"/>
      <c r="B215" s="138"/>
      <c r="C215" s="145"/>
      <c r="D215" s="77"/>
      <c r="E215" s="77"/>
    </row>
    <row r="216" spans="1:5" ht="13.2" x14ac:dyDescent="0.25">
      <c r="A216" s="144"/>
      <c r="B216" s="138"/>
      <c r="C216" s="145"/>
      <c r="D216" s="77"/>
      <c r="E216" s="77"/>
    </row>
    <row r="217" spans="1:5" ht="13.2" x14ac:dyDescent="0.25">
      <c r="A217" s="144"/>
      <c r="B217" s="138"/>
      <c r="C217" s="145"/>
      <c r="D217" s="77"/>
      <c r="E217" s="77"/>
    </row>
    <row r="218" spans="1:5" ht="13.2" x14ac:dyDescent="0.25">
      <c r="A218" s="144"/>
      <c r="B218" s="138"/>
      <c r="C218" s="145"/>
      <c r="D218" s="77"/>
      <c r="E218" s="77"/>
    </row>
    <row r="219" spans="1:5" ht="13.2" x14ac:dyDescent="0.25">
      <c r="A219" s="144"/>
      <c r="B219" s="138"/>
      <c r="C219" s="145"/>
      <c r="D219" s="77"/>
      <c r="E219" s="77"/>
    </row>
    <row r="220" spans="1:5" ht="13.2" x14ac:dyDescent="0.25">
      <c r="A220" s="144"/>
      <c r="B220" s="138"/>
      <c r="C220" s="145"/>
      <c r="D220" s="77"/>
      <c r="E220" s="77"/>
    </row>
    <row r="221" spans="1:5" ht="13.2" x14ac:dyDescent="0.25">
      <c r="A221" s="144"/>
      <c r="B221" s="138"/>
      <c r="C221" s="145"/>
      <c r="D221" s="77"/>
      <c r="E221" s="77"/>
    </row>
    <row r="222" spans="1:5" ht="13.2" x14ac:dyDescent="0.25">
      <c r="A222" s="144"/>
      <c r="B222" s="138"/>
      <c r="C222" s="145"/>
      <c r="D222" s="77"/>
      <c r="E222" s="77"/>
    </row>
    <row r="223" spans="1:5" ht="13.2" x14ac:dyDescent="0.25">
      <c r="A223" s="144"/>
      <c r="B223" s="138"/>
      <c r="C223" s="145"/>
      <c r="D223" s="77"/>
      <c r="E223" s="77"/>
    </row>
    <row r="224" spans="1:5" ht="13.2" x14ac:dyDescent="0.25">
      <c r="A224" s="144"/>
      <c r="B224" s="138"/>
      <c r="C224" s="145"/>
      <c r="D224" s="77"/>
      <c r="E224" s="77"/>
    </row>
    <row r="225" spans="1:5" ht="13.2" x14ac:dyDescent="0.25">
      <c r="A225" s="144"/>
      <c r="B225" s="138"/>
      <c r="C225" s="145"/>
      <c r="D225" s="77"/>
      <c r="E225" s="77"/>
    </row>
    <row r="226" spans="1:5" ht="13.2" x14ac:dyDescent="0.25">
      <c r="A226" s="144"/>
      <c r="B226" s="138"/>
      <c r="C226" s="145"/>
      <c r="D226" s="77"/>
      <c r="E226" s="77"/>
    </row>
    <row r="227" spans="1:5" ht="13.2" x14ac:dyDescent="0.25">
      <c r="A227" s="144"/>
      <c r="B227" s="138"/>
      <c r="C227" s="145"/>
      <c r="D227" s="77"/>
      <c r="E227" s="77"/>
    </row>
    <row r="228" spans="1:5" ht="13.2" x14ac:dyDescent="0.25">
      <c r="A228" s="144"/>
      <c r="B228" s="138"/>
      <c r="C228" s="145"/>
      <c r="D228" s="77"/>
      <c r="E228" s="77"/>
    </row>
    <row r="229" spans="1:5" ht="13.2" x14ac:dyDescent="0.25">
      <c r="A229" s="144"/>
      <c r="B229" s="138"/>
      <c r="C229" s="145"/>
      <c r="D229" s="77"/>
      <c r="E229" s="77"/>
    </row>
    <row r="230" spans="1:5" ht="13.2" x14ac:dyDescent="0.25">
      <c r="A230" s="144"/>
      <c r="B230" s="138"/>
      <c r="C230" s="145"/>
      <c r="D230" s="77"/>
      <c r="E230" s="77"/>
    </row>
    <row r="231" spans="1:5" ht="13.2" x14ac:dyDescent="0.25">
      <c r="A231" s="144"/>
      <c r="B231" s="138"/>
      <c r="C231" s="145"/>
      <c r="D231" s="77"/>
      <c r="E231" s="77"/>
    </row>
    <row r="232" spans="1:5" ht="13.2" x14ac:dyDescent="0.25">
      <c r="A232" s="144"/>
      <c r="B232" s="138"/>
      <c r="C232" s="145"/>
      <c r="D232" s="77"/>
      <c r="E232" s="77"/>
    </row>
    <row r="233" spans="1:5" ht="13.2" x14ac:dyDescent="0.25">
      <c r="A233" s="144"/>
      <c r="B233" s="138"/>
      <c r="C233" s="145"/>
      <c r="D233" s="77"/>
      <c r="E233" s="77"/>
    </row>
    <row r="234" spans="1:5" ht="13.2" x14ac:dyDescent="0.25">
      <c r="A234" s="144"/>
      <c r="B234" s="138"/>
      <c r="C234" s="145"/>
      <c r="D234" s="77"/>
      <c r="E234" s="77"/>
    </row>
    <row r="235" spans="1:5" ht="13.2" x14ac:dyDescent="0.25">
      <c r="A235" s="144"/>
      <c r="B235" s="138"/>
      <c r="C235" s="145"/>
      <c r="D235" s="77"/>
      <c r="E235" s="77"/>
    </row>
    <row r="236" spans="1:5" ht="13.2" x14ac:dyDescent="0.25">
      <c r="A236" s="144"/>
      <c r="B236" s="138"/>
      <c r="C236" s="145"/>
      <c r="D236" s="77"/>
      <c r="E236" s="77"/>
    </row>
    <row r="237" spans="1:5" ht="13.2" x14ac:dyDescent="0.25">
      <c r="A237" s="144"/>
      <c r="B237" s="138"/>
      <c r="C237" s="145"/>
      <c r="D237" s="77"/>
      <c r="E237" s="77"/>
    </row>
    <row r="238" spans="1:5" ht="13.2" x14ac:dyDescent="0.25">
      <c r="A238" s="144"/>
      <c r="B238" s="138"/>
      <c r="C238" s="145"/>
      <c r="D238" s="77"/>
      <c r="E238" s="77"/>
    </row>
    <row r="239" spans="1:5" ht="13.2" x14ac:dyDescent="0.25">
      <c r="A239" s="144"/>
      <c r="B239" s="138"/>
      <c r="C239" s="145"/>
      <c r="D239" s="77"/>
      <c r="E239" s="77"/>
    </row>
    <row r="240" spans="1:5" ht="13.2" x14ac:dyDescent="0.25">
      <c r="A240" s="144"/>
      <c r="B240" s="138"/>
      <c r="C240" s="145"/>
      <c r="D240" s="77"/>
      <c r="E240" s="77"/>
    </row>
    <row r="241" spans="1:5" ht="13.2" x14ac:dyDescent="0.25">
      <c r="A241" s="144"/>
      <c r="B241" s="138"/>
      <c r="C241" s="145"/>
      <c r="D241" s="77"/>
      <c r="E241" s="77"/>
    </row>
    <row r="242" spans="1:5" ht="13.2" x14ac:dyDescent="0.25">
      <c r="A242" s="144"/>
      <c r="B242" s="138"/>
      <c r="C242" s="145"/>
      <c r="D242" s="77"/>
      <c r="E242" s="77"/>
    </row>
    <row r="243" spans="1:5" ht="13.2" x14ac:dyDescent="0.25">
      <c r="A243" s="144"/>
      <c r="B243" s="138"/>
      <c r="C243" s="145"/>
      <c r="D243" s="77"/>
      <c r="E243" s="77"/>
    </row>
    <row r="244" spans="1:5" ht="13.2" x14ac:dyDescent="0.25">
      <c r="A244" s="144"/>
      <c r="B244" s="138"/>
      <c r="C244" s="145"/>
      <c r="D244" s="77"/>
      <c r="E244" s="77"/>
    </row>
    <row r="245" spans="1:5" ht="13.2" x14ac:dyDescent="0.25">
      <c r="A245" s="144"/>
      <c r="B245" s="138"/>
      <c r="C245" s="145"/>
      <c r="D245" s="77"/>
      <c r="E245" s="77"/>
    </row>
    <row r="246" spans="1:5" ht="13.2" x14ac:dyDescent="0.25">
      <c r="A246" s="144"/>
      <c r="B246" s="138"/>
      <c r="C246" s="145"/>
      <c r="D246" s="77"/>
      <c r="E246" s="77"/>
    </row>
    <row r="247" spans="1:5" ht="13.2" x14ac:dyDescent="0.25">
      <c r="A247" s="144"/>
      <c r="B247" s="138"/>
      <c r="C247" s="145"/>
      <c r="D247" s="77"/>
      <c r="E247" s="77"/>
    </row>
    <row r="248" spans="1:5" ht="13.2" x14ac:dyDescent="0.25">
      <c r="A248" s="144"/>
      <c r="B248" s="138"/>
      <c r="C248" s="145"/>
      <c r="D248" s="77"/>
      <c r="E248" s="77"/>
    </row>
    <row r="249" spans="1:5" ht="13.2" x14ac:dyDescent="0.25">
      <c r="A249" s="144"/>
      <c r="B249" s="138"/>
      <c r="C249" s="145"/>
      <c r="D249" s="77"/>
      <c r="E249" s="77"/>
    </row>
    <row r="250" spans="1:5" ht="13.2" x14ac:dyDescent="0.25">
      <c r="A250" s="144"/>
      <c r="B250" s="138"/>
      <c r="C250" s="145"/>
      <c r="D250" s="77"/>
      <c r="E250" s="77"/>
    </row>
    <row r="251" spans="1:5" ht="13.2" x14ac:dyDescent="0.25">
      <c r="A251" s="144"/>
      <c r="B251" s="138"/>
      <c r="C251" s="145"/>
      <c r="D251" s="77"/>
      <c r="E251" s="77"/>
    </row>
    <row r="252" spans="1:5" ht="13.2" x14ac:dyDescent="0.25">
      <c r="A252" s="144"/>
      <c r="B252" s="138"/>
      <c r="C252" s="145"/>
      <c r="D252" s="77"/>
      <c r="E252" s="77"/>
    </row>
    <row r="253" spans="1:5" ht="13.2" x14ac:dyDescent="0.25">
      <c r="A253" s="144"/>
      <c r="B253" s="138"/>
      <c r="C253" s="145"/>
      <c r="D253" s="77"/>
      <c r="E253" s="77"/>
    </row>
    <row r="254" spans="1:5" ht="13.2" x14ac:dyDescent="0.25">
      <c r="A254" s="144"/>
      <c r="B254" s="138"/>
      <c r="C254" s="145"/>
      <c r="D254" s="77"/>
      <c r="E254" s="77"/>
    </row>
    <row r="255" spans="1:5" ht="13.2" x14ac:dyDescent="0.25">
      <c r="A255" s="144"/>
      <c r="B255" s="138"/>
      <c r="C255" s="145"/>
      <c r="D255" s="77"/>
      <c r="E255" s="77"/>
    </row>
    <row r="256" spans="1:5" ht="13.2" x14ac:dyDescent="0.25">
      <c r="A256" s="144"/>
      <c r="B256" s="138"/>
      <c r="C256" s="145"/>
      <c r="D256" s="77"/>
      <c r="E256" s="77"/>
    </row>
    <row r="257" spans="1:5" ht="13.2" x14ac:dyDescent="0.25">
      <c r="A257" s="144"/>
      <c r="B257" s="138"/>
      <c r="C257" s="145"/>
      <c r="D257" s="77"/>
      <c r="E257" s="77"/>
    </row>
    <row r="258" spans="1:5" ht="13.2" x14ac:dyDescent="0.25">
      <c r="A258" s="144"/>
      <c r="B258" s="138"/>
      <c r="C258" s="145"/>
      <c r="D258" s="77"/>
      <c r="E258" s="77"/>
    </row>
    <row r="259" spans="1:5" ht="13.2" x14ac:dyDescent="0.25">
      <c r="A259" s="144"/>
      <c r="B259" s="138"/>
      <c r="C259" s="145"/>
      <c r="D259" s="77"/>
      <c r="E259" s="77"/>
    </row>
    <row r="260" spans="1:5" ht="13.2" x14ac:dyDescent="0.25">
      <c r="A260" s="144"/>
      <c r="B260" s="138"/>
      <c r="C260" s="145"/>
      <c r="D260" s="77"/>
      <c r="E260" s="77"/>
    </row>
    <row r="261" spans="1:5" ht="13.2" x14ac:dyDescent="0.25">
      <c r="A261" s="144"/>
      <c r="B261" s="138"/>
      <c r="C261" s="145"/>
      <c r="D261" s="77"/>
      <c r="E261" s="77"/>
    </row>
    <row r="262" spans="1:5" ht="13.2" x14ac:dyDescent="0.25">
      <c r="A262" s="144"/>
      <c r="B262" s="138"/>
      <c r="C262" s="145"/>
      <c r="D262" s="77"/>
      <c r="E262" s="77"/>
    </row>
    <row r="263" spans="1:5" ht="13.2" x14ac:dyDescent="0.25">
      <c r="A263" s="144"/>
      <c r="B263" s="138"/>
      <c r="C263" s="145"/>
      <c r="D263" s="77"/>
      <c r="E263" s="77"/>
    </row>
    <row r="264" spans="1:5" ht="13.2" x14ac:dyDescent="0.25">
      <c r="A264" s="144"/>
      <c r="B264" s="138"/>
      <c r="C264" s="145"/>
      <c r="D264" s="77"/>
      <c r="E264" s="77"/>
    </row>
    <row r="265" spans="1:5" ht="13.2" x14ac:dyDescent="0.25">
      <c r="A265" s="144"/>
      <c r="B265" s="138"/>
      <c r="C265" s="145"/>
      <c r="D265" s="77"/>
      <c r="E265" s="77"/>
    </row>
    <row r="266" spans="1:5" ht="13.2" x14ac:dyDescent="0.25">
      <c r="A266" s="144"/>
      <c r="B266" s="138"/>
      <c r="C266" s="145"/>
      <c r="D266" s="77"/>
      <c r="E266" s="77"/>
    </row>
    <row r="267" spans="1:5" ht="13.2" x14ac:dyDescent="0.25">
      <c r="A267" s="144"/>
      <c r="B267" s="138"/>
      <c r="C267" s="145"/>
      <c r="D267" s="77"/>
      <c r="E267" s="77"/>
    </row>
    <row r="268" spans="1:5" ht="13.2" x14ac:dyDescent="0.25">
      <c r="A268" s="144"/>
      <c r="B268" s="138"/>
      <c r="C268" s="145"/>
      <c r="D268" s="77"/>
      <c r="E268" s="77"/>
    </row>
    <row r="269" spans="1:5" ht="13.2" x14ac:dyDescent="0.25">
      <c r="A269" s="144"/>
      <c r="B269" s="138"/>
      <c r="C269" s="145"/>
      <c r="D269" s="77"/>
      <c r="E269" s="77"/>
    </row>
    <row r="270" spans="1:5" ht="13.2" x14ac:dyDescent="0.25">
      <c r="A270" s="144"/>
      <c r="B270" s="138"/>
      <c r="C270" s="145"/>
      <c r="D270" s="77"/>
      <c r="E270" s="77"/>
    </row>
    <row r="271" spans="1:5" ht="13.2" x14ac:dyDescent="0.25">
      <c r="A271" s="144"/>
      <c r="B271" s="138"/>
      <c r="C271" s="145"/>
      <c r="D271" s="77"/>
      <c r="E271" s="77"/>
    </row>
    <row r="272" spans="1:5" ht="13.2" x14ac:dyDescent="0.25">
      <c r="A272" s="144"/>
      <c r="B272" s="138"/>
      <c r="C272" s="145"/>
      <c r="D272" s="77"/>
      <c r="E272" s="77"/>
    </row>
    <row r="273" spans="1:5" ht="13.2" x14ac:dyDescent="0.25">
      <c r="A273" s="144"/>
      <c r="B273" s="138"/>
      <c r="C273" s="145"/>
      <c r="D273" s="77"/>
      <c r="E273" s="77"/>
    </row>
    <row r="274" spans="1:5" ht="13.2" x14ac:dyDescent="0.25">
      <c r="A274" s="144"/>
      <c r="B274" s="138"/>
      <c r="C274" s="145"/>
      <c r="D274" s="77"/>
      <c r="E274" s="77"/>
    </row>
    <row r="275" spans="1:5" ht="13.2" x14ac:dyDescent="0.25">
      <c r="A275" s="144"/>
      <c r="B275" s="138"/>
      <c r="C275" s="145"/>
      <c r="D275" s="77"/>
      <c r="E275" s="77"/>
    </row>
    <row r="276" spans="1:5" ht="13.2" x14ac:dyDescent="0.25">
      <c r="A276" s="144"/>
      <c r="B276" s="138"/>
      <c r="C276" s="145"/>
      <c r="D276" s="77"/>
      <c r="E276" s="77"/>
    </row>
    <row r="277" spans="1:5" ht="13.2" x14ac:dyDescent="0.25">
      <c r="A277" s="144"/>
      <c r="B277" s="138"/>
      <c r="C277" s="145"/>
      <c r="D277" s="77"/>
      <c r="E277" s="77"/>
    </row>
    <row r="278" spans="1:5" ht="13.2" x14ac:dyDescent="0.25">
      <c r="A278" s="144"/>
      <c r="B278" s="138"/>
      <c r="C278" s="145"/>
      <c r="D278" s="77"/>
      <c r="E278" s="77"/>
    </row>
    <row r="279" spans="1:5" ht="13.2" x14ac:dyDescent="0.25">
      <c r="A279" s="144"/>
      <c r="B279" s="138"/>
      <c r="C279" s="145"/>
      <c r="D279" s="77"/>
      <c r="E279" s="77"/>
    </row>
    <row r="280" spans="1:5" ht="13.2" x14ac:dyDescent="0.25">
      <c r="A280" s="144"/>
      <c r="B280" s="138"/>
      <c r="C280" s="145"/>
      <c r="D280" s="77"/>
      <c r="E280" s="77"/>
    </row>
    <row r="281" spans="1:5" ht="13.2" x14ac:dyDescent="0.25">
      <c r="A281" s="144"/>
      <c r="B281" s="138"/>
      <c r="C281" s="145"/>
      <c r="D281" s="77"/>
      <c r="E281" s="77"/>
    </row>
    <row r="282" spans="1:5" ht="13.2" x14ac:dyDescent="0.25">
      <c r="A282" s="144"/>
      <c r="B282" s="138"/>
      <c r="C282" s="145"/>
      <c r="D282" s="77"/>
      <c r="E282" s="77"/>
    </row>
    <row r="283" spans="1:5" ht="13.2" x14ac:dyDescent="0.25">
      <c r="A283" s="144"/>
      <c r="B283" s="138"/>
      <c r="C283" s="145"/>
      <c r="D283" s="77"/>
      <c r="E283" s="77"/>
    </row>
    <row r="284" spans="1:5" ht="13.2" x14ac:dyDescent="0.25">
      <c r="A284" s="144"/>
      <c r="B284" s="138"/>
      <c r="C284" s="145"/>
      <c r="D284" s="77"/>
      <c r="E284" s="77"/>
    </row>
    <row r="285" spans="1:5" ht="13.2" x14ac:dyDescent="0.25">
      <c r="A285" s="144"/>
      <c r="B285" s="138"/>
      <c r="C285" s="145"/>
      <c r="D285" s="77"/>
      <c r="E285" s="77"/>
    </row>
    <row r="286" spans="1:5" ht="13.2" x14ac:dyDescent="0.25">
      <c r="A286" s="144"/>
      <c r="B286" s="138"/>
      <c r="C286" s="145"/>
      <c r="D286" s="77"/>
      <c r="E286" s="77"/>
    </row>
    <row r="287" spans="1:5" ht="13.2" x14ac:dyDescent="0.25">
      <c r="A287" s="144"/>
      <c r="B287" s="138"/>
      <c r="C287" s="145"/>
      <c r="D287" s="77"/>
      <c r="E287" s="77"/>
    </row>
    <row r="288" spans="1:5" ht="13.2" x14ac:dyDescent="0.25">
      <c r="A288" s="144"/>
      <c r="B288" s="138"/>
      <c r="C288" s="145"/>
      <c r="D288" s="77"/>
      <c r="E288" s="77"/>
    </row>
    <row r="289" spans="1:5" ht="13.2" x14ac:dyDescent="0.25">
      <c r="A289" s="144"/>
      <c r="B289" s="138"/>
      <c r="C289" s="145"/>
      <c r="D289" s="77"/>
      <c r="E289" s="77"/>
    </row>
    <row r="290" spans="1:5" ht="13.2" x14ac:dyDescent="0.25">
      <c r="A290" s="144"/>
      <c r="B290" s="138"/>
      <c r="C290" s="145"/>
      <c r="D290" s="77"/>
      <c r="E290" s="77"/>
    </row>
    <row r="291" spans="1:5" ht="13.2" x14ac:dyDescent="0.25">
      <c r="A291" s="144"/>
      <c r="B291" s="138"/>
      <c r="C291" s="145"/>
      <c r="D291" s="77"/>
      <c r="E291" s="77"/>
    </row>
    <row r="292" spans="1:5" ht="13.2" x14ac:dyDescent="0.25">
      <c r="A292" s="144"/>
      <c r="B292" s="138"/>
      <c r="C292" s="145"/>
      <c r="D292" s="77"/>
      <c r="E292" s="77"/>
    </row>
    <row r="293" spans="1:5" ht="13.2" x14ac:dyDescent="0.25">
      <c r="A293" s="144"/>
      <c r="B293" s="138"/>
      <c r="C293" s="145"/>
      <c r="D293" s="77"/>
      <c r="E293" s="77"/>
    </row>
    <row r="294" spans="1:5" ht="13.2" x14ac:dyDescent="0.25">
      <c r="A294" s="144"/>
      <c r="B294" s="138"/>
      <c r="C294" s="145"/>
      <c r="D294" s="77"/>
      <c r="E294" s="77"/>
    </row>
    <row r="295" spans="1:5" ht="13.2" x14ac:dyDescent="0.25">
      <c r="A295" s="144"/>
      <c r="B295" s="138"/>
      <c r="C295" s="145"/>
      <c r="D295" s="77"/>
      <c r="E295" s="77"/>
    </row>
    <row r="296" spans="1:5" ht="13.2" x14ac:dyDescent="0.25">
      <c r="A296" s="144"/>
      <c r="B296" s="138"/>
      <c r="C296" s="145"/>
      <c r="D296" s="77"/>
      <c r="E296" s="77"/>
    </row>
    <row r="297" spans="1:5" ht="13.2" x14ac:dyDescent="0.25">
      <c r="A297" s="144"/>
      <c r="B297" s="138"/>
      <c r="C297" s="145"/>
      <c r="D297" s="77"/>
      <c r="E297" s="77"/>
    </row>
    <row r="298" spans="1:5" ht="13.2" x14ac:dyDescent="0.25">
      <c r="A298" s="144"/>
      <c r="B298" s="138"/>
      <c r="C298" s="145"/>
      <c r="D298" s="77"/>
      <c r="E298" s="77"/>
    </row>
    <row r="299" spans="1:5" ht="13.2" x14ac:dyDescent="0.25">
      <c r="A299" s="144"/>
      <c r="B299" s="138"/>
      <c r="C299" s="145"/>
      <c r="D299" s="77"/>
      <c r="E299" s="77"/>
    </row>
    <row r="300" spans="1:5" ht="13.2" x14ac:dyDescent="0.25">
      <c r="A300" s="144"/>
      <c r="B300" s="138"/>
      <c r="C300" s="145"/>
      <c r="D300" s="77"/>
      <c r="E300" s="77"/>
    </row>
    <row r="301" spans="1:5" ht="13.2" x14ac:dyDescent="0.25">
      <c r="A301" s="144"/>
      <c r="B301" s="138"/>
      <c r="C301" s="145"/>
      <c r="D301" s="77"/>
      <c r="E301" s="77"/>
    </row>
    <row r="302" spans="1:5" ht="13.2" x14ac:dyDescent="0.25">
      <c r="A302" s="144"/>
      <c r="B302" s="138"/>
      <c r="C302" s="145"/>
      <c r="D302" s="77"/>
      <c r="E302" s="77"/>
    </row>
    <row r="303" spans="1:5" ht="13.2" x14ac:dyDescent="0.25">
      <c r="A303" s="144"/>
      <c r="B303" s="138"/>
      <c r="C303" s="145"/>
      <c r="D303" s="77"/>
      <c r="E303" s="77"/>
    </row>
    <row r="304" spans="1:5" ht="13.2" x14ac:dyDescent="0.25">
      <c r="A304" s="144"/>
      <c r="B304" s="138"/>
      <c r="C304" s="145"/>
      <c r="D304" s="77"/>
      <c r="E304" s="77"/>
    </row>
    <row r="305" spans="1:5" ht="13.2" x14ac:dyDescent="0.25">
      <c r="A305" s="144"/>
      <c r="B305" s="138"/>
      <c r="C305" s="145"/>
      <c r="D305" s="77"/>
      <c r="E305" s="77"/>
    </row>
    <row r="306" spans="1:5" ht="13.2" x14ac:dyDescent="0.25">
      <c r="A306" s="144"/>
      <c r="B306" s="138"/>
      <c r="C306" s="145"/>
      <c r="D306" s="77"/>
      <c r="E306" s="77"/>
    </row>
    <row r="307" spans="1:5" ht="13.2" x14ac:dyDescent="0.25">
      <c r="A307" s="144"/>
      <c r="B307" s="138"/>
      <c r="C307" s="145"/>
      <c r="D307" s="77"/>
      <c r="E307" s="77"/>
    </row>
    <row r="308" spans="1:5" ht="13.2" x14ac:dyDescent="0.25">
      <c r="A308" s="144"/>
      <c r="B308" s="138"/>
      <c r="C308" s="145"/>
      <c r="D308" s="77"/>
      <c r="E308" s="77"/>
    </row>
    <row r="309" spans="1:5" ht="13.2" x14ac:dyDescent="0.25">
      <c r="A309" s="144"/>
      <c r="B309" s="138"/>
      <c r="C309" s="145"/>
      <c r="D309" s="77"/>
      <c r="E309" s="77"/>
    </row>
    <row r="310" spans="1:5" ht="13.2" x14ac:dyDescent="0.25">
      <c r="A310" s="144"/>
      <c r="B310" s="138"/>
      <c r="C310" s="145"/>
      <c r="D310" s="77"/>
      <c r="E310" s="77"/>
    </row>
    <row r="311" spans="1:5" ht="13.2" x14ac:dyDescent="0.25">
      <c r="A311" s="144"/>
      <c r="B311" s="138"/>
      <c r="C311" s="145"/>
      <c r="D311" s="77"/>
      <c r="E311" s="77"/>
    </row>
    <row r="312" spans="1:5" ht="13.2" x14ac:dyDescent="0.25">
      <c r="A312" s="144"/>
      <c r="B312" s="138"/>
      <c r="C312" s="145"/>
      <c r="D312" s="77"/>
      <c r="E312" s="77"/>
    </row>
    <row r="313" spans="1:5" ht="13.2" x14ac:dyDescent="0.25">
      <c r="A313" s="144"/>
      <c r="B313" s="138"/>
      <c r="C313" s="145"/>
      <c r="D313" s="77"/>
      <c r="E313" s="77"/>
    </row>
    <row r="314" spans="1:5" ht="13.2" x14ac:dyDescent="0.25">
      <c r="A314" s="144"/>
      <c r="B314" s="138"/>
      <c r="C314" s="145"/>
      <c r="D314" s="77"/>
      <c r="E314" s="77"/>
    </row>
    <row r="315" spans="1:5" ht="13.2" x14ac:dyDescent="0.25">
      <c r="A315" s="144"/>
      <c r="B315" s="138"/>
      <c r="C315" s="145"/>
      <c r="D315" s="77"/>
      <c r="E315" s="77"/>
    </row>
    <row r="316" spans="1:5" ht="13.2" x14ac:dyDescent="0.25">
      <c r="A316" s="144"/>
      <c r="B316" s="138"/>
      <c r="C316" s="145"/>
      <c r="D316" s="77"/>
      <c r="E316" s="77"/>
    </row>
    <row r="317" spans="1:5" ht="13.2" x14ac:dyDescent="0.25">
      <c r="A317" s="144"/>
      <c r="B317" s="138"/>
      <c r="C317" s="145"/>
      <c r="D317" s="77"/>
      <c r="E317" s="77"/>
    </row>
    <row r="318" spans="1:5" ht="13.2" x14ac:dyDescent="0.25">
      <c r="A318" s="144"/>
      <c r="B318" s="138"/>
      <c r="C318" s="145"/>
      <c r="D318" s="77"/>
      <c r="E318" s="77"/>
    </row>
    <row r="319" spans="1:5" ht="13.2" x14ac:dyDescent="0.25">
      <c r="A319" s="144"/>
      <c r="B319" s="138"/>
      <c r="C319" s="145"/>
      <c r="D319" s="77"/>
      <c r="E319" s="77"/>
    </row>
    <row r="320" spans="1:5" ht="13.2" x14ac:dyDescent="0.25">
      <c r="A320" s="144"/>
      <c r="B320" s="138"/>
      <c r="C320" s="145"/>
      <c r="D320" s="77"/>
      <c r="E320" s="77"/>
    </row>
    <row r="321" spans="1:5" ht="13.2" x14ac:dyDescent="0.25">
      <c r="A321" s="144"/>
      <c r="B321" s="138"/>
      <c r="C321" s="145"/>
      <c r="D321" s="77"/>
      <c r="E321" s="77"/>
    </row>
    <row r="322" spans="1:5" ht="13.2" x14ac:dyDescent="0.25">
      <c r="A322" s="144"/>
      <c r="B322" s="138"/>
      <c r="C322" s="145"/>
      <c r="D322" s="77"/>
      <c r="E322" s="77"/>
    </row>
    <row r="323" spans="1:5" ht="13.2" x14ac:dyDescent="0.25">
      <c r="A323" s="144"/>
      <c r="B323" s="138"/>
      <c r="C323" s="145"/>
      <c r="D323" s="77"/>
      <c r="E323" s="77"/>
    </row>
    <row r="324" spans="1:5" ht="13.2" x14ac:dyDescent="0.25">
      <c r="A324" s="144"/>
      <c r="B324" s="138"/>
      <c r="C324" s="145"/>
      <c r="D324" s="77"/>
      <c r="E324" s="77"/>
    </row>
    <row r="325" spans="1:5" ht="13.2" x14ac:dyDescent="0.25">
      <c r="A325" s="144"/>
      <c r="B325" s="138"/>
      <c r="C325" s="145"/>
      <c r="D325" s="77"/>
      <c r="E325" s="77"/>
    </row>
    <row r="326" spans="1:5" ht="13.2" x14ac:dyDescent="0.25">
      <c r="A326" s="144"/>
      <c r="B326" s="138"/>
      <c r="C326" s="145"/>
      <c r="D326" s="77"/>
      <c r="E326" s="77"/>
    </row>
    <row r="327" spans="1:5" ht="13.2" x14ac:dyDescent="0.25">
      <c r="A327" s="144"/>
      <c r="B327" s="138"/>
      <c r="C327" s="145"/>
      <c r="D327" s="77"/>
      <c r="E327" s="77"/>
    </row>
    <row r="328" spans="1:5" ht="13.2" x14ac:dyDescent="0.25">
      <c r="A328" s="144"/>
      <c r="B328" s="138"/>
      <c r="C328" s="145"/>
      <c r="D328" s="77"/>
      <c r="E328" s="77"/>
    </row>
    <row r="329" spans="1:5" ht="13.2" x14ac:dyDescent="0.25">
      <c r="A329" s="144"/>
      <c r="B329" s="138"/>
      <c r="C329" s="145"/>
      <c r="D329" s="77"/>
      <c r="E329" s="77"/>
    </row>
    <row r="330" spans="1:5" ht="13.2" x14ac:dyDescent="0.25">
      <c r="A330" s="144"/>
      <c r="B330" s="138"/>
      <c r="C330" s="145"/>
      <c r="D330" s="77"/>
      <c r="E330" s="77"/>
    </row>
    <row r="331" spans="1:5" ht="13.2" x14ac:dyDescent="0.25">
      <c r="A331" s="144"/>
      <c r="B331" s="138"/>
      <c r="C331" s="145"/>
      <c r="D331" s="77"/>
      <c r="E331" s="77"/>
    </row>
    <row r="332" spans="1:5" ht="13.2" x14ac:dyDescent="0.25">
      <c r="A332" s="144"/>
      <c r="B332" s="138"/>
      <c r="C332" s="145"/>
      <c r="D332" s="77"/>
      <c r="E332" s="77"/>
    </row>
    <row r="333" spans="1:5" ht="13.2" x14ac:dyDescent="0.25">
      <c r="A333" s="144"/>
      <c r="B333" s="138"/>
      <c r="C333" s="145"/>
      <c r="D333" s="77"/>
      <c r="E333" s="77"/>
    </row>
    <row r="334" spans="1:5" ht="13.2" x14ac:dyDescent="0.25">
      <c r="A334" s="144"/>
      <c r="B334" s="138"/>
      <c r="C334" s="145"/>
      <c r="D334" s="77"/>
      <c r="E334" s="77"/>
    </row>
    <row r="335" spans="1:5" ht="13.2" x14ac:dyDescent="0.25">
      <c r="A335" s="144"/>
      <c r="B335" s="138"/>
      <c r="C335" s="145"/>
      <c r="D335" s="77"/>
      <c r="E335" s="77"/>
    </row>
    <row r="336" spans="1:5" ht="13.2" x14ac:dyDescent="0.25">
      <c r="A336" s="144"/>
      <c r="B336" s="138"/>
      <c r="C336" s="145"/>
      <c r="D336" s="77"/>
      <c r="E336" s="77"/>
    </row>
    <row r="337" spans="1:5" ht="13.2" x14ac:dyDescent="0.25">
      <c r="A337" s="144"/>
      <c r="B337" s="138"/>
      <c r="C337" s="145"/>
      <c r="D337" s="77"/>
      <c r="E337" s="77"/>
    </row>
    <row r="338" spans="1:5" ht="13.2" x14ac:dyDescent="0.25">
      <c r="A338" s="144"/>
      <c r="B338" s="138"/>
      <c r="C338" s="145"/>
      <c r="D338" s="77"/>
      <c r="E338" s="77"/>
    </row>
    <row r="339" spans="1:5" ht="13.2" x14ac:dyDescent="0.25">
      <c r="A339" s="144"/>
      <c r="B339" s="138"/>
      <c r="C339" s="145"/>
      <c r="D339" s="77"/>
      <c r="E339" s="77"/>
    </row>
    <row r="340" spans="1:5" ht="13.2" x14ac:dyDescent="0.25">
      <c r="A340" s="144"/>
      <c r="B340" s="138"/>
      <c r="C340" s="145"/>
      <c r="D340" s="77"/>
      <c r="E340" s="77"/>
    </row>
    <row r="341" spans="1:5" ht="13.2" x14ac:dyDescent="0.25">
      <c r="A341" s="144"/>
      <c r="B341" s="138"/>
      <c r="C341" s="145"/>
      <c r="D341" s="77"/>
      <c r="E341" s="77"/>
    </row>
    <row r="342" spans="1:5" ht="13.2" x14ac:dyDescent="0.25">
      <c r="A342" s="144"/>
      <c r="B342" s="138"/>
      <c r="C342" s="145"/>
      <c r="D342" s="77"/>
      <c r="E342" s="77"/>
    </row>
    <row r="343" spans="1:5" ht="13.2" x14ac:dyDescent="0.25">
      <c r="A343" s="144"/>
      <c r="B343" s="138"/>
      <c r="C343" s="145"/>
      <c r="D343" s="77"/>
      <c r="E343" s="77"/>
    </row>
    <row r="344" spans="1:5" ht="13.2" x14ac:dyDescent="0.25">
      <c r="A344" s="144"/>
      <c r="B344" s="138"/>
      <c r="C344" s="145"/>
      <c r="D344" s="77"/>
      <c r="E344" s="77"/>
    </row>
    <row r="345" spans="1:5" ht="13.2" x14ac:dyDescent="0.25">
      <c r="A345" s="144"/>
      <c r="B345" s="138"/>
      <c r="C345" s="145"/>
      <c r="D345" s="77"/>
      <c r="E345" s="77"/>
    </row>
    <row r="346" spans="1:5" ht="13.2" x14ac:dyDescent="0.25">
      <c r="A346" s="144"/>
      <c r="B346" s="138"/>
      <c r="C346" s="145"/>
      <c r="D346" s="77"/>
      <c r="E346" s="77"/>
    </row>
    <row r="347" spans="1:5" ht="13.2" x14ac:dyDescent="0.25">
      <c r="A347" s="144"/>
      <c r="B347" s="138"/>
      <c r="C347" s="145"/>
      <c r="D347" s="77"/>
      <c r="E347" s="77"/>
    </row>
    <row r="348" spans="1:5" ht="13.2" x14ac:dyDescent="0.25">
      <c r="A348" s="144"/>
      <c r="B348" s="138"/>
      <c r="C348" s="145"/>
      <c r="D348" s="77"/>
      <c r="E348" s="77"/>
    </row>
    <row r="349" spans="1:5" ht="13.2" x14ac:dyDescent="0.25">
      <c r="A349" s="144"/>
      <c r="B349" s="138"/>
      <c r="C349" s="145"/>
      <c r="D349" s="77"/>
      <c r="E349" s="77"/>
    </row>
    <row r="350" spans="1:5" ht="13.2" x14ac:dyDescent="0.25">
      <c r="A350" s="144"/>
      <c r="B350" s="138"/>
      <c r="C350" s="145"/>
      <c r="D350" s="77"/>
      <c r="E350" s="77"/>
    </row>
    <row r="351" spans="1:5" ht="13.2" x14ac:dyDescent="0.25">
      <c r="A351" s="144"/>
      <c r="B351" s="138"/>
      <c r="C351" s="145"/>
      <c r="D351" s="77"/>
      <c r="E351" s="77"/>
    </row>
    <row r="352" spans="1:5" ht="13.2" x14ac:dyDescent="0.25">
      <c r="A352" s="144"/>
      <c r="B352" s="138"/>
      <c r="C352" s="145"/>
      <c r="D352" s="77"/>
      <c r="E352" s="77"/>
    </row>
    <row r="353" spans="1:5" ht="13.2" x14ac:dyDescent="0.25">
      <c r="A353" s="144"/>
      <c r="B353" s="138"/>
      <c r="C353" s="145"/>
      <c r="D353" s="77"/>
      <c r="E353" s="77"/>
    </row>
    <row r="354" spans="1:5" ht="13.2" x14ac:dyDescent="0.25">
      <c r="A354" s="144"/>
      <c r="B354" s="138"/>
      <c r="C354" s="145"/>
      <c r="D354" s="77"/>
      <c r="E354" s="77"/>
    </row>
    <row r="355" spans="1:5" ht="13.2" x14ac:dyDescent="0.25">
      <c r="A355" s="144"/>
      <c r="B355" s="138"/>
      <c r="C355" s="145"/>
      <c r="D355" s="77"/>
      <c r="E355" s="77"/>
    </row>
    <row r="356" spans="1:5" ht="13.2" x14ac:dyDescent="0.25">
      <c r="A356" s="144"/>
      <c r="B356" s="138"/>
      <c r="C356" s="145"/>
      <c r="D356" s="77"/>
      <c r="E356" s="77"/>
    </row>
    <row r="357" spans="1:5" ht="13.2" x14ac:dyDescent="0.25">
      <c r="A357" s="144"/>
      <c r="B357" s="138"/>
      <c r="C357" s="145"/>
      <c r="D357" s="77"/>
      <c r="E357" s="77"/>
    </row>
    <row r="358" spans="1:5" ht="13.2" x14ac:dyDescent="0.25">
      <c r="A358" s="144"/>
      <c r="B358" s="138"/>
      <c r="C358" s="145"/>
      <c r="D358" s="77"/>
      <c r="E358" s="77"/>
    </row>
    <row r="359" spans="1:5" ht="13.2" x14ac:dyDescent="0.25">
      <c r="A359" s="144"/>
      <c r="B359" s="138"/>
      <c r="C359" s="145"/>
      <c r="D359" s="77"/>
      <c r="E359" s="77"/>
    </row>
    <row r="360" spans="1:5" ht="13.2" x14ac:dyDescent="0.25">
      <c r="A360" s="144"/>
      <c r="B360" s="138"/>
      <c r="C360" s="145"/>
      <c r="D360" s="77"/>
      <c r="E360" s="77"/>
    </row>
    <row r="361" spans="1:5" ht="13.2" x14ac:dyDescent="0.25">
      <c r="A361" s="144"/>
      <c r="B361" s="138"/>
      <c r="C361" s="145"/>
      <c r="D361" s="77"/>
      <c r="E361" s="77"/>
    </row>
    <row r="362" spans="1:5" ht="13.2" x14ac:dyDescent="0.25">
      <c r="A362" s="144"/>
      <c r="B362" s="138"/>
      <c r="C362" s="145"/>
      <c r="D362" s="77"/>
      <c r="E362" s="77"/>
    </row>
    <row r="363" spans="1:5" ht="13.2" x14ac:dyDescent="0.25">
      <c r="A363" s="144"/>
      <c r="B363" s="138"/>
      <c r="C363" s="145"/>
      <c r="D363" s="77"/>
      <c r="E363" s="77"/>
    </row>
    <row r="364" spans="1:5" ht="13.2" x14ac:dyDescent="0.25">
      <c r="A364" s="144"/>
      <c r="B364" s="138"/>
      <c r="C364" s="145"/>
      <c r="D364" s="77"/>
      <c r="E364" s="77"/>
    </row>
    <row r="365" spans="1:5" ht="13.2" x14ac:dyDescent="0.25">
      <c r="A365" s="144"/>
      <c r="B365" s="138"/>
      <c r="C365" s="145"/>
      <c r="D365" s="77"/>
      <c r="E365" s="77"/>
    </row>
    <row r="366" spans="1:5" ht="13.2" x14ac:dyDescent="0.25">
      <c r="A366" s="144"/>
      <c r="B366" s="138"/>
      <c r="C366" s="145"/>
      <c r="D366" s="77"/>
      <c r="E366" s="77"/>
    </row>
    <row r="367" spans="1:5" ht="13.2" x14ac:dyDescent="0.25">
      <c r="A367" s="144"/>
      <c r="B367" s="138"/>
      <c r="C367" s="145"/>
      <c r="D367" s="77"/>
      <c r="E367" s="77"/>
    </row>
    <row r="368" spans="1:5" ht="13.2" x14ac:dyDescent="0.25">
      <c r="A368" s="144"/>
      <c r="B368" s="138"/>
      <c r="C368" s="145"/>
      <c r="D368" s="77"/>
      <c r="E368" s="77"/>
    </row>
    <row r="369" spans="1:5" ht="13.2" x14ac:dyDescent="0.25">
      <c r="A369" s="144"/>
      <c r="B369" s="138"/>
      <c r="C369" s="145"/>
      <c r="D369" s="77"/>
      <c r="E369" s="77"/>
    </row>
    <row r="370" spans="1:5" ht="13.2" x14ac:dyDescent="0.25">
      <c r="A370" s="144"/>
      <c r="B370" s="138"/>
      <c r="C370" s="145"/>
      <c r="D370" s="77"/>
      <c r="E370" s="77"/>
    </row>
    <row r="371" spans="1:5" ht="13.2" x14ac:dyDescent="0.25">
      <c r="A371" s="144"/>
      <c r="B371" s="138"/>
      <c r="C371" s="145"/>
      <c r="D371" s="77"/>
      <c r="E371" s="77"/>
    </row>
    <row r="372" spans="1:5" ht="13.2" x14ac:dyDescent="0.25">
      <c r="A372" s="144"/>
      <c r="B372" s="138"/>
      <c r="C372" s="145"/>
      <c r="D372" s="77"/>
      <c r="E372" s="77"/>
    </row>
    <row r="373" spans="1:5" ht="13.2" x14ac:dyDescent="0.25">
      <c r="A373" s="144"/>
      <c r="B373" s="138"/>
      <c r="C373" s="145"/>
      <c r="D373" s="77"/>
      <c r="E373" s="77"/>
    </row>
    <row r="374" spans="1:5" ht="13.2" x14ac:dyDescent="0.25">
      <c r="A374" s="144"/>
      <c r="B374" s="138"/>
      <c r="C374" s="145"/>
      <c r="D374" s="77"/>
      <c r="E374" s="77"/>
    </row>
    <row r="375" spans="1:5" ht="13.2" x14ac:dyDescent="0.25">
      <c r="A375" s="144"/>
      <c r="B375" s="138"/>
      <c r="C375" s="145"/>
      <c r="D375" s="77"/>
      <c r="E375" s="77"/>
    </row>
    <row r="376" spans="1:5" ht="13.2" x14ac:dyDescent="0.25">
      <c r="A376" s="144"/>
      <c r="B376" s="138"/>
      <c r="C376" s="145"/>
      <c r="D376" s="77"/>
      <c r="E376" s="77"/>
    </row>
    <row r="377" spans="1:5" ht="13.2" x14ac:dyDescent="0.25">
      <c r="A377" s="144"/>
      <c r="B377" s="138"/>
      <c r="C377" s="145"/>
      <c r="D377" s="77"/>
      <c r="E377" s="77"/>
    </row>
    <row r="378" spans="1:5" ht="13.2" x14ac:dyDescent="0.25">
      <c r="A378" s="144"/>
      <c r="B378" s="138"/>
      <c r="C378" s="145"/>
      <c r="D378" s="77"/>
      <c r="E378" s="77"/>
    </row>
    <row r="379" spans="1:5" ht="13.2" x14ac:dyDescent="0.25">
      <c r="A379" s="144"/>
      <c r="B379" s="138"/>
      <c r="C379" s="145"/>
      <c r="D379" s="77"/>
      <c r="E379" s="77"/>
    </row>
    <row r="380" spans="1:5" ht="13.2" x14ac:dyDescent="0.25">
      <c r="A380" s="144"/>
      <c r="B380" s="138"/>
      <c r="C380" s="145"/>
      <c r="D380" s="77"/>
      <c r="E380" s="77"/>
    </row>
    <row r="381" spans="1:5" ht="13.2" x14ac:dyDescent="0.25">
      <c r="A381" s="144"/>
      <c r="B381" s="138"/>
      <c r="C381" s="145"/>
      <c r="D381" s="77"/>
      <c r="E381" s="77"/>
    </row>
    <row r="382" spans="1:5" ht="13.2" x14ac:dyDescent="0.25">
      <c r="A382" s="144"/>
      <c r="B382" s="138"/>
      <c r="C382" s="145"/>
      <c r="D382" s="77"/>
      <c r="E382" s="77"/>
    </row>
    <row r="383" spans="1:5" ht="13.2" x14ac:dyDescent="0.25">
      <c r="A383" s="144"/>
      <c r="B383" s="138"/>
      <c r="C383" s="145"/>
      <c r="D383" s="77"/>
      <c r="E383" s="77"/>
    </row>
    <row r="384" spans="1:5" ht="13.2" x14ac:dyDescent="0.25">
      <c r="A384" s="144"/>
      <c r="B384" s="138"/>
      <c r="C384" s="145"/>
      <c r="D384" s="77"/>
      <c r="E384" s="77"/>
    </row>
    <row r="385" spans="1:5" ht="13.2" x14ac:dyDescent="0.25">
      <c r="A385" s="144"/>
      <c r="B385" s="138"/>
      <c r="C385" s="145"/>
      <c r="D385" s="77"/>
      <c r="E385" s="77"/>
    </row>
    <row r="386" spans="1:5" ht="13.2" x14ac:dyDescent="0.25">
      <c r="A386" s="144"/>
      <c r="B386" s="138"/>
      <c r="C386" s="145"/>
      <c r="D386" s="77"/>
      <c r="E386" s="77"/>
    </row>
    <row r="387" spans="1:5" ht="13.2" x14ac:dyDescent="0.25">
      <c r="A387" s="144"/>
      <c r="B387" s="138"/>
      <c r="C387" s="145"/>
      <c r="D387" s="77"/>
      <c r="E387" s="77"/>
    </row>
    <row r="388" spans="1:5" ht="13.2" x14ac:dyDescent="0.25">
      <c r="A388" s="144"/>
      <c r="B388" s="138"/>
      <c r="C388" s="145"/>
      <c r="D388" s="77"/>
      <c r="E388" s="77"/>
    </row>
    <row r="389" spans="1:5" ht="13.2" x14ac:dyDescent="0.25">
      <c r="A389" s="144"/>
      <c r="B389" s="138"/>
      <c r="C389" s="145"/>
      <c r="D389" s="77"/>
      <c r="E389" s="77"/>
    </row>
    <row r="390" spans="1:5" ht="13.2" x14ac:dyDescent="0.25">
      <c r="A390" s="144"/>
      <c r="B390" s="138"/>
      <c r="C390" s="145"/>
      <c r="D390" s="77"/>
      <c r="E390" s="77"/>
    </row>
    <row r="391" spans="1:5" ht="13.2" x14ac:dyDescent="0.25">
      <c r="A391" s="144"/>
      <c r="B391" s="138"/>
      <c r="C391" s="145"/>
      <c r="D391" s="77"/>
      <c r="E391" s="77"/>
    </row>
    <row r="392" spans="1:5" ht="13.2" x14ac:dyDescent="0.25">
      <c r="A392" s="144"/>
      <c r="B392" s="138"/>
      <c r="C392" s="145"/>
      <c r="D392" s="77"/>
      <c r="E392" s="77"/>
    </row>
    <row r="393" spans="1:5" ht="13.2" x14ac:dyDescent="0.25">
      <c r="A393" s="144"/>
      <c r="B393" s="138"/>
      <c r="C393" s="145"/>
      <c r="D393" s="77"/>
      <c r="E393" s="77"/>
    </row>
    <row r="394" spans="1:5" ht="13.2" x14ac:dyDescent="0.25">
      <c r="A394" s="144"/>
      <c r="B394" s="138"/>
      <c r="C394" s="145"/>
      <c r="D394" s="77"/>
      <c r="E394" s="77"/>
    </row>
    <row r="395" spans="1:5" ht="13.2" x14ac:dyDescent="0.25">
      <c r="A395" s="144"/>
      <c r="B395" s="138"/>
      <c r="C395" s="145"/>
      <c r="D395" s="77"/>
      <c r="E395" s="77"/>
    </row>
    <row r="396" spans="1:5" ht="13.2" x14ac:dyDescent="0.25">
      <c r="A396" s="144"/>
      <c r="B396" s="138"/>
      <c r="C396" s="145"/>
      <c r="D396" s="77"/>
      <c r="E396" s="77"/>
    </row>
    <row r="397" spans="1:5" ht="13.2" x14ac:dyDescent="0.25">
      <c r="A397" s="144"/>
      <c r="B397" s="138"/>
      <c r="C397" s="145"/>
      <c r="D397" s="77"/>
      <c r="E397" s="77"/>
    </row>
    <row r="398" spans="1:5" ht="13.2" x14ac:dyDescent="0.25">
      <c r="A398" s="144"/>
      <c r="B398" s="138"/>
      <c r="C398" s="145"/>
      <c r="D398" s="77"/>
      <c r="E398" s="77"/>
    </row>
    <row r="399" spans="1:5" ht="13.2" x14ac:dyDescent="0.25">
      <c r="A399" s="144"/>
      <c r="B399" s="138"/>
      <c r="C399" s="145"/>
      <c r="D399" s="77"/>
      <c r="E399" s="77"/>
    </row>
    <row r="400" spans="1:5" ht="13.2" x14ac:dyDescent="0.25">
      <c r="A400" s="144"/>
      <c r="B400" s="138"/>
      <c r="C400" s="145"/>
      <c r="D400" s="77"/>
      <c r="E400" s="77"/>
    </row>
    <row r="401" spans="1:5" ht="13.2" x14ac:dyDescent="0.25">
      <c r="A401" s="144"/>
      <c r="B401" s="138"/>
      <c r="C401" s="145"/>
      <c r="D401" s="77"/>
      <c r="E401" s="77"/>
    </row>
    <row r="402" spans="1:5" ht="13.2" x14ac:dyDescent="0.25">
      <c r="A402" s="144"/>
      <c r="B402" s="138"/>
      <c r="C402" s="145"/>
      <c r="D402" s="77"/>
      <c r="E402" s="77"/>
    </row>
    <row r="403" spans="1:5" ht="13.2" x14ac:dyDescent="0.25">
      <c r="A403" s="144"/>
      <c r="B403" s="138"/>
      <c r="C403" s="145"/>
      <c r="D403" s="77"/>
      <c r="E403" s="77"/>
    </row>
    <row r="404" spans="1:5" ht="13.2" x14ac:dyDescent="0.25">
      <c r="A404" s="144"/>
      <c r="B404" s="138"/>
      <c r="C404" s="145"/>
      <c r="D404" s="77"/>
      <c r="E404" s="77"/>
    </row>
    <row r="405" spans="1:5" ht="13.2" x14ac:dyDescent="0.25">
      <c r="A405" s="144"/>
      <c r="B405" s="138"/>
      <c r="C405" s="145"/>
      <c r="D405" s="77"/>
      <c r="E405" s="77"/>
    </row>
    <row r="406" spans="1:5" ht="13.2" x14ac:dyDescent="0.25">
      <c r="A406" s="144"/>
      <c r="B406" s="138"/>
      <c r="C406" s="145"/>
      <c r="D406" s="77"/>
      <c r="E406" s="77"/>
    </row>
    <row r="407" spans="1:5" ht="13.2" x14ac:dyDescent="0.25">
      <c r="A407" s="144"/>
      <c r="B407" s="138"/>
      <c r="C407" s="145"/>
      <c r="D407" s="77"/>
      <c r="E407" s="77"/>
    </row>
    <row r="408" spans="1:5" ht="13.2" x14ac:dyDescent="0.25">
      <c r="A408" s="144"/>
      <c r="B408" s="138"/>
      <c r="C408" s="145"/>
      <c r="D408" s="77"/>
      <c r="E408" s="77"/>
    </row>
    <row r="409" spans="1:5" ht="13.2" x14ac:dyDescent="0.25">
      <c r="A409" s="144"/>
      <c r="B409" s="138"/>
      <c r="C409" s="145"/>
      <c r="D409" s="77"/>
      <c r="E409" s="77"/>
    </row>
    <row r="410" spans="1:5" ht="13.2" x14ac:dyDescent="0.25">
      <c r="A410" s="144"/>
      <c r="B410" s="138"/>
      <c r="C410" s="145"/>
      <c r="D410" s="77"/>
      <c r="E410" s="77"/>
    </row>
    <row r="411" spans="1:5" ht="13.2" x14ac:dyDescent="0.25">
      <c r="A411" s="144"/>
      <c r="B411" s="138"/>
      <c r="C411" s="145"/>
      <c r="D411" s="77"/>
      <c r="E411" s="77"/>
    </row>
    <row r="412" spans="1:5" ht="13.2" x14ac:dyDescent="0.25">
      <c r="A412" s="144"/>
      <c r="B412" s="138"/>
      <c r="C412" s="145"/>
      <c r="D412" s="77"/>
      <c r="E412" s="77"/>
    </row>
    <row r="413" spans="1:5" ht="13.2" x14ac:dyDescent="0.25">
      <c r="A413" s="144"/>
      <c r="B413" s="138"/>
      <c r="C413" s="145"/>
      <c r="D413" s="77"/>
      <c r="E413" s="77"/>
    </row>
    <row r="414" spans="1:5" ht="13.2" x14ac:dyDescent="0.25">
      <c r="A414" s="144"/>
      <c r="B414" s="138"/>
      <c r="C414" s="145"/>
      <c r="D414" s="77"/>
      <c r="E414" s="77"/>
    </row>
    <row r="415" spans="1:5" ht="13.2" x14ac:dyDescent="0.25">
      <c r="A415" s="144"/>
      <c r="B415" s="138"/>
      <c r="C415" s="145"/>
      <c r="D415" s="77"/>
      <c r="E415" s="77"/>
    </row>
    <row r="416" spans="1:5" ht="13.2" x14ac:dyDescent="0.25">
      <c r="A416" s="144"/>
      <c r="B416" s="138"/>
      <c r="C416" s="145"/>
      <c r="D416" s="77"/>
      <c r="E416" s="77"/>
    </row>
    <row r="417" spans="1:5" ht="13.2" x14ac:dyDescent="0.25">
      <c r="A417" s="144"/>
      <c r="B417" s="138"/>
      <c r="C417" s="145"/>
      <c r="D417" s="77"/>
      <c r="E417" s="77"/>
    </row>
    <row r="418" spans="1:5" ht="13.2" x14ac:dyDescent="0.25">
      <c r="A418" s="144"/>
      <c r="B418" s="138"/>
      <c r="C418" s="145"/>
      <c r="D418" s="77"/>
      <c r="E418" s="77"/>
    </row>
    <row r="419" spans="1:5" ht="13.2" x14ac:dyDescent="0.25">
      <c r="A419" s="144"/>
      <c r="B419" s="138"/>
      <c r="C419" s="145"/>
      <c r="D419" s="77"/>
      <c r="E419" s="77"/>
    </row>
    <row r="420" spans="1:5" ht="13.2" x14ac:dyDescent="0.25">
      <c r="A420" s="144"/>
      <c r="B420" s="138"/>
      <c r="C420" s="145"/>
      <c r="D420" s="77"/>
      <c r="E420" s="77"/>
    </row>
    <row r="421" spans="1:5" ht="13.2" x14ac:dyDescent="0.25">
      <c r="A421" s="144"/>
      <c r="B421" s="138"/>
      <c r="C421" s="145"/>
      <c r="D421" s="77"/>
      <c r="E421" s="77"/>
    </row>
    <row r="422" spans="1:5" ht="13.2" x14ac:dyDescent="0.25">
      <c r="A422" s="144"/>
      <c r="B422" s="138"/>
      <c r="C422" s="145"/>
      <c r="D422" s="77"/>
      <c r="E422" s="77"/>
    </row>
    <row r="423" spans="1:5" ht="13.2" x14ac:dyDescent="0.25">
      <c r="A423" s="144"/>
      <c r="B423" s="138"/>
      <c r="C423" s="145"/>
      <c r="D423" s="77"/>
      <c r="E423" s="77"/>
    </row>
    <row r="424" spans="1:5" ht="13.2" x14ac:dyDescent="0.25">
      <c r="A424" s="144"/>
      <c r="B424" s="138"/>
      <c r="C424" s="145"/>
      <c r="D424" s="77"/>
      <c r="E424" s="77"/>
    </row>
    <row r="425" spans="1:5" ht="13.2" x14ac:dyDescent="0.25">
      <c r="A425" s="144"/>
      <c r="B425" s="138"/>
      <c r="C425" s="145"/>
      <c r="D425" s="77"/>
      <c r="E425" s="77"/>
    </row>
    <row r="426" spans="1:5" ht="13.2" x14ac:dyDescent="0.25">
      <c r="A426" s="144"/>
      <c r="B426" s="138"/>
      <c r="C426" s="145"/>
      <c r="D426" s="77"/>
      <c r="E426" s="77"/>
    </row>
    <row r="427" spans="1:5" ht="13.2" x14ac:dyDescent="0.25">
      <c r="A427" s="144"/>
      <c r="B427" s="138"/>
      <c r="C427" s="145"/>
      <c r="D427" s="77"/>
      <c r="E427" s="77"/>
    </row>
    <row r="428" spans="1:5" ht="13.2" x14ac:dyDescent="0.25">
      <c r="A428" s="144"/>
      <c r="B428" s="138"/>
      <c r="C428" s="145"/>
      <c r="D428" s="77"/>
      <c r="E428" s="77"/>
    </row>
    <row r="429" spans="1:5" ht="13.2" x14ac:dyDescent="0.25">
      <c r="A429" s="144"/>
      <c r="B429" s="138"/>
      <c r="C429" s="145"/>
      <c r="D429" s="77"/>
      <c r="E429" s="77"/>
    </row>
    <row r="430" spans="1:5" ht="13.2" x14ac:dyDescent="0.25">
      <c r="A430" s="144"/>
      <c r="B430" s="138"/>
      <c r="C430" s="145"/>
      <c r="D430" s="77"/>
      <c r="E430" s="77"/>
    </row>
    <row r="431" spans="1:5" ht="13.2" x14ac:dyDescent="0.25">
      <c r="A431" s="144"/>
      <c r="B431" s="138"/>
      <c r="C431" s="145"/>
      <c r="D431" s="77"/>
      <c r="E431" s="77"/>
    </row>
    <row r="432" spans="1:5" ht="13.2" x14ac:dyDescent="0.25">
      <c r="A432" s="144"/>
      <c r="B432" s="138"/>
      <c r="C432" s="145"/>
      <c r="D432" s="77"/>
      <c r="E432" s="77"/>
    </row>
    <row r="433" spans="1:5" ht="13.2" x14ac:dyDescent="0.25">
      <c r="A433" s="144"/>
      <c r="B433" s="138"/>
      <c r="C433" s="145"/>
      <c r="D433" s="77"/>
      <c r="E433" s="77"/>
    </row>
    <row r="434" spans="1:5" ht="13.2" x14ac:dyDescent="0.25">
      <c r="A434" s="144"/>
      <c r="B434" s="138"/>
      <c r="C434" s="145"/>
      <c r="D434" s="77"/>
      <c r="E434" s="77"/>
    </row>
    <row r="435" spans="1:5" ht="13.2" x14ac:dyDescent="0.25">
      <c r="A435" s="144"/>
      <c r="B435" s="138"/>
      <c r="C435" s="145"/>
      <c r="D435" s="77"/>
      <c r="E435" s="77"/>
    </row>
    <row r="436" spans="1:5" ht="13.2" x14ac:dyDescent="0.25">
      <c r="A436" s="144"/>
      <c r="B436" s="138"/>
      <c r="C436" s="145"/>
      <c r="D436" s="77"/>
      <c r="E436" s="77"/>
    </row>
    <row r="437" spans="1:5" ht="13.2" x14ac:dyDescent="0.25">
      <c r="A437" s="144"/>
      <c r="B437" s="138"/>
      <c r="C437" s="145"/>
      <c r="D437" s="77"/>
      <c r="E437" s="77"/>
    </row>
    <row r="438" spans="1:5" ht="13.2" x14ac:dyDescent="0.25">
      <c r="A438" s="144"/>
      <c r="B438" s="138"/>
      <c r="C438" s="145"/>
      <c r="D438" s="77"/>
      <c r="E438" s="77"/>
    </row>
    <row r="439" spans="1:5" ht="13.2" x14ac:dyDescent="0.25">
      <c r="A439" s="144"/>
      <c r="B439" s="138"/>
      <c r="C439" s="145"/>
      <c r="D439" s="77"/>
      <c r="E439" s="77"/>
    </row>
    <row r="440" spans="1:5" ht="13.2" x14ac:dyDescent="0.25">
      <c r="A440" s="144"/>
      <c r="B440" s="138"/>
      <c r="C440" s="145"/>
      <c r="D440" s="77"/>
      <c r="E440" s="77"/>
    </row>
    <row r="441" spans="1:5" ht="13.2" x14ac:dyDescent="0.25">
      <c r="A441" s="144"/>
      <c r="B441" s="138"/>
      <c r="C441" s="145"/>
      <c r="D441" s="77"/>
      <c r="E441" s="77"/>
    </row>
    <row r="442" spans="1:5" ht="13.2" x14ac:dyDescent="0.25">
      <c r="A442" s="144"/>
      <c r="B442" s="138"/>
      <c r="C442" s="145"/>
      <c r="D442" s="77"/>
      <c r="E442" s="77"/>
    </row>
    <row r="443" spans="1:5" ht="13.2" x14ac:dyDescent="0.25">
      <c r="A443" s="144"/>
      <c r="B443" s="138"/>
      <c r="C443" s="145"/>
      <c r="D443" s="77"/>
      <c r="E443" s="77"/>
    </row>
    <row r="444" spans="1:5" ht="13.2" x14ac:dyDescent="0.25">
      <c r="A444" s="144"/>
      <c r="B444" s="138"/>
      <c r="C444" s="145"/>
      <c r="D444" s="77"/>
      <c r="E444" s="77"/>
    </row>
    <row r="445" spans="1:5" ht="13.2" x14ac:dyDescent="0.25">
      <c r="A445" s="144"/>
      <c r="B445" s="138"/>
      <c r="C445" s="145"/>
      <c r="D445" s="77"/>
      <c r="E445" s="77"/>
    </row>
    <row r="446" spans="1:5" ht="13.2" x14ac:dyDescent="0.25">
      <c r="A446" s="144"/>
      <c r="B446" s="138"/>
      <c r="C446" s="145"/>
      <c r="D446" s="77"/>
      <c r="E446" s="77"/>
    </row>
    <row r="447" spans="1:5" ht="13.2" x14ac:dyDescent="0.25">
      <c r="A447" s="144"/>
      <c r="B447" s="138"/>
      <c r="C447" s="145"/>
      <c r="D447" s="77"/>
      <c r="E447" s="77"/>
    </row>
    <row r="448" spans="1:5" ht="13.2" x14ac:dyDescent="0.25">
      <c r="A448" s="144"/>
      <c r="B448" s="138"/>
      <c r="C448" s="145"/>
      <c r="D448" s="77"/>
      <c r="E448" s="77"/>
    </row>
    <row r="449" spans="1:5" ht="13.2" x14ac:dyDescent="0.25">
      <c r="A449" s="144"/>
      <c r="B449" s="138"/>
      <c r="C449" s="145"/>
      <c r="D449" s="77"/>
      <c r="E449" s="77"/>
    </row>
    <row r="450" spans="1:5" ht="13.2" x14ac:dyDescent="0.25">
      <c r="A450" s="144"/>
      <c r="B450" s="138"/>
      <c r="C450" s="145"/>
      <c r="D450" s="77"/>
      <c r="E450" s="77"/>
    </row>
    <row r="451" spans="1:5" ht="13.2" x14ac:dyDescent="0.25">
      <c r="A451" s="144"/>
      <c r="B451" s="138"/>
      <c r="C451" s="145"/>
      <c r="D451" s="77"/>
      <c r="E451" s="77"/>
    </row>
    <row r="452" spans="1:5" ht="13.2" x14ac:dyDescent="0.25">
      <c r="A452" s="144"/>
      <c r="B452" s="138"/>
      <c r="C452" s="145"/>
      <c r="D452" s="77"/>
      <c r="E452" s="77"/>
    </row>
    <row r="453" spans="1:5" ht="13.2" x14ac:dyDescent="0.25">
      <c r="A453" s="144"/>
      <c r="B453" s="138"/>
      <c r="C453" s="145"/>
      <c r="D453" s="77"/>
      <c r="E453" s="77"/>
    </row>
    <row r="454" spans="1:5" ht="13.2" x14ac:dyDescent="0.25">
      <c r="A454" s="144"/>
      <c r="B454" s="138"/>
      <c r="C454" s="145"/>
      <c r="D454" s="77"/>
      <c r="E454" s="77"/>
    </row>
    <row r="455" spans="1:5" ht="13.2" x14ac:dyDescent="0.25">
      <c r="A455" s="144"/>
      <c r="B455" s="138"/>
      <c r="C455" s="145"/>
      <c r="D455" s="77"/>
      <c r="E455" s="77"/>
    </row>
    <row r="456" spans="1:5" ht="13.2" x14ac:dyDescent="0.25">
      <c r="A456" s="144"/>
      <c r="B456" s="138"/>
      <c r="C456" s="145"/>
      <c r="D456" s="77"/>
      <c r="E456" s="77"/>
    </row>
    <row r="457" spans="1:5" ht="13.2" x14ac:dyDescent="0.25">
      <c r="A457" s="144"/>
      <c r="B457" s="138"/>
      <c r="C457" s="145"/>
      <c r="D457" s="77"/>
      <c r="E457" s="77"/>
    </row>
    <row r="458" spans="1:5" ht="13.2" x14ac:dyDescent="0.25">
      <c r="A458" s="144"/>
      <c r="B458" s="138"/>
      <c r="C458" s="145"/>
      <c r="D458" s="77"/>
      <c r="E458" s="77"/>
    </row>
    <row r="459" spans="1:5" ht="13.2" x14ac:dyDescent="0.25">
      <c r="A459" s="144"/>
      <c r="B459" s="138"/>
      <c r="C459" s="145"/>
      <c r="D459" s="77"/>
      <c r="E459" s="77"/>
    </row>
    <row r="460" spans="1:5" ht="13.2" x14ac:dyDescent="0.25">
      <c r="A460" s="144"/>
      <c r="B460" s="138"/>
      <c r="C460" s="145"/>
      <c r="D460" s="77"/>
      <c r="E460" s="77"/>
    </row>
    <row r="461" spans="1:5" ht="13.2" x14ac:dyDescent="0.25">
      <c r="A461" s="144"/>
      <c r="B461" s="138"/>
      <c r="C461" s="145"/>
      <c r="D461" s="77"/>
      <c r="E461" s="77"/>
    </row>
    <row r="462" spans="1:5" ht="13.2" x14ac:dyDescent="0.25">
      <c r="A462" s="144"/>
      <c r="B462" s="138"/>
      <c r="C462" s="145"/>
      <c r="D462" s="77"/>
      <c r="E462" s="77"/>
    </row>
    <row r="463" spans="1:5" ht="13.2" x14ac:dyDescent="0.25">
      <c r="A463" s="144"/>
      <c r="B463" s="138"/>
      <c r="C463" s="145"/>
      <c r="D463" s="77"/>
      <c r="E463" s="77"/>
    </row>
    <row r="464" spans="1:5" ht="13.2" x14ac:dyDescent="0.25">
      <c r="A464" s="144"/>
      <c r="B464" s="138"/>
      <c r="C464" s="145"/>
      <c r="D464" s="77"/>
      <c r="E464" s="77"/>
    </row>
    <row r="465" spans="1:5" ht="13.2" x14ac:dyDescent="0.25">
      <c r="A465" s="144"/>
      <c r="B465" s="138"/>
      <c r="C465" s="145"/>
      <c r="D465" s="77"/>
      <c r="E465" s="77"/>
    </row>
    <row r="466" spans="1:5" ht="13.2" x14ac:dyDescent="0.25">
      <c r="A466" s="144"/>
      <c r="B466" s="138"/>
      <c r="C466" s="145"/>
      <c r="D466" s="77"/>
      <c r="E466" s="77"/>
    </row>
    <row r="467" spans="1:5" ht="13.2" x14ac:dyDescent="0.25">
      <c r="A467" s="144"/>
      <c r="B467" s="138"/>
      <c r="C467" s="145"/>
      <c r="D467" s="77"/>
      <c r="E467" s="77"/>
    </row>
    <row r="468" spans="1:5" ht="13.2" x14ac:dyDescent="0.25">
      <c r="A468" s="144"/>
      <c r="B468" s="138"/>
      <c r="C468" s="145"/>
      <c r="D468" s="77"/>
      <c r="E468" s="77"/>
    </row>
    <row r="469" spans="1:5" ht="13.2" x14ac:dyDescent="0.25">
      <c r="A469" s="144"/>
      <c r="B469" s="138"/>
      <c r="C469" s="145"/>
      <c r="D469" s="77"/>
      <c r="E469" s="77"/>
    </row>
    <row r="470" spans="1:5" ht="13.2" x14ac:dyDescent="0.25">
      <c r="A470" s="144"/>
      <c r="B470" s="138"/>
      <c r="C470" s="145"/>
      <c r="D470" s="77"/>
      <c r="E470" s="77"/>
    </row>
    <row r="471" spans="1:5" ht="13.2" x14ac:dyDescent="0.25">
      <c r="A471" s="144"/>
      <c r="B471" s="138"/>
      <c r="C471" s="145"/>
      <c r="D471" s="77"/>
      <c r="E471" s="77"/>
    </row>
    <row r="472" spans="1:5" ht="13.2" x14ac:dyDescent="0.25">
      <c r="A472" s="144"/>
      <c r="B472" s="138"/>
      <c r="C472" s="145"/>
      <c r="D472" s="77"/>
      <c r="E472" s="77"/>
    </row>
    <row r="473" spans="1:5" ht="13.2" x14ac:dyDescent="0.25">
      <c r="A473" s="144"/>
      <c r="B473" s="138"/>
      <c r="C473" s="145"/>
      <c r="D473" s="77"/>
      <c r="E473" s="77"/>
    </row>
    <row r="474" spans="1:5" ht="13.2" x14ac:dyDescent="0.25">
      <c r="A474" s="144"/>
      <c r="B474" s="138"/>
      <c r="C474" s="145"/>
      <c r="D474" s="77"/>
      <c r="E474" s="77"/>
    </row>
    <row r="475" spans="1:5" ht="13.2" x14ac:dyDescent="0.25">
      <c r="A475" s="144"/>
      <c r="B475" s="138"/>
      <c r="C475" s="145"/>
      <c r="D475" s="77"/>
      <c r="E475" s="77"/>
    </row>
    <row r="476" spans="1:5" ht="13.2" x14ac:dyDescent="0.25">
      <c r="A476" s="144"/>
      <c r="B476" s="138"/>
      <c r="C476" s="145"/>
      <c r="D476" s="77"/>
      <c r="E476" s="77"/>
    </row>
    <row r="477" spans="1:5" ht="13.2" x14ac:dyDescent="0.25">
      <c r="A477" s="144"/>
      <c r="B477" s="138"/>
      <c r="C477" s="145"/>
      <c r="D477" s="77"/>
      <c r="E477" s="77"/>
    </row>
    <row r="478" spans="1:5" ht="13.2" x14ac:dyDescent="0.25">
      <c r="A478" s="144"/>
      <c r="B478" s="138"/>
      <c r="C478" s="145"/>
      <c r="D478" s="77"/>
      <c r="E478" s="77"/>
    </row>
    <row r="479" spans="1:5" ht="13.2" x14ac:dyDescent="0.25">
      <c r="A479" s="144"/>
      <c r="B479" s="138"/>
      <c r="C479" s="145"/>
      <c r="D479" s="77"/>
      <c r="E479" s="77"/>
    </row>
    <row r="480" spans="1:5" ht="13.2" x14ac:dyDescent="0.25">
      <c r="A480" s="144"/>
      <c r="B480" s="138"/>
      <c r="C480" s="145"/>
      <c r="D480" s="77"/>
      <c r="E480" s="77"/>
    </row>
    <row r="481" spans="1:5" ht="13.2" x14ac:dyDescent="0.25">
      <c r="A481" s="144"/>
      <c r="B481" s="138"/>
      <c r="C481" s="145"/>
      <c r="D481" s="77"/>
      <c r="E481" s="77"/>
    </row>
    <row r="482" spans="1:5" ht="13.2" x14ac:dyDescent="0.25">
      <c r="A482" s="144"/>
      <c r="B482" s="138"/>
      <c r="C482" s="145"/>
      <c r="D482" s="77"/>
      <c r="E482" s="77"/>
    </row>
    <row r="483" spans="1:5" ht="13.2" x14ac:dyDescent="0.25">
      <c r="A483" s="144"/>
      <c r="B483" s="138"/>
      <c r="C483" s="145"/>
      <c r="D483" s="77"/>
      <c r="E483" s="77"/>
    </row>
    <row r="484" spans="1:5" ht="13.2" x14ac:dyDescent="0.25">
      <c r="A484" s="144"/>
      <c r="B484" s="138"/>
      <c r="C484" s="145"/>
      <c r="D484" s="77"/>
      <c r="E484" s="77"/>
    </row>
    <row r="485" spans="1:5" ht="13.2" x14ac:dyDescent="0.25">
      <c r="A485" s="144"/>
      <c r="B485" s="138"/>
      <c r="C485" s="145"/>
      <c r="D485" s="77"/>
      <c r="E485" s="77"/>
    </row>
    <row r="486" spans="1:5" ht="13.2" x14ac:dyDescent="0.25">
      <c r="A486" s="144"/>
      <c r="B486" s="138"/>
      <c r="C486" s="145"/>
      <c r="D486" s="77"/>
      <c r="E486" s="77"/>
    </row>
    <row r="487" spans="1:5" ht="13.2" x14ac:dyDescent="0.25">
      <c r="A487" s="144"/>
      <c r="B487" s="138"/>
      <c r="C487" s="145"/>
      <c r="D487" s="77"/>
      <c r="E487" s="77"/>
    </row>
    <row r="488" spans="1:5" ht="13.2" x14ac:dyDescent="0.25">
      <c r="A488" s="144"/>
      <c r="B488" s="138"/>
      <c r="C488" s="145"/>
      <c r="D488" s="77"/>
      <c r="E488" s="77"/>
    </row>
    <row r="489" spans="1:5" ht="13.2" x14ac:dyDescent="0.25">
      <c r="A489" s="144"/>
      <c r="B489" s="138"/>
      <c r="C489" s="145"/>
      <c r="D489" s="77"/>
      <c r="E489" s="77"/>
    </row>
    <row r="490" spans="1:5" ht="13.2" x14ac:dyDescent="0.25">
      <c r="A490" s="144"/>
      <c r="B490" s="138"/>
      <c r="C490" s="145"/>
      <c r="D490" s="77"/>
      <c r="E490" s="77"/>
    </row>
    <row r="491" spans="1:5" ht="13.2" x14ac:dyDescent="0.25">
      <c r="A491" s="144"/>
      <c r="B491" s="138"/>
      <c r="C491" s="145"/>
      <c r="D491" s="77"/>
      <c r="E491" s="77"/>
    </row>
    <row r="492" spans="1:5" ht="13.2" x14ac:dyDescent="0.25">
      <c r="A492" s="144"/>
      <c r="B492" s="138"/>
      <c r="C492" s="145"/>
      <c r="D492" s="77"/>
      <c r="E492" s="77"/>
    </row>
    <row r="493" spans="1:5" ht="13.2" x14ac:dyDescent="0.25">
      <c r="A493" s="144"/>
      <c r="B493" s="138"/>
      <c r="C493" s="145"/>
      <c r="D493" s="77"/>
      <c r="E493" s="77"/>
    </row>
    <row r="494" spans="1:5" ht="13.2" x14ac:dyDescent="0.25">
      <c r="A494" s="144"/>
      <c r="B494" s="138"/>
      <c r="C494" s="145"/>
      <c r="D494" s="77"/>
      <c r="E494" s="77"/>
    </row>
    <row r="495" spans="1:5" ht="13.2" x14ac:dyDescent="0.25">
      <c r="A495" s="144"/>
      <c r="B495" s="138"/>
      <c r="C495" s="145"/>
      <c r="D495" s="77"/>
      <c r="E495" s="77"/>
    </row>
    <row r="496" spans="1:5" ht="13.2" x14ac:dyDescent="0.25">
      <c r="A496" s="144"/>
      <c r="B496" s="138"/>
      <c r="C496" s="145"/>
      <c r="D496" s="77"/>
      <c r="E496" s="77"/>
    </row>
    <row r="497" spans="1:5" ht="13.2" x14ac:dyDescent="0.25">
      <c r="A497" s="144"/>
      <c r="B497" s="138"/>
      <c r="C497" s="145"/>
      <c r="D497" s="77"/>
      <c r="E497" s="77"/>
    </row>
    <row r="498" spans="1:5" ht="13.2" x14ac:dyDescent="0.25">
      <c r="A498" s="144"/>
      <c r="B498" s="138"/>
      <c r="C498" s="145"/>
      <c r="D498" s="77"/>
      <c r="E498" s="77"/>
    </row>
    <row r="499" spans="1:5" ht="13.2" x14ac:dyDescent="0.25">
      <c r="A499" s="144"/>
      <c r="B499" s="138"/>
      <c r="C499" s="145"/>
      <c r="D499" s="77"/>
      <c r="E499" s="77"/>
    </row>
    <row r="500" spans="1:5" ht="13.2" x14ac:dyDescent="0.25">
      <c r="A500" s="144"/>
      <c r="B500" s="138"/>
      <c r="C500" s="145"/>
      <c r="D500" s="77"/>
      <c r="E500" s="77"/>
    </row>
    <row r="501" spans="1:5" ht="13.2" x14ac:dyDescent="0.25">
      <c r="A501" s="144"/>
      <c r="B501" s="138"/>
      <c r="C501" s="145"/>
      <c r="D501" s="77"/>
      <c r="E501" s="77"/>
    </row>
    <row r="502" spans="1:5" ht="13.2" x14ac:dyDescent="0.25">
      <c r="A502" s="144"/>
      <c r="B502" s="138"/>
      <c r="C502" s="145"/>
      <c r="D502" s="77"/>
      <c r="E502" s="77"/>
    </row>
    <row r="503" spans="1:5" ht="13.2" x14ac:dyDescent="0.25">
      <c r="A503" s="144"/>
      <c r="B503" s="138"/>
      <c r="C503" s="145"/>
      <c r="D503" s="77"/>
      <c r="E503" s="77"/>
    </row>
    <row r="504" spans="1:5" ht="13.2" x14ac:dyDescent="0.25">
      <c r="A504" s="144"/>
      <c r="B504" s="138"/>
      <c r="C504" s="145"/>
      <c r="D504" s="77"/>
      <c r="E504" s="77"/>
    </row>
    <row r="505" spans="1:5" ht="13.2" x14ac:dyDescent="0.25">
      <c r="A505" s="144"/>
      <c r="B505" s="138"/>
      <c r="C505" s="145"/>
      <c r="D505" s="77"/>
      <c r="E505" s="77"/>
    </row>
    <row r="506" spans="1:5" ht="13.2" x14ac:dyDescent="0.25">
      <c r="A506" s="144"/>
      <c r="B506" s="138"/>
      <c r="C506" s="145"/>
      <c r="D506" s="77"/>
      <c r="E506" s="77"/>
    </row>
    <row r="507" spans="1:5" ht="13.2" x14ac:dyDescent="0.25">
      <c r="A507" s="144"/>
      <c r="B507" s="138"/>
      <c r="C507" s="145"/>
      <c r="D507" s="77"/>
      <c r="E507" s="77"/>
    </row>
    <row r="508" spans="1:5" ht="13.2" x14ac:dyDescent="0.25">
      <c r="A508" s="144"/>
      <c r="B508" s="138"/>
      <c r="C508" s="145"/>
      <c r="D508" s="77"/>
      <c r="E508" s="77"/>
    </row>
    <row r="509" spans="1:5" ht="13.2" x14ac:dyDescent="0.25">
      <c r="A509" s="144"/>
      <c r="B509" s="138"/>
      <c r="C509" s="145"/>
      <c r="D509" s="77"/>
      <c r="E509" s="77"/>
    </row>
    <row r="510" spans="1:5" ht="13.2" x14ac:dyDescent="0.25">
      <c r="A510" s="144"/>
      <c r="B510" s="138"/>
      <c r="C510" s="145"/>
      <c r="D510" s="77"/>
      <c r="E510" s="77"/>
    </row>
    <row r="511" spans="1:5" ht="13.2" x14ac:dyDescent="0.25">
      <c r="A511" s="144"/>
      <c r="B511" s="138"/>
      <c r="C511" s="145"/>
      <c r="D511" s="77"/>
      <c r="E511" s="77"/>
    </row>
    <row r="512" spans="1:5" ht="13.2" x14ac:dyDescent="0.25">
      <c r="A512" s="144"/>
      <c r="B512" s="138"/>
      <c r="C512" s="145"/>
      <c r="D512" s="77"/>
      <c r="E512" s="77"/>
    </row>
    <row r="513" spans="1:5" ht="13.2" x14ac:dyDescent="0.25">
      <c r="A513" s="144"/>
      <c r="B513" s="138"/>
      <c r="C513" s="145"/>
      <c r="D513" s="77"/>
      <c r="E513" s="77"/>
    </row>
    <row r="514" spans="1:5" ht="13.2" x14ac:dyDescent="0.25">
      <c r="A514" s="144"/>
      <c r="B514" s="138"/>
      <c r="C514" s="145"/>
      <c r="D514" s="77"/>
      <c r="E514" s="77"/>
    </row>
    <row r="515" spans="1:5" ht="13.2" x14ac:dyDescent="0.25">
      <c r="A515" s="144"/>
      <c r="B515" s="138"/>
      <c r="C515" s="145"/>
      <c r="D515" s="77"/>
      <c r="E515" s="77"/>
    </row>
    <row r="516" spans="1:5" ht="13.2" x14ac:dyDescent="0.25">
      <c r="A516" s="144"/>
      <c r="B516" s="138"/>
      <c r="C516" s="145"/>
      <c r="D516" s="77"/>
      <c r="E516" s="77"/>
    </row>
    <row r="517" spans="1:5" ht="13.2" x14ac:dyDescent="0.25">
      <c r="A517" s="144"/>
      <c r="B517" s="138"/>
      <c r="C517" s="145"/>
      <c r="D517" s="77"/>
      <c r="E517" s="77"/>
    </row>
    <row r="518" spans="1:5" ht="13.2" x14ac:dyDescent="0.25">
      <c r="A518" s="144"/>
      <c r="B518" s="138"/>
      <c r="C518" s="145"/>
      <c r="D518" s="77"/>
      <c r="E518" s="77"/>
    </row>
    <row r="519" spans="1:5" ht="13.2" x14ac:dyDescent="0.25">
      <c r="A519" s="144"/>
      <c r="B519" s="138"/>
      <c r="C519" s="145"/>
      <c r="D519" s="77"/>
      <c r="E519" s="77"/>
    </row>
    <row r="520" spans="1:5" ht="13.2" x14ac:dyDescent="0.25">
      <c r="A520" s="144"/>
      <c r="B520" s="138"/>
      <c r="C520" s="145"/>
      <c r="D520" s="77"/>
      <c r="E520" s="77"/>
    </row>
    <row r="521" spans="1:5" ht="13.2" x14ac:dyDescent="0.25">
      <c r="A521" s="144"/>
      <c r="B521" s="138"/>
      <c r="C521" s="145"/>
      <c r="D521" s="77"/>
      <c r="E521" s="77"/>
    </row>
    <row r="522" spans="1:5" ht="13.2" x14ac:dyDescent="0.25">
      <c r="A522" s="144"/>
      <c r="B522" s="138"/>
      <c r="C522" s="145"/>
      <c r="D522" s="77"/>
      <c r="E522" s="77"/>
    </row>
    <row r="523" spans="1:5" ht="13.2" x14ac:dyDescent="0.25">
      <c r="A523" s="144"/>
      <c r="B523" s="138"/>
      <c r="C523" s="145"/>
      <c r="D523" s="77"/>
      <c r="E523" s="77"/>
    </row>
    <row r="524" spans="1:5" ht="13.2" x14ac:dyDescent="0.25">
      <c r="A524" s="144"/>
      <c r="B524" s="138"/>
      <c r="C524" s="145"/>
      <c r="D524" s="77"/>
      <c r="E524" s="77"/>
    </row>
    <row r="525" spans="1:5" ht="13.2" x14ac:dyDescent="0.25">
      <c r="A525" s="144"/>
      <c r="B525" s="138"/>
      <c r="C525" s="145"/>
      <c r="D525" s="77"/>
      <c r="E525" s="77"/>
    </row>
    <row r="526" spans="1:5" ht="13.2" x14ac:dyDescent="0.25">
      <c r="A526" s="144"/>
      <c r="B526" s="138"/>
      <c r="C526" s="145"/>
      <c r="D526" s="77"/>
      <c r="E526" s="77"/>
    </row>
    <row r="527" spans="1:5" ht="13.2" x14ac:dyDescent="0.25">
      <c r="A527" s="144"/>
      <c r="B527" s="138"/>
      <c r="C527" s="145"/>
      <c r="D527" s="77"/>
      <c r="E527" s="77"/>
    </row>
    <row r="528" spans="1:5" ht="13.2" x14ac:dyDescent="0.25">
      <c r="A528" s="144"/>
      <c r="B528" s="138"/>
      <c r="C528" s="145"/>
      <c r="D528" s="77"/>
      <c r="E528" s="77"/>
    </row>
    <row r="529" spans="1:5" ht="13.2" x14ac:dyDescent="0.25">
      <c r="A529" s="144"/>
      <c r="B529" s="138"/>
      <c r="C529" s="145"/>
      <c r="D529" s="77"/>
      <c r="E529" s="77"/>
    </row>
    <row r="530" spans="1:5" ht="13.2" x14ac:dyDescent="0.25">
      <c r="A530" s="144"/>
      <c r="B530" s="138"/>
      <c r="C530" s="145"/>
      <c r="D530" s="77"/>
      <c r="E530" s="77"/>
    </row>
    <row r="531" spans="1:5" ht="13.2" x14ac:dyDescent="0.25">
      <c r="A531" s="144"/>
      <c r="B531" s="138"/>
      <c r="C531" s="145"/>
      <c r="D531" s="77"/>
      <c r="E531" s="77"/>
    </row>
    <row r="532" spans="1:5" ht="13.2" x14ac:dyDescent="0.25">
      <c r="A532" s="144"/>
      <c r="B532" s="138"/>
      <c r="C532" s="145"/>
      <c r="D532" s="77"/>
      <c r="E532" s="77"/>
    </row>
    <row r="533" spans="1:5" ht="13.2" x14ac:dyDescent="0.25">
      <c r="A533" s="144"/>
      <c r="B533" s="138"/>
      <c r="C533" s="145"/>
      <c r="D533" s="77"/>
      <c r="E533" s="77"/>
    </row>
    <row r="534" spans="1:5" ht="13.2" x14ac:dyDescent="0.25">
      <c r="A534" s="144"/>
      <c r="B534" s="138"/>
      <c r="C534" s="145"/>
      <c r="D534" s="77"/>
      <c r="E534" s="77"/>
    </row>
    <row r="535" spans="1:5" ht="13.2" x14ac:dyDescent="0.25">
      <c r="A535" s="144"/>
      <c r="B535" s="138"/>
      <c r="C535" s="145"/>
      <c r="D535" s="77"/>
      <c r="E535" s="77"/>
    </row>
    <row r="536" spans="1:5" ht="13.2" x14ac:dyDescent="0.25">
      <c r="A536" s="144"/>
      <c r="B536" s="138"/>
      <c r="C536" s="145"/>
      <c r="D536" s="77"/>
      <c r="E536" s="77"/>
    </row>
    <row r="537" spans="1:5" ht="13.2" x14ac:dyDescent="0.25">
      <c r="A537" s="144"/>
      <c r="B537" s="138"/>
      <c r="C537" s="145"/>
      <c r="D537" s="77"/>
      <c r="E537" s="77"/>
    </row>
    <row r="538" spans="1:5" ht="13.2" x14ac:dyDescent="0.25">
      <c r="A538" s="144"/>
      <c r="B538" s="138"/>
      <c r="C538" s="145"/>
      <c r="D538" s="77"/>
      <c r="E538" s="77"/>
    </row>
    <row r="539" spans="1:5" ht="13.2" x14ac:dyDescent="0.25">
      <c r="A539" s="144"/>
      <c r="B539" s="138"/>
      <c r="C539" s="145"/>
      <c r="D539" s="77"/>
      <c r="E539" s="77"/>
    </row>
    <row r="540" spans="1:5" ht="13.2" x14ac:dyDescent="0.25">
      <c r="A540" s="144"/>
      <c r="B540" s="138"/>
      <c r="C540" s="145"/>
      <c r="D540" s="77"/>
      <c r="E540" s="77"/>
    </row>
    <row r="541" spans="1:5" ht="13.2" x14ac:dyDescent="0.25">
      <c r="A541" s="144"/>
      <c r="B541" s="138"/>
      <c r="C541" s="145"/>
      <c r="D541" s="77"/>
      <c r="E541" s="77"/>
    </row>
    <row r="542" spans="1:5" ht="13.2" x14ac:dyDescent="0.25">
      <c r="A542" s="144"/>
      <c r="B542" s="138"/>
      <c r="C542" s="145"/>
      <c r="D542" s="77"/>
      <c r="E542" s="77"/>
    </row>
    <row r="543" spans="1:5" ht="13.2" x14ac:dyDescent="0.25">
      <c r="A543" s="144"/>
      <c r="B543" s="138"/>
      <c r="C543" s="145"/>
      <c r="D543" s="77"/>
      <c r="E543" s="77"/>
    </row>
    <row r="544" spans="1:5" ht="13.2" x14ac:dyDescent="0.25">
      <c r="A544" s="144"/>
      <c r="B544" s="138"/>
      <c r="C544" s="145"/>
      <c r="D544" s="77"/>
      <c r="E544" s="77"/>
    </row>
    <row r="545" spans="1:5" ht="13.2" x14ac:dyDescent="0.25">
      <c r="A545" s="144"/>
      <c r="B545" s="138"/>
      <c r="C545" s="145"/>
      <c r="D545" s="77"/>
      <c r="E545" s="77"/>
    </row>
    <row r="546" spans="1:5" ht="13.2" x14ac:dyDescent="0.25">
      <c r="A546" s="144"/>
      <c r="B546" s="138"/>
      <c r="C546" s="145"/>
      <c r="D546" s="77"/>
      <c r="E546" s="77"/>
    </row>
    <row r="547" spans="1:5" ht="13.2" x14ac:dyDescent="0.25">
      <c r="A547" s="144"/>
      <c r="B547" s="138"/>
      <c r="C547" s="145"/>
      <c r="D547" s="77"/>
      <c r="E547" s="77"/>
    </row>
    <row r="548" spans="1:5" ht="13.2" x14ac:dyDescent="0.25">
      <c r="A548" s="144"/>
      <c r="B548" s="138"/>
      <c r="C548" s="145"/>
      <c r="D548" s="77"/>
      <c r="E548" s="77"/>
    </row>
    <row r="549" spans="1:5" ht="13.2" x14ac:dyDescent="0.25">
      <c r="A549" s="144"/>
      <c r="B549" s="138"/>
      <c r="C549" s="145"/>
      <c r="D549" s="77"/>
      <c r="E549" s="77"/>
    </row>
    <row r="550" spans="1:5" ht="13.2" x14ac:dyDescent="0.25">
      <c r="A550" s="144"/>
      <c r="B550" s="138"/>
      <c r="C550" s="145"/>
      <c r="D550" s="77"/>
      <c r="E550" s="77"/>
    </row>
    <row r="551" spans="1:5" ht="13.2" x14ac:dyDescent="0.25">
      <c r="A551" s="144"/>
      <c r="B551" s="138"/>
      <c r="C551" s="145"/>
      <c r="D551" s="77"/>
      <c r="E551" s="77"/>
    </row>
    <row r="552" spans="1:5" ht="13.2" x14ac:dyDescent="0.25">
      <c r="A552" s="144"/>
      <c r="B552" s="138"/>
      <c r="C552" s="145"/>
      <c r="D552" s="77"/>
      <c r="E552" s="77"/>
    </row>
    <row r="553" spans="1:5" ht="13.2" x14ac:dyDescent="0.25">
      <c r="A553" s="144"/>
      <c r="B553" s="138"/>
      <c r="C553" s="145"/>
      <c r="D553" s="77"/>
      <c r="E553" s="77"/>
    </row>
    <row r="554" spans="1:5" ht="13.2" x14ac:dyDescent="0.25">
      <c r="A554" s="144"/>
      <c r="B554" s="138"/>
      <c r="C554" s="145"/>
      <c r="D554" s="77"/>
      <c r="E554" s="77"/>
    </row>
    <row r="555" spans="1:5" ht="13.2" x14ac:dyDescent="0.25">
      <c r="A555" s="144"/>
      <c r="B555" s="138"/>
      <c r="C555" s="145"/>
      <c r="D555" s="77"/>
      <c r="E555" s="77"/>
    </row>
    <row r="556" spans="1:5" ht="13.2" x14ac:dyDescent="0.25">
      <c r="A556" s="144"/>
      <c r="B556" s="138"/>
      <c r="C556" s="145"/>
      <c r="D556" s="77"/>
      <c r="E556" s="77"/>
    </row>
    <row r="557" spans="1:5" ht="13.2" x14ac:dyDescent="0.25">
      <c r="A557" s="144"/>
      <c r="B557" s="138"/>
      <c r="C557" s="145"/>
      <c r="D557" s="77"/>
      <c r="E557" s="77"/>
    </row>
    <row r="558" spans="1:5" ht="13.2" x14ac:dyDescent="0.25">
      <c r="A558" s="144"/>
      <c r="B558" s="138"/>
      <c r="C558" s="145"/>
      <c r="D558" s="77"/>
      <c r="E558" s="77"/>
    </row>
    <row r="559" spans="1:5" ht="13.2" x14ac:dyDescent="0.25">
      <c r="A559" s="144"/>
      <c r="B559" s="138"/>
      <c r="C559" s="145"/>
      <c r="D559" s="77"/>
      <c r="E559" s="77"/>
    </row>
    <row r="560" spans="1:5" ht="13.2" x14ac:dyDescent="0.25">
      <c r="A560" s="144"/>
      <c r="B560" s="138"/>
      <c r="C560" s="145"/>
      <c r="D560" s="77"/>
      <c r="E560" s="77"/>
    </row>
    <row r="561" spans="1:5" ht="13.2" x14ac:dyDescent="0.25">
      <c r="A561" s="144"/>
      <c r="B561" s="138"/>
      <c r="C561" s="145"/>
      <c r="D561" s="77"/>
      <c r="E561" s="77"/>
    </row>
    <row r="562" spans="1:5" ht="13.2" x14ac:dyDescent="0.25">
      <c r="A562" s="144"/>
      <c r="B562" s="138"/>
      <c r="C562" s="145"/>
      <c r="D562" s="77"/>
      <c r="E562" s="77"/>
    </row>
    <row r="563" spans="1:5" ht="13.2" x14ac:dyDescent="0.25">
      <c r="A563" s="144"/>
      <c r="B563" s="138"/>
      <c r="C563" s="145"/>
      <c r="D563" s="77"/>
      <c r="E563" s="77"/>
    </row>
    <row r="564" spans="1:5" ht="13.2" x14ac:dyDescent="0.25">
      <c r="A564" s="144"/>
      <c r="B564" s="138"/>
      <c r="C564" s="145"/>
      <c r="D564" s="77"/>
      <c r="E564" s="77"/>
    </row>
    <row r="565" spans="1:5" ht="13.2" x14ac:dyDescent="0.25">
      <c r="A565" s="144"/>
      <c r="B565" s="138"/>
      <c r="C565" s="145"/>
      <c r="D565" s="77"/>
      <c r="E565" s="77"/>
    </row>
    <row r="566" spans="1:5" ht="13.2" x14ac:dyDescent="0.25">
      <c r="A566" s="144"/>
      <c r="B566" s="138"/>
      <c r="C566" s="145"/>
      <c r="D566" s="77"/>
      <c r="E566" s="77"/>
    </row>
    <row r="567" spans="1:5" ht="13.2" x14ac:dyDescent="0.25">
      <c r="A567" s="144"/>
      <c r="B567" s="138"/>
      <c r="C567" s="145"/>
      <c r="D567" s="77"/>
      <c r="E567" s="77"/>
    </row>
    <row r="568" spans="1:5" ht="13.2" x14ac:dyDescent="0.25">
      <c r="A568" s="144"/>
      <c r="B568" s="138"/>
      <c r="C568" s="145"/>
      <c r="D568" s="77"/>
      <c r="E568" s="77"/>
    </row>
    <row r="569" spans="1:5" ht="13.2" x14ac:dyDescent="0.25">
      <c r="A569" s="144"/>
      <c r="B569" s="138"/>
      <c r="C569" s="145"/>
      <c r="D569" s="77"/>
      <c r="E569" s="77"/>
    </row>
    <row r="570" spans="1:5" ht="13.2" x14ac:dyDescent="0.25">
      <c r="A570" s="144"/>
      <c r="B570" s="138"/>
      <c r="C570" s="145"/>
      <c r="D570" s="77"/>
      <c r="E570" s="77"/>
    </row>
    <row r="571" spans="1:5" ht="13.2" x14ac:dyDescent="0.25">
      <c r="A571" s="144"/>
      <c r="B571" s="138"/>
      <c r="C571" s="145"/>
      <c r="D571" s="77"/>
      <c r="E571" s="77"/>
    </row>
    <row r="572" spans="1:5" ht="13.2" x14ac:dyDescent="0.25">
      <c r="A572" s="144"/>
      <c r="B572" s="138"/>
      <c r="C572" s="145"/>
      <c r="D572" s="77"/>
      <c r="E572" s="77"/>
    </row>
    <row r="573" spans="1:5" ht="13.2" x14ac:dyDescent="0.25">
      <c r="A573" s="144"/>
      <c r="B573" s="138"/>
      <c r="C573" s="145"/>
      <c r="D573" s="77"/>
      <c r="E573" s="77"/>
    </row>
    <row r="574" spans="1:5" ht="13.2" x14ac:dyDescent="0.25">
      <c r="A574" s="144"/>
      <c r="B574" s="138"/>
      <c r="C574" s="145"/>
      <c r="D574" s="77"/>
      <c r="E574" s="77"/>
    </row>
    <row r="575" spans="1:5" ht="13.2" x14ac:dyDescent="0.25">
      <c r="A575" s="144"/>
      <c r="B575" s="138"/>
      <c r="C575" s="145"/>
      <c r="D575" s="77"/>
      <c r="E575" s="77"/>
    </row>
    <row r="576" spans="1:5" ht="13.2" x14ac:dyDescent="0.25">
      <c r="A576" s="144"/>
      <c r="B576" s="138"/>
      <c r="C576" s="145"/>
      <c r="D576" s="77"/>
      <c r="E576" s="77"/>
    </row>
    <row r="577" spans="1:5" ht="13.2" x14ac:dyDescent="0.25">
      <c r="A577" s="144"/>
      <c r="B577" s="138"/>
      <c r="C577" s="145"/>
      <c r="D577" s="77"/>
      <c r="E577" s="77"/>
    </row>
    <row r="578" spans="1:5" ht="13.2" x14ac:dyDescent="0.25">
      <c r="A578" s="144"/>
      <c r="B578" s="138"/>
      <c r="C578" s="145"/>
      <c r="D578" s="77"/>
      <c r="E578" s="77"/>
    </row>
    <row r="579" spans="1:5" ht="13.2" x14ac:dyDescent="0.25">
      <c r="A579" s="144"/>
      <c r="B579" s="138"/>
      <c r="C579" s="145"/>
      <c r="D579" s="77"/>
      <c r="E579" s="77"/>
    </row>
    <row r="580" spans="1:5" ht="13.2" x14ac:dyDescent="0.25">
      <c r="A580" s="144"/>
      <c r="B580" s="138"/>
      <c r="C580" s="145"/>
      <c r="D580" s="77"/>
      <c r="E580" s="77"/>
    </row>
    <row r="581" spans="1:5" ht="13.2" x14ac:dyDescent="0.25">
      <c r="A581" s="144"/>
      <c r="B581" s="138"/>
      <c r="C581" s="145"/>
      <c r="D581" s="77"/>
      <c r="E581" s="77"/>
    </row>
    <row r="582" spans="1:5" ht="13.2" x14ac:dyDescent="0.25">
      <c r="A582" s="144"/>
      <c r="B582" s="138"/>
      <c r="C582" s="145"/>
      <c r="D582" s="77"/>
      <c r="E582" s="77"/>
    </row>
    <row r="583" spans="1:5" ht="13.2" x14ac:dyDescent="0.25">
      <c r="A583" s="144"/>
      <c r="B583" s="138"/>
      <c r="C583" s="145"/>
      <c r="D583" s="77"/>
      <c r="E583" s="77"/>
    </row>
    <row r="584" spans="1:5" ht="13.2" x14ac:dyDescent="0.25">
      <c r="A584" s="144"/>
      <c r="B584" s="138"/>
      <c r="C584" s="145"/>
      <c r="D584" s="77"/>
      <c r="E584" s="77"/>
    </row>
    <row r="585" spans="1:5" ht="13.2" x14ac:dyDescent="0.25">
      <c r="A585" s="144"/>
      <c r="B585" s="138"/>
      <c r="C585" s="145"/>
      <c r="D585" s="77"/>
      <c r="E585" s="77"/>
    </row>
    <row r="586" spans="1:5" ht="13.2" x14ac:dyDescent="0.25">
      <c r="A586" s="144"/>
      <c r="B586" s="138"/>
      <c r="C586" s="145"/>
      <c r="D586" s="77"/>
      <c r="E586" s="77"/>
    </row>
    <row r="587" spans="1:5" ht="13.2" x14ac:dyDescent="0.25">
      <c r="A587" s="144"/>
      <c r="B587" s="138"/>
      <c r="C587" s="145"/>
      <c r="D587" s="77"/>
      <c r="E587" s="77"/>
    </row>
    <row r="588" spans="1:5" ht="13.2" x14ac:dyDescent="0.25">
      <c r="A588" s="144"/>
      <c r="B588" s="138"/>
      <c r="C588" s="145"/>
      <c r="D588" s="77"/>
      <c r="E588" s="77"/>
    </row>
    <row r="589" spans="1:5" ht="13.2" x14ac:dyDescent="0.25">
      <c r="A589" s="144"/>
      <c r="B589" s="138"/>
      <c r="C589" s="145"/>
      <c r="D589" s="77"/>
      <c r="E589" s="77"/>
    </row>
    <row r="590" spans="1:5" ht="13.2" x14ac:dyDescent="0.25">
      <c r="A590" s="144"/>
      <c r="B590" s="138"/>
      <c r="C590" s="145"/>
      <c r="D590" s="77"/>
      <c r="E590" s="77"/>
    </row>
    <row r="591" spans="1:5" ht="13.2" x14ac:dyDescent="0.25">
      <c r="A591" s="144"/>
      <c r="B591" s="138"/>
      <c r="C591" s="145"/>
      <c r="D591" s="77"/>
      <c r="E591" s="77"/>
    </row>
    <row r="592" spans="1:5" ht="13.2" x14ac:dyDescent="0.25">
      <c r="A592" s="144"/>
      <c r="B592" s="138"/>
      <c r="C592" s="145"/>
      <c r="D592" s="77"/>
      <c r="E592" s="77"/>
    </row>
    <row r="593" spans="1:5" ht="13.2" x14ac:dyDescent="0.25">
      <c r="A593" s="144"/>
      <c r="B593" s="138"/>
      <c r="C593" s="145"/>
      <c r="D593" s="77"/>
      <c r="E593" s="77"/>
    </row>
    <row r="594" spans="1:5" ht="13.2" x14ac:dyDescent="0.25">
      <c r="A594" s="144"/>
      <c r="B594" s="138"/>
      <c r="C594" s="145"/>
      <c r="D594" s="77"/>
      <c r="E594" s="77"/>
    </row>
    <row r="595" spans="1:5" ht="13.2" x14ac:dyDescent="0.25">
      <c r="A595" s="144"/>
      <c r="B595" s="138"/>
      <c r="C595" s="145"/>
      <c r="D595" s="77"/>
      <c r="E595" s="77"/>
    </row>
    <row r="596" spans="1:5" ht="13.2" x14ac:dyDescent="0.25">
      <c r="A596" s="144"/>
      <c r="B596" s="138"/>
      <c r="C596" s="145"/>
      <c r="D596" s="77"/>
      <c r="E596" s="77"/>
    </row>
    <row r="597" spans="1:5" ht="13.2" x14ac:dyDescent="0.25">
      <c r="A597" s="144"/>
      <c r="B597" s="138"/>
      <c r="C597" s="145"/>
      <c r="D597" s="77"/>
      <c r="E597" s="77"/>
    </row>
    <row r="598" spans="1:5" ht="13.2" x14ac:dyDescent="0.25">
      <c r="A598" s="144"/>
      <c r="B598" s="138"/>
      <c r="C598" s="145"/>
      <c r="D598" s="77"/>
      <c r="E598" s="77"/>
    </row>
    <row r="599" spans="1:5" ht="13.2" x14ac:dyDescent="0.25">
      <c r="A599" s="144"/>
      <c r="B599" s="138"/>
      <c r="C599" s="145"/>
      <c r="D599" s="77"/>
      <c r="E599" s="77"/>
    </row>
    <row r="600" spans="1:5" ht="13.2" x14ac:dyDescent="0.25">
      <c r="A600" s="144"/>
      <c r="B600" s="138"/>
      <c r="C600" s="145"/>
      <c r="D600" s="77"/>
      <c r="E600" s="77"/>
    </row>
    <row r="601" spans="1:5" ht="13.2" x14ac:dyDescent="0.25">
      <c r="A601" s="144"/>
      <c r="B601" s="138"/>
      <c r="C601" s="145"/>
      <c r="D601" s="77"/>
      <c r="E601" s="77"/>
    </row>
    <row r="602" spans="1:5" ht="13.2" x14ac:dyDescent="0.25">
      <c r="A602" s="144"/>
      <c r="B602" s="138"/>
      <c r="C602" s="145"/>
      <c r="D602" s="77"/>
      <c r="E602" s="77"/>
    </row>
    <row r="603" spans="1:5" ht="13.2" x14ac:dyDescent="0.25">
      <c r="A603" s="144"/>
      <c r="B603" s="138"/>
      <c r="C603" s="145"/>
      <c r="D603" s="77"/>
      <c r="E603" s="77"/>
    </row>
    <row r="604" spans="1:5" ht="13.2" x14ac:dyDescent="0.25">
      <c r="A604" s="144"/>
      <c r="B604" s="138"/>
      <c r="C604" s="145"/>
      <c r="D604" s="77"/>
      <c r="E604" s="77"/>
    </row>
    <row r="605" spans="1:5" ht="13.2" x14ac:dyDescent="0.25">
      <c r="A605" s="144"/>
      <c r="B605" s="138"/>
      <c r="C605" s="145"/>
      <c r="D605" s="77"/>
      <c r="E605" s="77"/>
    </row>
    <row r="606" spans="1:5" ht="13.2" x14ac:dyDescent="0.25">
      <c r="A606" s="144"/>
      <c r="B606" s="138"/>
      <c r="C606" s="145"/>
      <c r="D606" s="77"/>
      <c r="E606" s="77"/>
    </row>
    <row r="607" spans="1:5" ht="13.2" x14ac:dyDescent="0.25">
      <c r="A607" s="144"/>
      <c r="B607" s="138"/>
      <c r="C607" s="145"/>
      <c r="D607" s="77"/>
      <c r="E607" s="77"/>
    </row>
    <row r="608" spans="1:5" ht="13.2" x14ac:dyDescent="0.25">
      <c r="A608" s="144"/>
      <c r="B608" s="138"/>
      <c r="C608" s="145"/>
      <c r="D608" s="77"/>
      <c r="E608" s="77"/>
    </row>
    <row r="609" spans="1:5" ht="13.2" x14ac:dyDescent="0.25">
      <c r="A609" s="144"/>
      <c r="B609" s="138"/>
      <c r="C609" s="145"/>
      <c r="D609" s="77"/>
      <c r="E609" s="77"/>
    </row>
    <row r="610" spans="1:5" ht="13.2" x14ac:dyDescent="0.25">
      <c r="A610" s="144"/>
      <c r="B610" s="138"/>
      <c r="C610" s="145"/>
      <c r="D610" s="77"/>
      <c r="E610" s="77"/>
    </row>
    <row r="611" spans="1:5" ht="13.2" x14ac:dyDescent="0.25">
      <c r="A611" s="144"/>
      <c r="B611" s="138"/>
      <c r="C611" s="145"/>
      <c r="D611" s="77"/>
      <c r="E611" s="77"/>
    </row>
    <row r="612" spans="1:5" ht="13.2" x14ac:dyDescent="0.25">
      <c r="A612" s="144"/>
      <c r="B612" s="138"/>
      <c r="C612" s="145"/>
      <c r="D612" s="77"/>
      <c r="E612" s="77"/>
    </row>
    <row r="613" spans="1:5" ht="13.2" x14ac:dyDescent="0.25">
      <c r="A613" s="144"/>
      <c r="B613" s="138"/>
      <c r="C613" s="145"/>
      <c r="D613" s="77"/>
      <c r="E613" s="77"/>
    </row>
    <row r="614" spans="1:5" ht="13.2" x14ac:dyDescent="0.25">
      <c r="A614" s="144"/>
      <c r="B614" s="138"/>
      <c r="C614" s="145"/>
      <c r="D614" s="77"/>
      <c r="E614" s="77"/>
    </row>
    <row r="615" spans="1:5" ht="13.2" x14ac:dyDescent="0.25">
      <c r="A615" s="144"/>
      <c r="B615" s="138"/>
      <c r="C615" s="145"/>
      <c r="D615" s="77"/>
      <c r="E615" s="77"/>
    </row>
    <row r="616" spans="1:5" ht="13.2" x14ac:dyDescent="0.25">
      <c r="A616" s="144"/>
      <c r="B616" s="138"/>
      <c r="C616" s="145"/>
      <c r="D616" s="77"/>
      <c r="E616" s="77"/>
    </row>
    <row r="617" spans="1:5" ht="13.2" x14ac:dyDescent="0.25">
      <c r="A617" s="144"/>
      <c r="B617" s="138"/>
      <c r="C617" s="145"/>
      <c r="D617" s="77"/>
      <c r="E617" s="77"/>
    </row>
    <row r="618" spans="1:5" ht="13.2" x14ac:dyDescent="0.25">
      <c r="A618" s="144"/>
      <c r="B618" s="138"/>
      <c r="C618" s="145"/>
      <c r="D618" s="77"/>
      <c r="E618" s="77"/>
    </row>
    <row r="619" spans="1:5" ht="13.2" x14ac:dyDescent="0.25">
      <c r="A619" s="144"/>
      <c r="B619" s="138"/>
      <c r="C619" s="145"/>
      <c r="D619" s="77"/>
      <c r="E619" s="77"/>
    </row>
    <row r="620" spans="1:5" ht="13.2" x14ac:dyDescent="0.25">
      <c r="A620" s="144"/>
      <c r="B620" s="138"/>
      <c r="C620" s="145"/>
      <c r="D620" s="77"/>
      <c r="E620" s="77"/>
    </row>
    <row r="621" spans="1:5" ht="13.2" x14ac:dyDescent="0.25">
      <c r="A621" s="144"/>
      <c r="B621" s="138"/>
      <c r="C621" s="145"/>
      <c r="D621" s="77"/>
      <c r="E621" s="77"/>
    </row>
    <row r="622" spans="1:5" ht="13.2" x14ac:dyDescent="0.25">
      <c r="A622" s="144"/>
      <c r="B622" s="138"/>
      <c r="C622" s="145"/>
      <c r="D622" s="77"/>
      <c r="E622" s="77"/>
    </row>
    <row r="623" spans="1:5" ht="13.2" x14ac:dyDescent="0.25">
      <c r="A623" s="144"/>
      <c r="B623" s="138"/>
      <c r="C623" s="145"/>
      <c r="D623" s="77"/>
      <c r="E623" s="77"/>
    </row>
    <row r="624" spans="1:5" ht="13.2" x14ac:dyDescent="0.25">
      <c r="A624" s="144"/>
      <c r="B624" s="138"/>
      <c r="C624" s="145"/>
      <c r="D624" s="77"/>
      <c r="E624" s="77"/>
    </row>
    <row r="625" spans="1:5" ht="13.2" x14ac:dyDescent="0.25">
      <c r="A625" s="144"/>
      <c r="B625" s="138"/>
      <c r="C625" s="145"/>
      <c r="D625" s="77"/>
      <c r="E625" s="77"/>
    </row>
    <row r="626" spans="1:5" ht="13.2" x14ac:dyDescent="0.25">
      <c r="A626" s="144"/>
      <c r="B626" s="138"/>
      <c r="C626" s="145"/>
      <c r="D626" s="77"/>
      <c r="E626" s="77"/>
    </row>
    <row r="627" spans="1:5" ht="13.2" x14ac:dyDescent="0.25">
      <c r="A627" s="144"/>
      <c r="B627" s="138"/>
      <c r="C627" s="145"/>
      <c r="D627" s="77"/>
      <c r="E627" s="77"/>
    </row>
    <row r="628" spans="1:5" ht="13.2" x14ac:dyDescent="0.25">
      <c r="A628" s="144"/>
      <c r="B628" s="138"/>
      <c r="C628" s="145"/>
      <c r="D628" s="77"/>
      <c r="E628" s="77"/>
    </row>
    <row r="629" spans="1:5" ht="13.2" x14ac:dyDescent="0.25">
      <c r="A629" s="144"/>
      <c r="B629" s="138"/>
      <c r="C629" s="145"/>
      <c r="D629" s="77"/>
      <c r="E629" s="77"/>
    </row>
    <row r="630" spans="1:5" ht="13.2" x14ac:dyDescent="0.25">
      <c r="A630" s="144"/>
      <c r="B630" s="138"/>
      <c r="C630" s="145"/>
      <c r="D630" s="77"/>
      <c r="E630" s="77"/>
    </row>
    <row r="631" spans="1:5" ht="13.2" x14ac:dyDescent="0.25">
      <c r="A631" s="144"/>
      <c r="B631" s="138"/>
      <c r="C631" s="145"/>
      <c r="D631" s="77"/>
      <c r="E631" s="77"/>
    </row>
    <row r="632" spans="1:5" ht="13.2" x14ac:dyDescent="0.25">
      <c r="A632" s="144"/>
      <c r="B632" s="138"/>
      <c r="C632" s="145"/>
      <c r="D632" s="77"/>
      <c r="E632" s="77"/>
    </row>
    <row r="633" spans="1:5" ht="13.2" x14ac:dyDescent="0.25">
      <c r="A633" s="144"/>
      <c r="B633" s="138"/>
      <c r="C633" s="145"/>
      <c r="D633" s="77"/>
      <c r="E633" s="77"/>
    </row>
    <row r="634" spans="1:5" ht="13.2" x14ac:dyDescent="0.25">
      <c r="A634" s="144"/>
      <c r="B634" s="138"/>
      <c r="C634" s="145"/>
      <c r="D634" s="77"/>
      <c r="E634" s="77"/>
    </row>
    <row r="635" spans="1:5" ht="13.2" x14ac:dyDescent="0.25">
      <c r="A635" s="144"/>
      <c r="B635" s="138"/>
      <c r="C635" s="145"/>
      <c r="D635" s="77"/>
      <c r="E635" s="77"/>
    </row>
    <row r="636" spans="1:5" ht="13.2" x14ac:dyDescent="0.25">
      <c r="A636" s="144"/>
      <c r="B636" s="138"/>
      <c r="C636" s="145"/>
      <c r="D636" s="77"/>
      <c r="E636" s="77"/>
    </row>
    <row r="637" spans="1:5" ht="13.2" x14ac:dyDescent="0.25">
      <c r="A637" s="144"/>
      <c r="B637" s="138"/>
      <c r="C637" s="145"/>
      <c r="D637" s="77"/>
      <c r="E637" s="77"/>
    </row>
    <row r="638" spans="1:5" ht="13.2" x14ac:dyDescent="0.25">
      <c r="A638" s="144"/>
      <c r="B638" s="138"/>
      <c r="C638" s="145"/>
      <c r="D638" s="77"/>
      <c r="E638" s="77"/>
    </row>
    <row r="639" spans="1:5" ht="13.2" x14ac:dyDescent="0.25">
      <c r="A639" s="144"/>
      <c r="B639" s="138"/>
      <c r="C639" s="145"/>
      <c r="D639" s="77"/>
      <c r="E639" s="77"/>
    </row>
    <row r="640" spans="1:5" ht="13.2" x14ac:dyDescent="0.25">
      <c r="A640" s="144"/>
      <c r="B640" s="138"/>
      <c r="C640" s="145"/>
      <c r="D640" s="77"/>
      <c r="E640" s="77"/>
    </row>
    <row r="641" spans="1:5" ht="13.2" x14ac:dyDescent="0.25">
      <c r="A641" s="144"/>
      <c r="B641" s="138"/>
      <c r="C641" s="145"/>
      <c r="D641" s="77"/>
      <c r="E641" s="77"/>
    </row>
    <row r="642" spans="1:5" ht="13.2" x14ac:dyDescent="0.25">
      <c r="A642" s="144"/>
      <c r="B642" s="138"/>
      <c r="C642" s="145"/>
      <c r="D642" s="77"/>
      <c r="E642" s="77"/>
    </row>
    <row r="643" spans="1:5" ht="13.2" x14ac:dyDescent="0.25">
      <c r="A643" s="144"/>
      <c r="B643" s="138"/>
      <c r="C643" s="145"/>
      <c r="D643" s="77"/>
      <c r="E643" s="77"/>
    </row>
    <row r="644" spans="1:5" ht="13.2" x14ac:dyDescent="0.25">
      <c r="A644" s="144"/>
      <c r="B644" s="138"/>
      <c r="C644" s="145"/>
      <c r="D644" s="77"/>
      <c r="E644" s="77"/>
    </row>
    <row r="645" spans="1:5" ht="13.2" x14ac:dyDescent="0.25">
      <c r="A645" s="144"/>
      <c r="B645" s="138"/>
      <c r="C645" s="145"/>
      <c r="D645" s="77"/>
      <c r="E645" s="77"/>
    </row>
    <row r="646" spans="1:5" ht="13.2" x14ac:dyDescent="0.25">
      <c r="A646" s="144"/>
      <c r="B646" s="138"/>
      <c r="C646" s="145"/>
      <c r="D646" s="77"/>
      <c r="E646" s="77"/>
    </row>
    <row r="647" spans="1:5" ht="13.2" x14ac:dyDescent="0.25">
      <c r="A647" s="144"/>
      <c r="B647" s="138"/>
      <c r="C647" s="145"/>
      <c r="D647" s="77"/>
      <c r="E647" s="77"/>
    </row>
    <row r="648" spans="1:5" ht="13.2" x14ac:dyDescent="0.25">
      <c r="A648" s="144"/>
      <c r="B648" s="138"/>
      <c r="C648" s="145"/>
      <c r="D648" s="77"/>
      <c r="E648" s="77"/>
    </row>
    <row r="649" spans="1:5" ht="13.2" x14ac:dyDescent="0.25">
      <c r="A649" s="144"/>
      <c r="B649" s="138"/>
      <c r="C649" s="145"/>
      <c r="D649" s="77"/>
      <c r="E649" s="77"/>
    </row>
    <row r="650" spans="1:5" ht="13.2" x14ac:dyDescent="0.25">
      <c r="A650" s="144"/>
      <c r="B650" s="138"/>
      <c r="C650" s="145"/>
      <c r="D650" s="77"/>
      <c r="E650" s="77"/>
    </row>
    <row r="651" spans="1:5" ht="13.2" x14ac:dyDescent="0.25">
      <c r="A651" s="144"/>
      <c r="B651" s="138"/>
      <c r="C651" s="145"/>
      <c r="D651" s="77"/>
      <c r="E651" s="77"/>
    </row>
    <row r="652" spans="1:5" ht="13.2" x14ac:dyDescent="0.25">
      <c r="A652" s="144"/>
      <c r="B652" s="138"/>
      <c r="C652" s="145"/>
      <c r="D652" s="77"/>
      <c r="E652" s="77"/>
    </row>
    <row r="653" spans="1:5" ht="13.2" x14ac:dyDescent="0.25">
      <c r="A653" s="144"/>
      <c r="B653" s="138"/>
      <c r="C653" s="145"/>
      <c r="D653" s="77"/>
      <c r="E653" s="77"/>
    </row>
    <row r="654" spans="1:5" ht="13.2" x14ac:dyDescent="0.25">
      <c r="A654" s="144"/>
      <c r="B654" s="138"/>
      <c r="C654" s="145"/>
      <c r="D654" s="77"/>
      <c r="E654" s="77"/>
    </row>
    <row r="655" spans="1:5" ht="13.2" x14ac:dyDescent="0.25">
      <c r="A655" s="144"/>
      <c r="B655" s="138"/>
      <c r="C655" s="145"/>
      <c r="D655" s="77"/>
      <c r="E655" s="77"/>
    </row>
    <row r="656" spans="1:5" ht="13.2" x14ac:dyDescent="0.25">
      <c r="A656" s="144"/>
      <c r="B656" s="138"/>
      <c r="C656" s="145"/>
      <c r="D656" s="77"/>
      <c r="E656" s="77"/>
    </row>
    <row r="657" spans="1:5" ht="13.2" x14ac:dyDescent="0.25">
      <c r="A657" s="144"/>
      <c r="B657" s="138"/>
      <c r="C657" s="145"/>
      <c r="D657" s="77"/>
      <c r="E657" s="77"/>
    </row>
    <row r="658" spans="1:5" ht="13.2" x14ac:dyDescent="0.25">
      <c r="A658" s="144"/>
      <c r="B658" s="138"/>
      <c r="C658" s="145"/>
      <c r="D658" s="77"/>
      <c r="E658" s="77"/>
    </row>
    <row r="659" spans="1:5" ht="13.2" x14ac:dyDescent="0.25">
      <c r="A659" s="144"/>
      <c r="B659" s="138"/>
      <c r="C659" s="145"/>
      <c r="D659" s="77"/>
      <c r="E659" s="77"/>
    </row>
    <row r="660" spans="1:5" ht="13.2" x14ac:dyDescent="0.25">
      <c r="A660" s="144"/>
      <c r="B660" s="138"/>
      <c r="C660" s="145"/>
      <c r="D660" s="77"/>
      <c r="E660" s="77"/>
    </row>
    <row r="661" spans="1:5" ht="13.2" x14ac:dyDescent="0.25">
      <c r="A661" s="144"/>
      <c r="B661" s="138"/>
      <c r="C661" s="145"/>
      <c r="D661" s="77"/>
      <c r="E661" s="77"/>
    </row>
    <row r="662" spans="1:5" ht="13.2" x14ac:dyDescent="0.25">
      <c r="A662" s="144"/>
      <c r="B662" s="138"/>
      <c r="C662" s="145"/>
      <c r="D662" s="77"/>
      <c r="E662" s="77"/>
    </row>
    <row r="663" spans="1:5" ht="13.2" x14ac:dyDescent="0.25">
      <c r="A663" s="144"/>
      <c r="B663" s="138"/>
      <c r="C663" s="145"/>
      <c r="D663" s="77"/>
      <c r="E663" s="77"/>
    </row>
    <row r="664" spans="1:5" ht="13.2" x14ac:dyDescent="0.25">
      <c r="A664" s="144"/>
      <c r="B664" s="138"/>
      <c r="C664" s="145"/>
      <c r="D664" s="77"/>
      <c r="E664" s="77"/>
    </row>
    <row r="665" spans="1:5" ht="13.2" x14ac:dyDescent="0.25">
      <c r="A665" s="144"/>
      <c r="B665" s="138"/>
      <c r="C665" s="145"/>
      <c r="D665" s="77"/>
      <c r="E665" s="77"/>
    </row>
    <row r="666" spans="1:5" ht="13.2" x14ac:dyDescent="0.25">
      <c r="A666" s="144"/>
      <c r="B666" s="138"/>
      <c r="C666" s="145"/>
      <c r="D666" s="77"/>
      <c r="E666" s="77"/>
    </row>
    <row r="667" spans="1:5" ht="13.2" x14ac:dyDescent="0.25">
      <c r="A667" s="144"/>
      <c r="B667" s="138"/>
      <c r="C667" s="145"/>
      <c r="D667" s="77"/>
      <c r="E667" s="77"/>
    </row>
    <row r="668" spans="1:5" ht="13.2" x14ac:dyDescent="0.25">
      <c r="A668" s="144"/>
      <c r="B668" s="138"/>
      <c r="C668" s="145"/>
      <c r="D668" s="77"/>
      <c r="E668" s="77"/>
    </row>
    <row r="669" spans="1:5" ht="13.2" x14ac:dyDescent="0.25">
      <c r="A669" s="144"/>
      <c r="B669" s="138"/>
      <c r="C669" s="145"/>
      <c r="D669" s="77"/>
      <c r="E669" s="77"/>
    </row>
    <row r="670" spans="1:5" ht="13.2" x14ac:dyDescent="0.25">
      <c r="A670" s="144"/>
      <c r="B670" s="138"/>
      <c r="C670" s="145"/>
      <c r="D670" s="77"/>
      <c r="E670" s="77"/>
    </row>
    <row r="671" spans="1:5" ht="13.2" x14ac:dyDescent="0.25">
      <c r="A671" s="144"/>
      <c r="B671" s="138"/>
      <c r="C671" s="145"/>
      <c r="D671" s="77"/>
      <c r="E671" s="77"/>
    </row>
    <row r="672" spans="1:5" ht="13.2" x14ac:dyDescent="0.25">
      <c r="A672" s="144"/>
      <c r="B672" s="138"/>
      <c r="C672" s="145"/>
      <c r="D672" s="77"/>
      <c r="E672" s="77"/>
    </row>
    <row r="673" spans="1:5" ht="13.2" x14ac:dyDescent="0.25">
      <c r="A673" s="144"/>
      <c r="B673" s="138"/>
      <c r="C673" s="145"/>
      <c r="D673" s="77"/>
      <c r="E673" s="77"/>
    </row>
    <row r="674" spans="1:5" ht="13.2" x14ac:dyDescent="0.25">
      <c r="A674" s="144"/>
      <c r="B674" s="138"/>
      <c r="C674" s="145"/>
      <c r="D674" s="77"/>
      <c r="E674" s="77"/>
    </row>
    <row r="675" spans="1:5" ht="13.2" x14ac:dyDescent="0.25">
      <c r="A675" s="144"/>
      <c r="B675" s="138"/>
      <c r="C675" s="145"/>
      <c r="D675" s="77"/>
      <c r="E675" s="77"/>
    </row>
    <row r="676" spans="1:5" ht="13.2" x14ac:dyDescent="0.25">
      <c r="A676" s="144"/>
      <c r="B676" s="138"/>
      <c r="C676" s="145"/>
      <c r="D676" s="77"/>
      <c r="E676" s="77"/>
    </row>
    <row r="677" spans="1:5" ht="13.2" x14ac:dyDescent="0.25">
      <c r="A677" s="144"/>
      <c r="B677" s="138"/>
      <c r="C677" s="145"/>
      <c r="D677" s="77"/>
      <c r="E677" s="77"/>
    </row>
    <row r="678" spans="1:5" ht="13.2" x14ac:dyDescent="0.25">
      <c r="A678" s="144"/>
      <c r="B678" s="138"/>
      <c r="C678" s="145"/>
      <c r="D678" s="77"/>
      <c r="E678" s="77"/>
    </row>
    <row r="679" spans="1:5" ht="13.2" x14ac:dyDescent="0.25">
      <c r="A679" s="144"/>
      <c r="B679" s="138"/>
      <c r="C679" s="145"/>
      <c r="D679" s="77"/>
      <c r="E679" s="77"/>
    </row>
    <row r="680" spans="1:5" ht="13.2" x14ac:dyDescent="0.25">
      <c r="A680" s="144"/>
      <c r="B680" s="138"/>
      <c r="C680" s="145"/>
      <c r="D680" s="77"/>
      <c r="E680" s="77"/>
    </row>
    <row r="681" spans="1:5" ht="13.2" x14ac:dyDescent="0.25">
      <c r="A681" s="144"/>
      <c r="B681" s="138"/>
      <c r="C681" s="145"/>
      <c r="D681" s="77"/>
      <c r="E681" s="77"/>
    </row>
    <row r="682" spans="1:5" ht="13.2" x14ac:dyDescent="0.25">
      <c r="A682" s="144"/>
      <c r="B682" s="138"/>
      <c r="C682" s="145"/>
      <c r="D682" s="77"/>
      <c r="E682" s="77"/>
    </row>
    <row r="683" spans="1:5" ht="13.2" x14ac:dyDescent="0.25">
      <c r="A683" s="144"/>
      <c r="B683" s="138"/>
      <c r="C683" s="145"/>
      <c r="D683" s="77"/>
      <c r="E683" s="77"/>
    </row>
    <row r="684" spans="1:5" ht="13.2" x14ac:dyDescent="0.25">
      <c r="A684" s="144"/>
      <c r="B684" s="138"/>
      <c r="C684" s="145"/>
      <c r="D684" s="77"/>
      <c r="E684" s="77"/>
    </row>
    <row r="685" spans="1:5" ht="13.2" x14ac:dyDescent="0.25">
      <c r="A685" s="144"/>
      <c r="B685" s="138"/>
      <c r="C685" s="145"/>
      <c r="D685" s="77"/>
      <c r="E685" s="77"/>
    </row>
    <row r="686" spans="1:5" ht="13.2" x14ac:dyDescent="0.25">
      <c r="A686" s="144"/>
      <c r="B686" s="138"/>
      <c r="C686" s="145"/>
      <c r="D686" s="77"/>
      <c r="E686" s="77"/>
    </row>
    <row r="687" spans="1:5" ht="13.2" x14ac:dyDescent="0.25">
      <c r="A687" s="144"/>
      <c r="B687" s="138"/>
      <c r="C687" s="145"/>
      <c r="D687" s="77"/>
      <c r="E687" s="77"/>
    </row>
    <row r="688" spans="1:5" ht="13.2" x14ac:dyDescent="0.25">
      <c r="A688" s="144"/>
      <c r="B688" s="138"/>
      <c r="C688" s="145"/>
      <c r="D688" s="77"/>
      <c r="E688" s="77"/>
    </row>
    <row r="689" spans="1:5" ht="13.2" x14ac:dyDescent="0.25">
      <c r="A689" s="144"/>
      <c r="B689" s="138"/>
      <c r="C689" s="145"/>
      <c r="D689" s="77"/>
      <c r="E689" s="77"/>
    </row>
    <row r="690" spans="1:5" ht="13.2" x14ac:dyDescent="0.25">
      <c r="A690" s="144"/>
      <c r="B690" s="138"/>
      <c r="C690" s="145"/>
      <c r="D690" s="77"/>
      <c r="E690" s="77"/>
    </row>
    <row r="691" spans="1:5" ht="13.2" x14ac:dyDescent="0.25">
      <c r="A691" s="144"/>
      <c r="B691" s="138"/>
      <c r="C691" s="145"/>
      <c r="D691" s="77"/>
      <c r="E691" s="77"/>
    </row>
    <row r="692" spans="1:5" ht="13.2" x14ac:dyDescent="0.25">
      <c r="A692" s="144"/>
      <c r="B692" s="138"/>
      <c r="C692" s="145"/>
      <c r="D692" s="77"/>
      <c r="E692" s="77"/>
    </row>
    <row r="693" spans="1:5" ht="13.2" x14ac:dyDescent="0.25">
      <c r="A693" s="144"/>
      <c r="B693" s="138"/>
      <c r="C693" s="145"/>
      <c r="D693" s="77"/>
      <c r="E693" s="77"/>
    </row>
    <row r="694" spans="1:5" ht="13.2" x14ac:dyDescent="0.25">
      <c r="A694" s="144"/>
      <c r="B694" s="138"/>
      <c r="C694" s="145"/>
      <c r="D694" s="77"/>
      <c r="E694" s="77"/>
    </row>
    <row r="695" spans="1:5" ht="13.2" x14ac:dyDescent="0.25">
      <c r="A695" s="144"/>
      <c r="B695" s="138"/>
      <c r="C695" s="145"/>
      <c r="D695" s="77"/>
      <c r="E695" s="77"/>
    </row>
    <row r="696" spans="1:5" ht="13.2" x14ac:dyDescent="0.25">
      <c r="A696" s="144"/>
      <c r="B696" s="138"/>
      <c r="C696" s="145"/>
      <c r="D696" s="77"/>
      <c r="E696" s="77"/>
    </row>
    <row r="697" spans="1:5" ht="13.2" x14ac:dyDescent="0.25">
      <c r="A697" s="144"/>
      <c r="B697" s="138"/>
      <c r="C697" s="145"/>
      <c r="D697" s="77"/>
      <c r="E697" s="77"/>
    </row>
    <row r="698" spans="1:5" ht="13.2" x14ac:dyDescent="0.25">
      <c r="A698" s="144"/>
      <c r="B698" s="138"/>
      <c r="C698" s="145"/>
      <c r="D698" s="77"/>
      <c r="E698" s="77"/>
    </row>
    <row r="699" spans="1:5" ht="13.2" x14ac:dyDescent="0.25">
      <c r="A699" s="144"/>
      <c r="B699" s="138"/>
      <c r="C699" s="145"/>
      <c r="D699" s="77"/>
      <c r="E699" s="77"/>
    </row>
    <row r="700" spans="1:5" ht="13.2" x14ac:dyDescent="0.25">
      <c r="A700" s="144"/>
      <c r="B700" s="138"/>
      <c r="C700" s="145"/>
      <c r="D700" s="77"/>
      <c r="E700" s="77"/>
    </row>
    <row r="701" spans="1:5" ht="13.2" x14ac:dyDescent="0.25">
      <c r="A701" s="144"/>
      <c r="B701" s="138"/>
      <c r="C701" s="145"/>
      <c r="D701" s="77"/>
      <c r="E701" s="77"/>
    </row>
    <row r="702" spans="1:5" ht="13.2" x14ac:dyDescent="0.25">
      <c r="A702" s="144"/>
      <c r="B702" s="138"/>
      <c r="C702" s="145"/>
      <c r="D702" s="77"/>
      <c r="E702" s="77"/>
    </row>
    <row r="703" spans="1:5" ht="13.2" x14ac:dyDescent="0.25">
      <c r="A703" s="144"/>
      <c r="B703" s="138"/>
      <c r="C703" s="145"/>
      <c r="D703" s="77"/>
      <c r="E703" s="77"/>
    </row>
    <row r="704" spans="1:5" ht="13.2" x14ac:dyDescent="0.25">
      <c r="A704" s="144"/>
      <c r="B704" s="138"/>
      <c r="C704" s="145"/>
      <c r="D704" s="77"/>
      <c r="E704" s="77"/>
    </row>
    <row r="705" spans="1:5" ht="13.2" x14ac:dyDescent="0.25">
      <c r="A705" s="144"/>
      <c r="B705" s="138"/>
      <c r="C705" s="145"/>
      <c r="D705" s="77"/>
      <c r="E705" s="77"/>
    </row>
    <row r="706" spans="1:5" ht="13.2" x14ac:dyDescent="0.25">
      <c r="A706" s="144"/>
      <c r="B706" s="138"/>
      <c r="C706" s="145"/>
      <c r="D706" s="77"/>
      <c r="E706" s="77"/>
    </row>
    <row r="707" spans="1:5" ht="13.2" x14ac:dyDescent="0.25">
      <c r="A707" s="144"/>
      <c r="B707" s="138"/>
      <c r="C707" s="145"/>
      <c r="D707" s="77"/>
      <c r="E707" s="77"/>
    </row>
    <row r="708" spans="1:5" ht="13.2" x14ac:dyDescent="0.25">
      <c r="A708" s="144"/>
      <c r="B708" s="138"/>
      <c r="C708" s="145"/>
      <c r="D708" s="77"/>
      <c r="E708" s="77"/>
    </row>
    <row r="709" spans="1:5" ht="13.2" x14ac:dyDescent="0.25">
      <c r="A709" s="144"/>
      <c r="B709" s="138"/>
      <c r="C709" s="145"/>
      <c r="D709" s="77"/>
      <c r="E709" s="77"/>
    </row>
    <row r="710" spans="1:5" ht="13.2" x14ac:dyDescent="0.25">
      <c r="A710" s="144"/>
      <c r="B710" s="138"/>
      <c r="C710" s="145"/>
      <c r="D710" s="77"/>
      <c r="E710" s="77"/>
    </row>
    <row r="711" spans="1:5" ht="13.2" x14ac:dyDescent="0.25">
      <c r="A711" s="144"/>
      <c r="B711" s="138"/>
      <c r="C711" s="145"/>
      <c r="D711" s="77"/>
      <c r="E711" s="77"/>
    </row>
    <row r="712" spans="1:5" ht="13.2" x14ac:dyDescent="0.25">
      <c r="A712" s="144"/>
      <c r="B712" s="138"/>
      <c r="C712" s="145"/>
      <c r="D712" s="77"/>
      <c r="E712" s="77"/>
    </row>
    <row r="713" spans="1:5" ht="13.2" x14ac:dyDescent="0.25">
      <c r="A713" s="144"/>
      <c r="B713" s="138"/>
      <c r="C713" s="145"/>
      <c r="D713" s="77"/>
      <c r="E713" s="77"/>
    </row>
    <row r="714" spans="1:5" ht="13.2" x14ac:dyDescent="0.25">
      <c r="A714" s="144"/>
      <c r="B714" s="138"/>
      <c r="C714" s="145"/>
      <c r="D714" s="77"/>
      <c r="E714" s="77"/>
    </row>
    <row r="715" spans="1:5" ht="13.2" x14ac:dyDescent="0.25">
      <c r="A715" s="144"/>
      <c r="B715" s="138"/>
      <c r="C715" s="145"/>
      <c r="D715" s="77"/>
      <c r="E715" s="77"/>
    </row>
    <row r="716" spans="1:5" ht="13.2" x14ac:dyDescent="0.25">
      <c r="A716" s="144"/>
      <c r="B716" s="138"/>
      <c r="C716" s="145"/>
      <c r="D716" s="77"/>
      <c r="E716" s="77"/>
    </row>
    <row r="717" spans="1:5" ht="13.2" x14ac:dyDescent="0.25">
      <c r="A717" s="144"/>
      <c r="B717" s="138"/>
      <c r="C717" s="145"/>
      <c r="D717" s="77"/>
      <c r="E717" s="77"/>
    </row>
    <row r="718" spans="1:5" ht="13.2" x14ac:dyDescent="0.25">
      <c r="A718" s="144"/>
      <c r="B718" s="138"/>
      <c r="C718" s="145"/>
      <c r="D718" s="77"/>
      <c r="E718" s="77"/>
    </row>
    <row r="719" spans="1:5" ht="13.2" x14ac:dyDescent="0.25">
      <c r="A719" s="144"/>
      <c r="B719" s="138"/>
      <c r="C719" s="145"/>
      <c r="D719" s="77"/>
      <c r="E719" s="77"/>
    </row>
    <row r="720" spans="1:5" ht="13.2" x14ac:dyDescent="0.25">
      <c r="A720" s="144"/>
      <c r="B720" s="138"/>
      <c r="C720" s="145"/>
      <c r="D720" s="77"/>
      <c r="E720" s="77"/>
    </row>
    <row r="721" spans="1:5" ht="13.2" x14ac:dyDescent="0.25">
      <c r="A721" s="144"/>
      <c r="B721" s="138"/>
      <c r="C721" s="145"/>
      <c r="D721" s="77"/>
      <c r="E721" s="77"/>
    </row>
    <row r="722" spans="1:5" ht="13.2" x14ac:dyDescent="0.25">
      <c r="A722" s="144"/>
      <c r="B722" s="138"/>
      <c r="C722" s="145"/>
      <c r="D722" s="77"/>
      <c r="E722" s="77"/>
    </row>
    <row r="723" spans="1:5" ht="13.2" x14ac:dyDescent="0.25">
      <c r="A723" s="144"/>
      <c r="B723" s="138"/>
      <c r="C723" s="145"/>
      <c r="D723" s="77"/>
      <c r="E723" s="77"/>
    </row>
    <row r="724" spans="1:5" ht="13.2" x14ac:dyDescent="0.25">
      <c r="A724" s="144"/>
      <c r="B724" s="138"/>
      <c r="C724" s="145"/>
      <c r="D724" s="77"/>
      <c r="E724" s="77"/>
    </row>
    <row r="725" spans="1:5" ht="13.2" x14ac:dyDescent="0.25">
      <c r="A725" s="144"/>
      <c r="B725" s="138"/>
      <c r="C725" s="145"/>
      <c r="D725" s="77"/>
      <c r="E725" s="77"/>
    </row>
    <row r="726" spans="1:5" ht="13.2" x14ac:dyDescent="0.25">
      <c r="A726" s="144"/>
      <c r="B726" s="138"/>
      <c r="C726" s="145"/>
      <c r="D726" s="77"/>
      <c r="E726" s="77"/>
    </row>
    <row r="727" spans="1:5" ht="13.2" x14ac:dyDescent="0.25">
      <c r="A727" s="144"/>
      <c r="B727" s="138"/>
      <c r="C727" s="145"/>
      <c r="D727" s="77"/>
      <c r="E727" s="77"/>
    </row>
    <row r="728" spans="1:5" ht="13.2" x14ac:dyDescent="0.25">
      <c r="A728" s="144"/>
      <c r="B728" s="138"/>
      <c r="C728" s="145"/>
      <c r="D728" s="77"/>
      <c r="E728" s="77"/>
    </row>
    <row r="729" spans="1:5" ht="13.2" x14ac:dyDescent="0.25">
      <c r="A729" s="144"/>
      <c r="B729" s="138"/>
      <c r="C729" s="145"/>
      <c r="D729" s="77"/>
      <c r="E729" s="77"/>
    </row>
    <row r="730" spans="1:5" ht="13.2" x14ac:dyDescent="0.25">
      <c r="A730" s="144"/>
      <c r="B730" s="138"/>
      <c r="C730" s="145"/>
      <c r="D730" s="77"/>
      <c r="E730" s="77"/>
    </row>
    <row r="731" spans="1:5" ht="13.2" x14ac:dyDescent="0.25">
      <c r="A731" s="144"/>
      <c r="B731" s="138"/>
      <c r="C731" s="145"/>
      <c r="D731" s="77"/>
      <c r="E731" s="77"/>
    </row>
    <row r="732" spans="1:5" ht="13.2" x14ac:dyDescent="0.25">
      <c r="A732" s="144"/>
      <c r="B732" s="138"/>
      <c r="C732" s="145"/>
      <c r="D732" s="77"/>
      <c r="E732" s="77"/>
    </row>
    <row r="733" spans="1:5" ht="13.2" x14ac:dyDescent="0.25">
      <c r="A733" s="144"/>
      <c r="B733" s="138"/>
      <c r="C733" s="145"/>
      <c r="D733" s="77"/>
      <c r="E733" s="77"/>
    </row>
    <row r="734" spans="1:5" ht="13.2" x14ac:dyDescent="0.25">
      <c r="A734" s="144"/>
      <c r="B734" s="138"/>
      <c r="C734" s="145"/>
      <c r="D734" s="77"/>
      <c r="E734" s="77"/>
    </row>
    <row r="735" spans="1:5" ht="13.2" x14ac:dyDescent="0.25">
      <c r="A735" s="144"/>
      <c r="B735" s="138"/>
      <c r="C735" s="145"/>
      <c r="D735" s="77"/>
      <c r="E735" s="77"/>
    </row>
    <row r="736" spans="1:5" ht="13.2" x14ac:dyDescent="0.25">
      <c r="A736" s="144"/>
      <c r="B736" s="138"/>
      <c r="C736" s="145"/>
      <c r="D736" s="77"/>
      <c r="E736" s="77"/>
    </row>
    <row r="737" spans="1:5" ht="13.2" x14ac:dyDescent="0.25">
      <c r="A737" s="144"/>
      <c r="B737" s="138"/>
      <c r="C737" s="145"/>
      <c r="D737" s="77"/>
      <c r="E737" s="77"/>
    </row>
    <row r="738" spans="1:5" ht="13.2" x14ac:dyDescent="0.25">
      <c r="A738" s="144"/>
      <c r="B738" s="138"/>
      <c r="C738" s="145"/>
      <c r="D738" s="77"/>
      <c r="E738" s="77"/>
    </row>
    <row r="739" spans="1:5" ht="13.2" x14ac:dyDescent="0.25">
      <c r="A739" s="144"/>
      <c r="B739" s="138"/>
      <c r="C739" s="145"/>
      <c r="D739" s="77"/>
      <c r="E739" s="77"/>
    </row>
    <row r="740" spans="1:5" ht="13.2" x14ac:dyDescent="0.25">
      <c r="A740" s="144"/>
      <c r="B740" s="138"/>
      <c r="C740" s="145"/>
      <c r="D740" s="77"/>
      <c r="E740" s="77"/>
    </row>
    <row r="741" spans="1:5" ht="13.2" x14ac:dyDescent="0.25">
      <c r="A741" s="144"/>
      <c r="B741" s="138"/>
      <c r="C741" s="145"/>
      <c r="D741" s="77"/>
      <c r="E741" s="77"/>
    </row>
    <row r="742" spans="1:5" ht="13.2" x14ac:dyDescent="0.25">
      <c r="A742" s="144"/>
      <c r="B742" s="138"/>
      <c r="C742" s="145"/>
      <c r="D742" s="77"/>
      <c r="E742" s="77"/>
    </row>
    <row r="743" spans="1:5" ht="13.2" x14ac:dyDescent="0.25">
      <c r="A743" s="144"/>
      <c r="B743" s="138"/>
      <c r="C743" s="145"/>
      <c r="D743" s="77"/>
      <c r="E743" s="77"/>
    </row>
    <row r="744" spans="1:5" ht="13.2" x14ac:dyDescent="0.25">
      <c r="A744" s="144"/>
      <c r="B744" s="138"/>
      <c r="C744" s="145"/>
      <c r="D744" s="77"/>
      <c r="E744" s="77"/>
    </row>
    <row r="745" spans="1:5" ht="13.2" x14ac:dyDescent="0.25">
      <c r="A745" s="144"/>
      <c r="B745" s="138"/>
      <c r="C745" s="145"/>
      <c r="D745" s="77"/>
      <c r="E745" s="77"/>
    </row>
    <row r="746" spans="1:5" ht="13.2" x14ac:dyDescent="0.25">
      <c r="A746" s="144"/>
      <c r="B746" s="138"/>
      <c r="C746" s="145"/>
      <c r="D746" s="77"/>
      <c r="E746" s="77"/>
    </row>
    <row r="747" spans="1:5" ht="13.2" x14ac:dyDescent="0.25">
      <c r="A747" s="144"/>
      <c r="B747" s="138"/>
      <c r="C747" s="145"/>
      <c r="D747" s="77"/>
      <c r="E747" s="77"/>
    </row>
    <row r="748" spans="1:5" ht="13.2" x14ac:dyDescent="0.25">
      <c r="A748" s="144"/>
      <c r="B748" s="138"/>
      <c r="C748" s="145"/>
      <c r="D748" s="77"/>
      <c r="E748" s="77"/>
    </row>
    <row r="749" spans="1:5" ht="13.2" x14ac:dyDescent="0.25">
      <c r="A749" s="144"/>
      <c r="B749" s="138"/>
      <c r="C749" s="145"/>
      <c r="D749" s="77"/>
      <c r="E749" s="77"/>
    </row>
    <row r="750" spans="1:5" ht="13.2" x14ac:dyDescent="0.25">
      <c r="A750" s="144"/>
      <c r="B750" s="138"/>
      <c r="C750" s="145"/>
      <c r="D750" s="77"/>
      <c r="E750" s="77"/>
    </row>
    <row r="751" spans="1:5" ht="13.2" x14ac:dyDescent="0.25">
      <c r="A751" s="144"/>
      <c r="B751" s="138"/>
      <c r="C751" s="145"/>
      <c r="D751" s="77"/>
      <c r="E751" s="77"/>
    </row>
    <row r="752" spans="1:5" ht="13.2" x14ac:dyDescent="0.25">
      <c r="A752" s="144"/>
      <c r="B752" s="138"/>
      <c r="C752" s="145"/>
      <c r="D752" s="77"/>
      <c r="E752" s="77"/>
    </row>
    <row r="753" spans="1:5" ht="13.2" x14ac:dyDescent="0.25">
      <c r="A753" s="144"/>
      <c r="B753" s="138"/>
      <c r="C753" s="145"/>
      <c r="D753" s="77"/>
      <c r="E753" s="77"/>
    </row>
    <row r="754" spans="1:5" ht="13.2" x14ac:dyDescent="0.25">
      <c r="A754" s="144"/>
      <c r="B754" s="138"/>
      <c r="C754" s="145"/>
      <c r="D754" s="77"/>
      <c r="E754" s="77"/>
    </row>
    <row r="755" spans="1:5" ht="13.2" x14ac:dyDescent="0.25">
      <c r="A755" s="144"/>
      <c r="B755" s="138"/>
      <c r="C755" s="145"/>
      <c r="D755" s="77"/>
      <c r="E755" s="77"/>
    </row>
    <row r="756" spans="1:5" ht="13.2" x14ac:dyDescent="0.25">
      <c r="A756" s="144"/>
      <c r="B756" s="138"/>
      <c r="C756" s="145"/>
      <c r="D756" s="77"/>
      <c r="E756" s="77"/>
    </row>
    <row r="757" spans="1:5" ht="13.2" x14ac:dyDescent="0.25">
      <c r="A757" s="144"/>
      <c r="B757" s="138"/>
      <c r="C757" s="145"/>
      <c r="D757" s="77"/>
      <c r="E757" s="77"/>
    </row>
    <row r="758" spans="1:5" ht="13.2" x14ac:dyDescent="0.25">
      <c r="A758" s="144"/>
      <c r="B758" s="138"/>
      <c r="C758" s="145"/>
      <c r="D758" s="77"/>
      <c r="E758" s="77"/>
    </row>
    <row r="759" spans="1:5" ht="13.2" x14ac:dyDescent="0.25">
      <c r="A759" s="144"/>
      <c r="B759" s="138"/>
      <c r="C759" s="145"/>
      <c r="D759" s="77"/>
      <c r="E759" s="77"/>
    </row>
    <row r="760" spans="1:5" ht="13.2" x14ac:dyDescent="0.25">
      <c r="A760" s="144"/>
      <c r="B760" s="138"/>
      <c r="C760" s="145"/>
      <c r="D760" s="77"/>
      <c r="E760" s="77"/>
    </row>
    <row r="761" spans="1:5" ht="13.2" x14ac:dyDescent="0.25">
      <c r="A761" s="144"/>
      <c r="B761" s="138"/>
      <c r="C761" s="145"/>
      <c r="D761" s="77"/>
      <c r="E761" s="77"/>
    </row>
    <row r="762" spans="1:5" ht="13.2" x14ac:dyDescent="0.25">
      <c r="A762" s="144"/>
      <c r="B762" s="138"/>
      <c r="C762" s="145"/>
      <c r="D762" s="77"/>
      <c r="E762" s="77"/>
    </row>
    <row r="763" spans="1:5" ht="13.2" x14ac:dyDescent="0.25">
      <c r="A763" s="144"/>
      <c r="B763" s="138"/>
      <c r="C763" s="145"/>
      <c r="D763" s="77"/>
      <c r="E763" s="77"/>
    </row>
    <row r="764" spans="1:5" ht="13.2" x14ac:dyDescent="0.25">
      <c r="A764" s="144"/>
      <c r="B764" s="138"/>
      <c r="C764" s="145"/>
      <c r="D764" s="77"/>
      <c r="E764" s="77"/>
    </row>
    <row r="765" spans="1:5" ht="13.2" x14ac:dyDescent="0.25">
      <c r="A765" s="144"/>
      <c r="B765" s="138"/>
      <c r="C765" s="145"/>
      <c r="D765" s="77"/>
      <c r="E765" s="77"/>
    </row>
    <row r="766" spans="1:5" ht="13.2" x14ac:dyDescent="0.25">
      <c r="A766" s="144"/>
      <c r="B766" s="138"/>
      <c r="C766" s="145"/>
      <c r="D766" s="77"/>
      <c r="E766" s="77"/>
    </row>
    <row r="767" spans="1:5" ht="13.2" x14ac:dyDescent="0.25">
      <c r="A767" s="144"/>
      <c r="B767" s="138"/>
      <c r="C767" s="145"/>
      <c r="D767" s="77"/>
      <c r="E767" s="77"/>
    </row>
    <row r="768" spans="1:5" ht="13.2" x14ac:dyDescent="0.25">
      <c r="A768" s="144"/>
      <c r="B768" s="138"/>
      <c r="C768" s="145"/>
      <c r="D768" s="77"/>
      <c r="E768" s="77"/>
    </row>
    <row r="769" spans="1:5" ht="13.2" x14ac:dyDescent="0.25">
      <c r="A769" s="144"/>
      <c r="B769" s="138"/>
      <c r="C769" s="145"/>
      <c r="D769" s="77"/>
      <c r="E769" s="77"/>
    </row>
    <row r="770" spans="1:5" ht="13.2" x14ac:dyDescent="0.25">
      <c r="A770" s="144"/>
      <c r="B770" s="138"/>
      <c r="C770" s="145"/>
      <c r="D770" s="77"/>
      <c r="E770" s="77"/>
    </row>
    <row r="771" spans="1:5" ht="13.2" x14ac:dyDescent="0.25">
      <c r="A771" s="144"/>
      <c r="B771" s="138"/>
      <c r="C771" s="145"/>
      <c r="D771" s="77"/>
      <c r="E771" s="77"/>
    </row>
    <row r="772" spans="1:5" ht="13.2" x14ac:dyDescent="0.25">
      <c r="A772" s="144"/>
      <c r="B772" s="138"/>
      <c r="C772" s="145"/>
      <c r="D772" s="77"/>
      <c r="E772" s="77"/>
    </row>
    <row r="773" spans="1:5" ht="13.2" x14ac:dyDescent="0.25">
      <c r="A773" s="144"/>
      <c r="B773" s="138"/>
      <c r="C773" s="145"/>
      <c r="D773" s="77"/>
      <c r="E773" s="77"/>
    </row>
    <row r="774" spans="1:5" ht="13.2" x14ac:dyDescent="0.25">
      <c r="A774" s="144"/>
      <c r="B774" s="138"/>
      <c r="C774" s="145"/>
      <c r="D774" s="77"/>
      <c r="E774" s="77"/>
    </row>
    <row r="775" spans="1:5" ht="13.2" x14ac:dyDescent="0.25">
      <c r="A775" s="144"/>
      <c r="B775" s="138"/>
      <c r="C775" s="145"/>
      <c r="D775" s="77"/>
      <c r="E775" s="77"/>
    </row>
    <row r="776" spans="1:5" ht="13.2" x14ac:dyDescent="0.25">
      <c r="A776" s="144"/>
      <c r="B776" s="138"/>
      <c r="C776" s="145"/>
      <c r="D776" s="77"/>
      <c r="E776" s="77"/>
    </row>
    <row r="777" spans="1:5" ht="13.2" x14ac:dyDescent="0.25">
      <c r="A777" s="144"/>
      <c r="B777" s="138"/>
      <c r="C777" s="145"/>
      <c r="D777" s="77"/>
      <c r="E777" s="77"/>
    </row>
    <row r="778" spans="1:5" ht="13.2" x14ac:dyDescent="0.25">
      <c r="A778" s="144"/>
      <c r="B778" s="138"/>
      <c r="C778" s="145"/>
      <c r="D778" s="77"/>
      <c r="E778" s="77"/>
    </row>
    <row r="779" spans="1:5" ht="13.2" x14ac:dyDescent="0.25">
      <c r="A779" s="144"/>
      <c r="B779" s="138"/>
      <c r="C779" s="145"/>
      <c r="D779" s="77"/>
      <c r="E779" s="77"/>
    </row>
    <row r="780" spans="1:5" ht="13.2" x14ac:dyDescent="0.25">
      <c r="A780" s="144"/>
      <c r="B780" s="138"/>
      <c r="C780" s="145"/>
      <c r="D780" s="77"/>
      <c r="E780" s="77"/>
    </row>
    <row r="781" spans="1:5" ht="13.2" x14ac:dyDescent="0.25">
      <c r="A781" s="144"/>
      <c r="B781" s="138"/>
      <c r="C781" s="145"/>
      <c r="D781" s="77"/>
      <c r="E781" s="77"/>
    </row>
    <row r="782" spans="1:5" ht="13.2" x14ac:dyDescent="0.25">
      <c r="A782" s="144"/>
      <c r="B782" s="138"/>
      <c r="C782" s="145"/>
      <c r="D782" s="77"/>
      <c r="E782" s="77"/>
    </row>
    <row r="783" spans="1:5" ht="13.2" x14ac:dyDescent="0.25">
      <c r="A783" s="144"/>
      <c r="B783" s="138"/>
      <c r="C783" s="145"/>
      <c r="D783" s="77"/>
      <c r="E783" s="77"/>
    </row>
    <row r="784" spans="1:5" ht="13.2" x14ac:dyDescent="0.25">
      <c r="A784" s="144"/>
      <c r="B784" s="138"/>
      <c r="C784" s="145"/>
      <c r="D784" s="77"/>
      <c r="E784" s="77"/>
    </row>
    <row r="785" spans="1:5" ht="13.2" x14ac:dyDescent="0.25">
      <c r="A785" s="144"/>
      <c r="B785" s="138"/>
      <c r="C785" s="145"/>
      <c r="D785" s="77"/>
      <c r="E785" s="77"/>
    </row>
    <row r="786" spans="1:5" ht="13.2" x14ac:dyDescent="0.25">
      <c r="A786" s="144"/>
      <c r="B786" s="138"/>
      <c r="C786" s="145"/>
      <c r="D786" s="77"/>
      <c r="E786" s="77"/>
    </row>
    <row r="787" spans="1:5" ht="13.2" x14ac:dyDescent="0.25">
      <c r="A787" s="144"/>
      <c r="B787" s="138"/>
      <c r="C787" s="145"/>
      <c r="D787" s="77"/>
      <c r="E787" s="77"/>
    </row>
    <row r="788" spans="1:5" ht="13.2" x14ac:dyDescent="0.25">
      <c r="A788" s="144"/>
      <c r="B788" s="138"/>
      <c r="C788" s="145"/>
      <c r="D788" s="77"/>
      <c r="E788" s="77"/>
    </row>
    <row r="789" spans="1:5" ht="13.2" x14ac:dyDescent="0.25">
      <c r="A789" s="144"/>
      <c r="B789" s="138"/>
      <c r="C789" s="145"/>
      <c r="D789" s="77"/>
      <c r="E789" s="77"/>
    </row>
    <row r="790" spans="1:5" ht="13.2" x14ac:dyDescent="0.25">
      <c r="A790" s="144"/>
      <c r="B790" s="138"/>
      <c r="C790" s="145"/>
      <c r="D790" s="77"/>
      <c r="E790" s="77"/>
    </row>
    <row r="791" spans="1:5" ht="13.2" x14ac:dyDescent="0.25">
      <c r="A791" s="144"/>
      <c r="B791" s="138"/>
      <c r="C791" s="145"/>
      <c r="D791" s="77"/>
      <c r="E791" s="77"/>
    </row>
    <row r="792" spans="1:5" ht="13.2" x14ac:dyDescent="0.25">
      <c r="A792" s="144"/>
      <c r="B792" s="138"/>
      <c r="C792" s="145"/>
      <c r="D792" s="77"/>
      <c r="E792" s="77"/>
    </row>
    <row r="793" spans="1:5" ht="13.2" x14ac:dyDescent="0.25">
      <c r="A793" s="144"/>
      <c r="B793" s="138"/>
      <c r="C793" s="145"/>
      <c r="D793" s="77"/>
      <c r="E793" s="77"/>
    </row>
    <row r="794" spans="1:5" ht="13.2" x14ac:dyDescent="0.25">
      <c r="A794" s="144"/>
      <c r="B794" s="138"/>
      <c r="C794" s="145"/>
      <c r="D794" s="77"/>
      <c r="E794" s="77"/>
    </row>
    <row r="795" spans="1:5" ht="13.2" x14ac:dyDescent="0.25">
      <c r="A795" s="144"/>
      <c r="B795" s="138"/>
      <c r="C795" s="145"/>
      <c r="D795" s="77"/>
      <c r="E795" s="77"/>
    </row>
    <row r="796" spans="1:5" ht="13.2" x14ac:dyDescent="0.25">
      <c r="A796" s="144"/>
      <c r="B796" s="138"/>
      <c r="C796" s="145"/>
      <c r="D796" s="77"/>
      <c r="E796" s="77"/>
    </row>
    <row r="797" spans="1:5" ht="13.2" x14ac:dyDescent="0.25">
      <c r="A797" s="144"/>
      <c r="B797" s="138"/>
      <c r="C797" s="145"/>
      <c r="D797" s="77"/>
      <c r="E797" s="77"/>
    </row>
    <row r="798" spans="1:5" ht="13.2" x14ac:dyDescent="0.25">
      <c r="A798" s="144"/>
      <c r="B798" s="138"/>
      <c r="C798" s="145"/>
      <c r="D798" s="77"/>
      <c r="E798" s="77"/>
    </row>
    <row r="799" spans="1:5" ht="13.2" x14ac:dyDescent="0.25">
      <c r="A799" s="144"/>
      <c r="B799" s="138"/>
      <c r="C799" s="145"/>
      <c r="D799" s="77"/>
      <c r="E799" s="77"/>
    </row>
    <row r="800" spans="1:5" ht="13.2" x14ac:dyDescent="0.25">
      <c r="A800" s="144"/>
      <c r="B800" s="138"/>
      <c r="C800" s="145"/>
      <c r="D800" s="77"/>
      <c r="E800" s="77"/>
    </row>
    <row r="801" spans="1:5" ht="13.2" x14ac:dyDescent="0.25">
      <c r="A801" s="144"/>
      <c r="B801" s="138"/>
      <c r="C801" s="145"/>
      <c r="D801" s="77"/>
      <c r="E801" s="77"/>
    </row>
    <row r="802" spans="1:5" ht="13.2" x14ac:dyDescent="0.25">
      <c r="A802" s="144"/>
      <c r="B802" s="138"/>
      <c r="C802" s="145"/>
      <c r="D802" s="77"/>
      <c r="E802" s="77"/>
    </row>
    <row r="803" spans="1:5" ht="13.2" x14ac:dyDescent="0.25">
      <c r="A803" s="144"/>
      <c r="B803" s="138"/>
      <c r="C803" s="145"/>
      <c r="D803" s="77"/>
      <c r="E803" s="77"/>
    </row>
    <row r="804" spans="1:5" ht="13.2" x14ac:dyDescent="0.25">
      <c r="A804" s="144"/>
      <c r="B804" s="138"/>
      <c r="C804" s="145"/>
      <c r="D804" s="77"/>
      <c r="E804" s="77"/>
    </row>
    <row r="805" spans="1:5" ht="13.2" x14ac:dyDescent="0.25">
      <c r="A805" s="144"/>
      <c r="B805" s="138"/>
      <c r="C805" s="145"/>
      <c r="D805" s="77"/>
      <c r="E805" s="77"/>
    </row>
    <row r="806" spans="1:5" ht="13.2" x14ac:dyDescent="0.25">
      <c r="A806" s="144"/>
      <c r="B806" s="138"/>
      <c r="C806" s="145"/>
      <c r="D806" s="77"/>
      <c r="E806" s="77"/>
    </row>
    <row r="807" spans="1:5" ht="13.2" x14ac:dyDescent="0.25">
      <c r="A807" s="144"/>
      <c r="B807" s="138"/>
      <c r="C807" s="145"/>
      <c r="D807" s="77"/>
      <c r="E807" s="77"/>
    </row>
    <row r="808" spans="1:5" ht="13.2" x14ac:dyDescent="0.25">
      <c r="A808" s="144"/>
      <c r="B808" s="138"/>
      <c r="C808" s="145"/>
      <c r="D808" s="77"/>
      <c r="E808" s="77"/>
    </row>
    <row r="809" spans="1:5" ht="13.2" x14ac:dyDescent="0.25">
      <c r="A809" s="144"/>
      <c r="B809" s="138"/>
      <c r="C809" s="145"/>
      <c r="D809" s="77"/>
      <c r="E809" s="77"/>
    </row>
    <row r="810" spans="1:5" ht="13.2" x14ac:dyDescent="0.25">
      <c r="A810" s="144"/>
      <c r="B810" s="138"/>
      <c r="C810" s="145"/>
      <c r="D810" s="77"/>
      <c r="E810" s="77"/>
    </row>
    <row r="811" spans="1:5" ht="13.2" x14ac:dyDescent="0.25">
      <c r="A811" s="144"/>
      <c r="B811" s="138"/>
      <c r="C811" s="145"/>
      <c r="D811" s="77"/>
      <c r="E811" s="77"/>
    </row>
    <row r="812" spans="1:5" ht="13.2" x14ac:dyDescent="0.25">
      <c r="A812" s="144"/>
      <c r="B812" s="138"/>
      <c r="C812" s="145"/>
      <c r="D812" s="77"/>
      <c r="E812" s="77"/>
    </row>
    <row r="813" spans="1:5" ht="13.2" x14ac:dyDescent="0.25">
      <c r="A813" s="144"/>
      <c r="B813" s="138"/>
      <c r="C813" s="145"/>
      <c r="D813" s="77"/>
      <c r="E813" s="77"/>
    </row>
    <row r="814" spans="1:5" ht="13.2" x14ac:dyDescent="0.25">
      <c r="A814" s="144"/>
      <c r="B814" s="138"/>
      <c r="C814" s="145"/>
      <c r="D814" s="77"/>
      <c r="E814" s="77"/>
    </row>
    <row r="815" spans="1:5" ht="13.2" x14ac:dyDescent="0.25">
      <c r="A815" s="144"/>
      <c r="B815" s="138"/>
      <c r="C815" s="145"/>
      <c r="D815" s="77"/>
      <c r="E815" s="77"/>
    </row>
    <row r="816" spans="1:5" ht="13.2" x14ac:dyDescent="0.25">
      <c r="A816" s="144"/>
      <c r="B816" s="138"/>
      <c r="C816" s="145"/>
      <c r="D816" s="77"/>
      <c r="E816" s="77"/>
    </row>
    <row r="817" spans="1:5" ht="13.2" x14ac:dyDescent="0.25">
      <c r="A817" s="144"/>
      <c r="B817" s="138"/>
      <c r="C817" s="145"/>
      <c r="D817" s="77"/>
      <c r="E817" s="77"/>
    </row>
    <row r="818" spans="1:5" ht="13.2" x14ac:dyDescent="0.25">
      <c r="A818" s="144"/>
      <c r="B818" s="138"/>
      <c r="C818" s="145"/>
      <c r="D818" s="77"/>
      <c r="E818" s="77"/>
    </row>
    <row r="819" spans="1:5" ht="13.2" x14ac:dyDescent="0.25">
      <c r="A819" s="144"/>
      <c r="B819" s="138"/>
      <c r="C819" s="145"/>
      <c r="D819" s="77"/>
      <c r="E819" s="77"/>
    </row>
    <row r="820" spans="1:5" ht="13.2" x14ac:dyDescent="0.25">
      <c r="A820" s="144"/>
      <c r="B820" s="138"/>
      <c r="C820" s="145"/>
      <c r="D820" s="77"/>
      <c r="E820" s="77"/>
    </row>
    <row r="821" spans="1:5" ht="13.2" x14ac:dyDescent="0.25">
      <c r="A821" s="144"/>
      <c r="B821" s="138"/>
      <c r="C821" s="145"/>
      <c r="D821" s="77"/>
      <c r="E821" s="77"/>
    </row>
    <row r="822" spans="1:5" ht="13.2" x14ac:dyDescent="0.25">
      <c r="A822" s="144"/>
      <c r="B822" s="138"/>
      <c r="C822" s="145"/>
      <c r="D822" s="77"/>
      <c r="E822" s="77"/>
    </row>
    <row r="823" spans="1:5" ht="13.2" x14ac:dyDescent="0.25">
      <c r="A823" s="144"/>
      <c r="B823" s="138"/>
      <c r="C823" s="145"/>
      <c r="D823" s="77"/>
      <c r="E823" s="77"/>
    </row>
    <row r="824" spans="1:5" ht="13.2" x14ac:dyDescent="0.25">
      <c r="A824" s="144"/>
      <c r="B824" s="138"/>
      <c r="C824" s="145"/>
      <c r="D824" s="77"/>
      <c r="E824" s="77"/>
    </row>
    <row r="825" spans="1:5" ht="13.2" x14ac:dyDescent="0.25">
      <c r="A825" s="144"/>
      <c r="B825" s="138"/>
      <c r="C825" s="145"/>
      <c r="D825" s="77"/>
      <c r="E825" s="77"/>
    </row>
    <row r="826" spans="1:5" ht="13.2" x14ac:dyDescent="0.25">
      <c r="A826" s="144"/>
      <c r="B826" s="138"/>
      <c r="C826" s="145"/>
      <c r="D826" s="77"/>
      <c r="E826" s="77"/>
    </row>
    <row r="827" spans="1:5" ht="13.2" x14ac:dyDescent="0.25">
      <c r="A827" s="144"/>
      <c r="B827" s="138"/>
      <c r="C827" s="145"/>
      <c r="D827" s="77"/>
      <c r="E827" s="77"/>
    </row>
    <row r="828" spans="1:5" ht="13.2" x14ac:dyDescent="0.25">
      <c r="A828" s="144"/>
      <c r="B828" s="138"/>
      <c r="C828" s="145"/>
      <c r="D828" s="77"/>
      <c r="E828" s="77"/>
    </row>
    <row r="829" spans="1:5" ht="13.2" x14ac:dyDescent="0.25">
      <c r="A829" s="144"/>
      <c r="B829" s="138"/>
      <c r="C829" s="145"/>
      <c r="D829" s="77"/>
      <c r="E829" s="77"/>
    </row>
    <row r="830" spans="1:5" ht="13.2" x14ac:dyDescent="0.25">
      <c r="A830" s="144"/>
      <c r="B830" s="138"/>
      <c r="C830" s="145"/>
      <c r="D830" s="77"/>
      <c r="E830" s="77"/>
    </row>
    <row r="831" spans="1:5" ht="13.2" x14ac:dyDescent="0.25">
      <c r="A831" s="144"/>
      <c r="B831" s="138"/>
      <c r="C831" s="145"/>
      <c r="D831" s="77"/>
      <c r="E831" s="77"/>
    </row>
    <row r="832" spans="1:5" ht="13.2" x14ac:dyDescent="0.25">
      <c r="A832" s="144"/>
      <c r="B832" s="138"/>
      <c r="C832" s="145"/>
      <c r="D832" s="77"/>
      <c r="E832" s="77"/>
    </row>
    <row r="833" spans="1:5" ht="13.2" x14ac:dyDescent="0.25">
      <c r="A833" s="144"/>
      <c r="B833" s="138"/>
      <c r="C833" s="145"/>
      <c r="D833" s="77"/>
      <c r="E833" s="77"/>
    </row>
    <row r="834" spans="1:5" ht="13.2" x14ac:dyDescent="0.25">
      <c r="A834" s="144"/>
      <c r="B834" s="138"/>
      <c r="C834" s="145"/>
      <c r="D834" s="77"/>
      <c r="E834" s="77"/>
    </row>
    <row r="835" spans="1:5" ht="13.2" x14ac:dyDescent="0.25">
      <c r="A835" s="144"/>
      <c r="B835" s="138"/>
      <c r="C835" s="145"/>
      <c r="D835" s="77"/>
      <c r="E835" s="77"/>
    </row>
    <row r="836" spans="1:5" ht="13.2" x14ac:dyDescent="0.25">
      <c r="A836" s="144"/>
      <c r="B836" s="138"/>
      <c r="C836" s="145"/>
      <c r="D836" s="77"/>
      <c r="E836" s="77"/>
    </row>
    <row r="837" spans="1:5" ht="13.2" x14ac:dyDescent="0.25">
      <c r="A837" s="144"/>
      <c r="B837" s="138"/>
      <c r="C837" s="145"/>
      <c r="D837" s="77"/>
      <c r="E837" s="77"/>
    </row>
    <row r="838" spans="1:5" ht="13.2" x14ac:dyDescent="0.25">
      <c r="A838" s="144"/>
      <c r="B838" s="138"/>
      <c r="C838" s="145"/>
      <c r="D838" s="77"/>
      <c r="E838" s="77"/>
    </row>
    <row r="839" spans="1:5" ht="13.2" x14ac:dyDescent="0.25">
      <c r="A839" s="144"/>
      <c r="B839" s="138"/>
      <c r="C839" s="145"/>
      <c r="D839" s="77"/>
      <c r="E839" s="77"/>
    </row>
    <row r="840" spans="1:5" ht="13.2" x14ac:dyDescent="0.25">
      <c r="A840" s="144"/>
      <c r="B840" s="138"/>
      <c r="C840" s="145"/>
      <c r="D840" s="77"/>
      <c r="E840" s="77"/>
    </row>
    <row r="841" spans="1:5" ht="13.2" x14ac:dyDescent="0.25">
      <c r="A841" s="144"/>
      <c r="B841" s="138"/>
      <c r="C841" s="145"/>
      <c r="D841" s="77"/>
      <c r="E841" s="77"/>
    </row>
    <row r="842" spans="1:5" ht="13.2" x14ac:dyDescent="0.25">
      <c r="A842" s="144"/>
      <c r="B842" s="138"/>
      <c r="C842" s="145"/>
      <c r="D842" s="77"/>
      <c r="E842" s="77"/>
    </row>
    <row r="843" spans="1:5" ht="13.2" x14ac:dyDescent="0.25">
      <c r="A843" s="144"/>
      <c r="B843" s="138"/>
      <c r="C843" s="145"/>
      <c r="D843" s="77"/>
      <c r="E843" s="77"/>
    </row>
    <row r="844" spans="1:5" ht="13.2" x14ac:dyDescent="0.25">
      <c r="A844" s="144"/>
      <c r="B844" s="138"/>
      <c r="C844" s="145"/>
      <c r="D844" s="77"/>
      <c r="E844" s="77"/>
    </row>
    <row r="845" spans="1:5" ht="13.2" x14ac:dyDescent="0.25">
      <c r="A845" s="144"/>
      <c r="B845" s="138"/>
      <c r="C845" s="145"/>
      <c r="D845" s="77"/>
      <c r="E845" s="77"/>
    </row>
    <row r="846" spans="1:5" ht="13.2" x14ac:dyDescent="0.25">
      <c r="A846" s="144"/>
      <c r="B846" s="138"/>
      <c r="C846" s="145"/>
      <c r="D846" s="77"/>
      <c r="E846" s="77"/>
    </row>
    <row r="847" spans="1:5" ht="13.2" x14ac:dyDescent="0.25">
      <c r="A847" s="144"/>
      <c r="B847" s="138"/>
      <c r="C847" s="145"/>
      <c r="D847" s="77"/>
      <c r="E847" s="77"/>
    </row>
    <row r="848" spans="1:5" ht="13.2" x14ac:dyDescent="0.25">
      <c r="A848" s="144"/>
      <c r="B848" s="138"/>
      <c r="C848" s="145"/>
      <c r="D848" s="77"/>
      <c r="E848" s="77"/>
    </row>
    <row r="849" spans="1:5" ht="13.2" x14ac:dyDescent="0.25">
      <c r="A849" s="144"/>
      <c r="B849" s="138"/>
      <c r="C849" s="145"/>
      <c r="D849" s="77"/>
      <c r="E849" s="77"/>
    </row>
    <row r="850" spans="1:5" ht="13.2" x14ac:dyDescent="0.25">
      <c r="A850" s="144"/>
      <c r="B850" s="138"/>
      <c r="C850" s="145"/>
      <c r="D850" s="77"/>
      <c r="E850" s="77"/>
    </row>
    <row r="851" spans="1:5" ht="13.2" x14ac:dyDescent="0.25">
      <c r="A851" s="144"/>
      <c r="B851" s="138"/>
      <c r="C851" s="145"/>
      <c r="D851" s="77"/>
      <c r="E851" s="77"/>
    </row>
    <row r="852" spans="1:5" ht="13.2" x14ac:dyDescent="0.25">
      <c r="A852" s="144"/>
      <c r="B852" s="138"/>
      <c r="C852" s="145"/>
      <c r="D852" s="77"/>
      <c r="E852" s="77"/>
    </row>
    <row r="853" spans="1:5" ht="13.2" x14ac:dyDescent="0.25">
      <c r="A853" s="144"/>
      <c r="B853" s="138"/>
      <c r="C853" s="145"/>
      <c r="D853" s="77"/>
      <c r="E853" s="77"/>
    </row>
    <row r="854" spans="1:5" ht="13.2" x14ac:dyDescent="0.25">
      <c r="A854" s="144"/>
      <c r="B854" s="138"/>
      <c r="C854" s="145"/>
      <c r="D854" s="77"/>
      <c r="E854" s="77"/>
    </row>
    <row r="855" spans="1:5" ht="13.2" x14ac:dyDescent="0.25">
      <c r="A855" s="144"/>
      <c r="B855" s="138"/>
      <c r="C855" s="145"/>
      <c r="D855" s="77"/>
      <c r="E855" s="77"/>
    </row>
    <row r="856" spans="1:5" ht="13.2" x14ac:dyDescent="0.25">
      <c r="A856" s="144"/>
      <c r="B856" s="138"/>
      <c r="C856" s="145"/>
      <c r="D856" s="77"/>
      <c r="E856" s="77"/>
    </row>
    <row r="857" spans="1:5" ht="13.2" x14ac:dyDescent="0.25">
      <c r="A857" s="144"/>
      <c r="B857" s="138"/>
      <c r="C857" s="145"/>
      <c r="D857" s="77"/>
      <c r="E857" s="77"/>
    </row>
    <row r="858" spans="1:5" ht="13.2" x14ac:dyDescent="0.25">
      <c r="A858" s="144"/>
      <c r="B858" s="138"/>
      <c r="C858" s="145"/>
      <c r="D858" s="77"/>
      <c r="E858" s="77"/>
    </row>
    <row r="859" spans="1:5" ht="13.2" x14ac:dyDescent="0.25">
      <c r="A859" s="144"/>
      <c r="B859" s="138"/>
      <c r="C859" s="145"/>
      <c r="D859" s="77"/>
      <c r="E859" s="77"/>
    </row>
    <row r="860" spans="1:5" ht="13.2" x14ac:dyDescent="0.25">
      <c r="A860" s="144"/>
      <c r="B860" s="138"/>
      <c r="C860" s="145"/>
      <c r="D860" s="77"/>
      <c r="E860" s="77"/>
    </row>
    <row r="861" spans="1:5" ht="13.2" x14ac:dyDescent="0.25">
      <c r="A861" s="144"/>
      <c r="B861" s="138"/>
      <c r="C861" s="145"/>
      <c r="D861" s="77"/>
      <c r="E861" s="77"/>
    </row>
    <row r="862" spans="1:5" ht="13.2" x14ac:dyDescent="0.25">
      <c r="A862" s="144"/>
      <c r="B862" s="138"/>
      <c r="C862" s="145"/>
      <c r="D862" s="77"/>
      <c r="E862" s="77"/>
    </row>
    <row r="863" spans="1:5" ht="13.2" x14ac:dyDescent="0.25">
      <c r="A863" s="144"/>
      <c r="B863" s="138"/>
      <c r="C863" s="145"/>
      <c r="D863" s="77"/>
      <c r="E863" s="77"/>
    </row>
    <row r="864" spans="1:5" ht="13.2" x14ac:dyDescent="0.25">
      <c r="A864" s="144"/>
      <c r="B864" s="138"/>
      <c r="C864" s="145"/>
      <c r="D864" s="77"/>
      <c r="E864" s="77"/>
    </row>
    <row r="865" spans="1:5" ht="13.2" x14ac:dyDescent="0.25">
      <c r="A865" s="144"/>
      <c r="B865" s="138"/>
      <c r="C865" s="145"/>
      <c r="D865" s="77"/>
      <c r="E865" s="77"/>
    </row>
    <row r="866" spans="1:5" ht="13.2" x14ac:dyDescent="0.25">
      <c r="A866" s="144"/>
      <c r="B866" s="138"/>
      <c r="C866" s="145"/>
      <c r="D866" s="77"/>
      <c r="E866" s="77"/>
    </row>
    <row r="867" spans="1:5" ht="13.2" x14ac:dyDescent="0.25">
      <c r="A867" s="144"/>
      <c r="B867" s="138"/>
      <c r="C867" s="145"/>
      <c r="D867" s="77"/>
      <c r="E867" s="77"/>
    </row>
    <row r="868" spans="1:5" ht="13.2" x14ac:dyDescent="0.25">
      <c r="A868" s="144"/>
      <c r="B868" s="138"/>
      <c r="C868" s="145"/>
      <c r="D868" s="77"/>
      <c r="E868" s="77"/>
    </row>
    <row r="869" spans="1:5" ht="13.2" x14ac:dyDescent="0.25">
      <c r="A869" s="144"/>
      <c r="B869" s="138"/>
      <c r="C869" s="145"/>
      <c r="D869" s="77"/>
      <c r="E869" s="77"/>
    </row>
    <row r="870" spans="1:5" ht="13.2" x14ac:dyDescent="0.25">
      <c r="A870" s="144"/>
      <c r="B870" s="138"/>
      <c r="C870" s="145"/>
      <c r="D870" s="77"/>
      <c r="E870" s="77"/>
    </row>
    <row r="871" spans="1:5" ht="13.2" x14ac:dyDescent="0.25">
      <c r="A871" s="144"/>
      <c r="B871" s="138"/>
      <c r="C871" s="145"/>
      <c r="D871" s="77"/>
      <c r="E871" s="77"/>
    </row>
    <row r="872" spans="1:5" ht="13.2" x14ac:dyDescent="0.25">
      <c r="A872" s="144"/>
      <c r="B872" s="138"/>
      <c r="C872" s="145"/>
      <c r="D872" s="77"/>
      <c r="E872" s="77"/>
    </row>
    <row r="873" spans="1:5" ht="13.2" x14ac:dyDescent="0.25">
      <c r="A873" s="144"/>
      <c r="B873" s="138"/>
      <c r="C873" s="145"/>
      <c r="D873" s="77"/>
      <c r="E873" s="77"/>
    </row>
    <row r="874" spans="1:5" ht="13.2" x14ac:dyDescent="0.25">
      <c r="A874" s="144"/>
      <c r="B874" s="138"/>
      <c r="C874" s="145"/>
      <c r="D874" s="77"/>
      <c r="E874" s="77"/>
    </row>
    <row r="875" spans="1:5" ht="13.2" x14ac:dyDescent="0.25">
      <c r="A875" s="144"/>
      <c r="B875" s="138"/>
      <c r="C875" s="145"/>
      <c r="D875" s="77"/>
      <c r="E875" s="77"/>
    </row>
    <row r="876" spans="1:5" ht="13.2" x14ac:dyDescent="0.25">
      <c r="A876" s="144"/>
      <c r="B876" s="138"/>
      <c r="C876" s="145"/>
      <c r="D876" s="77"/>
      <c r="E876" s="77"/>
    </row>
    <row r="877" spans="1:5" ht="13.2" x14ac:dyDescent="0.25">
      <c r="A877" s="144"/>
      <c r="B877" s="138"/>
      <c r="C877" s="145"/>
      <c r="D877" s="77"/>
      <c r="E877" s="77"/>
    </row>
    <row r="878" spans="1:5" ht="13.2" x14ac:dyDescent="0.25">
      <c r="A878" s="144"/>
      <c r="B878" s="138"/>
      <c r="C878" s="145"/>
      <c r="D878" s="77"/>
      <c r="E878" s="77"/>
    </row>
    <row r="879" spans="1:5" ht="13.2" x14ac:dyDescent="0.25">
      <c r="A879" s="144"/>
      <c r="B879" s="138"/>
      <c r="C879" s="145"/>
      <c r="D879" s="77"/>
      <c r="E879" s="77"/>
    </row>
    <row r="880" spans="1:5" ht="13.2" x14ac:dyDescent="0.25">
      <c r="A880" s="144"/>
      <c r="B880" s="138"/>
      <c r="C880" s="145"/>
      <c r="D880" s="77"/>
      <c r="E880" s="77"/>
    </row>
    <row r="881" spans="1:5" ht="13.2" x14ac:dyDescent="0.25">
      <c r="A881" s="144"/>
      <c r="B881" s="138"/>
      <c r="C881" s="145"/>
      <c r="D881" s="77"/>
      <c r="E881" s="77"/>
    </row>
    <row r="882" spans="1:5" ht="13.2" x14ac:dyDescent="0.25">
      <c r="A882" s="144"/>
      <c r="B882" s="138"/>
      <c r="C882" s="145"/>
      <c r="D882" s="77"/>
      <c r="E882" s="77"/>
    </row>
    <row r="883" spans="1:5" ht="13.2" x14ac:dyDescent="0.25">
      <c r="A883" s="144"/>
      <c r="B883" s="138"/>
      <c r="C883" s="145"/>
      <c r="D883" s="77"/>
      <c r="E883" s="77"/>
    </row>
    <row r="884" spans="1:5" ht="13.2" x14ac:dyDescent="0.25">
      <c r="A884" s="144"/>
      <c r="B884" s="138"/>
      <c r="C884" s="145"/>
      <c r="D884" s="77"/>
      <c r="E884" s="77"/>
    </row>
    <row r="885" spans="1:5" ht="13.2" x14ac:dyDescent="0.25">
      <c r="A885" s="144"/>
      <c r="B885" s="138"/>
      <c r="C885" s="145"/>
      <c r="D885" s="77"/>
      <c r="E885" s="77"/>
    </row>
    <row r="886" spans="1:5" ht="13.2" x14ac:dyDescent="0.25">
      <c r="A886" s="144"/>
      <c r="B886" s="138"/>
      <c r="C886" s="145"/>
      <c r="D886" s="77"/>
      <c r="E886" s="77"/>
    </row>
    <row r="887" spans="1:5" ht="13.2" x14ac:dyDescent="0.25">
      <c r="A887" s="144"/>
      <c r="B887" s="138"/>
      <c r="C887" s="145"/>
      <c r="D887" s="77"/>
      <c r="E887" s="77"/>
    </row>
    <row r="888" spans="1:5" ht="13.2" x14ac:dyDescent="0.25">
      <c r="A888" s="144"/>
      <c r="B888" s="138"/>
      <c r="C888" s="145"/>
      <c r="D888" s="77"/>
      <c r="E888" s="77"/>
    </row>
    <row r="889" spans="1:5" ht="13.2" x14ac:dyDescent="0.25">
      <c r="A889" s="144"/>
      <c r="B889" s="138"/>
      <c r="C889" s="145"/>
      <c r="D889" s="77"/>
      <c r="E889" s="77"/>
    </row>
    <row r="890" spans="1:5" ht="13.2" x14ac:dyDescent="0.25">
      <c r="A890" s="144"/>
      <c r="B890" s="138"/>
      <c r="C890" s="145"/>
      <c r="D890" s="77"/>
      <c r="E890" s="77"/>
    </row>
    <row r="891" spans="1:5" ht="13.2" x14ac:dyDescent="0.25">
      <c r="A891" s="144"/>
      <c r="B891" s="138"/>
      <c r="C891" s="145"/>
      <c r="D891" s="77"/>
      <c r="E891" s="77"/>
    </row>
    <row r="892" spans="1:5" ht="13.2" x14ac:dyDescent="0.25">
      <c r="A892" s="144"/>
      <c r="B892" s="138"/>
      <c r="C892" s="145"/>
      <c r="D892" s="77"/>
      <c r="E892" s="77"/>
    </row>
    <row r="893" spans="1:5" ht="13.2" x14ac:dyDescent="0.25">
      <c r="A893" s="144"/>
      <c r="B893" s="138"/>
      <c r="C893" s="145"/>
      <c r="D893" s="77"/>
      <c r="E893" s="77"/>
    </row>
    <row r="894" spans="1:5" ht="13.2" x14ac:dyDescent="0.25">
      <c r="A894" s="144"/>
      <c r="B894" s="138"/>
      <c r="C894" s="145"/>
      <c r="D894" s="77"/>
      <c r="E894" s="77"/>
    </row>
    <row r="895" spans="1:5" ht="13.2" x14ac:dyDescent="0.25">
      <c r="A895" s="144"/>
      <c r="B895" s="138"/>
      <c r="C895" s="145"/>
      <c r="D895" s="77"/>
      <c r="E895" s="77"/>
    </row>
    <row r="896" spans="1:5" ht="13.2" x14ac:dyDescent="0.25">
      <c r="A896" s="144"/>
      <c r="B896" s="138"/>
      <c r="C896" s="145"/>
      <c r="D896" s="77"/>
      <c r="E896" s="77"/>
    </row>
    <row r="897" spans="1:5" ht="13.2" x14ac:dyDescent="0.25">
      <c r="A897" s="144"/>
      <c r="B897" s="138"/>
      <c r="C897" s="145"/>
      <c r="D897" s="77"/>
      <c r="E897" s="77"/>
    </row>
    <row r="898" spans="1:5" ht="13.2" x14ac:dyDescent="0.25">
      <c r="A898" s="144"/>
      <c r="B898" s="138"/>
      <c r="C898" s="145"/>
      <c r="D898" s="77"/>
      <c r="E898" s="77"/>
    </row>
    <row r="899" spans="1:5" ht="13.2" x14ac:dyDescent="0.25">
      <c r="A899" s="144"/>
      <c r="B899" s="138"/>
      <c r="C899" s="145"/>
      <c r="D899" s="77"/>
      <c r="E899" s="77"/>
    </row>
    <row r="900" spans="1:5" ht="13.2" x14ac:dyDescent="0.25">
      <c r="A900" s="144"/>
      <c r="B900" s="138"/>
      <c r="C900" s="145"/>
      <c r="D900" s="77"/>
      <c r="E900" s="77"/>
    </row>
    <row r="901" spans="1:5" ht="13.2" x14ac:dyDescent="0.25">
      <c r="A901" s="144"/>
      <c r="B901" s="138"/>
      <c r="C901" s="145"/>
      <c r="D901" s="77"/>
      <c r="E901" s="77"/>
    </row>
    <row r="902" spans="1:5" ht="13.2" x14ac:dyDescent="0.25">
      <c r="A902" s="144"/>
      <c r="B902" s="138"/>
      <c r="C902" s="145"/>
      <c r="D902" s="77"/>
      <c r="E902" s="77"/>
    </row>
    <row r="903" spans="1:5" ht="13.2" x14ac:dyDescent="0.25">
      <c r="A903" s="144"/>
      <c r="B903" s="138"/>
      <c r="C903" s="145"/>
      <c r="D903" s="77"/>
      <c r="E903" s="77"/>
    </row>
    <row r="904" spans="1:5" ht="13.2" x14ac:dyDescent="0.25">
      <c r="A904" s="144"/>
      <c r="B904" s="138"/>
      <c r="C904" s="145"/>
      <c r="D904" s="77"/>
      <c r="E904" s="77"/>
    </row>
    <row r="905" spans="1:5" ht="13.2" x14ac:dyDescent="0.25">
      <c r="A905" s="144"/>
      <c r="B905" s="138"/>
      <c r="C905" s="145"/>
      <c r="D905" s="77"/>
      <c r="E905" s="77"/>
    </row>
    <row r="906" spans="1:5" ht="13.2" x14ac:dyDescent="0.25">
      <c r="A906" s="144"/>
      <c r="B906" s="138"/>
      <c r="C906" s="145"/>
      <c r="D906" s="77"/>
      <c r="E906" s="77"/>
    </row>
    <row r="907" spans="1:5" ht="13.2" x14ac:dyDescent="0.25">
      <c r="A907" s="144"/>
      <c r="B907" s="138"/>
      <c r="C907" s="145"/>
      <c r="D907" s="77"/>
      <c r="E907" s="77"/>
    </row>
    <row r="908" spans="1:5" ht="13.2" x14ac:dyDescent="0.25">
      <c r="A908" s="144"/>
      <c r="B908" s="138"/>
      <c r="C908" s="145"/>
      <c r="D908" s="77"/>
      <c r="E908" s="77"/>
    </row>
    <row r="909" spans="1:5" ht="13.2" x14ac:dyDescent="0.25">
      <c r="A909" s="144"/>
      <c r="B909" s="138"/>
      <c r="C909" s="145"/>
      <c r="D909" s="77"/>
      <c r="E909" s="77"/>
    </row>
    <row r="910" spans="1:5" ht="13.2" x14ac:dyDescent="0.25">
      <c r="A910" s="144"/>
      <c r="B910" s="138"/>
      <c r="C910" s="145"/>
      <c r="D910" s="77"/>
      <c r="E910" s="77"/>
    </row>
    <row r="911" spans="1:5" ht="13.2" x14ac:dyDescent="0.25">
      <c r="A911" s="144"/>
      <c r="B911" s="138"/>
      <c r="C911" s="145"/>
      <c r="D911" s="77"/>
      <c r="E911" s="77"/>
    </row>
    <row r="912" spans="1:5" ht="13.2" x14ac:dyDescent="0.25">
      <c r="A912" s="144"/>
      <c r="B912" s="138"/>
      <c r="C912" s="145"/>
      <c r="D912" s="77"/>
      <c r="E912" s="77"/>
    </row>
    <row r="913" spans="1:5" ht="13.2" x14ac:dyDescent="0.25">
      <c r="A913" s="144"/>
      <c r="B913" s="138"/>
      <c r="C913" s="145"/>
      <c r="D913" s="77"/>
      <c r="E913" s="77"/>
    </row>
    <row r="914" spans="1:5" ht="13.2" x14ac:dyDescent="0.25">
      <c r="A914" s="144"/>
      <c r="B914" s="138"/>
      <c r="C914" s="145"/>
      <c r="D914" s="77"/>
      <c r="E914" s="77"/>
    </row>
    <row r="915" spans="1:5" ht="13.2" x14ac:dyDescent="0.25">
      <c r="A915" s="144"/>
      <c r="B915" s="138"/>
      <c r="C915" s="145"/>
      <c r="D915" s="77"/>
      <c r="E915" s="77"/>
    </row>
    <row r="916" spans="1:5" ht="13.2" x14ac:dyDescent="0.25">
      <c r="A916" s="144"/>
      <c r="B916" s="138"/>
      <c r="C916" s="145"/>
      <c r="D916" s="77"/>
      <c r="E916" s="77"/>
    </row>
    <row r="917" spans="1:5" ht="13.2" x14ac:dyDescent="0.25">
      <c r="A917" s="144"/>
      <c r="B917" s="138"/>
      <c r="C917" s="145"/>
      <c r="D917" s="77"/>
      <c r="E917" s="77"/>
    </row>
    <row r="918" spans="1:5" ht="13.2" x14ac:dyDescent="0.25">
      <c r="A918" s="144"/>
      <c r="B918" s="138"/>
      <c r="C918" s="145"/>
      <c r="D918" s="77"/>
      <c r="E918" s="77"/>
    </row>
    <row r="919" spans="1:5" ht="13.2" x14ac:dyDescent="0.25">
      <c r="A919" s="144"/>
      <c r="B919" s="138"/>
      <c r="C919" s="145"/>
      <c r="D919" s="77"/>
      <c r="E919" s="77"/>
    </row>
    <row r="920" spans="1:5" ht="13.2" x14ac:dyDescent="0.25">
      <c r="A920" s="144"/>
      <c r="B920" s="138"/>
      <c r="C920" s="145"/>
      <c r="D920" s="77"/>
      <c r="E920" s="77"/>
    </row>
    <row r="921" spans="1:5" ht="13.2" x14ac:dyDescent="0.25">
      <c r="A921" s="144"/>
      <c r="B921" s="138"/>
      <c r="C921" s="145"/>
      <c r="D921" s="77"/>
      <c r="E921" s="77"/>
    </row>
    <row r="922" spans="1:5" ht="13.2" x14ac:dyDescent="0.25">
      <c r="A922" s="144"/>
      <c r="B922" s="138"/>
      <c r="C922" s="145"/>
      <c r="D922" s="77"/>
      <c r="E922" s="77"/>
    </row>
    <row r="923" spans="1:5" ht="13.2" x14ac:dyDescent="0.25">
      <c r="A923" s="144"/>
      <c r="B923" s="138"/>
      <c r="C923" s="145"/>
      <c r="D923" s="77"/>
      <c r="E923" s="77"/>
    </row>
    <row r="924" spans="1:5" ht="13.2" x14ac:dyDescent="0.25">
      <c r="A924" s="144"/>
      <c r="B924" s="138"/>
      <c r="C924" s="145"/>
      <c r="D924" s="77"/>
      <c r="E924" s="77"/>
    </row>
    <row r="925" spans="1:5" ht="13.2" x14ac:dyDescent="0.25">
      <c r="A925" s="144"/>
      <c r="B925" s="138"/>
      <c r="C925" s="145"/>
      <c r="D925" s="77"/>
      <c r="E925" s="77"/>
    </row>
    <row r="926" spans="1:5" ht="13.2" x14ac:dyDescent="0.25">
      <c r="A926" s="144"/>
      <c r="B926" s="138"/>
      <c r="C926" s="145"/>
      <c r="D926" s="77"/>
      <c r="E926" s="77"/>
    </row>
    <row r="927" spans="1:5" ht="13.2" x14ac:dyDescent="0.25">
      <c r="A927" s="144"/>
      <c r="B927" s="138"/>
      <c r="C927" s="145"/>
      <c r="D927" s="77"/>
      <c r="E927" s="77"/>
    </row>
    <row r="928" spans="1:5" ht="13.2" x14ac:dyDescent="0.25">
      <c r="A928" s="144"/>
      <c r="B928" s="138"/>
      <c r="C928" s="145"/>
      <c r="D928" s="77"/>
      <c r="E928" s="77"/>
    </row>
    <row r="929" spans="1:5" ht="13.2" x14ac:dyDescent="0.25">
      <c r="A929" s="144"/>
      <c r="B929" s="138"/>
      <c r="C929" s="145"/>
      <c r="D929" s="77"/>
      <c r="E929" s="77"/>
    </row>
    <row r="930" spans="1:5" ht="13.2" x14ac:dyDescent="0.25">
      <c r="A930" s="144"/>
      <c r="B930" s="138"/>
      <c r="C930" s="145"/>
      <c r="D930" s="77"/>
      <c r="E930" s="77"/>
    </row>
    <row r="931" spans="1:5" ht="13.2" x14ac:dyDescent="0.25">
      <c r="A931" s="144"/>
      <c r="B931" s="138"/>
      <c r="C931" s="145"/>
      <c r="D931" s="77"/>
      <c r="E931" s="77"/>
    </row>
    <row r="932" spans="1:5" ht="13.2" x14ac:dyDescent="0.25">
      <c r="A932" s="144"/>
      <c r="B932" s="138"/>
      <c r="C932" s="145"/>
      <c r="D932" s="77"/>
      <c r="E932" s="77"/>
    </row>
    <row r="933" spans="1:5" ht="13.2" x14ac:dyDescent="0.25">
      <c r="A933" s="144"/>
      <c r="B933" s="138"/>
      <c r="C933" s="145"/>
      <c r="D933" s="77"/>
      <c r="E933" s="77"/>
    </row>
    <row r="934" spans="1:5" ht="13.2" x14ac:dyDescent="0.25">
      <c r="A934" s="144"/>
      <c r="B934" s="138"/>
      <c r="C934" s="145"/>
      <c r="D934" s="77"/>
      <c r="E934" s="77"/>
    </row>
    <row r="935" spans="1:5" ht="13.2" x14ac:dyDescent="0.25">
      <c r="A935" s="144"/>
      <c r="B935" s="138"/>
      <c r="C935" s="145"/>
      <c r="D935" s="77"/>
      <c r="E935" s="77"/>
    </row>
    <row r="936" spans="1:5" ht="13.2" x14ac:dyDescent="0.25">
      <c r="A936" s="144"/>
      <c r="B936" s="138"/>
      <c r="C936" s="145"/>
      <c r="D936" s="77"/>
      <c r="E936" s="77"/>
    </row>
    <row r="937" spans="1:5" ht="13.2" x14ac:dyDescent="0.25">
      <c r="A937" s="144"/>
      <c r="B937" s="138"/>
      <c r="C937" s="145"/>
      <c r="D937" s="77"/>
      <c r="E937" s="77"/>
    </row>
    <row r="938" spans="1:5" ht="13.2" x14ac:dyDescent="0.25">
      <c r="A938" s="144"/>
      <c r="B938" s="138"/>
      <c r="C938" s="145"/>
      <c r="D938" s="77"/>
      <c r="E938" s="77"/>
    </row>
    <row r="939" spans="1:5" ht="13.2" x14ac:dyDescent="0.25">
      <c r="A939" s="144"/>
      <c r="B939" s="138"/>
      <c r="C939" s="145"/>
      <c r="D939" s="77"/>
      <c r="E939" s="77"/>
    </row>
    <row r="940" spans="1:5" ht="13.2" x14ac:dyDescent="0.25">
      <c r="A940" s="144"/>
      <c r="B940" s="138"/>
      <c r="C940" s="145"/>
      <c r="D940" s="77"/>
      <c r="E940" s="77"/>
    </row>
    <row r="941" spans="1:5" ht="13.2" x14ac:dyDescent="0.25">
      <c r="A941" s="144"/>
      <c r="B941" s="138"/>
      <c r="C941" s="145"/>
      <c r="D941" s="77"/>
      <c r="E941" s="77"/>
    </row>
    <row r="942" spans="1:5" ht="13.2" x14ac:dyDescent="0.25">
      <c r="A942" s="144"/>
      <c r="B942" s="138"/>
      <c r="C942" s="145"/>
      <c r="D942" s="77"/>
      <c r="E942" s="77"/>
    </row>
    <row r="943" spans="1:5" ht="13.2" x14ac:dyDescent="0.25">
      <c r="A943" s="144"/>
      <c r="B943" s="138"/>
      <c r="C943" s="145"/>
      <c r="D943" s="77"/>
      <c r="E943" s="77"/>
    </row>
    <row r="944" spans="1:5" ht="13.2" x14ac:dyDescent="0.25">
      <c r="A944" s="144"/>
      <c r="B944" s="138"/>
      <c r="C944" s="145"/>
      <c r="D944" s="77"/>
      <c r="E944" s="77"/>
    </row>
    <row r="945" spans="1:5" ht="13.2" x14ac:dyDescent="0.25">
      <c r="A945" s="144"/>
      <c r="B945" s="138"/>
      <c r="C945" s="145"/>
      <c r="D945" s="77"/>
      <c r="E945" s="77"/>
    </row>
    <row r="946" spans="1:5" ht="13.2" x14ac:dyDescent="0.25">
      <c r="A946" s="144"/>
      <c r="B946" s="138"/>
      <c r="C946" s="145"/>
      <c r="D946" s="77"/>
      <c r="E946" s="77"/>
    </row>
    <row r="947" spans="1:5" ht="13.2" x14ac:dyDescent="0.25">
      <c r="A947" s="144"/>
      <c r="B947" s="138"/>
      <c r="C947" s="145"/>
      <c r="D947" s="77"/>
      <c r="E947" s="77"/>
    </row>
    <row r="948" spans="1:5" ht="13.2" x14ac:dyDescent="0.25">
      <c r="A948" s="144"/>
      <c r="B948" s="138"/>
      <c r="C948" s="145"/>
      <c r="D948" s="77"/>
      <c r="E948" s="77"/>
    </row>
    <row r="949" spans="1:5" ht="13.2" x14ac:dyDescent="0.25">
      <c r="A949" s="144"/>
      <c r="B949" s="138"/>
      <c r="C949" s="145"/>
      <c r="D949" s="77"/>
      <c r="E949" s="77"/>
    </row>
    <row r="950" spans="1:5" ht="13.2" x14ac:dyDescent="0.25">
      <c r="A950" s="144"/>
      <c r="B950" s="138"/>
      <c r="C950" s="145"/>
      <c r="D950" s="77"/>
      <c r="E950" s="77"/>
    </row>
    <row r="951" spans="1:5" ht="13.2" x14ac:dyDescent="0.25">
      <c r="A951" s="144"/>
      <c r="B951" s="138"/>
      <c r="C951" s="145"/>
      <c r="D951" s="77"/>
      <c r="E951" s="77"/>
    </row>
    <row r="952" spans="1:5" ht="13.2" x14ac:dyDescent="0.25">
      <c r="A952" s="144"/>
      <c r="B952" s="138"/>
      <c r="C952" s="145"/>
      <c r="D952" s="77"/>
      <c r="E952" s="77"/>
    </row>
    <row r="953" spans="1:5" ht="13.2" x14ac:dyDescent="0.25">
      <c r="A953" s="144"/>
      <c r="B953" s="138"/>
      <c r="C953" s="145"/>
      <c r="D953" s="77"/>
      <c r="E953" s="77"/>
    </row>
    <row r="954" spans="1:5" ht="13.2" x14ac:dyDescent="0.25">
      <c r="A954" s="144"/>
      <c r="B954" s="138"/>
      <c r="C954" s="145"/>
      <c r="D954" s="77"/>
      <c r="E954" s="77"/>
    </row>
    <row r="955" spans="1:5" ht="13.2" x14ac:dyDescent="0.25">
      <c r="A955" s="144"/>
      <c r="B955" s="138"/>
      <c r="C955" s="145"/>
      <c r="D955" s="77"/>
      <c r="E955" s="77"/>
    </row>
    <row r="956" spans="1:5" ht="13.2" x14ac:dyDescent="0.25">
      <c r="A956" s="144"/>
      <c r="B956" s="138"/>
      <c r="C956" s="145"/>
      <c r="D956" s="77"/>
      <c r="E956" s="77"/>
    </row>
    <row r="957" spans="1:5" ht="13.2" x14ac:dyDescent="0.25">
      <c r="A957" s="144"/>
      <c r="B957" s="138"/>
      <c r="C957" s="145"/>
      <c r="D957" s="77"/>
      <c r="E957" s="77"/>
    </row>
    <row r="958" spans="1:5" ht="13.2" x14ac:dyDescent="0.25">
      <c r="A958" s="144"/>
      <c r="B958" s="138"/>
      <c r="C958" s="145"/>
      <c r="D958" s="77"/>
      <c r="E958" s="77"/>
    </row>
    <row r="959" spans="1:5" ht="13.2" x14ac:dyDescent="0.25">
      <c r="A959" s="144"/>
      <c r="B959" s="138"/>
      <c r="C959" s="145"/>
      <c r="D959" s="77"/>
      <c r="E959" s="77"/>
    </row>
    <row r="960" spans="1:5" ht="13.2" x14ac:dyDescent="0.25">
      <c r="A960" s="144"/>
      <c r="B960" s="138"/>
      <c r="C960" s="145"/>
      <c r="D960" s="77"/>
      <c r="E960" s="77"/>
    </row>
    <row r="961" spans="1:5" ht="13.2" x14ac:dyDescent="0.25">
      <c r="A961" s="144"/>
      <c r="B961" s="138"/>
      <c r="C961" s="145"/>
      <c r="D961" s="77"/>
      <c r="E961" s="77"/>
    </row>
    <row r="962" spans="1:5" ht="13.2" x14ac:dyDescent="0.25">
      <c r="A962" s="144"/>
      <c r="B962" s="138"/>
      <c r="C962" s="145"/>
      <c r="D962" s="77"/>
      <c r="E962" s="77"/>
    </row>
    <row r="963" spans="1:5" ht="13.2" x14ac:dyDescent="0.25">
      <c r="A963" s="144"/>
      <c r="B963" s="138"/>
      <c r="C963" s="145"/>
      <c r="D963" s="77"/>
      <c r="E963" s="77"/>
    </row>
    <row r="964" spans="1:5" ht="13.2" x14ac:dyDescent="0.25">
      <c r="A964" s="144"/>
      <c r="B964" s="138"/>
      <c r="C964" s="145"/>
      <c r="D964" s="77"/>
      <c r="E964" s="77"/>
    </row>
    <row r="965" spans="1:5" ht="13.2" x14ac:dyDescent="0.25">
      <c r="A965" s="144"/>
      <c r="B965" s="138"/>
      <c r="C965" s="145"/>
      <c r="D965" s="77"/>
      <c r="E965" s="77"/>
    </row>
    <row r="966" spans="1:5" ht="13.2" x14ac:dyDescent="0.25">
      <c r="A966" s="144"/>
      <c r="B966" s="138"/>
      <c r="C966" s="145"/>
      <c r="D966" s="77"/>
      <c r="E966" s="77"/>
    </row>
    <row r="967" spans="1:5" ht="13.2" x14ac:dyDescent="0.25">
      <c r="A967" s="144"/>
      <c r="B967" s="138"/>
      <c r="C967" s="145"/>
      <c r="D967" s="77"/>
      <c r="E967" s="77"/>
    </row>
    <row r="968" spans="1:5" ht="13.2" x14ac:dyDescent="0.25">
      <c r="A968" s="144"/>
      <c r="B968" s="138"/>
      <c r="C968" s="145"/>
      <c r="D968" s="77"/>
      <c r="E968" s="77"/>
    </row>
    <row r="969" spans="1:5" ht="13.2" x14ac:dyDescent="0.25">
      <c r="A969" s="144"/>
      <c r="B969" s="138"/>
      <c r="C969" s="145"/>
      <c r="D969" s="77"/>
      <c r="E969" s="77"/>
    </row>
    <row r="970" spans="1:5" ht="13.2" x14ac:dyDescent="0.25">
      <c r="A970" s="144"/>
      <c r="B970" s="138"/>
      <c r="C970" s="145"/>
      <c r="D970" s="77"/>
      <c r="E970" s="77"/>
    </row>
    <row r="971" spans="1:5" ht="13.2" x14ac:dyDescent="0.25">
      <c r="A971" s="144"/>
      <c r="B971" s="138"/>
      <c r="C971" s="145"/>
      <c r="D971" s="77"/>
      <c r="E971" s="77"/>
    </row>
    <row r="972" spans="1:5" ht="13.2" x14ac:dyDescent="0.25">
      <c r="A972" s="144"/>
      <c r="B972" s="138"/>
      <c r="C972" s="145"/>
      <c r="D972" s="77"/>
      <c r="E972" s="77"/>
    </row>
    <row r="973" spans="1:5" ht="13.2" x14ac:dyDescent="0.25">
      <c r="A973" s="144"/>
      <c r="B973" s="138"/>
      <c r="C973" s="145"/>
      <c r="D973" s="77"/>
      <c r="E973" s="77"/>
    </row>
    <row r="974" spans="1:5" ht="13.2" x14ac:dyDescent="0.25">
      <c r="A974" s="144"/>
      <c r="B974" s="138"/>
      <c r="C974" s="145"/>
      <c r="D974" s="77"/>
      <c r="E974" s="77"/>
    </row>
    <row r="975" spans="1:5" ht="13.2" x14ac:dyDescent="0.25">
      <c r="A975" s="144"/>
      <c r="B975" s="138"/>
      <c r="C975" s="145"/>
      <c r="D975" s="77"/>
      <c r="E975" s="77"/>
    </row>
    <row r="976" spans="1:5" ht="13.2" x14ac:dyDescent="0.25">
      <c r="A976" s="144"/>
      <c r="B976" s="138"/>
      <c r="C976" s="145"/>
      <c r="D976" s="77"/>
      <c r="E976" s="77"/>
    </row>
    <row r="977" spans="1:5" ht="13.2" x14ac:dyDescent="0.25">
      <c r="A977" s="144"/>
      <c r="B977" s="138"/>
      <c r="C977" s="145"/>
      <c r="D977" s="77"/>
      <c r="E977" s="77"/>
    </row>
    <row r="978" spans="1:5" ht="13.2" x14ac:dyDescent="0.25">
      <c r="A978" s="144"/>
      <c r="B978" s="138"/>
      <c r="C978" s="145"/>
      <c r="D978" s="77"/>
      <c r="E978" s="77"/>
    </row>
    <row r="979" spans="1:5" ht="13.2" x14ac:dyDescent="0.25">
      <c r="A979" s="144"/>
      <c r="B979" s="138"/>
      <c r="C979" s="145"/>
      <c r="D979" s="77"/>
      <c r="E979" s="77"/>
    </row>
    <row r="980" spans="1:5" ht="13.2" x14ac:dyDescent="0.25">
      <c r="A980" s="144"/>
      <c r="B980" s="138"/>
      <c r="C980" s="145"/>
      <c r="D980" s="77"/>
      <c r="E980" s="77"/>
    </row>
    <row r="981" spans="1:5" ht="13.2" x14ac:dyDescent="0.25">
      <c r="A981" s="144"/>
      <c r="B981" s="138"/>
      <c r="C981" s="145"/>
      <c r="D981" s="77"/>
      <c r="E981" s="77"/>
    </row>
    <row r="982" spans="1:5" ht="13.2" x14ac:dyDescent="0.25">
      <c r="A982" s="144"/>
      <c r="B982" s="138"/>
      <c r="C982" s="145"/>
      <c r="D982" s="77"/>
      <c r="E982" s="77"/>
    </row>
    <row r="983" spans="1:5" ht="13.2" x14ac:dyDescent="0.25">
      <c r="A983" s="144"/>
      <c r="B983" s="138"/>
      <c r="C983" s="145"/>
      <c r="D983" s="77"/>
      <c r="E983" s="77"/>
    </row>
    <row r="984" spans="1:5" ht="13.2" x14ac:dyDescent="0.25">
      <c r="A984" s="144"/>
      <c r="B984" s="138"/>
      <c r="C984" s="145"/>
      <c r="D984" s="77"/>
      <c r="E984" s="77"/>
    </row>
    <row r="985" spans="1:5" ht="13.2" x14ac:dyDescent="0.25">
      <c r="A985" s="144"/>
      <c r="B985" s="138"/>
      <c r="C985" s="145"/>
      <c r="D985" s="77"/>
      <c r="E985" s="77"/>
    </row>
    <row r="986" spans="1:5" ht="13.2" x14ac:dyDescent="0.25">
      <c r="A986" s="144"/>
      <c r="B986" s="138"/>
      <c r="C986" s="145"/>
      <c r="D986" s="77"/>
      <c r="E986" s="77"/>
    </row>
    <row r="987" spans="1:5" ht="13.2" x14ac:dyDescent="0.25">
      <c r="A987" s="144"/>
      <c r="B987" s="138"/>
      <c r="C987" s="145"/>
      <c r="D987" s="77"/>
      <c r="E987" s="77"/>
    </row>
    <row r="988" spans="1:5" ht="13.2" x14ac:dyDescent="0.25">
      <c r="A988" s="144"/>
      <c r="B988" s="138"/>
      <c r="C988" s="145"/>
      <c r="D988" s="77"/>
      <c r="E988" s="77"/>
    </row>
    <row r="989" spans="1:5" ht="13.2" x14ac:dyDescent="0.25">
      <c r="A989" s="144"/>
      <c r="B989" s="138"/>
      <c r="C989" s="145"/>
      <c r="D989" s="77"/>
      <c r="E989" s="77"/>
    </row>
    <row r="990" spans="1:5" ht="13.2" x14ac:dyDescent="0.25">
      <c r="A990" s="144"/>
      <c r="B990" s="138"/>
      <c r="C990" s="145"/>
      <c r="D990" s="77"/>
      <c r="E990" s="77"/>
    </row>
    <row r="991" spans="1:5" ht="13.2" x14ac:dyDescent="0.25">
      <c r="A991" s="144"/>
      <c r="B991" s="138"/>
      <c r="C991" s="145"/>
      <c r="D991" s="77"/>
      <c r="E991" s="77"/>
    </row>
    <row r="992" spans="1:5" ht="13.2" x14ac:dyDescent="0.25">
      <c r="A992" s="144"/>
      <c r="B992" s="138"/>
      <c r="C992" s="145"/>
      <c r="D992" s="77"/>
      <c r="E992" s="77"/>
    </row>
    <row r="993" spans="1:5" ht="13.2" x14ac:dyDescent="0.25">
      <c r="A993" s="144"/>
      <c r="B993" s="138"/>
      <c r="C993" s="145"/>
      <c r="D993" s="77"/>
      <c r="E993" s="77"/>
    </row>
    <row r="994" spans="1:5" ht="13.2" x14ac:dyDescent="0.25">
      <c r="A994" s="144"/>
      <c r="B994" s="138"/>
      <c r="C994" s="145"/>
      <c r="D994" s="77"/>
      <c r="E994" s="77"/>
    </row>
    <row r="995" spans="1:5" ht="13.2" x14ac:dyDescent="0.25">
      <c r="A995" s="144"/>
      <c r="B995" s="138"/>
      <c r="C995" s="145"/>
      <c r="D995" s="77"/>
      <c r="E995" s="77"/>
    </row>
    <row r="996" spans="1:5" ht="13.2" x14ac:dyDescent="0.25">
      <c r="A996" s="144"/>
      <c r="B996" s="138"/>
      <c r="C996" s="145"/>
      <c r="D996" s="77"/>
      <c r="E996" s="77"/>
    </row>
    <row r="997" spans="1:5" ht="13.2" x14ac:dyDescent="0.25">
      <c r="A997" s="144"/>
      <c r="B997" s="138"/>
      <c r="C997" s="145"/>
      <c r="D997" s="77"/>
      <c r="E997" s="77"/>
    </row>
    <row r="998" spans="1:5" ht="13.2" x14ac:dyDescent="0.25">
      <c r="A998" s="144"/>
      <c r="B998" s="138"/>
      <c r="C998" s="145"/>
      <c r="D998" s="77"/>
      <c r="E998" s="77"/>
    </row>
    <row r="999" spans="1:5" ht="13.2" x14ac:dyDescent="0.25">
      <c r="A999" s="144"/>
      <c r="B999" s="138"/>
      <c r="C999" s="145"/>
      <c r="D999" s="77"/>
      <c r="E999" s="77"/>
    </row>
    <row r="1000" spans="1:5" ht="13.2" x14ac:dyDescent="0.25">
      <c r="A1000" s="144"/>
      <c r="B1000" s="138"/>
      <c r="C1000" s="145"/>
      <c r="D1000" s="77"/>
      <c r="E1000" s="77"/>
    </row>
    <row r="1001" spans="1:5" ht="13.2" x14ac:dyDescent="0.25">
      <c r="A1001" s="144"/>
      <c r="B1001" s="138"/>
      <c r="C1001" s="145"/>
      <c r="D1001" s="77"/>
      <c r="E1001" s="77"/>
    </row>
    <row r="1002" spans="1:5" ht="13.2" x14ac:dyDescent="0.25">
      <c r="A1002" s="144"/>
      <c r="B1002" s="138"/>
      <c r="C1002" s="145"/>
      <c r="D1002" s="77"/>
      <c r="E1002" s="77"/>
    </row>
    <row r="1003" spans="1:5" ht="13.2" x14ac:dyDescent="0.25">
      <c r="A1003" s="144"/>
      <c r="B1003" s="138"/>
      <c r="C1003" s="145"/>
      <c r="D1003" s="77"/>
      <c r="E1003" s="77"/>
    </row>
    <row r="1004" spans="1:5" ht="13.2" x14ac:dyDescent="0.25">
      <c r="A1004" s="144"/>
      <c r="B1004" s="138"/>
      <c r="C1004" s="145"/>
      <c r="D1004" s="77"/>
      <c r="E1004" s="77"/>
    </row>
    <row r="1005" spans="1:5" ht="13.2" x14ac:dyDescent="0.25">
      <c r="A1005" s="144"/>
      <c r="B1005" s="138"/>
      <c r="C1005" s="145"/>
      <c r="D1005" s="77"/>
      <c r="E1005" s="77"/>
    </row>
    <row r="1006" spans="1:5" ht="13.2" x14ac:dyDescent="0.25">
      <c r="A1006" s="144"/>
      <c r="B1006" s="138"/>
      <c r="C1006" s="145"/>
      <c r="D1006" s="77"/>
      <c r="E1006" s="77"/>
    </row>
    <row r="1007" spans="1:5" ht="13.2" x14ac:dyDescent="0.25">
      <c r="A1007" s="144"/>
      <c r="B1007" s="138"/>
      <c r="C1007" s="145"/>
      <c r="D1007" s="77"/>
      <c r="E1007" s="77"/>
    </row>
    <row r="1008" spans="1:5" ht="13.2" x14ac:dyDescent="0.25">
      <c r="A1008" s="144"/>
      <c r="B1008" s="138"/>
      <c r="C1008" s="145"/>
      <c r="D1008" s="77"/>
      <c r="E1008" s="77"/>
    </row>
    <row r="1009" spans="1:5" ht="13.2" x14ac:dyDescent="0.25">
      <c r="A1009" s="144"/>
      <c r="B1009" s="138"/>
      <c r="C1009" s="145"/>
      <c r="D1009" s="77"/>
      <c r="E1009" s="77"/>
    </row>
    <row r="1010" spans="1:5" ht="13.2" x14ac:dyDescent="0.25">
      <c r="A1010" s="144"/>
      <c r="B1010" s="138"/>
      <c r="C1010" s="145"/>
      <c r="D1010" s="77"/>
      <c r="E1010" s="77"/>
    </row>
    <row r="1011" spans="1:5" ht="13.2" x14ac:dyDescent="0.25">
      <c r="A1011" s="144"/>
      <c r="B1011" s="138"/>
      <c r="C1011" s="145"/>
      <c r="D1011" s="77"/>
      <c r="E1011" s="77"/>
    </row>
    <row r="1012" spans="1:5" ht="13.2" x14ac:dyDescent="0.25">
      <c r="A1012" s="144"/>
      <c r="B1012" s="138"/>
      <c r="C1012" s="145"/>
      <c r="D1012" s="77"/>
      <c r="E1012" s="77"/>
    </row>
    <row r="1013" spans="1:5" ht="13.2" x14ac:dyDescent="0.25">
      <c r="A1013" s="144"/>
      <c r="B1013" s="138"/>
      <c r="C1013" s="145"/>
      <c r="D1013" s="77"/>
      <c r="E1013" s="77"/>
    </row>
    <row r="1014" spans="1:5" ht="13.2" x14ac:dyDescent="0.25">
      <c r="A1014" s="144"/>
      <c r="B1014" s="138"/>
      <c r="C1014" s="145"/>
      <c r="D1014" s="77"/>
      <c r="E1014" s="77"/>
    </row>
    <row r="1015" spans="1:5" ht="13.2" x14ac:dyDescent="0.25">
      <c r="A1015" s="144"/>
      <c r="B1015" s="138"/>
      <c r="C1015" s="145"/>
      <c r="D1015" s="77"/>
      <c r="E1015" s="77"/>
    </row>
    <row r="1016" spans="1:5" ht="13.2" x14ac:dyDescent="0.25">
      <c r="A1016" s="144"/>
      <c r="B1016" s="138"/>
      <c r="C1016" s="145"/>
      <c r="D1016" s="77"/>
      <c r="E1016" s="77"/>
    </row>
    <row r="1017" spans="1:5" ht="13.2" x14ac:dyDescent="0.25">
      <c r="A1017" s="144"/>
      <c r="B1017" s="138"/>
      <c r="C1017" s="145"/>
      <c r="D1017" s="77"/>
      <c r="E1017" s="77"/>
    </row>
    <row r="1018" spans="1:5" ht="13.2" x14ac:dyDescent="0.25">
      <c r="A1018" s="144"/>
      <c r="B1018" s="138"/>
      <c r="C1018" s="145"/>
      <c r="D1018" s="77"/>
      <c r="E1018" s="77"/>
    </row>
    <row r="1019" spans="1:5" ht="13.2" x14ac:dyDescent="0.25">
      <c r="A1019" s="144"/>
      <c r="B1019" s="138"/>
      <c r="C1019" s="145"/>
      <c r="D1019" s="77"/>
      <c r="E1019" s="77"/>
    </row>
    <row r="1020" spans="1:5" ht="13.2" x14ac:dyDescent="0.25">
      <c r="A1020" s="144"/>
      <c r="B1020" s="138"/>
      <c r="C1020" s="145"/>
      <c r="D1020" s="77"/>
      <c r="E1020" s="77"/>
    </row>
    <row r="1021" spans="1:5" ht="13.2" x14ac:dyDescent="0.25">
      <c r="A1021" s="144"/>
      <c r="B1021" s="138"/>
      <c r="C1021" s="145"/>
      <c r="D1021" s="77"/>
      <c r="E1021" s="77"/>
    </row>
    <row r="1022" spans="1:5" ht="13.2" x14ac:dyDescent="0.25">
      <c r="A1022" s="144"/>
      <c r="B1022" s="138"/>
      <c r="C1022" s="145"/>
      <c r="D1022" s="77"/>
      <c r="E1022" s="77"/>
    </row>
    <row r="1023" spans="1:5" ht="13.2" x14ac:dyDescent="0.25">
      <c r="A1023" s="144"/>
      <c r="B1023" s="138"/>
      <c r="C1023" s="145"/>
      <c r="D1023" s="77"/>
      <c r="E1023" s="77"/>
    </row>
    <row r="1024" spans="1:5" ht="13.2" x14ac:dyDescent="0.25">
      <c r="A1024" s="144"/>
      <c r="B1024" s="138"/>
      <c r="C1024" s="145"/>
      <c r="D1024" s="77"/>
      <c r="E1024" s="77"/>
    </row>
    <row r="1025" spans="1:5" ht="13.2" x14ac:dyDescent="0.25">
      <c r="A1025" s="144"/>
      <c r="B1025" s="138"/>
      <c r="C1025" s="145"/>
      <c r="D1025" s="77"/>
      <c r="E1025" s="77"/>
    </row>
    <row r="1026" spans="1:5" ht="13.2" x14ac:dyDescent="0.25">
      <c r="A1026" s="144"/>
      <c r="B1026" s="138"/>
      <c r="C1026" s="145"/>
      <c r="D1026" s="77"/>
      <c r="E1026" s="77"/>
    </row>
    <row r="1027" spans="1:5" ht="13.2" x14ac:dyDescent="0.25">
      <c r="A1027" s="144"/>
      <c r="B1027" s="138"/>
      <c r="C1027" s="145"/>
      <c r="D1027" s="77"/>
      <c r="E1027" s="77"/>
    </row>
    <row r="1028" spans="1:5" ht="13.2" x14ac:dyDescent="0.25">
      <c r="A1028" s="144"/>
      <c r="B1028" s="138"/>
      <c r="C1028" s="145"/>
      <c r="D1028" s="77"/>
      <c r="E1028" s="77"/>
    </row>
    <row r="1029" spans="1:5" ht="13.2" x14ac:dyDescent="0.25">
      <c r="A1029" s="144"/>
      <c r="B1029" s="138"/>
      <c r="C1029" s="145"/>
      <c r="D1029" s="77"/>
      <c r="E1029" s="77"/>
    </row>
    <row r="1030" spans="1:5" ht="13.2" x14ac:dyDescent="0.25">
      <c r="A1030" s="144"/>
      <c r="B1030" s="138"/>
      <c r="C1030" s="145"/>
      <c r="D1030" s="77"/>
      <c r="E1030" s="77"/>
    </row>
    <row r="1031" spans="1:5" ht="13.2" x14ac:dyDescent="0.25">
      <c r="A1031" s="144"/>
      <c r="B1031" s="138"/>
      <c r="C1031" s="145"/>
      <c r="D1031" s="77"/>
      <c r="E1031" s="77"/>
    </row>
    <row r="1032" spans="1:5" ht="13.2" x14ac:dyDescent="0.25">
      <c r="A1032" s="144"/>
      <c r="B1032" s="138"/>
      <c r="C1032" s="145"/>
      <c r="D1032" s="77"/>
      <c r="E1032" s="77"/>
    </row>
    <row r="1033" spans="1:5" ht="13.2" x14ac:dyDescent="0.25">
      <c r="A1033" s="144"/>
      <c r="B1033" s="138"/>
      <c r="C1033" s="145"/>
      <c r="D1033" s="77"/>
      <c r="E1033" s="77"/>
    </row>
    <row r="1034" spans="1:5" ht="13.2" x14ac:dyDescent="0.25">
      <c r="A1034" s="144"/>
      <c r="B1034" s="138"/>
      <c r="C1034" s="145"/>
      <c r="D1034" s="77"/>
      <c r="E1034" s="77"/>
    </row>
    <row r="1035" spans="1:5" ht="13.2" x14ac:dyDescent="0.25">
      <c r="A1035" s="144"/>
      <c r="B1035" s="138"/>
      <c r="C1035" s="145"/>
      <c r="D1035" s="77"/>
      <c r="E1035" s="77"/>
    </row>
    <row r="1036" spans="1:5" ht="13.2" x14ac:dyDescent="0.25">
      <c r="A1036" s="144"/>
      <c r="B1036" s="138"/>
      <c r="C1036" s="145"/>
      <c r="D1036" s="77"/>
      <c r="E1036" s="77"/>
    </row>
    <row r="1037" spans="1:5" ht="13.2" x14ac:dyDescent="0.25">
      <c r="A1037" s="144"/>
      <c r="B1037" s="138"/>
      <c r="C1037" s="145"/>
      <c r="D1037" s="77"/>
      <c r="E1037" s="77"/>
    </row>
    <row r="1038" spans="1:5" ht="13.2" x14ac:dyDescent="0.25">
      <c r="A1038" s="144"/>
      <c r="B1038" s="138"/>
      <c r="C1038" s="145"/>
      <c r="D1038" s="77"/>
      <c r="E1038" s="77"/>
    </row>
    <row r="1039" spans="1:5" ht="13.2" x14ac:dyDescent="0.25">
      <c r="A1039" s="144"/>
      <c r="B1039" s="138"/>
      <c r="C1039" s="145"/>
      <c r="D1039" s="77"/>
      <c r="E1039" s="77"/>
    </row>
    <row r="1040" spans="1:5" ht="13.2" x14ac:dyDescent="0.25">
      <c r="A1040" s="144"/>
      <c r="B1040" s="138"/>
      <c r="C1040" s="145"/>
      <c r="D1040" s="77"/>
      <c r="E1040" s="77"/>
    </row>
    <row r="1041" spans="1:5" ht="13.2" x14ac:dyDescent="0.25">
      <c r="A1041" s="144"/>
      <c r="B1041" s="138"/>
      <c r="C1041" s="145"/>
      <c r="D1041" s="77"/>
      <c r="E1041" s="77"/>
    </row>
    <row r="1042" spans="1:5" ht="13.2" x14ac:dyDescent="0.25">
      <c r="A1042" s="144"/>
      <c r="B1042" s="138"/>
      <c r="C1042" s="145"/>
      <c r="D1042" s="77"/>
      <c r="E1042" s="77"/>
    </row>
    <row r="1043" spans="1:5" ht="13.2" x14ac:dyDescent="0.25">
      <c r="A1043" s="144"/>
      <c r="B1043" s="138"/>
      <c r="C1043" s="145"/>
      <c r="D1043" s="77"/>
      <c r="E1043" s="77"/>
    </row>
    <row r="1044" spans="1:5" ht="13.2" x14ac:dyDescent="0.25">
      <c r="A1044" s="144"/>
      <c r="B1044" s="138"/>
      <c r="C1044" s="145"/>
      <c r="D1044" s="77"/>
      <c r="E1044" s="77"/>
    </row>
    <row r="1045" spans="1:5" ht="13.2" x14ac:dyDescent="0.25">
      <c r="A1045" s="144"/>
      <c r="B1045" s="138"/>
      <c r="C1045" s="145"/>
      <c r="D1045" s="77"/>
      <c r="E1045" s="77"/>
    </row>
    <row r="1046" spans="1:5" ht="13.2" x14ac:dyDescent="0.25">
      <c r="A1046" s="144"/>
      <c r="B1046" s="138"/>
      <c r="C1046" s="145"/>
      <c r="D1046" s="77"/>
      <c r="E1046" s="77"/>
    </row>
    <row r="1047" spans="1:5" ht="13.2" x14ac:dyDescent="0.25">
      <c r="A1047" s="144"/>
      <c r="B1047" s="138"/>
      <c r="C1047" s="145"/>
      <c r="D1047" s="77"/>
      <c r="E1047" s="77"/>
    </row>
    <row r="1048" spans="1:5" ht="13.2" x14ac:dyDescent="0.25">
      <c r="A1048" s="144"/>
      <c r="B1048" s="138"/>
      <c r="C1048" s="145"/>
      <c r="D1048" s="77"/>
      <c r="E1048" s="77"/>
    </row>
    <row r="1049" spans="1:5" ht="13.2" x14ac:dyDescent="0.25">
      <c r="A1049" s="144"/>
      <c r="B1049" s="138"/>
      <c r="C1049" s="145"/>
      <c r="D1049" s="77"/>
      <c r="E1049" s="77"/>
    </row>
    <row r="1050" spans="1:5" ht="13.2" x14ac:dyDescent="0.25">
      <c r="A1050" s="144"/>
      <c r="B1050" s="138"/>
      <c r="C1050" s="145"/>
      <c r="D1050" s="77"/>
      <c r="E1050" s="77"/>
    </row>
    <row r="1051" spans="1:5" ht="13.2" x14ac:dyDescent="0.25">
      <c r="A1051" s="144"/>
      <c r="B1051" s="138"/>
      <c r="C1051" s="145"/>
      <c r="D1051" s="77"/>
      <c r="E1051" s="77"/>
    </row>
    <row r="1052" spans="1:5" ht="13.2" x14ac:dyDescent="0.25">
      <c r="A1052" s="144"/>
      <c r="B1052" s="138"/>
      <c r="C1052" s="145"/>
      <c r="D1052" s="77"/>
      <c r="E1052" s="77"/>
    </row>
    <row r="1053" spans="1:5" ht="13.2" x14ac:dyDescent="0.25">
      <c r="A1053" s="144"/>
      <c r="B1053" s="138"/>
      <c r="C1053" s="145"/>
      <c r="D1053" s="77"/>
      <c r="E1053" s="77"/>
    </row>
    <row r="1054" spans="1:5" ht="13.2" x14ac:dyDescent="0.25">
      <c r="A1054" s="144"/>
      <c r="B1054" s="138"/>
      <c r="C1054" s="145"/>
      <c r="D1054" s="77"/>
      <c r="E1054" s="77"/>
    </row>
    <row r="1055" spans="1:5" ht="13.2" x14ac:dyDescent="0.25">
      <c r="A1055" s="144"/>
      <c r="B1055" s="138"/>
      <c r="C1055" s="145"/>
      <c r="D1055" s="77"/>
      <c r="E1055" s="77"/>
    </row>
    <row r="1056" spans="1:5" ht="13.2" x14ac:dyDescent="0.25">
      <c r="A1056" s="144"/>
      <c r="B1056" s="138"/>
      <c r="C1056" s="145"/>
      <c r="D1056" s="77"/>
      <c r="E1056" s="77"/>
    </row>
    <row r="1057" spans="1:5" ht="13.2" x14ac:dyDescent="0.25">
      <c r="A1057" s="144"/>
      <c r="B1057" s="138"/>
      <c r="C1057" s="145"/>
      <c r="D1057" s="77"/>
      <c r="E1057" s="77"/>
    </row>
    <row r="1058" spans="1:5" ht="13.2" x14ac:dyDescent="0.25">
      <c r="A1058" s="144"/>
      <c r="B1058" s="138"/>
      <c r="C1058" s="145"/>
      <c r="D1058" s="77"/>
      <c r="E1058" s="77"/>
    </row>
    <row r="1059" spans="1:5" ht="13.2" x14ac:dyDescent="0.25">
      <c r="A1059" s="144"/>
      <c r="B1059" s="138"/>
      <c r="C1059" s="145"/>
      <c r="D1059" s="77"/>
      <c r="E1059" s="77"/>
    </row>
    <row r="1060" spans="1:5" ht="13.2" x14ac:dyDescent="0.25">
      <c r="A1060" s="144"/>
      <c r="B1060" s="138"/>
      <c r="C1060" s="145"/>
      <c r="D1060" s="77"/>
      <c r="E1060" s="77"/>
    </row>
    <row r="1061" spans="1:5" ht="13.2" x14ac:dyDescent="0.25">
      <c r="A1061" s="144"/>
      <c r="B1061" s="138"/>
      <c r="C1061" s="145"/>
      <c r="D1061" s="77"/>
      <c r="E1061" s="77"/>
    </row>
    <row r="1062" spans="1:5" ht="13.2" x14ac:dyDescent="0.25">
      <c r="A1062" s="144"/>
      <c r="B1062" s="138"/>
      <c r="C1062" s="145"/>
      <c r="D1062" s="77"/>
      <c r="E1062" s="77"/>
    </row>
    <row r="1063" spans="1:5" ht="13.2" x14ac:dyDescent="0.25">
      <c r="A1063" s="144"/>
      <c r="B1063" s="138"/>
      <c r="C1063" s="145"/>
      <c r="D1063" s="77"/>
      <c r="E1063" s="77"/>
    </row>
    <row r="1064" spans="1:5" ht="13.2" x14ac:dyDescent="0.25">
      <c r="A1064" s="144"/>
      <c r="B1064" s="138"/>
      <c r="C1064" s="145"/>
      <c r="D1064" s="77"/>
      <c r="E1064" s="77"/>
    </row>
    <row r="1065" spans="1:5" ht="13.2" x14ac:dyDescent="0.25">
      <c r="A1065" s="144"/>
      <c r="B1065" s="138"/>
      <c r="C1065" s="145"/>
      <c r="D1065" s="77"/>
      <c r="E1065" s="77"/>
    </row>
    <row r="1066" spans="1:5" ht="13.2" x14ac:dyDescent="0.25">
      <c r="A1066" s="144"/>
      <c r="B1066" s="138"/>
      <c r="C1066" s="145"/>
      <c r="D1066" s="77"/>
      <c r="E1066" s="77"/>
    </row>
    <row r="1067" spans="1:5" ht="13.2" x14ac:dyDescent="0.25">
      <c r="A1067" s="144"/>
      <c r="B1067" s="138"/>
      <c r="C1067" s="145"/>
      <c r="D1067" s="77"/>
      <c r="E1067" s="77"/>
    </row>
    <row r="1068" spans="1:5" ht="13.2" x14ac:dyDescent="0.25">
      <c r="A1068" s="144"/>
      <c r="B1068" s="138"/>
      <c r="C1068" s="145"/>
      <c r="D1068" s="77"/>
      <c r="E1068" s="77"/>
    </row>
    <row r="1069" spans="1:5" ht="13.2" x14ac:dyDescent="0.25">
      <c r="A1069" s="144"/>
      <c r="B1069" s="138"/>
      <c r="C1069" s="145"/>
      <c r="D1069" s="77"/>
      <c r="E1069" s="77"/>
    </row>
    <row r="1070" spans="1:5" ht="13.2" x14ac:dyDescent="0.25">
      <c r="A1070" s="144"/>
      <c r="B1070" s="138"/>
      <c r="C1070" s="145"/>
      <c r="D1070" s="77"/>
      <c r="E1070" s="77"/>
    </row>
    <row r="1071" spans="1:5" ht="13.2" x14ac:dyDescent="0.25">
      <c r="A1071" s="144"/>
      <c r="B1071" s="138"/>
      <c r="C1071" s="145"/>
      <c r="D1071" s="77"/>
      <c r="E1071" s="77"/>
    </row>
    <row r="1072" spans="1:5" ht="13.2" x14ac:dyDescent="0.25">
      <c r="A1072" s="144"/>
      <c r="B1072" s="138"/>
      <c r="C1072" s="145"/>
      <c r="D1072" s="77"/>
      <c r="E1072" s="77"/>
    </row>
    <row r="1073" spans="1:5" ht="13.2" x14ac:dyDescent="0.25">
      <c r="A1073" s="144"/>
      <c r="B1073" s="138"/>
      <c r="C1073" s="145"/>
      <c r="D1073" s="77"/>
      <c r="E1073" s="77"/>
    </row>
    <row r="1074" spans="1:5" ht="13.2" x14ac:dyDescent="0.25">
      <c r="A1074" s="144"/>
      <c r="B1074" s="138"/>
      <c r="C1074" s="145"/>
      <c r="D1074" s="77"/>
      <c r="E1074" s="77"/>
    </row>
    <row r="1075" spans="1:5" ht="13.2" x14ac:dyDescent="0.25">
      <c r="A1075" s="144"/>
      <c r="B1075" s="138"/>
      <c r="C1075" s="145"/>
      <c r="D1075" s="77"/>
      <c r="E1075" s="77"/>
    </row>
    <row r="1076" spans="1:5" ht="13.2" x14ac:dyDescent="0.25">
      <c r="A1076" s="144"/>
      <c r="B1076" s="138"/>
      <c r="C1076" s="145"/>
      <c r="D1076" s="77"/>
      <c r="E1076" s="77"/>
    </row>
    <row r="1077" spans="1:5" ht="13.2" x14ac:dyDescent="0.25">
      <c r="A1077" s="144"/>
      <c r="B1077" s="138"/>
      <c r="C1077" s="145"/>
      <c r="D1077" s="77"/>
      <c r="E1077" s="77"/>
    </row>
    <row r="1078" spans="1:5" ht="13.2" x14ac:dyDescent="0.25">
      <c r="A1078" s="144"/>
      <c r="B1078" s="138"/>
      <c r="C1078" s="145"/>
      <c r="D1078" s="77"/>
      <c r="E1078" s="77"/>
    </row>
    <row r="1079" spans="1:5" ht="13.2" x14ac:dyDescent="0.25">
      <c r="A1079" s="144"/>
      <c r="B1079" s="138"/>
      <c r="C1079" s="145"/>
      <c r="D1079" s="77"/>
      <c r="E1079" s="77"/>
    </row>
    <row r="1080" spans="1:5" ht="13.2" x14ac:dyDescent="0.25">
      <c r="A1080" s="144"/>
      <c r="B1080" s="138"/>
      <c r="C1080" s="145"/>
      <c r="D1080" s="77"/>
      <c r="E1080" s="77"/>
    </row>
    <row r="1081" spans="1:5" ht="13.2" x14ac:dyDescent="0.25">
      <c r="A1081" s="144"/>
      <c r="B1081" s="138"/>
      <c r="C1081" s="145"/>
      <c r="D1081" s="77"/>
      <c r="E1081" s="77"/>
    </row>
    <row r="1082" spans="1:5" ht="13.2" x14ac:dyDescent="0.25">
      <c r="A1082" s="144"/>
      <c r="B1082" s="138"/>
      <c r="C1082" s="145"/>
      <c r="D1082" s="77"/>
      <c r="E1082" s="77"/>
    </row>
    <row r="1083" spans="1:5" ht="13.2" x14ac:dyDescent="0.25">
      <c r="A1083" s="144"/>
      <c r="B1083" s="138"/>
      <c r="C1083" s="145"/>
      <c r="D1083" s="77"/>
      <c r="E1083" s="77"/>
    </row>
    <row r="1084" spans="1:5" ht="13.2" x14ac:dyDescent="0.25">
      <c r="A1084" s="144"/>
      <c r="B1084" s="138"/>
      <c r="C1084" s="145"/>
      <c r="D1084" s="77"/>
      <c r="E1084" s="77"/>
    </row>
    <row r="1085" spans="1:5" ht="13.2" x14ac:dyDescent="0.25">
      <c r="A1085" s="144"/>
      <c r="B1085" s="138"/>
      <c r="C1085" s="145"/>
      <c r="D1085" s="77"/>
      <c r="E1085" s="77"/>
    </row>
    <row r="1086" spans="1:5" ht="13.2" x14ac:dyDescent="0.25">
      <c r="A1086" s="144"/>
      <c r="B1086" s="138"/>
      <c r="C1086" s="145"/>
      <c r="D1086" s="77"/>
      <c r="E1086" s="77"/>
    </row>
    <row r="1087" spans="1:5" ht="13.2" x14ac:dyDescent="0.25">
      <c r="A1087" s="144"/>
      <c r="B1087" s="138"/>
      <c r="C1087" s="145"/>
      <c r="D1087" s="77"/>
      <c r="E1087" s="77"/>
    </row>
    <row r="1088" spans="1:5" ht="13.2" x14ac:dyDescent="0.25">
      <c r="A1088" s="144"/>
      <c r="B1088" s="138"/>
      <c r="C1088" s="145"/>
      <c r="D1088" s="77"/>
      <c r="E1088" s="77"/>
    </row>
    <row r="1089" spans="1:5" ht="13.2" x14ac:dyDescent="0.25">
      <c r="A1089" s="144"/>
      <c r="B1089" s="138"/>
      <c r="C1089" s="145"/>
      <c r="D1089" s="77"/>
      <c r="E1089" s="77"/>
    </row>
    <row r="1090" spans="1:5" ht="13.2" x14ac:dyDescent="0.25">
      <c r="A1090" s="144"/>
      <c r="B1090" s="138"/>
      <c r="C1090" s="145"/>
      <c r="D1090" s="77"/>
      <c r="E1090" s="77"/>
    </row>
    <row r="1091" spans="1:5" ht="13.2" x14ac:dyDescent="0.25">
      <c r="A1091" s="144"/>
      <c r="B1091" s="138"/>
      <c r="C1091" s="145"/>
      <c r="D1091" s="77"/>
      <c r="E1091" s="77"/>
    </row>
    <row r="1092" spans="1:5" ht="13.2" x14ac:dyDescent="0.25">
      <c r="A1092" s="144"/>
      <c r="B1092" s="138"/>
      <c r="C1092" s="145"/>
      <c r="D1092" s="77"/>
      <c r="E1092" s="77"/>
    </row>
    <row r="1093" spans="1:5" ht="13.2" x14ac:dyDescent="0.25">
      <c r="A1093" s="144"/>
      <c r="B1093" s="138"/>
      <c r="C1093" s="145"/>
      <c r="D1093" s="77"/>
      <c r="E1093" s="77"/>
    </row>
    <row r="1094" spans="1:5" ht="13.2" x14ac:dyDescent="0.25">
      <c r="A1094" s="144"/>
      <c r="B1094" s="138"/>
      <c r="C1094" s="145"/>
      <c r="D1094" s="77"/>
      <c r="E1094" s="77"/>
    </row>
    <row r="1095" spans="1:5" ht="13.2" x14ac:dyDescent="0.25">
      <c r="A1095" s="144"/>
      <c r="B1095" s="138"/>
      <c r="C1095" s="145"/>
      <c r="D1095" s="77"/>
      <c r="E1095" s="77"/>
    </row>
    <row r="1096" spans="1:5" ht="13.2" x14ac:dyDescent="0.25">
      <c r="A1096" s="144"/>
      <c r="B1096" s="138"/>
      <c r="C1096" s="145"/>
      <c r="D1096" s="77"/>
      <c r="E1096" s="77"/>
    </row>
    <row r="1097" spans="1:5" ht="13.2" x14ac:dyDescent="0.25">
      <c r="A1097" s="144"/>
      <c r="B1097" s="138"/>
      <c r="C1097" s="145"/>
      <c r="D1097" s="77"/>
      <c r="E1097" s="77"/>
    </row>
    <row r="1098" spans="1:5" ht="13.2" x14ac:dyDescent="0.25">
      <c r="A1098" s="144"/>
      <c r="B1098" s="138"/>
      <c r="C1098" s="145"/>
      <c r="D1098" s="77"/>
      <c r="E1098" s="77"/>
    </row>
    <row r="1099" spans="1:5" ht="13.2" x14ac:dyDescent="0.25">
      <c r="A1099" s="144"/>
      <c r="B1099" s="138"/>
      <c r="C1099" s="145"/>
      <c r="D1099" s="77"/>
      <c r="E1099" s="77"/>
    </row>
    <row r="1100" spans="1:5" ht="13.2" x14ac:dyDescent="0.25">
      <c r="A1100" s="144"/>
      <c r="B1100" s="138"/>
      <c r="C1100" s="145"/>
      <c r="D1100" s="77"/>
      <c r="E1100" s="77"/>
    </row>
    <row r="1101" spans="1:5" ht="13.2" x14ac:dyDescent="0.25">
      <c r="A1101" s="144"/>
      <c r="B1101" s="138"/>
      <c r="C1101" s="145"/>
      <c r="D1101" s="77"/>
      <c r="E1101" s="77"/>
    </row>
    <row r="1102" spans="1:5" ht="13.2" x14ac:dyDescent="0.25">
      <c r="A1102" s="144"/>
      <c r="B1102" s="138"/>
      <c r="C1102" s="145"/>
      <c r="D1102" s="77"/>
      <c r="E1102" s="77"/>
    </row>
    <row r="1103" spans="1:5" ht="13.2" x14ac:dyDescent="0.25">
      <c r="A1103" s="144"/>
      <c r="B1103" s="138"/>
      <c r="C1103" s="145"/>
      <c r="D1103" s="77"/>
      <c r="E1103" s="77"/>
    </row>
    <row r="1104" spans="1:5" ht="13.2" x14ac:dyDescent="0.25">
      <c r="A1104" s="144"/>
      <c r="B1104" s="138"/>
      <c r="C1104" s="145"/>
      <c r="D1104" s="77"/>
      <c r="E1104" s="77"/>
    </row>
    <row r="1105" spans="1:5" ht="13.2" x14ac:dyDescent="0.25">
      <c r="A1105" s="144"/>
      <c r="B1105" s="138"/>
      <c r="C1105" s="145"/>
      <c r="D1105" s="77"/>
      <c r="E1105" s="77"/>
    </row>
    <row r="1106" spans="1:5" ht="13.2" x14ac:dyDescent="0.25">
      <c r="A1106" s="144"/>
      <c r="B1106" s="138"/>
      <c r="C1106" s="145"/>
      <c r="D1106" s="77"/>
      <c r="E1106" s="77"/>
    </row>
    <row r="1107" spans="1:5" ht="13.2" x14ac:dyDescent="0.25">
      <c r="A1107" s="144"/>
      <c r="B1107" s="138"/>
      <c r="C1107" s="145"/>
      <c r="D1107" s="77"/>
      <c r="E1107" s="77"/>
    </row>
    <row r="1108" spans="1:5" ht="13.2" x14ac:dyDescent="0.25">
      <c r="A1108" s="144"/>
      <c r="B1108" s="138"/>
      <c r="C1108" s="145"/>
      <c r="D1108" s="77"/>
      <c r="E1108" s="77"/>
    </row>
    <row r="1109" spans="1:5" ht="13.2" x14ac:dyDescent="0.25">
      <c r="A1109" s="144"/>
      <c r="B1109" s="138"/>
      <c r="C1109" s="145"/>
      <c r="D1109" s="77"/>
      <c r="E1109" s="77"/>
    </row>
    <row r="1110" spans="1:5" ht="13.2" x14ac:dyDescent="0.25">
      <c r="A1110" s="144"/>
      <c r="B1110" s="138"/>
      <c r="C1110" s="145"/>
      <c r="D1110" s="77"/>
      <c r="E1110" s="77"/>
    </row>
    <row r="1111" spans="1:5" ht="13.2" x14ac:dyDescent="0.25">
      <c r="A1111" s="144"/>
      <c r="B1111" s="138"/>
      <c r="C1111" s="145"/>
      <c r="D1111" s="77"/>
      <c r="E1111" s="77"/>
    </row>
    <row r="1112" spans="1:5" ht="13.2" x14ac:dyDescent="0.25">
      <c r="A1112" s="144"/>
      <c r="B1112" s="138"/>
      <c r="C1112" s="145"/>
      <c r="D1112" s="77"/>
      <c r="E1112" s="77"/>
    </row>
    <row r="1113" spans="1:5" ht="13.2" x14ac:dyDescent="0.25">
      <c r="A1113" s="144"/>
      <c r="B1113" s="138"/>
      <c r="C1113" s="145"/>
      <c r="D1113" s="77"/>
      <c r="E1113" s="77"/>
    </row>
    <row r="1114" spans="1:5" ht="13.2" x14ac:dyDescent="0.25">
      <c r="A1114" s="144"/>
      <c r="B1114" s="138"/>
      <c r="C1114" s="145"/>
      <c r="D1114" s="77"/>
      <c r="E1114" s="77"/>
    </row>
    <row r="1115" spans="1:5" ht="13.2" x14ac:dyDescent="0.25">
      <c r="A1115" s="144"/>
      <c r="B1115" s="138"/>
      <c r="C1115" s="145"/>
      <c r="D1115" s="77"/>
      <c r="E1115" s="77"/>
    </row>
    <row r="1116" spans="1:5" ht="13.2" x14ac:dyDescent="0.25">
      <c r="A1116" s="144"/>
      <c r="B1116" s="138"/>
      <c r="C1116" s="145"/>
      <c r="D1116" s="77"/>
      <c r="E1116" s="77"/>
    </row>
    <row r="1117" spans="1:5" ht="13.2" x14ac:dyDescent="0.25">
      <c r="A1117" s="144"/>
      <c r="B1117" s="138"/>
      <c r="C1117" s="145"/>
      <c r="D1117" s="77"/>
      <c r="E1117" s="77"/>
    </row>
    <row r="1118" spans="1:5" ht="13.2" x14ac:dyDescent="0.25">
      <c r="A1118" s="144"/>
      <c r="B1118" s="138"/>
      <c r="C1118" s="145"/>
      <c r="D1118" s="77"/>
      <c r="E1118" s="77"/>
    </row>
    <row r="1119" spans="1:5" ht="13.2" x14ac:dyDescent="0.25">
      <c r="A1119" s="144"/>
      <c r="B1119" s="138"/>
      <c r="C1119" s="145"/>
      <c r="D1119" s="77"/>
      <c r="E1119" s="77"/>
    </row>
    <row r="1120" spans="1:5" ht="13.2" x14ac:dyDescent="0.25">
      <c r="A1120" s="144"/>
      <c r="B1120" s="138"/>
      <c r="C1120" s="145"/>
      <c r="D1120" s="77"/>
      <c r="E1120" s="77"/>
    </row>
    <row r="1121" spans="1:5" ht="13.2" x14ac:dyDescent="0.25">
      <c r="A1121" s="144"/>
      <c r="B1121" s="138"/>
      <c r="C1121" s="145"/>
      <c r="D1121" s="77"/>
      <c r="E1121" s="77"/>
    </row>
    <row r="1122" spans="1:5" ht="13.2" x14ac:dyDescent="0.25">
      <c r="A1122" s="144"/>
      <c r="B1122" s="138"/>
      <c r="C1122" s="145"/>
      <c r="D1122" s="77"/>
      <c r="E1122" s="77"/>
    </row>
    <row r="1123" spans="1:5" ht="13.2" x14ac:dyDescent="0.25">
      <c r="A1123" s="144"/>
      <c r="B1123" s="138"/>
      <c r="C1123" s="145"/>
      <c r="D1123" s="77"/>
      <c r="E1123" s="77"/>
    </row>
    <row r="1124" spans="1:5" ht="13.2" x14ac:dyDescent="0.25">
      <c r="A1124" s="144"/>
      <c r="B1124" s="138"/>
      <c r="C1124" s="145"/>
      <c r="D1124" s="77"/>
      <c r="E1124" s="77"/>
    </row>
    <row r="1125" spans="1:5" ht="13.2" x14ac:dyDescent="0.25">
      <c r="A1125" s="144"/>
      <c r="B1125" s="138"/>
      <c r="C1125" s="145"/>
      <c r="D1125" s="77"/>
      <c r="E1125" s="77"/>
    </row>
    <row r="1126" spans="1:5" ht="13.2" x14ac:dyDescent="0.25">
      <c r="A1126" s="144"/>
      <c r="B1126" s="138"/>
      <c r="C1126" s="145"/>
      <c r="D1126" s="77"/>
      <c r="E1126" s="77"/>
    </row>
    <row r="1127" spans="1:5" ht="13.2" x14ac:dyDescent="0.25">
      <c r="A1127" s="144"/>
      <c r="B1127" s="138"/>
      <c r="C1127" s="145"/>
      <c r="D1127" s="77"/>
      <c r="E1127" s="77"/>
    </row>
    <row r="1128" spans="1:5" ht="13.2" x14ac:dyDescent="0.25">
      <c r="A1128" s="144"/>
      <c r="B1128" s="138"/>
      <c r="C1128" s="145"/>
      <c r="D1128" s="77"/>
      <c r="E1128" s="77"/>
    </row>
    <row r="1129" spans="1:5" ht="13.2" x14ac:dyDescent="0.25">
      <c r="A1129" s="144"/>
      <c r="B1129" s="138"/>
      <c r="C1129" s="145"/>
      <c r="D1129" s="77"/>
      <c r="E1129" s="77"/>
    </row>
    <row r="1130" spans="1:5" ht="13.2" x14ac:dyDescent="0.25">
      <c r="A1130" s="144"/>
      <c r="B1130" s="138"/>
      <c r="C1130" s="145"/>
      <c r="D1130" s="77"/>
      <c r="E1130" s="77"/>
    </row>
    <row r="1131" spans="1:5" ht="13.2" x14ac:dyDescent="0.25">
      <c r="A1131" s="144"/>
      <c r="B1131" s="138"/>
      <c r="C1131" s="145"/>
      <c r="D1131" s="77"/>
      <c r="E1131" s="77"/>
    </row>
    <row r="1132" spans="1:5" ht="13.2" x14ac:dyDescent="0.25">
      <c r="A1132" s="144"/>
      <c r="B1132" s="138"/>
      <c r="C1132" s="145"/>
      <c r="D1132" s="77"/>
      <c r="E1132" s="77"/>
    </row>
    <row r="1133" spans="1:5" ht="13.2" x14ac:dyDescent="0.25">
      <c r="A1133" s="144"/>
      <c r="B1133" s="138"/>
      <c r="C1133" s="145"/>
      <c r="D1133" s="77"/>
      <c r="E1133" s="77"/>
    </row>
    <row r="1134" spans="1:5" ht="13.2" x14ac:dyDescent="0.25">
      <c r="A1134" s="144"/>
      <c r="B1134" s="138"/>
      <c r="C1134" s="145"/>
      <c r="D1134" s="77"/>
      <c r="E1134" s="77"/>
    </row>
    <row r="1135" spans="1:5" ht="13.2" x14ac:dyDescent="0.25">
      <c r="A1135" s="144"/>
      <c r="B1135" s="138"/>
      <c r="C1135" s="145"/>
      <c r="D1135" s="77"/>
      <c r="E1135" s="77"/>
    </row>
    <row r="1136" spans="1:5" ht="13.2" x14ac:dyDescent="0.25">
      <c r="A1136" s="144"/>
      <c r="B1136" s="138"/>
      <c r="C1136" s="145"/>
      <c r="D1136" s="77"/>
      <c r="E1136" s="77"/>
    </row>
    <row r="1137" spans="1:5" ht="13.2" x14ac:dyDescent="0.25">
      <c r="A1137" s="144"/>
      <c r="B1137" s="138"/>
      <c r="C1137" s="145"/>
      <c r="D1137" s="77"/>
      <c r="E1137" s="77"/>
    </row>
    <row r="1138" spans="1:5" ht="13.2" x14ac:dyDescent="0.25">
      <c r="A1138" s="144"/>
      <c r="B1138" s="138"/>
      <c r="C1138" s="145"/>
      <c r="D1138" s="77"/>
      <c r="E1138" s="77"/>
    </row>
    <row r="1139" spans="1:5" ht="13.2" x14ac:dyDescent="0.25">
      <c r="A1139" s="144"/>
      <c r="B1139" s="138"/>
      <c r="C1139" s="145"/>
      <c r="D1139" s="77"/>
      <c r="E1139" s="77"/>
    </row>
    <row r="1140" spans="1:5" ht="13.2" x14ac:dyDescent="0.25">
      <c r="A1140" s="144"/>
      <c r="B1140" s="138"/>
      <c r="C1140" s="145"/>
      <c r="D1140" s="77"/>
      <c r="E1140" s="77"/>
    </row>
    <row r="1141" spans="1:5" ht="13.2" x14ac:dyDescent="0.25">
      <c r="A1141" s="144"/>
      <c r="B1141" s="138"/>
      <c r="C1141" s="145"/>
      <c r="D1141" s="77"/>
      <c r="E1141" s="77"/>
    </row>
    <row r="1142" spans="1:5" ht="13.2" x14ac:dyDescent="0.25">
      <c r="A1142" s="144"/>
      <c r="B1142" s="138"/>
      <c r="C1142" s="145"/>
      <c r="D1142" s="77"/>
      <c r="E1142" s="77"/>
    </row>
    <row r="1143" spans="1:5" ht="13.2" x14ac:dyDescent="0.25">
      <c r="A1143" s="144"/>
      <c r="B1143" s="138"/>
      <c r="C1143" s="145"/>
      <c r="D1143" s="77"/>
      <c r="E1143" s="77"/>
    </row>
    <row r="1144" spans="1:5" ht="13.2" x14ac:dyDescent="0.25">
      <c r="A1144" s="144"/>
      <c r="B1144" s="138"/>
      <c r="C1144" s="145"/>
      <c r="D1144" s="77"/>
      <c r="E1144" s="77"/>
    </row>
    <row r="1145" spans="1:5" ht="13.2" x14ac:dyDescent="0.25">
      <c r="A1145" s="144"/>
      <c r="B1145" s="138"/>
      <c r="C1145" s="145"/>
      <c r="D1145" s="77"/>
      <c r="E1145" s="77"/>
    </row>
    <row r="1146" spans="1:5" ht="13.2" x14ac:dyDescent="0.25">
      <c r="A1146" s="144"/>
      <c r="B1146" s="138"/>
      <c r="C1146" s="145"/>
      <c r="D1146" s="77"/>
      <c r="E1146" s="77"/>
    </row>
    <row r="1147" spans="1:5" ht="13.2" x14ac:dyDescent="0.25">
      <c r="A1147" s="144"/>
      <c r="B1147" s="138"/>
      <c r="C1147" s="145"/>
      <c r="D1147" s="77"/>
      <c r="E1147" s="77"/>
    </row>
    <row r="1148" spans="1:5" ht="13.2" x14ac:dyDescent="0.25">
      <c r="A1148" s="144"/>
      <c r="B1148" s="138"/>
      <c r="C1148" s="145"/>
      <c r="D1148" s="77"/>
      <c r="E1148" s="77"/>
    </row>
    <row r="1149" spans="1:5" ht="13.2" x14ac:dyDescent="0.25">
      <c r="A1149" s="144"/>
      <c r="B1149" s="138"/>
      <c r="C1149" s="145"/>
      <c r="D1149" s="77"/>
      <c r="E1149" s="77"/>
    </row>
    <row r="1150" spans="1:5" ht="13.2" x14ac:dyDescent="0.25">
      <c r="A1150" s="144"/>
      <c r="B1150" s="138"/>
      <c r="C1150" s="145"/>
      <c r="D1150" s="77"/>
      <c r="E1150" s="77"/>
    </row>
    <row r="1151" spans="1:5" ht="13.2" x14ac:dyDescent="0.25">
      <c r="A1151" s="144"/>
      <c r="B1151" s="138"/>
      <c r="C1151" s="145"/>
      <c r="D1151" s="77"/>
      <c r="E1151" s="77"/>
    </row>
    <row r="1152" spans="1:5" ht="13.2" x14ac:dyDescent="0.25">
      <c r="A1152" s="144"/>
      <c r="B1152" s="138"/>
      <c r="C1152" s="145"/>
      <c r="D1152" s="77"/>
      <c r="E1152" s="77"/>
    </row>
    <row r="1153" spans="1:5" ht="13.2" x14ac:dyDescent="0.25">
      <c r="A1153" s="144"/>
      <c r="B1153" s="138"/>
      <c r="C1153" s="145"/>
      <c r="D1153" s="77"/>
      <c r="E1153" s="77"/>
    </row>
    <row r="1154" spans="1:5" ht="13.2" x14ac:dyDescent="0.25">
      <c r="A1154" s="144"/>
      <c r="B1154" s="138"/>
      <c r="C1154" s="145"/>
      <c r="D1154" s="77"/>
      <c r="E1154" s="77"/>
    </row>
    <row r="1155" spans="1:5" ht="13.2" x14ac:dyDescent="0.25">
      <c r="A1155" s="144"/>
      <c r="B1155" s="138"/>
      <c r="C1155" s="145"/>
      <c r="D1155" s="77"/>
      <c r="E1155" s="77"/>
    </row>
    <row r="1156" spans="1:5" ht="13.2" x14ac:dyDescent="0.25">
      <c r="A1156" s="144"/>
      <c r="B1156" s="138"/>
      <c r="C1156" s="145"/>
      <c r="D1156" s="77"/>
      <c r="E1156" s="77"/>
    </row>
    <row r="1157" spans="1:5" ht="13.2" x14ac:dyDescent="0.25">
      <c r="A1157" s="144"/>
      <c r="B1157" s="138"/>
      <c r="C1157" s="145"/>
      <c r="D1157" s="77"/>
      <c r="E1157" s="77"/>
    </row>
    <row r="1158" spans="1:5" ht="13.2" x14ac:dyDescent="0.25">
      <c r="A1158" s="144"/>
      <c r="B1158" s="138"/>
      <c r="C1158" s="145"/>
      <c r="D1158" s="77"/>
      <c r="E1158" s="77"/>
    </row>
    <row r="1159" spans="1:5" ht="13.2" x14ac:dyDescent="0.25">
      <c r="A1159" s="144"/>
      <c r="B1159" s="138"/>
      <c r="C1159" s="145"/>
      <c r="D1159" s="77"/>
      <c r="E1159" s="77"/>
    </row>
    <row r="1160" spans="1:5" ht="13.2" x14ac:dyDescent="0.25">
      <c r="A1160" s="144"/>
      <c r="B1160" s="138"/>
      <c r="C1160" s="145"/>
      <c r="D1160" s="77"/>
      <c r="E1160" s="77"/>
    </row>
    <row r="1161" spans="1:5" ht="13.2" x14ac:dyDescent="0.25">
      <c r="A1161" s="144"/>
      <c r="B1161" s="138"/>
      <c r="C1161" s="145"/>
      <c r="D1161" s="77"/>
      <c r="E1161" s="77"/>
    </row>
    <row r="1162" spans="1:5" ht="13.2" x14ac:dyDescent="0.25">
      <c r="A1162" s="144"/>
      <c r="B1162" s="138"/>
      <c r="C1162" s="145"/>
      <c r="D1162" s="77"/>
      <c r="E1162" s="77"/>
    </row>
    <row r="1163" spans="1:5" ht="13.2" x14ac:dyDescent="0.25">
      <c r="A1163" s="144"/>
      <c r="B1163" s="138"/>
      <c r="C1163" s="145"/>
      <c r="D1163" s="77"/>
      <c r="E1163" s="77"/>
    </row>
    <row r="1164" spans="1:5" ht="13.2" x14ac:dyDescent="0.25">
      <c r="A1164" s="144"/>
      <c r="B1164" s="138"/>
      <c r="C1164" s="145"/>
      <c r="D1164" s="77"/>
      <c r="E1164" s="77"/>
    </row>
    <row r="1165" spans="1:5" ht="13.2" x14ac:dyDescent="0.25">
      <c r="A1165" s="144"/>
      <c r="B1165" s="138"/>
      <c r="C1165" s="145"/>
      <c r="D1165" s="77"/>
      <c r="E1165" s="77"/>
    </row>
    <row r="1166" spans="1:5" ht="13.2" x14ac:dyDescent="0.25">
      <c r="A1166" s="144"/>
      <c r="B1166" s="138"/>
      <c r="C1166" s="145"/>
      <c r="D1166" s="77"/>
      <c r="E1166" s="77"/>
    </row>
    <row r="1167" spans="1:5" ht="13.2" x14ac:dyDescent="0.25">
      <c r="A1167" s="144"/>
      <c r="B1167" s="138"/>
      <c r="C1167" s="145"/>
      <c r="D1167" s="77"/>
      <c r="E1167" s="77"/>
    </row>
    <row r="1168" spans="1:5" ht="13.2" x14ac:dyDescent="0.25">
      <c r="A1168" s="144"/>
      <c r="B1168" s="138"/>
      <c r="C1168" s="145"/>
      <c r="D1168" s="77"/>
      <c r="E1168" s="77"/>
    </row>
    <row r="1169" spans="1:5" ht="13.2" x14ac:dyDescent="0.25">
      <c r="A1169" s="144"/>
      <c r="B1169" s="138"/>
      <c r="C1169" s="145"/>
      <c r="D1169" s="77"/>
      <c r="E1169" s="77"/>
    </row>
    <row r="1170" spans="1:5" ht="13.2" x14ac:dyDescent="0.25">
      <c r="A1170" s="144"/>
      <c r="B1170" s="138"/>
      <c r="C1170" s="145"/>
      <c r="D1170" s="77"/>
      <c r="E1170" s="77"/>
    </row>
    <row r="1171" spans="1:5" ht="13.2" x14ac:dyDescent="0.25">
      <c r="A1171" s="144"/>
      <c r="B1171" s="138"/>
      <c r="C1171" s="145"/>
      <c r="D1171" s="77"/>
      <c r="E1171" s="77"/>
    </row>
    <row r="1172" spans="1:5" ht="13.2" x14ac:dyDescent="0.25">
      <c r="A1172" s="144"/>
      <c r="B1172" s="138"/>
      <c r="C1172" s="145"/>
      <c r="D1172" s="77"/>
      <c r="E1172" s="77"/>
    </row>
    <row r="1173" spans="1:5" ht="13.2" x14ac:dyDescent="0.25">
      <c r="A1173" s="144"/>
      <c r="B1173" s="138"/>
      <c r="C1173" s="145"/>
      <c r="D1173" s="77"/>
      <c r="E1173" s="77"/>
    </row>
    <row r="1174" spans="1:5" ht="13.2" x14ac:dyDescent="0.25">
      <c r="A1174" s="144"/>
      <c r="B1174" s="138"/>
      <c r="C1174" s="145"/>
      <c r="D1174" s="77"/>
      <c r="E1174" s="77"/>
    </row>
    <row r="1175" spans="1:5" ht="13.2" x14ac:dyDescent="0.25">
      <c r="A1175" s="144"/>
      <c r="B1175" s="138"/>
      <c r="C1175" s="145"/>
      <c r="D1175" s="77"/>
      <c r="E1175" s="77"/>
    </row>
    <row r="1176" spans="1:5" ht="13.2" x14ac:dyDescent="0.25">
      <c r="A1176" s="144"/>
      <c r="B1176" s="138"/>
      <c r="C1176" s="145"/>
      <c r="D1176" s="77"/>
      <c r="E1176" s="77"/>
    </row>
    <row r="1177" spans="1:5" ht="13.2" x14ac:dyDescent="0.25">
      <c r="A1177" s="144"/>
      <c r="B1177" s="138"/>
      <c r="C1177" s="145"/>
      <c r="D1177" s="77"/>
      <c r="E1177" s="77"/>
    </row>
    <row r="1178" spans="1:5" ht="13.2" x14ac:dyDescent="0.25">
      <c r="A1178" s="144"/>
      <c r="B1178" s="138"/>
      <c r="C1178" s="145"/>
      <c r="D1178" s="77"/>
      <c r="E1178" s="77"/>
    </row>
    <row r="1179" spans="1:5" ht="13.2" x14ac:dyDescent="0.25">
      <c r="A1179" s="144"/>
      <c r="B1179" s="138"/>
      <c r="C1179" s="145"/>
      <c r="D1179" s="77"/>
      <c r="E1179" s="77"/>
    </row>
    <row r="1180" spans="1:5" ht="13.2" x14ac:dyDescent="0.25">
      <c r="A1180" s="144"/>
      <c r="B1180" s="138"/>
      <c r="C1180" s="145"/>
      <c r="D1180" s="77"/>
      <c r="E1180" s="77"/>
    </row>
    <row r="1181" spans="1:5" ht="13.2" x14ac:dyDescent="0.25">
      <c r="A1181" s="144"/>
      <c r="B1181" s="138"/>
      <c r="C1181" s="145"/>
      <c r="D1181" s="77"/>
      <c r="E1181" s="77"/>
    </row>
    <row r="1182" spans="1:5" ht="13.2" x14ac:dyDescent="0.25">
      <c r="A1182" s="144"/>
      <c r="B1182" s="138"/>
      <c r="C1182" s="145"/>
      <c r="D1182" s="77"/>
      <c r="E1182" s="77"/>
    </row>
    <row r="1183" spans="1:5" ht="13.2" x14ac:dyDescent="0.25">
      <c r="A1183" s="144"/>
      <c r="B1183" s="138"/>
      <c r="C1183" s="145"/>
      <c r="D1183" s="77"/>
      <c r="E1183" s="77"/>
    </row>
    <row r="1184" spans="1:5" ht="13.2" x14ac:dyDescent="0.25">
      <c r="A1184" s="144"/>
      <c r="B1184" s="138"/>
      <c r="C1184" s="145"/>
      <c r="D1184" s="77"/>
      <c r="E1184" s="77"/>
    </row>
    <row r="1185" spans="1:5" ht="13.2" x14ac:dyDescent="0.25">
      <c r="A1185" s="144"/>
      <c r="B1185" s="138"/>
      <c r="C1185" s="145"/>
      <c r="D1185" s="77"/>
      <c r="E1185" s="77"/>
    </row>
    <row r="1186" spans="1:5" ht="13.2" x14ac:dyDescent="0.25">
      <c r="A1186" s="144"/>
      <c r="B1186" s="138"/>
      <c r="C1186" s="145"/>
      <c r="D1186" s="77"/>
      <c r="E1186" s="77"/>
    </row>
    <row r="1187" spans="1:5" ht="13.2" x14ac:dyDescent="0.25">
      <c r="A1187" s="144"/>
      <c r="B1187" s="138"/>
      <c r="C1187" s="145"/>
      <c r="D1187" s="77"/>
      <c r="E1187" s="77"/>
    </row>
    <row r="1188" spans="1:5" ht="13.2" x14ac:dyDescent="0.25">
      <c r="A1188" s="144"/>
      <c r="B1188" s="138"/>
      <c r="C1188" s="145"/>
      <c r="D1188" s="77"/>
      <c r="E1188" s="77"/>
    </row>
    <row r="1189" spans="1:5" ht="13.2" x14ac:dyDescent="0.25">
      <c r="A1189" s="144"/>
      <c r="B1189" s="138"/>
      <c r="C1189" s="145"/>
      <c r="D1189" s="77"/>
      <c r="E1189" s="77"/>
    </row>
    <row r="1190" spans="1:5" ht="13.2" x14ac:dyDescent="0.25">
      <c r="A1190" s="144"/>
      <c r="B1190" s="138"/>
      <c r="C1190" s="145"/>
      <c r="D1190" s="77"/>
      <c r="E1190" s="77"/>
    </row>
    <row r="1191" spans="1:5" ht="13.2" x14ac:dyDescent="0.25">
      <c r="A1191" s="144"/>
      <c r="B1191" s="138"/>
      <c r="C1191" s="145"/>
      <c r="D1191" s="77"/>
      <c r="E1191" s="77"/>
    </row>
    <row r="1192" spans="1:5" ht="13.2" x14ac:dyDescent="0.25">
      <c r="A1192" s="144"/>
      <c r="B1192" s="138"/>
      <c r="C1192" s="145"/>
      <c r="D1192" s="77"/>
      <c r="E1192" s="77"/>
    </row>
    <row r="1193" spans="1:5" ht="13.2" x14ac:dyDescent="0.25">
      <c r="A1193" s="144"/>
      <c r="B1193" s="138"/>
      <c r="C1193" s="145"/>
      <c r="D1193" s="77"/>
      <c r="E1193" s="77"/>
    </row>
    <row r="1194" spans="1:5" ht="13.2" x14ac:dyDescent="0.25">
      <c r="A1194" s="144"/>
      <c r="B1194" s="138"/>
      <c r="C1194" s="145"/>
      <c r="D1194" s="77"/>
      <c r="E1194" s="77"/>
    </row>
    <row r="1195" spans="1:5" ht="13.2" x14ac:dyDescent="0.25">
      <c r="A1195" s="144"/>
      <c r="B1195" s="138"/>
      <c r="C1195" s="145"/>
      <c r="D1195" s="77"/>
      <c r="E1195" s="77"/>
    </row>
    <row r="1196" spans="1:5" ht="13.2" x14ac:dyDescent="0.25">
      <c r="A1196" s="144"/>
      <c r="B1196" s="138"/>
      <c r="C1196" s="145"/>
      <c r="D1196" s="77"/>
      <c r="E1196" s="77"/>
    </row>
    <row r="1197" spans="1:5" ht="13.2" x14ac:dyDescent="0.25">
      <c r="A1197" s="144"/>
      <c r="B1197" s="138"/>
      <c r="C1197" s="145"/>
      <c r="D1197" s="77"/>
      <c r="E1197" s="77"/>
    </row>
    <row r="1198" spans="1:5" ht="13.2" x14ac:dyDescent="0.25">
      <c r="A1198" s="144"/>
      <c r="B1198" s="138"/>
      <c r="C1198" s="145"/>
      <c r="D1198" s="77"/>
      <c r="E1198" s="77"/>
    </row>
    <row r="1199" spans="1:5" ht="13.2" x14ac:dyDescent="0.25">
      <c r="A1199" s="144"/>
      <c r="B1199" s="138"/>
      <c r="C1199" s="145"/>
      <c r="D1199" s="77"/>
      <c r="E1199" s="77"/>
    </row>
    <row r="1200" spans="1:5" ht="13.2" x14ac:dyDescent="0.25">
      <c r="A1200" s="144"/>
      <c r="B1200" s="138"/>
      <c r="C1200" s="145"/>
      <c r="D1200" s="77"/>
      <c r="E1200" s="77"/>
    </row>
    <row r="1201" spans="1:5" ht="13.2" x14ac:dyDescent="0.25">
      <c r="A1201" s="144"/>
      <c r="B1201" s="138"/>
      <c r="C1201" s="145"/>
      <c r="D1201" s="77"/>
      <c r="E1201" s="77"/>
    </row>
    <row r="1202" spans="1:5" ht="13.2" x14ac:dyDescent="0.25">
      <c r="A1202" s="144"/>
      <c r="B1202" s="138"/>
      <c r="C1202" s="145"/>
      <c r="D1202" s="77"/>
      <c r="E1202" s="77"/>
    </row>
    <row r="1203" spans="1:5" ht="13.2" x14ac:dyDescent="0.25">
      <c r="A1203" s="144"/>
      <c r="B1203" s="138"/>
      <c r="C1203" s="145"/>
      <c r="D1203" s="77"/>
      <c r="E1203" s="77"/>
    </row>
    <row r="1204" spans="1:5" ht="13.2" x14ac:dyDescent="0.25">
      <c r="A1204" s="144"/>
      <c r="B1204" s="138"/>
      <c r="C1204" s="145"/>
      <c r="D1204" s="77"/>
      <c r="E1204" s="77"/>
    </row>
    <row r="1205" spans="1:5" ht="13.2" x14ac:dyDescent="0.25">
      <c r="A1205" s="144"/>
      <c r="B1205" s="138"/>
      <c r="C1205" s="145"/>
      <c r="D1205" s="77"/>
      <c r="E1205" s="77"/>
    </row>
    <row r="1206" spans="1:5" ht="13.2" x14ac:dyDescent="0.25">
      <c r="A1206" s="144"/>
      <c r="B1206" s="138"/>
      <c r="C1206" s="145"/>
      <c r="D1206" s="77"/>
      <c r="E1206" s="77"/>
    </row>
    <row r="1207" spans="1:5" ht="13.2" x14ac:dyDescent="0.25">
      <c r="A1207" s="144"/>
      <c r="B1207" s="138"/>
      <c r="C1207" s="145"/>
      <c r="D1207" s="77"/>
      <c r="E1207" s="77"/>
    </row>
    <row r="1208" spans="1:5" ht="13.2" x14ac:dyDescent="0.25">
      <c r="A1208" s="144"/>
      <c r="B1208" s="138"/>
      <c r="C1208" s="145"/>
      <c r="D1208" s="77"/>
      <c r="E1208" s="77"/>
    </row>
    <row r="1209" spans="1:5" ht="13.2" x14ac:dyDescent="0.25">
      <c r="A1209" s="144"/>
      <c r="B1209" s="138"/>
      <c r="C1209" s="145"/>
      <c r="D1209" s="77"/>
      <c r="E1209" s="77"/>
    </row>
    <row r="1210" spans="1:5" ht="13.2" x14ac:dyDescent="0.25">
      <c r="A1210" s="144"/>
      <c r="B1210" s="138"/>
      <c r="C1210" s="145"/>
      <c r="D1210" s="77"/>
      <c r="E1210" s="77"/>
    </row>
    <row r="1211" spans="1:5" ht="13.2" x14ac:dyDescent="0.25">
      <c r="A1211" s="144"/>
      <c r="B1211" s="138"/>
      <c r="C1211" s="145"/>
      <c r="D1211" s="77"/>
      <c r="E1211" s="77"/>
    </row>
    <row r="1212" spans="1:5" ht="13.2" x14ac:dyDescent="0.25">
      <c r="A1212" s="144"/>
      <c r="B1212" s="138"/>
      <c r="C1212" s="145"/>
      <c r="D1212" s="77"/>
      <c r="E1212" s="77"/>
    </row>
    <row r="1213" spans="1:5" ht="13.2" x14ac:dyDescent="0.25">
      <c r="A1213" s="144"/>
      <c r="B1213" s="138"/>
      <c r="C1213" s="145"/>
      <c r="D1213" s="77"/>
      <c r="E1213" s="77"/>
    </row>
    <row r="1214" spans="1:5" ht="13.2" x14ac:dyDescent="0.25">
      <c r="A1214" s="144"/>
      <c r="B1214" s="138"/>
      <c r="C1214" s="145"/>
      <c r="D1214" s="77"/>
      <c r="E1214" s="77"/>
    </row>
    <row r="1215" spans="1:5" ht="13.2" x14ac:dyDescent="0.25">
      <c r="A1215" s="144"/>
      <c r="B1215" s="138"/>
      <c r="C1215" s="145"/>
      <c r="D1215" s="77"/>
      <c r="E1215" s="77"/>
    </row>
    <row r="1216" spans="1:5" ht="13.2" x14ac:dyDescent="0.25">
      <c r="A1216" s="144"/>
      <c r="B1216" s="138"/>
      <c r="C1216" s="145"/>
      <c r="D1216" s="77"/>
      <c r="E1216" s="77"/>
    </row>
    <row r="1217" spans="1:5" ht="13.2" x14ac:dyDescent="0.25">
      <c r="A1217" s="144"/>
      <c r="B1217" s="138"/>
      <c r="C1217" s="145"/>
      <c r="D1217" s="77"/>
      <c r="E1217" s="77"/>
    </row>
    <row r="1218" spans="1:5" ht="13.2" x14ac:dyDescent="0.25">
      <c r="A1218" s="144"/>
      <c r="B1218" s="138"/>
      <c r="C1218" s="145"/>
      <c r="D1218" s="77"/>
      <c r="E1218" s="77"/>
    </row>
    <row r="1219" spans="1:5" ht="13.2" x14ac:dyDescent="0.25">
      <c r="A1219" s="144"/>
      <c r="B1219" s="138"/>
      <c r="C1219" s="145"/>
      <c r="D1219" s="77"/>
      <c r="E1219" s="77"/>
    </row>
    <row r="1220" spans="1:5" ht="13.2" x14ac:dyDescent="0.25">
      <c r="A1220" s="144"/>
      <c r="B1220" s="138"/>
      <c r="C1220" s="145"/>
      <c r="D1220" s="77"/>
      <c r="E1220" s="77"/>
    </row>
    <row r="1221" spans="1:5" ht="13.2" x14ac:dyDescent="0.25">
      <c r="A1221" s="144"/>
      <c r="B1221" s="138"/>
      <c r="C1221" s="145"/>
      <c r="D1221" s="77"/>
      <c r="E1221" s="77"/>
    </row>
    <row r="1222" spans="1:5" ht="13.2" x14ac:dyDescent="0.25">
      <c r="A1222" s="144"/>
      <c r="B1222" s="138"/>
      <c r="C1222" s="145"/>
      <c r="D1222" s="77"/>
      <c r="E1222" s="77"/>
    </row>
    <row r="1223" spans="1:5" ht="13.2" x14ac:dyDescent="0.25">
      <c r="A1223" s="144"/>
      <c r="B1223" s="138"/>
      <c r="C1223" s="145"/>
      <c r="D1223" s="77"/>
      <c r="E1223" s="77"/>
    </row>
    <row r="1224" spans="1:5" ht="13.2" x14ac:dyDescent="0.25">
      <c r="A1224" s="144"/>
      <c r="B1224" s="138"/>
      <c r="C1224" s="145"/>
      <c r="D1224" s="77"/>
      <c r="E1224" s="77"/>
    </row>
    <row r="1225" spans="1:5" ht="13.2" x14ac:dyDescent="0.25">
      <c r="A1225" s="144"/>
      <c r="B1225" s="138"/>
      <c r="C1225" s="145"/>
      <c r="D1225" s="77"/>
      <c r="E1225" s="77"/>
    </row>
    <row r="1226" spans="1:5" ht="13.2" x14ac:dyDescent="0.25">
      <c r="A1226" s="144"/>
      <c r="B1226" s="138"/>
      <c r="C1226" s="145"/>
      <c r="D1226" s="77"/>
      <c r="E1226" s="77"/>
    </row>
    <row r="1227" spans="1:5" ht="13.2" x14ac:dyDescent="0.25">
      <c r="A1227" s="144"/>
      <c r="B1227" s="138"/>
      <c r="C1227" s="145"/>
      <c r="D1227" s="77"/>
      <c r="E1227" s="77"/>
    </row>
    <row r="1228" spans="1:5" ht="13.2" x14ac:dyDescent="0.25">
      <c r="A1228" s="144"/>
      <c r="B1228" s="138"/>
      <c r="C1228" s="145"/>
      <c r="D1228" s="77"/>
      <c r="E1228" s="77"/>
    </row>
    <row r="1229" spans="1:5" ht="13.2" x14ac:dyDescent="0.25">
      <c r="A1229" s="144"/>
      <c r="B1229" s="138"/>
      <c r="C1229" s="145"/>
      <c r="D1229" s="77"/>
      <c r="E1229" s="77"/>
    </row>
    <row r="1230" spans="1:5" ht="13.2" x14ac:dyDescent="0.25">
      <c r="A1230" s="144"/>
      <c r="B1230" s="138"/>
      <c r="C1230" s="145"/>
      <c r="D1230" s="77"/>
      <c r="E1230" s="77"/>
    </row>
    <row r="1231" spans="1:5" ht="13.2" x14ac:dyDescent="0.25">
      <c r="A1231" s="144"/>
      <c r="B1231" s="138"/>
      <c r="C1231" s="145"/>
      <c r="D1231" s="77"/>
      <c r="E1231" s="77"/>
    </row>
    <row r="1232" spans="1:5" ht="13.2" x14ac:dyDescent="0.25">
      <c r="A1232" s="144"/>
      <c r="B1232" s="138"/>
      <c r="C1232" s="145"/>
      <c r="D1232" s="77"/>
      <c r="E1232" s="77"/>
    </row>
    <row r="1233" spans="1:5" ht="13.2" x14ac:dyDescent="0.25">
      <c r="A1233" s="144"/>
      <c r="B1233" s="138"/>
      <c r="C1233" s="145"/>
      <c r="D1233" s="77"/>
      <c r="E1233" s="77"/>
    </row>
    <row r="1234" spans="1:5" ht="13.2" x14ac:dyDescent="0.25">
      <c r="A1234" s="144"/>
      <c r="B1234" s="138"/>
      <c r="C1234" s="145"/>
      <c r="D1234" s="77"/>
      <c r="E1234" s="77"/>
    </row>
    <row r="1235" spans="1:5" ht="13.2" x14ac:dyDescent="0.25">
      <c r="A1235" s="144"/>
      <c r="B1235" s="138"/>
      <c r="C1235" s="145"/>
      <c r="D1235" s="77"/>
      <c r="E1235" s="77"/>
    </row>
    <row r="1236" spans="1:5" ht="13.2" x14ac:dyDescent="0.25">
      <c r="A1236" s="144"/>
      <c r="B1236" s="138"/>
      <c r="C1236" s="145"/>
      <c r="D1236" s="77"/>
      <c r="E1236" s="77"/>
    </row>
    <row r="1237" spans="1:5" ht="13.2" x14ac:dyDescent="0.25">
      <c r="A1237" s="144"/>
      <c r="B1237" s="138"/>
      <c r="C1237" s="145"/>
      <c r="D1237" s="77"/>
      <c r="E1237" s="77"/>
    </row>
    <row r="1238" spans="1:5" ht="13.2" x14ac:dyDescent="0.25">
      <c r="A1238" s="144"/>
      <c r="B1238" s="138"/>
      <c r="C1238" s="145"/>
      <c r="D1238" s="77"/>
      <c r="E1238" s="77"/>
    </row>
    <row r="1239" spans="1:5" ht="13.2" x14ac:dyDescent="0.25">
      <c r="A1239" s="144"/>
      <c r="B1239" s="138"/>
      <c r="C1239" s="145"/>
      <c r="D1239" s="77"/>
      <c r="E1239" s="77"/>
    </row>
    <row r="1240" spans="1:5" ht="13.2" x14ac:dyDescent="0.25">
      <c r="A1240" s="144"/>
      <c r="B1240" s="138"/>
      <c r="C1240" s="145"/>
      <c r="D1240" s="77"/>
      <c r="E1240" s="77"/>
    </row>
    <row r="1241" spans="1:5" ht="13.2" x14ac:dyDescent="0.25">
      <c r="A1241" s="144"/>
      <c r="B1241" s="138"/>
      <c r="C1241" s="145"/>
      <c r="D1241" s="77"/>
      <c r="E1241" s="77"/>
    </row>
    <row r="1242" spans="1:5" ht="13.2" x14ac:dyDescent="0.25">
      <c r="A1242" s="144"/>
      <c r="B1242" s="138"/>
      <c r="C1242" s="145"/>
      <c r="D1242" s="77"/>
      <c r="E1242" s="77"/>
    </row>
    <row r="1243" spans="1:5" ht="13.2" x14ac:dyDescent="0.25">
      <c r="A1243" s="144"/>
      <c r="B1243" s="138"/>
      <c r="C1243" s="145"/>
      <c r="D1243" s="77"/>
      <c r="E1243" s="77"/>
    </row>
    <row r="1244" spans="1:5" ht="13.2" x14ac:dyDescent="0.25">
      <c r="A1244" s="144"/>
      <c r="B1244" s="138"/>
      <c r="C1244" s="145"/>
      <c r="D1244" s="77"/>
      <c r="E1244" s="77"/>
    </row>
    <row r="1245" spans="1:5" ht="13.2" x14ac:dyDescent="0.25">
      <c r="A1245" s="144"/>
      <c r="B1245" s="138"/>
      <c r="C1245" s="145"/>
      <c r="D1245" s="77"/>
      <c r="E1245" s="77"/>
    </row>
    <row r="1246" spans="1:5" ht="13.2" x14ac:dyDescent="0.25">
      <c r="A1246" s="144"/>
      <c r="B1246" s="138"/>
      <c r="C1246" s="145"/>
      <c r="D1246" s="77"/>
      <c r="E1246" s="77"/>
    </row>
    <row r="1247" spans="1:5" ht="13.2" x14ac:dyDescent="0.25">
      <c r="A1247" s="144"/>
      <c r="B1247" s="138"/>
      <c r="C1247" s="145"/>
      <c r="D1247" s="77"/>
      <c r="E1247" s="77"/>
    </row>
    <row r="1248" spans="1:5" ht="13.2" x14ac:dyDescent="0.25">
      <c r="A1248" s="144"/>
      <c r="B1248" s="138"/>
      <c r="C1248" s="145"/>
      <c r="D1248" s="77"/>
      <c r="E1248" s="77"/>
    </row>
    <row r="1249" spans="1:5" ht="13.2" x14ac:dyDescent="0.25">
      <c r="A1249" s="144"/>
      <c r="B1249" s="138"/>
      <c r="C1249" s="145"/>
      <c r="D1249" s="77"/>
      <c r="E1249" s="77"/>
    </row>
    <row r="1250" spans="1:5" ht="13.2" x14ac:dyDescent="0.25">
      <c r="A1250" s="144"/>
      <c r="B1250" s="138"/>
      <c r="C1250" s="145"/>
      <c r="D1250" s="77"/>
      <c r="E1250" s="77"/>
    </row>
    <row r="1251" spans="1:5" ht="13.2" x14ac:dyDescent="0.25">
      <c r="A1251" s="144"/>
      <c r="B1251" s="138"/>
      <c r="C1251" s="145"/>
      <c r="D1251" s="77"/>
      <c r="E1251" s="77"/>
    </row>
    <row r="1252" spans="1:5" ht="13.2" x14ac:dyDescent="0.25">
      <c r="A1252" s="144"/>
      <c r="B1252" s="138"/>
      <c r="C1252" s="145"/>
      <c r="D1252" s="77"/>
      <c r="E1252" s="77"/>
    </row>
    <row r="1253" spans="1:5" ht="13.2" x14ac:dyDescent="0.25">
      <c r="A1253" s="144"/>
      <c r="B1253" s="138"/>
      <c r="C1253" s="145"/>
      <c r="D1253" s="77"/>
      <c r="E1253" s="77"/>
    </row>
    <row r="1254" spans="1:5" ht="13.2" x14ac:dyDescent="0.25">
      <c r="A1254" s="144"/>
      <c r="B1254" s="138"/>
      <c r="C1254" s="145"/>
      <c r="D1254" s="77"/>
      <c r="E1254" s="77"/>
    </row>
    <row r="1255" spans="1:5" ht="13.2" x14ac:dyDescent="0.25">
      <c r="A1255" s="144"/>
      <c r="B1255" s="138"/>
      <c r="C1255" s="145"/>
      <c r="D1255" s="77"/>
      <c r="E1255" s="77"/>
    </row>
    <row r="1256" spans="1:5" ht="13.2" x14ac:dyDescent="0.25">
      <c r="A1256" s="144"/>
      <c r="B1256" s="138"/>
      <c r="C1256" s="145"/>
      <c r="D1256" s="77"/>
      <c r="E1256" s="77"/>
    </row>
    <row r="1257" spans="1:5" ht="13.2" x14ac:dyDescent="0.25">
      <c r="A1257" s="144"/>
      <c r="B1257" s="138"/>
      <c r="C1257" s="145"/>
      <c r="D1257" s="77"/>
      <c r="E1257" s="77"/>
    </row>
    <row r="1258" spans="1:5" ht="13.2" x14ac:dyDescent="0.25">
      <c r="A1258" s="144"/>
      <c r="B1258" s="138"/>
      <c r="C1258" s="145"/>
      <c r="D1258" s="77"/>
      <c r="E1258" s="77"/>
    </row>
    <row r="1259" spans="1:5" ht="13.2" x14ac:dyDescent="0.25">
      <c r="A1259" s="144"/>
      <c r="B1259" s="138"/>
      <c r="C1259" s="145"/>
      <c r="D1259" s="77"/>
      <c r="E1259" s="77"/>
    </row>
    <row r="1260" spans="1:5" ht="13.2" x14ac:dyDescent="0.25">
      <c r="A1260" s="144"/>
      <c r="B1260" s="138"/>
      <c r="C1260" s="145"/>
      <c r="D1260" s="77"/>
      <c r="E1260" s="77"/>
    </row>
    <row r="1261" spans="1:5" ht="13.2" x14ac:dyDescent="0.25">
      <c r="A1261" s="144"/>
      <c r="B1261" s="138"/>
      <c r="C1261" s="145"/>
      <c r="D1261" s="77"/>
      <c r="E1261" s="77"/>
    </row>
    <row r="1262" spans="1:5" ht="13.2" x14ac:dyDescent="0.25">
      <c r="A1262" s="144"/>
      <c r="B1262" s="138"/>
      <c r="C1262" s="145"/>
      <c r="D1262" s="77"/>
      <c r="E1262" s="77"/>
    </row>
    <row r="1263" spans="1:5" ht="13.2" x14ac:dyDescent="0.25">
      <c r="A1263" s="144"/>
      <c r="B1263" s="138"/>
      <c r="C1263" s="145"/>
      <c r="D1263" s="77"/>
      <c r="E1263" s="77"/>
    </row>
    <row r="1264" spans="1:5" ht="13.2" x14ac:dyDescent="0.25">
      <c r="A1264" s="144"/>
      <c r="B1264" s="138"/>
      <c r="C1264" s="145"/>
      <c r="D1264" s="77"/>
      <c r="E1264" s="77"/>
    </row>
    <row r="1265" spans="1:5" ht="13.2" x14ac:dyDescent="0.25">
      <c r="A1265" s="144"/>
      <c r="B1265" s="138"/>
      <c r="C1265" s="145"/>
      <c r="D1265" s="77"/>
      <c r="E1265" s="77"/>
    </row>
    <row r="1266" spans="1:5" ht="13.2" x14ac:dyDescent="0.25">
      <c r="A1266" s="144"/>
      <c r="B1266" s="138"/>
      <c r="C1266" s="145"/>
      <c r="D1266" s="77"/>
      <c r="E1266" s="77"/>
    </row>
    <row r="1267" spans="1:5" ht="13.2" x14ac:dyDescent="0.25">
      <c r="A1267" s="144"/>
      <c r="B1267" s="138"/>
      <c r="C1267" s="145"/>
      <c r="D1267" s="77"/>
      <c r="E1267" s="77"/>
    </row>
    <row r="1268" spans="1:5" ht="13.2" x14ac:dyDescent="0.25">
      <c r="A1268" s="144"/>
      <c r="B1268" s="138"/>
      <c r="C1268" s="145"/>
      <c r="D1268" s="77"/>
      <c r="E1268" s="77"/>
    </row>
    <row r="1269" spans="1:5" ht="13.2" x14ac:dyDescent="0.25">
      <c r="A1269" s="144"/>
      <c r="B1269" s="138"/>
      <c r="C1269" s="145"/>
      <c r="D1269" s="77"/>
      <c r="E1269" s="77"/>
    </row>
    <row r="1270" spans="1:5" ht="13.2" x14ac:dyDescent="0.25">
      <c r="A1270" s="144"/>
      <c r="B1270" s="138"/>
      <c r="C1270" s="145"/>
      <c r="D1270" s="77"/>
      <c r="E1270" s="77"/>
    </row>
    <row r="1271" spans="1:5" ht="13.2" x14ac:dyDescent="0.25">
      <c r="A1271" s="144"/>
      <c r="B1271" s="138"/>
      <c r="C1271" s="145"/>
      <c r="D1271" s="77"/>
      <c r="E1271" s="77"/>
    </row>
    <row r="1272" spans="1:5" ht="13.2" x14ac:dyDescent="0.25">
      <c r="A1272" s="144"/>
      <c r="B1272" s="138"/>
      <c r="C1272" s="145"/>
      <c r="D1272" s="77"/>
      <c r="E1272" s="77"/>
    </row>
    <row r="1273" spans="1:5" ht="13.2" x14ac:dyDescent="0.25">
      <c r="A1273" s="144"/>
      <c r="B1273" s="138"/>
      <c r="C1273" s="145"/>
      <c r="D1273" s="77"/>
      <c r="E1273" s="77"/>
    </row>
    <row r="1274" spans="1:5" ht="13.2" x14ac:dyDescent="0.25">
      <c r="A1274" s="144"/>
      <c r="B1274" s="138"/>
      <c r="C1274" s="145"/>
      <c r="D1274" s="77"/>
      <c r="E1274" s="77"/>
    </row>
    <row r="1275" spans="1:5" ht="13.2" x14ac:dyDescent="0.25">
      <c r="A1275" s="144"/>
      <c r="B1275" s="138"/>
      <c r="C1275" s="145"/>
      <c r="D1275" s="77"/>
      <c r="E1275" s="77"/>
    </row>
    <row r="1276" spans="1:5" ht="13.2" x14ac:dyDescent="0.25">
      <c r="A1276" s="144"/>
      <c r="B1276" s="138"/>
      <c r="C1276" s="145"/>
      <c r="D1276" s="77"/>
      <c r="E1276" s="77"/>
    </row>
    <row r="1277" spans="1:5" ht="13.2" x14ac:dyDescent="0.25">
      <c r="A1277" s="144"/>
      <c r="B1277" s="138"/>
      <c r="C1277" s="145"/>
      <c r="D1277" s="77"/>
      <c r="E1277" s="77"/>
    </row>
    <row r="1278" spans="1:5" ht="13.2" x14ac:dyDescent="0.25">
      <c r="A1278" s="144"/>
      <c r="B1278" s="138"/>
      <c r="C1278" s="145"/>
      <c r="D1278" s="77"/>
      <c r="E1278" s="77"/>
    </row>
    <row r="1279" spans="1:5" ht="13.2" x14ac:dyDescent="0.25">
      <c r="A1279" s="144"/>
      <c r="B1279" s="138"/>
      <c r="C1279" s="145"/>
      <c r="D1279" s="77"/>
      <c r="E1279" s="77"/>
    </row>
    <row r="1280" spans="1:5" ht="13.2" x14ac:dyDescent="0.25">
      <c r="A1280" s="144"/>
      <c r="B1280" s="138"/>
      <c r="C1280" s="145"/>
      <c r="D1280" s="77"/>
      <c r="E1280" s="77"/>
    </row>
    <row r="1281" spans="1:5" ht="13.2" x14ac:dyDescent="0.25">
      <c r="A1281" s="144"/>
      <c r="B1281" s="138"/>
      <c r="C1281" s="145"/>
      <c r="D1281" s="77"/>
      <c r="E1281" s="77"/>
    </row>
    <row r="1282" spans="1:5" ht="13.2" x14ac:dyDescent="0.25">
      <c r="A1282" s="144"/>
      <c r="B1282" s="138"/>
      <c r="C1282" s="145"/>
      <c r="D1282" s="77"/>
      <c r="E1282" s="77"/>
    </row>
    <row r="1283" spans="1:5" ht="13.2" x14ac:dyDescent="0.25">
      <c r="A1283" s="144"/>
      <c r="B1283" s="138"/>
      <c r="C1283" s="145"/>
      <c r="D1283" s="77"/>
      <c r="E1283" s="77"/>
    </row>
    <row r="1284" spans="1:5" ht="13.2" x14ac:dyDescent="0.25">
      <c r="A1284" s="144"/>
      <c r="B1284" s="138"/>
      <c r="C1284" s="145"/>
      <c r="D1284" s="77"/>
      <c r="E1284" s="77"/>
    </row>
    <row r="1285" spans="1:5" ht="13.2" x14ac:dyDescent="0.25">
      <c r="A1285" s="144"/>
      <c r="B1285" s="138"/>
      <c r="C1285" s="145"/>
      <c r="D1285" s="77"/>
      <c r="E1285" s="77"/>
    </row>
    <row r="1286" spans="1:5" ht="13.2" x14ac:dyDescent="0.25">
      <c r="A1286" s="144"/>
      <c r="B1286" s="138"/>
      <c r="C1286" s="145"/>
      <c r="D1286" s="77"/>
      <c r="E1286" s="77"/>
    </row>
    <row r="1287" spans="1:5" ht="13.2" x14ac:dyDescent="0.25">
      <c r="A1287" s="144"/>
      <c r="B1287" s="138"/>
      <c r="C1287" s="145"/>
      <c r="D1287" s="77"/>
      <c r="E1287" s="77"/>
    </row>
    <row r="1288" spans="1:5" ht="13.2" x14ac:dyDescent="0.25">
      <c r="A1288" s="144"/>
      <c r="B1288" s="138"/>
      <c r="C1288" s="145"/>
      <c r="D1288" s="77"/>
      <c r="E1288" s="77"/>
    </row>
    <row r="1289" spans="1:5" ht="13.2" x14ac:dyDescent="0.25">
      <c r="A1289" s="144"/>
      <c r="B1289" s="138"/>
      <c r="C1289" s="145"/>
      <c r="D1289" s="77"/>
      <c r="E1289" s="77"/>
    </row>
    <row r="1290" spans="1:5" ht="13.2" x14ac:dyDescent="0.25">
      <c r="A1290" s="144"/>
      <c r="B1290" s="138"/>
      <c r="C1290" s="145"/>
      <c r="D1290" s="77"/>
      <c r="E1290" s="77"/>
    </row>
    <row r="1291" spans="1:5" ht="13.2" x14ac:dyDescent="0.25">
      <c r="A1291" s="144"/>
      <c r="B1291" s="138"/>
      <c r="C1291" s="145"/>
      <c r="D1291" s="77"/>
      <c r="E1291" s="77"/>
    </row>
    <row r="1292" spans="1:5" ht="13.2" x14ac:dyDescent="0.25">
      <c r="A1292" s="144"/>
      <c r="B1292" s="138"/>
      <c r="C1292" s="145"/>
      <c r="D1292" s="77"/>
      <c r="E1292" s="77"/>
    </row>
    <row r="1293" spans="1:5" ht="13.2" x14ac:dyDescent="0.25">
      <c r="A1293" s="144"/>
      <c r="B1293" s="138"/>
      <c r="C1293" s="145"/>
      <c r="D1293" s="77"/>
      <c r="E1293" s="77"/>
    </row>
    <row r="1294" spans="1:5" ht="13.2" x14ac:dyDescent="0.25">
      <c r="A1294" s="144"/>
      <c r="B1294" s="138"/>
      <c r="C1294" s="145"/>
      <c r="D1294" s="77"/>
      <c r="E1294" s="77"/>
    </row>
    <row r="1295" spans="1:5" ht="13.2" x14ac:dyDescent="0.25">
      <c r="A1295" s="144"/>
      <c r="B1295" s="138"/>
      <c r="C1295" s="145"/>
      <c r="D1295" s="77"/>
      <c r="E1295" s="77"/>
    </row>
    <row r="1296" spans="1:5" ht="13.2" x14ac:dyDescent="0.25">
      <c r="A1296" s="144"/>
      <c r="B1296" s="138"/>
      <c r="C1296" s="145"/>
      <c r="D1296" s="77"/>
      <c r="E1296" s="77"/>
    </row>
    <row r="1297" spans="1:5" ht="13.2" x14ac:dyDescent="0.25">
      <c r="A1297" s="144"/>
      <c r="B1297" s="138"/>
      <c r="C1297" s="145"/>
      <c r="D1297" s="77"/>
      <c r="E1297" s="77"/>
    </row>
    <row r="1298" spans="1:5" ht="13.2" x14ac:dyDescent="0.25">
      <c r="A1298" s="144"/>
      <c r="B1298" s="138"/>
      <c r="C1298" s="145"/>
      <c r="D1298" s="77"/>
      <c r="E1298" s="77"/>
    </row>
    <row r="1299" spans="1:5" ht="13.2" x14ac:dyDescent="0.25">
      <c r="A1299" s="144"/>
      <c r="B1299" s="138"/>
      <c r="C1299" s="145"/>
      <c r="D1299" s="77"/>
      <c r="E1299" s="77"/>
    </row>
    <row r="1300" spans="1:5" ht="13.2" x14ac:dyDescent="0.25">
      <c r="A1300" s="144"/>
      <c r="B1300" s="138"/>
      <c r="C1300" s="145"/>
      <c r="D1300" s="77"/>
      <c r="E1300" s="77"/>
    </row>
    <row r="1301" spans="1:5" ht="13.2" x14ac:dyDescent="0.25">
      <c r="A1301" s="144"/>
      <c r="B1301" s="138"/>
      <c r="C1301" s="145"/>
      <c r="D1301" s="77"/>
      <c r="E1301" s="77"/>
    </row>
    <row r="1302" spans="1:5" ht="13.2" x14ac:dyDescent="0.25">
      <c r="A1302" s="144"/>
      <c r="B1302" s="138"/>
      <c r="C1302" s="145"/>
      <c r="D1302" s="77"/>
      <c r="E1302" s="77"/>
    </row>
    <row r="1303" spans="1:5" ht="13.2" x14ac:dyDescent="0.25">
      <c r="A1303" s="144"/>
      <c r="B1303" s="138"/>
      <c r="C1303" s="145"/>
      <c r="D1303" s="77"/>
      <c r="E1303" s="77"/>
    </row>
    <row r="1304" spans="1:5" ht="13.2" x14ac:dyDescent="0.25">
      <c r="A1304" s="144"/>
      <c r="B1304" s="138"/>
      <c r="C1304" s="145"/>
      <c r="D1304" s="77"/>
      <c r="E1304" s="77"/>
    </row>
    <row r="1305" spans="1:5" ht="13.2" x14ac:dyDescent="0.25">
      <c r="A1305" s="144"/>
      <c r="B1305" s="138"/>
      <c r="C1305" s="145"/>
      <c r="D1305" s="77"/>
      <c r="E1305" s="77"/>
    </row>
    <row r="1306" spans="1:5" ht="13.2" x14ac:dyDescent="0.25">
      <c r="A1306" s="144"/>
      <c r="B1306" s="138"/>
      <c r="C1306" s="145"/>
      <c r="D1306" s="77"/>
      <c r="E1306" s="77"/>
    </row>
    <row r="1307" spans="1:5" ht="13.2" x14ac:dyDescent="0.25">
      <c r="A1307" s="144"/>
      <c r="B1307" s="138"/>
      <c r="C1307" s="145"/>
      <c r="D1307" s="77"/>
      <c r="E1307" s="77"/>
    </row>
    <row r="1308" spans="1:5" ht="13.2" x14ac:dyDescent="0.25">
      <c r="A1308" s="144"/>
      <c r="B1308" s="138"/>
      <c r="C1308" s="145"/>
      <c r="D1308" s="77"/>
      <c r="E1308" s="77"/>
    </row>
    <row r="1309" spans="1:5" ht="13.2" x14ac:dyDescent="0.25">
      <c r="A1309" s="144"/>
      <c r="B1309" s="138"/>
      <c r="C1309" s="145"/>
      <c r="D1309" s="77"/>
      <c r="E1309" s="77"/>
    </row>
    <row r="1310" spans="1:5" ht="13.2" x14ac:dyDescent="0.25">
      <c r="A1310" s="144"/>
      <c r="B1310" s="138"/>
      <c r="C1310" s="145"/>
      <c r="D1310" s="77"/>
      <c r="E1310" s="77"/>
    </row>
    <row r="1311" spans="1:5" ht="13.2" x14ac:dyDescent="0.25">
      <c r="A1311" s="144"/>
      <c r="B1311" s="138"/>
      <c r="C1311" s="145"/>
      <c r="D1311" s="77"/>
      <c r="E1311" s="77"/>
    </row>
    <row r="1312" spans="1:5" ht="13.2" x14ac:dyDescent="0.25">
      <c r="A1312" s="144"/>
      <c r="B1312" s="138"/>
      <c r="C1312" s="145"/>
      <c r="D1312" s="77"/>
      <c r="E1312" s="77"/>
    </row>
    <row r="1313" spans="1:5" ht="13.2" x14ac:dyDescent="0.25">
      <c r="A1313" s="144"/>
      <c r="B1313" s="138"/>
      <c r="C1313" s="145"/>
      <c r="D1313" s="77"/>
      <c r="E1313" s="77"/>
    </row>
    <row r="1314" spans="1:5" ht="13.2" x14ac:dyDescent="0.25">
      <c r="A1314" s="144"/>
      <c r="B1314" s="138"/>
      <c r="C1314" s="145"/>
      <c r="D1314" s="77"/>
      <c r="E1314" s="77"/>
    </row>
    <row r="1315" spans="1:5" ht="13.2" x14ac:dyDescent="0.25">
      <c r="A1315" s="144"/>
      <c r="B1315" s="138"/>
      <c r="C1315" s="145"/>
      <c r="D1315" s="77"/>
      <c r="E1315" s="77"/>
    </row>
    <row r="1316" spans="1:5" ht="13.2" x14ac:dyDescent="0.25">
      <c r="A1316" s="144"/>
      <c r="B1316" s="138"/>
      <c r="C1316" s="145"/>
      <c r="D1316" s="77"/>
      <c r="E1316" s="77"/>
    </row>
    <row r="1317" spans="1:5" ht="13.2" x14ac:dyDescent="0.25">
      <c r="A1317" s="144"/>
      <c r="B1317" s="138"/>
      <c r="C1317" s="145"/>
      <c r="D1317" s="77"/>
      <c r="E1317" s="77"/>
    </row>
    <row r="1318" spans="1:5" ht="13.2" x14ac:dyDescent="0.25">
      <c r="A1318" s="144"/>
      <c r="B1318" s="138"/>
      <c r="C1318" s="145"/>
      <c r="D1318" s="77"/>
      <c r="E1318" s="77"/>
    </row>
    <row r="1319" spans="1:5" ht="13.2" x14ac:dyDescent="0.25">
      <c r="A1319" s="144"/>
      <c r="B1319" s="138"/>
      <c r="C1319" s="145"/>
      <c r="D1319" s="77"/>
      <c r="E1319" s="77"/>
    </row>
    <row r="1320" spans="1:5" ht="13.2" x14ac:dyDescent="0.25">
      <c r="A1320" s="144"/>
      <c r="B1320" s="138"/>
      <c r="C1320" s="145"/>
      <c r="D1320" s="77"/>
      <c r="E1320" s="77"/>
    </row>
    <row r="1321" spans="1:5" ht="13.2" x14ac:dyDescent="0.25">
      <c r="A1321" s="144"/>
      <c r="B1321" s="138"/>
      <c r="C1321" s="145"/>
      <c r="D1321" s="77"/>
      <c r="E1321" s="77"/>
    </row>
    <row r="1322" spans="1:5" ht="13.2" x14ac:dyDescent="0.25">
      <c r="A1322" s="144"/>
      <c r="B1322" s="138"/>
      <c r="C1322" s="145"/>
      <c r="D1322" s="77"/>
      <c r="E1322" s="77"/>
    </row>
    <row r="1323" spans="1:5" ht="13.2" x14ac:dyDescent="0.25">
      <c r="A1323" s="144"/>
      <c r="B1323" s="138"/>
      <c r="C1323" s="145"/>
      <c r="D1323" s="77"/>
      <c r="E1323" s="77"/>
    </row>
    <row r="1324" spans="1:5" ht="13.2" x14ac:dyDescent="0.25">
      <c r="A1324" s="144"/>
      <c r="B1324" s="138"/>
      <c r="C1324" s="145"/>
      <c r="D1324" s="77"/>
      <c r="E1324" s="77"/>
    </row>
    <row r="1325" spans="1:5" ht="13.2" x14ac:dyDescent="0.25">
      <c r="A1325" s="144"/>
      <c r="B1325" s="138"/>
      <c r="C1325" s="145"/>
      <c r="D1325" s="77"/>
      <c r="E1325" s="77"/>
    </row>
    <row r="1326" spans="1:5" ht="13.2" x14ac:dyDescent="0.25">
      <c r="A1326" s="144"/>
      <c r="B1326" s="138"/>
      <c r="C1326" s="145"/>
      <c r="D1326" s="77"/>
      <c r="E1326" s="77"/>
    </row>
    <row r="1327" spans="1:5" ht="13.2" x14ac:dyDescent="0.25">
      <c r="A1327" s="144"/>
      <c r="B1327" s="138"/>
      <c r="C1327" s="145"/>
      <c r="D1327" s="77"/>
      <c r="E1327" s="77"/>
    </row>
    <row r="1328" spans="1:5" ht="13.2" x14ac:dyDescent="0.25">
      <c r="A1328" s="144"/>
      <c r="B1328" s="138"/>
      <c r="C1328" s="145"/>
      <c r="D1328" s="77"/>
      <c r="E1328" s="77"/>
    </row>
    <row r="1329" spans="1:5" ht="13.2" x14ac:dyDescent="0.25">
      <c r="A1329" s="144"/>
      <c r="B1329" s="138"/>
      <c r="C1329" s="145"/>
      <c r="D1329" s="77"/>
      <c r="E1329" s="77"/>
    </row>
    <row r="1330" spans="1:5" ht="13.2" x14ac:dyDescent="0.25">
      <c r="A1330" s="144"/>
      <c r="B1330" s="138"/>
      <c r="C1330" s="145"/>
      <c r="D1330" s="77"/>
      <c r="E1330" s="77"/>
    </row>
    <row r="1331" spans="1:5" ht="13.2" x14ac:dyDescent="0.25">
      <c r="A1331" s="144"/>
      <c r="B1331" s="138"/>
      <c r="C1331" s="145"/>
      <c r="D1331" s="77"/>
      <c r="E1331" s="77"/>
    </row>
    <row r="1332" spans="1:5" ht="13.2" x14ac:dyDescent="0.25">
      <c r="A1332" s="144"/>
      <c r="B1332" s="138"/>
      <c r="C1332" s="145"/>
      <c r="D1332" s="77"/>
      <c r="E1332" s="77"/>
    </row>
    <row r="1333" spans="1:5" ht="13.2" x14ac:dyDescent="0.25">
      <c r="A1333" s="144"/>
      <c r="B1333" s="138"/>
      <c r="C1333" s="145"/>
      <c r="D1333" s="77"/>
      <c r="E1333" s="77"/>
    </row>
    <row r="1334" spans="1:5" ht="13.2" x14ac:dyDescent="0.25">
      <c r="A1334" s="144"/>
      <c r="B1334" s="138"/>
      <c r="C1334" s="145"/>
      <c r="D1334" s="77"/>
      <c r="E1334" s="77"/>
    </row>
    <row r="1335" spans="1:5" ht="13.2" x14ac:dyDescent="0.25">
      <c r="A1335" s="144"/>
      <c r="B1335" s="138"/>
      <c r="C1335" s="145"/>
      <c r="D1335" s="77"/>
      <c r="E1335" s="77"/>
    </row>
    <row r="1336" spans="1:5" ht="13.2" x14ac:dyDescent="0.25">
      <c r="A1336" s="144"/>
      <c r="B1336" s="138"/>
      <c r="C1336" s="145"/>
      <c r="D1336" s="77"/>
      <c r="E1336" s="77"/>
    </row>
    <row r="1337" spans="1:5" ht="13.2" x14ac:dyDescent="0.25">
      <c r="A1337" s="144"/>
      <c r="B1337" s="138"/>
      <c r="C1337" s="145"/>
      <c r="D1337" s="77"/>
      <c r="E1337" s="77"/>
    </row>
    <row r="1338" spans="1:5" ht="13.2" x14ac:dyDescent="0.25">
      <c r="A1338" s="144"/>
      <c r="B1338" s="138"/>
      <c r="C1338" s="145"/>
      <c r="D1338" s="77"/>
      <c r="E1338" s="77"/>
    </row>
    <row r="1339" spans="1:5" ht="13.2" x14ac:dyDescent="0.25">
      <c r="A1339" s="144"/>
      <c r="B1339" s="138"/>
      <c r="C1339" s="145"/>
      <c r="D1339" s="77"/>
      <c r="E1339" s="77"/>
    </row>
    <row r="1340" spans="1:5" ht="13.2" x14ac:dyDescent="0.25">
      <c r="A1340" s="144"/>
      <c r="B1340" s="138"/>
      <c r="C1340" s="145"/>
      <c r="D1340" s="77"/>
      <c r="E1340" s="77"/>
    </row>
    <row r="1341" spans="1:5" ht="13.2" x14ac:dyDescent="0.25">
      <c r="A1341" s="144"/>
      <c r="B1341" s="138"/>
      <c r="C1341" s="145"/>
      <c r="D1341" s="77"/>
      <c r="E1341" s="77"/>
    </row>
    <row r="1342" spans="1:5" ht="13.2" x14ac:dyDescent="0.25">
      <c r="A1342" s="144"/>
      <c r="B1342" s="138"/>
      <c r="C1342" s="145"/>
      <c r="D1342" s="77"/>
      <c r="E1342" s="77"/>
    </row>
    <row r="1343" spans="1:5" ht="13.2" x14ac:dyDescent="0.25">
      <c r="A1343" s="144"/>
      <c r="B1343" s="138"/>
      <c r="C1343" s="145"/>
      <c r="D1343" s="77"/>
      <c r="E1343" s="77"/>
    </row>
    <row r="1344" spans="1:5" ht="13.2" x14ac:dyDescent="0.25">
      <c r="A1344" s="144"/>
      <c r="B1344" s="138"/>
      <c r="C1344" s="145"/>
      <c r="D1344" s="77"/>
      <c r="E1344" s="77"/>
    </row>
    <row r="1345" spans="1:5" ht="13.2" x14ac:dyDescent="0.25">
      <c r="A1345" s="144"/>
      <c r="B1345" s="138"/>
      <c r="C1345" s="145"/>
      <c r="D1345" s="77"/>
      <c r="E1345" s="77"/>
    </row>
    <row r="1346" spans="1:5" ht="13.2" x14ac:dyDescent="0.25">
      <c r="A1346" s="144"/>
      <c r="B1346" s="138"/>
      <c r="C1346" s="145"/>
      <c r="D1346" s="77"/>
      <c r="E1346" s="77"/>
    </row>
    <row r="1347" spans="1:5" ht="13.2" x14ac:dyDescent="0.25">
      <c r="A1347" s="144"/>
      <c r="B1347" s="138"/>
      <c r="C1347" s="145"/>
      <c r="D1347" s="77"/>
      <c r="E1347" s="77"/>
    </row>
    <row r="1348" spans="1:5" ht="13.2" x14ac:dyDescent="0.25">
      <c r="A1348" s="144"/>
      <c r="B1348" s="138"/>
      <c r="C1348" s="145"/>
      <c r="D1348" s="77"/>
      <c r="E1348" s="77"/>
    </row>
    <row r="1349" spans="1:5" ht="13.2" x14ac:dyDescent="0.25">
      <c r="A1349" s="144"/>
      <c r="B1349" s="138"/>
      <c r="C1349" s="145"/>
      <c r="D1349" s="77"/>
      <c r="E1349" s="77"/>
    </row>
    <row r="1350" spans="1:5" ht="13.2" x14ac:dyDescent="0.25">
      <c r="A1350" s="144"/>
      <c r="B1350" s="138"/>
      <c r="C1350" s="145"/>
      <c r="D1350" s="77"/>
      <c r="E1350" s="77"/>
    </row>
    <row r="1351" spans="1:5" ht="13.2" x14ac:dyDescent="0.25">
      <c r="A1351" s="144"/>
      <c r="B1351" s="138"/>
      <c r="C1351" s="145"/>
      <c r="D1351" s="77"/>
      <c r="E1351" s="77"/>
    </row>
    <row r="1352" spans="1:5" ht="13.2" x14ac:dyDescent="0.25">
      <c r="A1352" s="144"/>
      <c r="B1352" s="138"/>
      <c r="C1352" s="145"/>
      <c r="D1352" s="77"/>
      <c r="E1352" s="77"/>
    </row>
    <row r="1353" spans="1:5" ht="13.2" x14ac:dyDescent="0.25">
      <c r="A1353" s="144"/>
      <c r="B1353" s="138"/>
      <c r="C1353" s="145"/>
      <c r="D1353" s="77"/>
      <c r="E1353" s="77"/>
    </row>
    <row r="1354" spans="1:5" ht="13.2" x14ac:dyDescent="0.25">
      <c r="A1354" s="144"/>
      <c r="B1354" s="138"/>
      <c r="C1354" s="145"/>
      <c r="D1354" s="77"/>
      <c r="E1354" s="77"/>
    </row>
    <row r="1355" spans="1:5" ht="13.2" x14ac:dyDescent="0.25">
      <c r="A1355" s="144"/>
      <c r="B1355" s="138"/>
      <c r="C1355" s="145"/>
      <c r="D1355" s="77"/>
      <c r="E1355" s="77"/>
    </row>
    <row r="1356" spans="1:5" ht="13.2" x14ac:dyDescent="0.25">
      <c r="A1356" s="144"/>
      <c r="B1356" s="138"/>
      <c r="C1356" s="145"/>
      <c r="D1356" s="77"/>
      <c r="E1356" s="77"/>
    </row>
    <row r="1357" spans="1:5" ht="13.2" x14ac:dyDescent="0.25">
      <c r="A1357" s="144"/>
      <c r="B1357" s="138"/>
      <c r="C1357" s="145"/>
      <c r="D1357" s="77"/>
      <c r="E1357" s="77"/>
    </row>
    <row r="1358" spans="1:5" ht="13.2" x14ac:dyDescent="0.25">
      <c r="A1358" s="144"/>
      <c r="B1358" s="138"/>
      <c r="C1358" s="145"/>
      <c r="D1358" s="77"/>
      <c r="E1358" s="77"/>
    </row>
    <row r="1359" spans="1:5" ht="13.2" x14ac:dyDescent="0.25">
      <c r="A1359" s="144"/>
      <c r="B1359" s="138"/>
      <c r="C1359" s="145"/>
      <c r="D1359" s="77"/>
      <c r="E1359" s="77"/>
    </row>
    <row r="1360" spans="1:5" ht="13.2" x14ac:dyDescent="0.25">
      <c r="A1360" s="144"/>
      <c r="B1360" s="138"/>
      <c r="C1360" s="145"/>
      <c r="D1360" s="77"/>
      <c r="E1360" s="77"/>
    </row>
    <row r="1361" spans="1:5" ht="13.2" x14ac:dyDescent="0.25">
      <c r="A1361" s="144"/>
      <c r="B1361" s="138"/>
      <c r="C1361" s="145"/>
      <c r="D1361" s="77"/>
      <c r="E1361" s="77"/>
    </row>
    <row r="1362" spans="1:5" ht="13.2" x14ac:dyDescent="0.25">
      <c r="A1362" s="144"/>
      <c r="B1362" s="138"/>
      <c r="C1362" s="145"/>
      <c r="D1362" s="77"/>
      <c r="E1362" s="77"/>
    </row>
    <row r="1363" spans="1:5" ht="13.2" x14ac:dyDescent="0.25">
      <c r="A1363" s="144"/>
      <c r="B1363" s="138"/>
      <c r="C1363" s="145"/>
      <c r="D1363" s="77"/>
      <c r="E1363" s="77"/>
    </row>
    <row r="1364" spans="1:5" ht="13.2" x14ac:dyDescent="0.25">
      <c r="A1364" s="144"/>
      <c r="B1364" s="138"/>
      <c r="C1364" s="145"/>
      <c r="D1364" s="77"/>
      <c r="E1364" s="77"/>
    </row>
    <row r="1365" spans="1:5" ht="13.2" x14ac:dyDescent="0.25">
      <c r="A1365" s="144"/>
      <c r="B1365" s="138"/>
      <c r="C1365" s="145"/>
      <c r="D1365" s="77"/>
      <c r="E1365" s="77"/>
    </row>
    <row r="1366" spans="1:5" ht="13.2" x14ac:dyDescent="0.25">
      <c r="A1366" s="144"/>
      <c r="B1366" s="138"/>
      <c r="C1366" s="145"/>
      <c r="D1366" s="77"/>
      <c r="E1366" s="77"/>
    </row>
    <row r="1367" spans="1:5" ht="13.2" x14ac:dyDescent="0.25">
      <c r="A1367" s="144"/>
      <c r="B1367" s="138"/>
      <c r="C1367" s="145"/>
      <c r="D1367" s="77"/>
      <c r="E1367" s="77"/>
    </row>
    <row r="1368" spans="1:5" ht="13.2" x14ac:dyDescent="0.25">
      <c r="A1368" s="144"/>
      <c r="B1368" s="138"/>
      <c r="C1368" s="145"/>
      <c r="D1368" s="77"/>
      <c r="E1368" s="77"/>
    </row>
    <row r="1369" spans="1:5" ht="13.2" x14ac:dyDescent="0.25">
      <c r="A1369" s="144"/>
      <c r="B1369" s="138"/>
      <c r="C1369" s="145"/>
      <c r="D1369" s="77"/>
      <c r="E1369" s="77"/>
    </row>
    <row r="1370" spans="1:5" ht="13.2" x14ac:dyDescent="0.25">
      <c r="A1370" s="144"/>
      <c r="B1370" s="138"/>
      <c r="C1370" s="145"/>
      <c r="D1370" s="77"/>
      <c r="E1370" s="77"/>
    </row>
    <row r="1371" spans="1:5" ht="13.2" x14ac:dyDescent="0.25">
      <c r="A1371" s="144"/>
      <c r="B1371" s="138"/>
      <c r="C1371" s="145"/>
      <c r="D1371" s="77"/>
      <c r="E1371" s="77"/>
    </row>
    <row r="1372" spans="1:5" ht="13.2" x14ac:dyDescent="0.25">
      <c r="A1372" s="144"/>
      <c r="B1372" s="138"/>
      <c r="C1372" s="145"/>
      <c r="D1372" s="77"/>
      <c r="E1372" s="77"/>
    </row>
    <row r="1373" spans="1:5" ht="13.2" x14ac:dyDescent="0.25">
      <c r="A1373" s="144"/>
      <c r="B1373" s="138"/>
      <c r="C1373" s="145"/>
      <c r="D1373" s="77"/>
      <c r="E1373" s="77"/>
    </row>
    <row r="1374" spans="1:5" ht="13.2" x14ac:dyDescent="0.25">
      <c r="A1374" s="144"/>
      <c r="B1374" s="138"/>
      <c r="C1374" s="145"/>
      <c r="D1374" s="77"/>
      <c r="E1374" s="77"/>
    </row>
    <row r="1375" spans="1:5" ht="13.2" x14ac:dyDescent="0.25">
      <c r="A1375" s="144"/>
      <c r="B1375" s="138"/>
      <c r="C1375" s="145"/>
      <c r="D1375" s="77"/>
      <c r="E1375" s="77"/>
    </row>
    <row r="1376" spans="1:5" ht="13.2" x14ac:dyDescent="0.25">
      <c r="A1376" s="144"/>
      <c r="B1376" s="138"/>
      <c r="C1376" s="145"/>
      <c r="D1376" s="77"/>
      <c r="E1376" s="77"/>
    </row>
    <row r="1377" spans="1:5" ht="13.2" x14ac:dyDescent="0.25">
      <c r="A1377" s="144"/>
      <c r="B1377" s="138"/>
      <c r="C1377" s="145"/>
      <c r="D1377" s="77"/>
      <c r="E1377" s="77"/>
    </row>
    <row r="1378" spans="1:5" ht="13.2" x14ac:dyDescent="0.25">
      <c r="A1378" s="144"/>
      <c r="B1378" s="138"/>
      <c r="C1378" s="145"/>
      <c r="D1378" s="77"/>
      <c r="E1378" s="77"/>
    </row>
    <row r="1379" spans="1:5" ht="13.2" x14ac:dyDescent="0.25">
      <c r="A1379" s="144"/>
      <c r="B1379" s="138"/>
      <c r="C1379" s="145"/>
      <c r="D1379" s="77"/>
      <c r="E1379" s="77"/>
    </row>
    <row r="1380" spans="1:5" ht="13.2" x14ac:dyDescent="0.25">
      <c r="A1380" s="144"/>
      <c r="B1380" s="138"/>
      <c r="C1380" s="145"/>
      <c r="D1380" s="77"/>
      <c r="E1380" s="77"/>
    </row>
    <row r="1381" spans="1:5" ht="13.2" x14ac:dyDescent="0.25">
      <c r="A1381" s="144"/>
      <c r="B1381" s="138"/>
      <c r="C1381" s="145"/>
      <c r="D1381" s="77"/>
      <c r="E1381" s="77"/>
    </row>
    <row r="1382" spans="1:5" ht="13.2" x14ac:dyDescent="0.25">
      <c r="A1382" s="144"/>
      <c r="B1382" s="138"/>
      <c r="C1382" s="145"/>
      <c r="D1382" s="77"/>
      <c r="E1382" s="77"/>
    </row>
    <row r="1383" spans="1:5" ht="13.2" x14ac:dyDescent="0.25">
      <c r="A1383" s="144"/>
      <c r="B1383" s="138"/>
      <c r="C1383" s="145"/>
      <c r="D1383" s="77"/>
      <c r="E1383" s="77"/>
    </row>
    <row r="1384" spans="1:5" ht="13.2" x14ac:dyDescent="0.25">
      <c r="A1384" s="144"/>
      <c r="B1384" s="138"/>
      <c r="C1384" s="145"/>
      <c r="D1384" s="77"/>
      <c r="E1384" s="77"/>
    </row>
    <row r="1385" spans="1:5" ht="13.2" x14ac:dyDescent="0.25">
      <c r="A1385" s="144"/>
      <c r="B1385" s="138"/>
      <c r="C1385" s="145"/>
      <c r="D1385" s="77"/>
      <c r="E1385" s="77"/>
    </row>
    <row r="1386" spans="1:5" ht="13.2" x14ac:dyDescent="0.25">
      <c r="A1386" s="144"/>
      <c r="B1386" s="138"/>
      <c r="C1386" s="145"/>
      <c r="D1386" s="77"/>
      <c r="E1386" s="77"/>
    </row>
    <row r="1387" spans="1:5" ht="13.2" x14ac:dyDescent="0.25">
      <c r="A1387" s="144"/>
      <c r="B1387" s="138"/>
      <c r="C1387" s="145"/>
      <c r="D1387" s="77"/>
      <c r="E1387" s="77"/>
    </row>
    <row r="1388" spans="1:5" ht="13.2" x14ac:dyDescent="0.25">
      <c r="A1388" s="144"/>
      <c r="B1388" s="138"/>
      <c r="C1388" s="145"/>
      <c r="D1388" s="77"/>
      <c r="E1388" s="77"/>
    </row>
    <row r="1389" spans="1:5" ht="13.2" x14ac:dyDescent="0.25">
      <c r="A1389" s="144"/>
      <c r="B1389" s="138"/>
      <c r="C1389" s="145"/>
      <c r="D1389" s="77"/>
      <c r="E1389" s="77"/>
    </row>
    <row r="1390" spans="1:5" ht="13.2" x14ac:dyDescent="0.25">
      <c r="A1390" s="144"/>
      <c r="B1390" s="138"/>
      <c r="C1390" s="145"/>
      <c r="D1390" s="77"/>
      <c r="E1390" s="77"/>
    </row>
    <row r="1391" spans="1:5" ht="13.2" x14ac:dyDescent="0.25">
      <c r="A1391" s="144"/>
      <c r="B1391" s="138"/>
      <c r="C1391" s="145"/>
      <c r="D1391" s="77"/>
      <c r="E1391" s="77"/>
    </row>
    <row r="1392" spans="1:5" ht="13.2" x14ac:dyDescent="0.25">
      <c r="A1392" s="144"/>
      <c r="B1392" s="138"/>
      <c r="C1392" s="145"/>
      <c r="D1392" s="77"/>
      <c r="E1392" s="77"/>
    </row>
    <row r="1393" spans="1:5" ht="13.2" x14ac:dyDescent="0.25">
      <c r="A1393" s="144"/>
      <c r="B1393" s="138"/>
      <c r="C1393" s="145"/>
      <c r="D1393" s="77"/>
      <c r="E1393" s="77"/>
    </row>
    <row r="1394" spans="1:5" ht="13.2" x14ac:dyDescent="0.25">
      <c r="A1394" s="144"/>
      <c r="B1394" s="138"/>
      <c r="C1394" s="145"/>
      <c r="D1394" s="77"/>
      <c r="E1394" s="77"/>
    </row>
    <row r="1395" spans="1:5" ht="13.2" x14ac:dyDescent="0.25">
      <c r="A1395" s="144"/>
      <c r="B1395" s="138"/>
      <c r="C1395" s="145"/>
      <c r="D1395" s="77"/>
      <c r="E1395" s="77"/>
    </row>
    <row r="1396" spans="1:5" ht="13.2" x14ac:dyDescent="0.25">
      <c r="A1396" s="144"/>
      <c r="B1396" s="138"/>
      <c r="C1396" s="145"/>
      <c r="D1396" s="77"/>
      <c r="E1396" s="77"/>
    </row>
    <row r="1397" spans="1:5" ht="13.2" x14ac:dyDescent="0.25">
      <c r="A1397" s="144"/>
      <c r="B1397" s="138"/>
      <c r="C1397" s="145"/>
      <c r="D1397" s="77"/>
      <c r="E1397" s="77"/>
    </row>
    <row r="1398" spans="1:5" ht="13.2" x14ac:dyDescent="0.25">
      <c r="A1398" s="144"/>
      <c r="B1398" s="138"/>
      <c r="C1398" s="145"/>
      <c r="D1398" s="77"/>
      <c r="E1398" s="77"/>
    </row>
    <row r="1399" spans="1:5" ht="13.2" x14ac:dyDescent="0.25">
      <c r="A1399" s="144"/>
      <c r="B1399" s="138"/>
      <c r="C1399" s="145"/>
      <c r="D1399" s="77"/>
      <c r="E1399" s="77"/>
    </row>
    <row r="1400" spans="1:5" ht="13.2" x14ac:dyDescent="0.25">
      <c r="A1400" s="144"/>
      <c r="B1400" s="138"/>
      <c r="C1400" s="145"/>
      <c r="D1400" s="77"/>
      <c r="E1400" s="77"/>
    </row>
    <row r="1401" spans="1:5" ht="13.2" x14ac:dyDescent="0.25">
      <c r="A1401" s="144"/>
      <c r="B1401" s="138"/>
      <c r="C1401" s="145"/>
      <c r="D1401" s="77"/>
      <c r="E1401" s="77"/>
    </row>
    <row r="1402" spans="1:5" ht="13.2" x14ac:dyDescent="0.25">
      <c r="A1402" s="144"/>
      <c r="B1402" s="138"/>
      <c r="C1402" s="145"/>
      <c r="D1402" s="77"/>
      <c r="E1402" s="77"/>
    </row>
    <row r="1403" spans="1:5" ht="13.2" x14ac:dyDescent="0.25">
      <c r="A1403" s="144"/>
      <c r="B1403" s="138"/>
      <c r="C1403" s="145"/>
      <c r="D1403" s="77"/>
      <c r="E1403" s="77"/>
    </row>
    <row r="1404" spans="1:5" ht="13.2" x14ac:dyDescent="0.25">
      <c r="A1404" s="144"/>
      <c r="B1404" s="138"/>
      <c r="C1404" s="145"/>
      <c r="D1404" s="77"/>
      <c r="E1404" s="77"/>
    </row>
    <row r="1405" spans="1:5" ht="13.2" x14ac:dyDescent="0.25">
      <c r="A1405" s="144"/>
      <c r="B1405" s="138"/>
      <c r="C1405" s="145"/>
      <c r="D1405" s="77"/>
      <c r="E1405" s="77"/>
    </row>
    <row r="1406" spans="1:5" ht="13.2" x14ac:dyDescent="0.25">
      <c r="A1406" s="144"/>
      <c r="B1406" s="138"/>
      <c r="C1406" s="145"/>
      <c r="D1406" s="77"/>
      <c r="E1406" s="77"/>
    </row>
    <row r="1407" spans="1:5" ht="13.2" x14ac:dyDescent="0.25">
      <c r="A1407" s="144"/>
      <c r="B1407" s="138"/>
      <c r="C1407" s="145"/>
      <c r="D1407" s="77"/>
      <c r="E1407" s="77"/>
    </row>
    <row r="1408" spans="1:5" ht="13.2" x14ac:dyDescent="0.25">
      <c r="A1408" s="144"/>
      <c r="B1408" s="138"/>
      <c r="C1408" s="145"/>
      <c r="D1408" s="77"/>
      <c r="E1408" s="77"/>
    </row>
    <row r="1409" spans="1:5" ht="13.2" x14ac:dyDescent="0.25">
      <c r="A1409" s="144"/>
      <c r="B1409" s="138"/>
      <c r="C1409" s="145"/>
      <c r="D1409" s="77"/>
      <c r="E1409" s="77"/>
    </row>
    <row r="1410" spans="1:5" ht="13.2" x14ac:dyDescent="0.25">
      <c r="A1410" s="144"/>
      <c r="B1410" s="138"/>
      <c r="C1410" s="145"/>
      <c r="D1410" s="77"/>
      <c r="E1410" s="77"/>
    </row>
    <row r="1411" spans="1:5" ht="13.2" x14ac:dyDescent="0.25">
      <c r="A1411" s="144"/>
      <c r="B1411" s="138"/>
      <c r="C1411" s="145"/>
      <c r="D1411" s="77"/>
      <c r="E1411" s="77"/>
    </row>
    <row r="1412" spans="1:5" ht="13.2" x14ac:dyDescent="0.25">
      <c r="A1412" s="144"/>
      <c r="B1412" s="138"/>
      <c r="C1412" s="145"/>
      <c r="D1412" s="77"/>
      <c r="E1412" s="77"/>
    </row>
    <row r="1413" spans="1:5" ht="13.2" x14ac:dyDescent="0.25">
      <c r="A1413" s="144"/>
      <c r="B1413" s="138"/>
      <c r="C1413" s="145"/>
      <c r="D1413" s="77"/>
      <c r="E1413" s="77"/>
    </row>
    <row r="1414" spans="1:5" ht="13.2" x14ac:dyDescent="0.25">
      <c r="A1414" s="144"/>
      <c r="B1414" s="138"/>
      <c r="C1414" s="145"/>
      <c r="D1414" s="77"/>
      <c r="E1414" s="77"/>
    </row>
    <row r="1415" spans="1:5" ht="13.2" x14ac:dyDescent="0.25">
      <c r="A1415" s="144"/>
      <c r="B1415" s="138"/>
      <c r="C1415" s="145"/>
      <c r="D1415" s="77"/>
      <c r="E1415" s="77"/>
    </row>
    <row r="1416" spans="1:5" ht="13.2" x14ac:dyDescent="0.25">
      <c r="A1416" s="144"/>
      <c r="B1416" s="138"/>
      <c r="C1416" s="145"/>
      <c r="D1416" s="77"/>
      <c r="E1416" s="77"/>
    </row>
    <row r="1417" spans="1:5" ht="13.2" x14ac:dyDescent="0.25">
      <c r="A1417" s="144"/>
      <c r="B1417" s="138"/>
      <c r="C1417" s="145"/>
      <c r="D1417" s="77"/>
      <c r="E1417" s="77"/>
    </row>
    <row r="1418" spans="1:5" ht="13.2" x14ac:dyDescent="0.25">
      <c r="A1418" s="144"/>
      <c r="B1418" s="138"/>
      <c r="C1418" s="145"/>
      <c r="D1418" s="77"/>
      <c r="E1418" s="77"/>
    </row>
    <row r="1419" spans="1:5" ht="13.2" x14ac:dyDescent="0.25">
      <c r="A1419" s="144"/>
      <c r="B1419" s="138"/>
      <c r="C1419" s="145"/>
      <c r="D1419" s="77"/>
      <c r="E1419" s="77"/>
    </row>
    <row r="1420" spans="1:5" ht="13.2" x14ac:dyDescent="0.25">
      <c r="A1420" s="144"/>
      <c r="B1420" s="138"/>
      <c r="C1420" s="145"/>
      <c r="D1420" s="77"/>
      <c r="E1420" s="77"/>
    </row>
    <row r="1421" spans="1:5" ht="13.2" x14ac:dyDescent="0.25">
      <c r="A1421" s="144"/>
      <c r="B1421" s="138"/>
      <c r="C1421" s="145"/>
      <c r="D1421" s="77"/>
      <c r="E1421" s="77"/>
    </row>
    <row r="1422" spans="1:5" ht="13.2" x14ac:dyDescent="0.25">
      <c r="A1422" s="144"/>
      <c r="B1422" s="138"/>
      <c r="C1422" s="145"/>
      <c r="D1422" s="77"/>
      <c r="E1422" s="77"/>
    </row>
    <row r="1423" spans="1:5" ht="13.2" x14ac:dyDescent="0.25">
      <c r="A1423" s="144"/>
      <c r="B1423" s="138"/>
      <c r="C1423" s="145"/>
      <c r="D1423" s="77"/>
      <c r="E1423" s="77"/>
    </row>
    <row r="1424" spans="1:5" ht="13.2" x14ac:dyDescent="0.25">
      <c r="A1424" s="144"/>
      <c r="B1424" s="138"/>
      <c r="C1424" s="145"/>
      <c r="D1424" s="77"/>
      <c r="E1424" s="77"/>
    </row>
    <row r="1425" spans="1:5" ht="13.2" x14ac:dyDescent="0.25">
      <c r="A1425" s="144"/>
      <c r="B1425" s="138"/>
      <c r="C1425" s="145"/>
      <c r="D1425" s="77"/>
      <c r="E1425" s="77"/>
    </row>
    <row r="1426" spans="1:5" ht="13.2" x14ac:dyDescent="0.25">
      <c r="A1426" s="144"/>
      <c r="B1426" s="138"/>
      <c r="C1426" s="145"/>
      <c r="D1426" s="77"/>
      <c r="E1426" s="77"/>
    </row>
    <row r="1427" spans="1:5" ht="13.2" x14ac:dyDescent="0.25">
      <c r="A1427" s="144"/>
      <c r="B1427" s="138"/>
      <c r="C1427" s="145"/>
      <c r="D1427" s="77"/>
      <c r="E1427" s="77"/>
    </row>
  </sheetData>
  <mergeCells count="9">
    <mergeCell ref="A40:A58"/>
    <mergeCell ref="A59:A77"/>
    <mergeCell ref="A2:A20"/>
    <mergeCell ref="H7:K7"/>
    <mergeCell ref="H9:I9"/>
    <mergeCell ref="H15:K16"/>
    <mergeCell ref="H19:I19"/>
    <mergeCell ref="A21:A39"/>
    <mergeCell ref="H25:K25"/>
  </mergeCells>
  <conditionalFormatting sqref="D2:D76">
    <cfRule type="cellIs" dxfId="87" priority="1" operator="equal">
      <formula>"j"</formula>
    </cfRule>
  </conditionalFormatting>
  <conditionalFormatting sqref="E2:E76">
    <cfRule type="notContainsBlanks" dxfId="86" priority="2">
      <formula>LEN(TRIM(E2))&gt;0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E9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IFERROR(__xludf.DUMMYFUNCTION("Importrange(""https://docs.google.com/spreadsheets/d/1PDA6RVvLdkOEXNptsUKYzO7v8rhOiBkCUGs3hfTG04E"",""Sheet1!A1:E81"")"),"Week")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IFERROR(__xludf.DUMMYFUNCTION("""COMPUTED_VALUE"""),"Laura")</f>
        <v>Laura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</sheetData>
  <mergeCells count="4">
    <mergeCell ref="A2:A20"/>
    <mergeCell ref="A21:A39"/>
    <mergeCell ref="A40:A58"/>
    <mergeCell ref="A59:A77"/>
  </mergeCells>
  <conditionalFormatting sqref="D2:D76">
    <cfRule type="cellIs" dxfId="85" priority="1" operator="equal">
      <formula>"j"</formula>
    </cfRule>
  </conditionalFormatting>
  <conditionalFormatting sqref="E2:E76">
    <cfRule type="notContainsBlanks" dxfId="84" priority="2">
      <formula>LEN(TRIM(E2))&gt;0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E9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IFERROR(__xludf.DUMMYFUNCTION("Importrange(""https://docs.google.com/spreadsheets/d/1TLBRtM8lX9fq8BbFowh0lhlrhRiEAm3yusjABRFphyk"",""Sheet1!A1:E81"")"),"Week")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IFERROR(__xludf.DUMMYFUNCTION("""COMPUTED_VALUE"""),"Lennart")</f>
        <v>Lennart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</sheetData>
  <mergeCells count="4">
    <mergeCell ref="A2:A20"/>
    <mergeCell ref="A21:A39"/>
    <mergeCell ref="A40:A58"/>
    <mergeCell ref="A59:A77"/>
  </mergeCells>
  <conditionalFormatting sqref="D2:D76">
    <cfRule type="cellIs" dxfId="83" priority="1" operator="equal">
      <formula>"j"</formula>
    </cfRule>
  </conditionalFormatting>
  <conditionalFormatting sqref="E2:E76">
    <cfRule type="notContainsBlanks" dxfId="82" priority="2">
      <formula>LEN(TRIM(E2))&gt;0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12.664062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IFERROR(__xludf.DUMMYFUNCTION("Importrange(""https://docs.google.com/spreadsheets/d/1rRA4Vp2MJCmrxJ6LwtGqE8HLzjejhV1Nwviup9wwL6s"",""Blad1!A1:E81"")"),"Week")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IFERROR(__xludf.DUMMYFUNCTION("""COMPUTED_VALUE"""),"Lieke")</f>
        <v>Lieke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2"/>
      <c r="C77" s="133"/>
      <c r="D77" s="134"/>
      <c r="E77" s="13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81" priority="1" operator="equal">
      <formula>"j"</formula>
    </cfRule>
  </conditionalFormatting>
  <conditionalFormatting sqref="E2:E76">
    <cfRule type="notContainsBlanks" dxfId="80" priority="2">
      <formula>LEN(TRIM(E2))&gt;0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E345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10.2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IFERROR(__xludf.DUMMYFUNCTION("Importrange(""https://docs.google.com/spreadsheets/d/19f2wz9eDoWCzHx9o-OUnG-NiMNjNkd1u9wSzaeMY94A"",""Sheet1!A1:E81"")"),"Week")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IFERROR(__xludf.DUMMYFUNCTION("""COMPUTED_VALUE"""),"Lotte")</f>
        <v>Lotte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 t="str">
        <f ca="1">IFERROR(__xludf.DUMMYFUNCTION("""COMPUTED_VALUE"""),"j")</f>
        <v>j</v>
      </c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 t="str">
        <f ca="1">IFERROR(__xludf.DUMMYFUNCTION("""COMPUTED_VALUE"""),"j")</f>
        <v>j</v>
      </c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 t="str">
        <f ca="1">IFERROR(__xludf.DUMMYFUNCTION("""COMPUTED_VALUE"""),"j")</f>
        <v>j</v>
      </c>
      <c r="E40" s="128"/>
    </row>
    <row r="41" spans="1:5" ht="13.2" x14ac:dyDescent="0.25">
      <c r="A41" s="196"/>
      <c r="B41" s="131"/>
      <c r="C41" s="129"/>
      <c r="D41" s="128" t="str">
        <f ca="1">IFERROR(__xludf.DUMMYFUNCTION("""COMPUTED_VALUE"""),"j")</f>
        <v>j</v>
      </c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 t="str">
        <f ca="1">IFERROR(__xludf.DUMMYFUNCTION("""COMPUTED_VALUE"""),"j")</f>
        <v>j</v>
      </c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 t="str">
        <f ca="1">IFERROR(__xludf.DUMMYFUNCTION("""COMPUTED_VALUE"""),"j")</f>
        <v>j</v>
      </c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 t="str">
        <f ca="1">IFERROR(__xludf.DUMMYFUNCTION("""COMPUTED_VALUE"""),"Geen tentamens dus kan veel werken ")</f>
        <v xml:space="preserve">Geen tentamens dus kan veel werken </v>
      </c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 t="str">
        <f ca="1">IFERROR(__xludf.DUMMYFUNCTION("""COMPUTED_VALUE"""),"Geen tentamens dus kan veel werken ")</f>
        <v xml:space="preserve">Geen tentamens dus kan veel werken </v>
      </c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 t="str">
        <f ca="1">IFERROR(__xludf.DUMMYFUNCTION("""COMPUTED_VALUE"""),"Wintersport dus niet beschikbaar")</f>
        <v>Wintersport dus niet beschikbaar</v>
      </c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</sheetData>
  <mergeCells count="4">
    <mergeCell ref="A2:A20"/>
    <mergeCell ref="A21:A39"/>
    <mergeCell ref="A40:A58"/>
    <mergeCell ref="A59:A77"/>
  </mergeCells>
  <conditionalFormatting sqref="D2:D76">
    <cfRule type="cellIs" dxfId="79" priority="1" operator="equal">
      <formula>"j"</formula>
    </cfRule>
  </conditionalFormatting>
  <conditionalFormatting sqref="E2:E76">
    <cfRule type="notContainsBlanks" dxfId="78" priority="2">
      <formula>LEN(TRIM(E2))&gt;0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E159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5.75" customHeight="1" x14ac:dyDescent="0.45">
      <c r="A1" s="137" t="str">
        <f ca="1">IFERROR(__xludf.DUMMYFUNCTION("Importrange(""https://docs.google.com/spreadsheets/d/1OpdswXMr66mrjfMlOl9SwmKFJ_wwOSrWcS4-58KRLKk"",""Sheet1!A1:E81"")"),"Week")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IFERROR(__xludf.DUMMYFUNCTION("""COMPUTED_VALUE"""),"Luc")</f>
        <v>Luc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</sheetData>
  <mergeCells count="4">
    <mergeCell ref="A2:A20"/>
    <mergeCell ref="A21:A39"/>
    <mergeCell ref="A40:A58"/>
    <mergeCell ref="A59:A77"/>
  </mergeCells>
  <conditionalFormatting sqref="D2:D76">
    <cfRule type="cellIs" dxfId="77" priority="1" operator="equal">
      <formula>"j"</formula>
    </cfRule>
  </conditionalFormatting>
  <conditionalFormatting sqref="E2:E76">
    <cfRule type="notContainsBlanks" dxfId="76" priority="2">
      <formula>LEN(TRIM(E2))&gt;0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E83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IFERROR(__xludf.DUMMYFUNCTION("Importrange(""https://docs.google.com/spreadsheets/d/1rdGFNhPzdx3buPbQRPi4pfuQXzAGMhB05QUOVQAxZjI"",""Sheet1!A1:e81"")"),"Week")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IFERROR(__xludf.DUMMYFUNCTION("""COMPUTED_VALUE"""),"Lucas")</f>
        <v>Lucas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15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</sheetData>
  <mergeCells count="4">
    <mergeCell ref="A2:A20"/>
    <mergeCell ref="A21:A39"/>
    <mergeCell ref="A40:A58"/>
    <mergeCell ref="A59:A77"/>
  </mergeCells>
  <conditionalFormatting sqref="D2:D76">
    <cfRule type="cellIs" dxfId="75" priority="1" operator="equal">
      <formula>"j"</formula>
    </cfRule>
  </conditionalFormatting>
  <conditionalFormatting sqref="E2:E76">
    <cfRule type="notContainsBlanks" dxfId="74" priority="2">
      <formula>LEN(TRIM(E2))&gt;0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sheetData>
    <row r="1" spans="1:5" ht="15.75" customHeight="1" x14ac:dyDescent="0.25">
      <c r="A1" t="str">
        <f ca="1">IFERROR(__xludf.DUMMYFUNCTION("Importrange(""https://docs.google.com/spreadsheets/d/1uBa2nRH5CHhbzz7WgFPgv9bLcFrv3TDZAmbZ6rnpnkY"",""Sheet1!A1:e81"")"),"Week")</f>
        <v>Week</v>
      </c>
      <c r="B1" t="str">
        <f ca="1">IFERROR(__xludf.DUMMYFUNCTION("""COMPUTED_VALUE"""),"Datum")</f>
        <v>Datum</v>
      </c>
      <c r="C1" t="str">
        <f ca="1">IFERROR(__xludf.DUMMYFUNCTION("""COMPUTED_VALUE"""),"Dag")</f>
        <v>Dag</v>
      </c>
      <c r="D1" t="str">
        <f ca="1">IFERROR(__xludf.DUMMYFUNCTION("""COMPUTED_VALUE"""),"Timo")</f>
        <v>Timo</v>
      </c>
      <c r="E1" t="str">
        <f ca="1">IFERROR(__xludf.DUMMYFUNCTION("""COMPUTED_VALUE"""),"Opmerking")</f>
        <v>Opmerking</v>
      </c>
    </row>
    <row r="2" spans="1:5" ht="15.75" customHeight="1" x14ac:dyDescent="0.25">
      <c r="A2">
        <f ca="1">IFERROR(__xludf.DUMMYFUNCTION("""COMPUTED_VALUE"""),3)</f>
        <v>3</v>
      </c>
      <c r="B2" s="155">
        <f ca="1">IFERROR(__xludf.DUMMYFUNCTION("""COMPUTED_VALUE"""),45304)</f>
        <v>45304</v>
      </c>
      <c r="C2" t="str">
        <f ca="1">IFERROR(__xludf.DUMMYFUNCTION("""COMPUTED_VALUE"""),"Maandag")</f>
        <v>Maandag</v>
      </c>
    </row>
    <row r="4" spans="1:5" ht="15.75" customHeight="1" x14ac:dyDescent="0.25">
      <c r="D4" t="str">
        <f ca="1">IFERROR(__xludf.DUMMYFUNCTION("""COMPUTED_VALUE"""),"J")</f>
        <v>J</v>
      </c>
    </row>
    <row r="5" spans="1:5" ht="15.75" customHeight="1" x14ac:dyDescent="0.25">
      <c r="B5" s="155">
        <f ca="1">IFERROR(__xludf.DUMMYFUNCTION("""COMPUTED_VALUE"""),45305)</f>
        <v>45305</v>
      </c>
      <c r="C5" t="str">
        <f ca="1">IFERROR(__xludf.DUMMYFUNCTION("""COMPUTED_VALUE"""),"Dinsdag")</f>
        <v>Dinsdag</v>
      </c>
    </row>
    <row r="7" spans="1:5" ht="15.75" customHeight="1" x14ac:dyDescent="0.25">
      <c r="D7" t="str">
        <f ca="1">IFERROR(__xludf.DUMMYFUNCTION("""COMPUTED_VALUE"""),"J")</f>
        <v>J</v>
      </c>
    </row>
    <row r="8" spans="1:5" ht="15.75" customHeight="1" x14ac:dyDescent="0.25">
      <c r="B8" s="155">
        <f ca="1">IFERROR(__xludf.DUMMYFUNCTION("""COMPUTED_VALUE"""),45306)</f>
        <v>45306</v>
      </c>
      <c r="C8" t="str">
        <f ca="1">IFERROR(__xludf.DUMMYFUNCTION("""COMPUTED_VALUE"""),"Woensdag")</f>
        <v>Woensdag</v>
      </c>
    </row>
    <row r="10" spans="1:5" ht="15.75" customHeight="1" x14ac:dyDescent="0.25">
      <c r="D10" t="str">
        <f ca="1">IFERROR(__xludf.DUMMYFUNCTION("""COMPUTED_VALUE"""),"J")</f>
        <v>J</v>
      </c>
    </row>
    <row r="11" spans="1:5" ht="15.75" customHeight="1" x14ac:dyDescent="0.25">
      <c r="B11" s="155">
        <f ca="1">IFERROR(__xludf.DUMMYFUNCTION("""COMPUTED_VALUE"""),45307)</f>
        <v>45307</v>
      </c>
      <c r="C11" t="str">
        <f ca="1">IFERROR(__xludf.DUMMYFUNCTION("""COMPUTED_VALUE"""),"Donderdag")</f>
        <v>Donderdag</v>
      </c>
    </row>
    <row r="13" spans="1:5" ht="15.75" customHeight="1" x14ac:dyDescent="0.25">
      <c r="D13" t="str">
        <f ca="1">IFERROR(__xludf.DUMMYFUNCTION("""COMPUTED_VALUE"""),"J")</f>
        <v>J</v>
      </c>
    </row>
    <row r="14" spans="1:5" ht="15.75" customHeight="1" x14ac:dyDescent="0.25">
      <c r="B14" s="155">
        <f ca="1">IFERROR(__xludf.DUMMYFUNCTION("""COMPUTED_VALUE"""),45308)</f>
        <v>45308</v>
      </c>
      <c r="C14" t="str">
        <f ca="1">IFERROR(__xludf.DUMMYFUNCTION("""COMPUTED_VALUE"""),"Vrijdag")</f>
        <v>Vrijdag</v>
      </c>
      <c r="D14" t="str">
        <f ca="1">IFERROR(__xludf.DUMMYFUNCTION("""COMPUTED_VALUE"""),"J")</f>
        <v>J</v>
      </c>
    </row>
    <row r="15" spans="1:5" ht="15.75" customHeight="1" x14ac:dyDescent="0.25">
      <c r="D15" t="str">
        <f ca="1">IFERROR(__xludf.DUMMYFUNCTION("""COMPUTED_VALUE"""),"J")</f>
        <v>J</v>
      </c>
    </row>
    <row r="16" spans="1:5" ht="15.75" customHeight="1" x14ac:dyDescent="0.25">
      <c r="D16" t="str">
        <f ca="1">IFERROR(__xludf.DUMMYFUNCTION("""COMPUTED_VALUE"""),"J")</f>
        <v>J</v>
      </c>
    </row>
    <row r="17" spans="1:4" ht="15.75" customHeight="1" x14ac:dyDescent="0.25">
      <c r="B17" s="155">
        <f ca="1">IFERROR(__xludf.DUMMYFUNCTION("""COMPUTED_VALUE"""),45309)</f>
        <v>45309</v>
      </c>
      <c r="C17" t="str">
        <f ca="1">IFERROR(__xludf.DUMMYFUNCTION("""COMPUTED_VALUE"""),"Zaterdag")</f>
        <v>Zaterdag</v>
      </c>
    </row>
    <row r="19" spans="1:4" ht="15.75" customHeight="1" x14ac:dyDescent="0.25">
      <c r="B19" s="155">
        <f ca="1">IFERROR(__xludf.DUMMYFUNCTION("""COMPUTED_VALUE"""),45310)</f>
        <v>45310</v>
      </c>
      <c r="C19" t="str">
        <f ca="1">IFERROR(__xludf.DUMMYFUNCTION("""COMPUTED_VALUE"""),"Zondag")</f>
        <v>Zondag</v>
      </c>
    </row>
    <row r="21" spans="1:4" ht="15.75" customHeight="1" x14ac:dyDescent="0.25">
      <c r="A21">
        <f ca="1">IFERROR(__xludf.DUMMYFUNCTION("""COMPUTED_VALUE"""),4)</f>
        <v>4</v>
      </c>
      <c r="B21" s="155">
        <f ca="1">IFERROR(__xludf.DUMMYFUNCTION("""COMPUTED_VALUE"""),45311)</f>
        <v>45311</v>
      </c>
      <c r="C21" t="str">
        <f ca="1">IFERROR(__xludf.DUMMYFUNCTION("""COMPUTED_VALUE"""),"Maandag")</f>
        <v>Maandag</v>
      </c>
      <c r="D21" t="str">
        <f ca="1">IFERROR(__xludf.DUMMYFUNCTION("""COMPUTED_VALUE"""),"J")</f>
        <v>J</v>
      </c>
    </row>
    <row r="22" spans="1:4" ht="15.75" customHeight="1" x14ac:dyDescent="0.25">
      <c r="D22" t="str">
        <f ca="1">IFERROR(__xludf.DUMMYFUNCTION("""COMPUTED_VALUE"""),"J")</f>
        <v>J</v>
      </c>
    </row>
    <row r="24" spans="1:4" ht="15.75" customHeight="1" x14ac:dyDescent="0.25">
      <c r="B24" s="155">
        <f ca="1">IFERROR(__xludf.DUMMYFUNCTION("""COMPUTED_VALUE"""),45312)</f>
        <v>45312</v>
      </c>
      <c r="C24" t="str">
        <f ca="1">IFERROR(__xludf.DUMMYFUNCTION("""COMPUTED_VALUE"""),"Dinsdag")</f>
        <v>Dinsdag</v>
      </c>
    </row>
    <row r="27" spans="1:4" ht="13.2" x14ac:dyDescent="0.25">
      <c r="B27" s="155">
        <f ca="1">IFERROR(__xludf.DUMMYFUNCTION("""COMPUTED_VALUE"""),45313)</f>
        <v>45313</v>
      </c>
      <c r="C27" t="str">
        <f ca="1">IFERROR(__xludf.DUMMYFUNCTION("""COMPUTED_VALUE"""),"Woensdag")</f>
        <v>Woensdag</v>
      </c>
      <c r="D27" t="str">
        <f ca="1">IFERROR(__xludf.DUMMYFUNCTION("""COMPUTED_VALUE"""),"J")</f>
        <v>J</v>
      </c>
    </row>
    <row r="28" spans="1:4" ht="13.2" x14ac:dyDescent="0.25">
      <c r="D28" t="str">
        <f ca="1">IFERROR(__xludf.DUMMYFUNCTION("""COMPUTED_VALUE"""),"J")</f>
        <v>J</v>
      </c>
    </row>
    <row r="29" spans="1:4" ht="13.2" x14ac:dyDescent="0.25">
      <c r="D29" t="str">
        <f ca="1">IFERROR(__xludf.DUMMYFUNCTION("""COMPUTED_VALUE"""),"J")</f>
        <v>J</v>
      </c>
    </row>
    <row r="30" spans="1:4" ht="13.2" x14ac:dyDescent="0.25">
      <c r="B30" s="155">
        <f ca="1">IFERROR(__xludf.DUMMYFUNCTION("""COMPUTED_VALUE"""),45314)</f>
        <v>45314</v>
      </c>
      <c r="C30" t="str">
        <f ca="1">IFERROR(__xludf.DUMMYFUNCTION("""COMPUTED_VALUE"""),"Donderdag")</f>
        <v>Donderdag</v>
      </c>
      <c r="D30" t="str">
        <f ca="1">IFERROR(__xludf.DUMMYFUNCTION("""COMPUTED_VALUE"""),"J")</f>
        <v>J</v>
      </c>
    </row>
    <row r="31" spans="1:4" ht="13.2" x14ac:dyDescent="0.25">
      <c r="D31" t="str">
        <f ca="1">IFERROR(__xludf.DUMMYFUNCTION("""COMPUTED_VALUE"""),"J")</f>
        <v>J</v>
      </c>
    </row>
    <row r="32" spans="1:4" ht="13.2" x14ac:dyDescent="0.25">
      <c r="D32" t="str">
        <f ca="1">IFERROR(__xludf.DUMMYFUNCTION("""COMPUTED_VALUE"""),"J")</f>
        <v>J</v>
      </c>
    </row>
    <row r="33" spans="1:4" ht="13.2" x14ac:dyDescent="0.25">
      <c r="B33" s="155">
        <f ca="1">IFERROR(__xludf.DUMMYFUNCTION("""COMPUTED_VALUE"""),45315)</f>
        <v>45315</v>
      </c>
      <c r="C33" t="str">
        <f ca="1">IFERROR(__xludf.DUMMYFUNCTION("""COMPUTED_VALUE"""),"Vrijdag")</f>
        <v>Vrijdag</v>
      </c>
      <c r="D33" t="str">
        <f ca="1">IFERROR(__xludf.DUMMYFUNCTION("""COMPUTED_VALUE"""),"J")</f>
        <v>J</v>
      </c>
    </row>
    <row r="34" spans="1:4" ht="13.2" x14ac:dyDescent="0.25">
      <c r="D34" t="str">
        <f ca="1">IFERROR(__xludf.DUMMYFUNCTION("""COMPUTED_VALUE"""),"J")</f>
        <v>J</v>
      </c>
    </row>
    <row r="35" spans="1:4" ht="13.2" x14ac:dyDescent="0.25">
      <c r="D35" t="str">
        <f ca="1">IFERROR(__xludf.DUMMYFUNCTION("""COMPUTED_VALUE"""),"J")</f>
        <v>J</v>
      </c>
    </row>
    <row r="36" spans="1:4" ht="13.2" x14ac:dyDescent="0.25">
      <c r="B36" s="155">
        <f ca="1">IFERROR(__xludf.DUMMYFUNCTION("""COMPUTED_VALUE"""),45316)</f>
        <v>45316</v>
      </c>
      <c r="C36" t="str">
        <f ca="1">IFERROR(__xludf.DUMMYFUNCTION("""COMPUTED_VALUE"""),"Zaterdag")</f>
        <v>Zaterdag</v>
      </c>
    </row>
    <row r="38" spans="1:4" ht="13.2" x14ac:dyDescent="0.25">
      <c r="B38" s="155">
        <f ca="1">IFERROR(__xludf.DUMMYFUNCTION("""COMPUTED_VALUE"""),45317)</f>
        <v>45317</v>
      </c>
      <c r="C38" t="str">
        <f ca="1">IFERROR(__xludf.DUMMYFUNCTION("""COMPUTED_VALUE"""),"Zondag")</f>
        <v>Zondag</v>
      </c>
    </row>
    <row r="40" spans="1:4" ht="13.2" x14ac:dyDescent="0.25">
      <c r="A40">
        <f ca="1">IFERROR(__xludf.DUMMYFUNCTION("""COMPUTED_VALUE"""),5)</f>
        <v>5</v>
      </c>
      <c r="B40" s="155">
        <f ca="1">IFERROR(__xludf.DUMMYFUNCTION("""COMPUTED_VALUE"""),45318)</f>
        <v>45318</v>
      </c>
      <c r="C40" t="str">
        <f ca="1">IFERROR(__xludf.DUMMYFUNCTION("""COMPUTED_VALUE"""),"Maandag")</f>
        <v>Maandag</v>
      </c>
      <c r="D40" t="str">
        <f ca="1">IFERROR(__xludf.DUMMYFUNCTION("""COMPUTED_VALUE"""),"J")</f>
        <v>J</v>
      </c>
    </row>
    <row r="41" spans="1:4" ht="13.2" x14ac:dyDescent="0.25">
      <c r="D41" t="str">
        <f ca="1">IFERROR(__xludf.DUMMYFUNCTION("""COMPUTED_VALUE"""),"J")</f>
        <v>J</v>
      </c>
    </row>
    <row r="42" spans="1:4" ht="13.2" x14ac:dyDescent="0.25">
      <c r="D42" t="str">
        <f ca="1">IFERROR(__xludf.DUMMYFUNCTION("""COMPUTED_VALUE"""),"J")</f>
        <v>J</v>
      </c>
    </row>
    <row r="43" spans="1:4" ht="13.2" x14ac:dyDescent="0.25">
      <c r="B43" s="155">
        <f ca="1">IFERROR(__xludf.DUMMYFUNCTION("""COMPUTED_VALUE"""),45319)</f>
        <v>45319</v>
      </c>
      <c r="C43" t="str">
        <f ca="1">IFERROR(__xludf.DUMMYFUNCTION("""COMPUTED_VALUE"""),"Dinsdag")</f>
        <v>Dinsdag</v>
      </c>
      <c r="D43" t="str">
        <f ca="1">IFERROR(__xludf.DUMMYFUNCTION("""COMPUTED_VALUE"""),"J")</f>
        <v>J</v>
      </c>
    </row>
    <row r="44" spans="1:4" ht="13.2" x14ac:dyDescent="0.25">
      <c r="D44" t="str">
        <f ca="1">IFERROR(__xludf.DUMMYFUNCTION("""COMPUTED_VALUE"""),"J")</f>
        <v>J</v>
      </c>
    </row>
    <row r="45" spans="1:4" ht="13.2" x14ac:dyDescent="0.25">
      <c r="D45" t="str">
        <f ca="1">IFERROR(__xludf.DUMMYFUNCTION("""COMPUTED_VALUE"""),"J")</f>
        <v>J</v>
      </c>
    </row>
    <row r="46" spans="1:4" ht="13.2" x14ac:dyDescent="0.25">
      <c r="B46" s="155">
        <f ca="1">IFERROR(__xludf.DUMMYFUNCTION("""COMPUTED_VALUE"""),45320)</f>
        <v>45320</v>
      </c>
      <c r="C46" t="str">
        <f ca="1">IFERROR(__xludf.DUMMYFUNCTION("""COMPUTED_VALUE"""),"Woensdag")</f>
        <v>Woensdag</v>
      </c>
      <c r="D46" t="str">
        <f ca="1">IFERROR(__xludf.DUMMYFUNCTION("""COMPUTED_VALUE"""),"J")</f>
        <v>J</v>
      </c>
    </row>
    <row r="47" spans="1:4" ht="13.2" x14ac:dyDescent="0.25">
      <c r="D47" t="str">
        <f ca="1">IFERROR(__xludf.DUMMYFUNCTION("""COMPUTED_VALUE"""),"J")</f>
        <v>J</v>
      </c>
    </row>
    <row r="48" spans="1:4" ht="13.2" x14ac:dyDescent="0.25">
      <c r="D48" t="str">
        <f ca="1">IFERROR(__xludf.DUMMYFUNCTION("""COMPUTED_VALUE"""),"J")</f>
        <v>J</v>
      </c>
    </row>
    <row r="49" spans="1:4" ht="13.2" x14ac:dyDescent="0.25">
      <c r="B49" s="155">
        <f ca="1">IFERROR(__xludf.DUMMYFUNCTION("""COMPUTED_VALUE"""),45321)</f>
        <v>45321</v>
      </c>
      <c r="C49" t="str">
        <f ca="1">IFERROR(__xludf.DUMMYFUNCTION("""COMPUTED_VALUE"""),"Donderdag")</f>
        <v>Donderdag</v>
      </c>
      <c r="D49" t="str">
        <f ca="1">IFERROR(__xludf.DUMMYFUNCTION("""COMPUTED_VALUE"""),"J")</f>
        <v>J</v>
      </c>
    </row>
    <row r="50" spans="1:4" ht="13.2" x14ac:dyDescent="0.25">
      <c r="D50" t="str">
        <f ca="1">IFERROR(__xludf.DUMMYFUNCTION("""COMPUTED_VALUE"""),"J")</f>
        <v>J</v>
      </c>
    </row>
    <row r="52" spans="1:4" ht="13.2" x14ac:dyDescent="0.25">
      <c r="B52" s="155">
        <f ca="1">IFERROR(__xludf.DUMMYFUNCTION("""COMPUTED_VALUE"""),45322)</f>
        <v>45322</v>
      </c>
      <c r="C52" t="str">
        <f ca="1">IFERROR(__xludf.DUMMYFUNCTION("""COMPUTED_VALUE"""),"Vrijdag")</f>
        <v>Vrijdag</v>
      </c>
    </row>
    <row r="55" spans="1:4" ht="13.2" x14ac:dyDescent="0.25">
      <c r="B55" s="155">
        <f ca="1">IFERROR(__xludf.DUMMYFUNCTION("""COMPUTED_VALUE"""),45323)</f>
        <v>45323</v>
      </c>
      <c r="C55" t="str">
        <f ca="1">IFERROR(__xludf.DUMMYFUNCTION("""COMPUTED_VALUE"""),"Zaterdag")</f>
        <v>Zaterdag</v>
      </c>
    </row>
    <row r="57" spans="1:4" ht="13.2" x14ac:dyDescent="0.25">
      <c r="B57" s="155">
        <f ca="1">IFERROR(__xludf.DUMMYFUNCTION("""COMPUTED_VALUE"""),45324)</f>
        <v>45324</v>
      </c>
      <c r="C57" t="str">
        <f ca="1">IFERROR(__xludf.DUMMYFUNCTION("""COMPUTED_VALUE"""),"Zondag")</f>
        <v>Zondag</v>
      </c>
    </row>
    <row r="59" spans="1:4" ht="13.2" x14ac:dyDescent="0.25">
      <c r="A59">
        <f ca="1">IFERROR(__xludf.DUMMYFUNCTION("""COMPUTED_VALUE"""),6)</f>
        <v>6</v>
      </c>
      <c r="B59" s="155">
        <f ca="1">IFERROR(__xludf.DUMMYFUNCTION("""COMPUTED_VALUE"""),45325)</f>
        <v>45325</v>
      </c>
      <c r="C59" t="str">
        <f ca="1">IFERROR(__xludf.DUMMYFUNCTION("""COMPUTED_VALUE"""),"Maandag")</f>
        <v>Maandag</v>
      </c>
    </row>
    <row r="62" spans="1:4" ht="13.2" x14ac:dyDescent="0.25">
      <c r="B62" s="155">
        <f ca="1">IFERROR(__xludf.DUMMYFUNCTION("""COMPUTED_VALUE"""),45326)</f>
        <v>45326</v>
      </c>
      <c r="C62" t="str">
        <f ca="1">IFERROR(__xludf.DUMMYFUNCTION("""COMPUTED_VALUE"""),"Dinsdag")</f>
        <v>Dinsdag</v>
      </c>
    </row>
    <row r="65" spans="1:3" ht="13.2" x14ac:dyDescent="0.25">
      <c r="B65" s="155">
        <f ca="1">IFERROR(__xludf.DUMMYFUNCTION("""COMPUTED_VALUE"""),45327)</f>
        <v>45327</v>
      </c>
      <c r="C65" t="str">
        <f ca="1">IFERROR(__xludf.DUMMYFUNCTION("""COMPUTED_VALUE"""),"Woensdag")</f>
        <v>Woensdag</v>
      </c>
    </row>
    <row r="68" spans="1:3" ht="13.2" x14ac:dyDescent="0.25">
      <c r="B68" s="155">
        <f ca="1">IFERROR(__xludf.DUMMYFUNCTION("""COMPUTED_VALUE"""),45328)</f>
        <v>45328</v>
      </c>
      <c r="C68" t="str">
        <f ca="1">IFERROR(__xludf.DUMMYFUNCTION("""COMPUTED_VALUE"""),"Donderdag")</f>
        <v>Donderdag</v>
      </c>
    </row>
    <row r="71" spans="1:3" ht="13.2" x14ac:dyDescent="0.25">
      <c r="B71" s="155">
        <f ca="1">IFERROR(__xludf.DUMMYFUNCTION("""COMPUTED_VALUE"""),45329)</f>
        <v>45329</v>
      </c>
      <c r="C71" t="str">
        <f ca="1">IFERROR(__xludf.DUMMYFUNCTION("""COMPUTED_VALUE"""),"Vrijdag")</f>
        <v>Vrijdag</v>
      </c>
    </row>
    <row r="74" spans="1:3" ht="13.2" x14ac:dyDescent="0.25">
      <c r="B74" s="155">
        <f ca="1">IFERROR(__xludf.DUMMYFUNCTION("""COMPUTED_VALUE"""),45330)</f>
        <v>45330</v>
      </c>
      <c r="C74" t="str">
        <f ca="1">IFERROR(__xludf.DUMMYFUNCTION("""COMPUTED_VALUE"""),"Zaterdag")</f>
        <v>Zaterdag</v>
      </c>
    </row>
    <row r="76" spans="1:3" ht="13.2" x14ac:dyDescent="0.25">
      <c r="B76" s="155">
        <f ca="1">IFERROR(__xludf.DUMMYFUNCTION("""COMPUTED_VALUE"""),45331)</f>
        <v>45331</v>
      </c>
      <c r="C76" t="str">
        <f ca="1">IFERROR(__xludf.DUMMYFUNCTION("""COMPUTED_VALUE"""),"Zondag")</f>
        <v>Zondag</v>
      </c>
    </row>
    <row r="78" spans="1:3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3" ht="13.2" x14ac:dyDescent="0.25">
      <c r="C79">
        <f ca="1">IFERROR(__xludf.DUMMYFUNCTION("""COMPUTED_VALUE"""),4)</f>
        <v>4</v>
      </c>
    </row>
    <row r="80" spans="1:3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sheetData>
    <row r="1" spans="1:5" ht="15.75" customHeight="1" x14ac:dyDescent="0.25">
      <c r="A1" t="str">
        <f ca="1">IFERROR(__xludf.DUMMYFUNCTION("Importrange(""https://docs.google.com/spreadsheets/d/142wR06OxW25TKbU5d1ES92vJwpwZ_m38DmtMdGC1_JQ"",""Sheet1!A1:e81"")"),"Week")</f>
        <v>Week</v>
      </c>
      <c r="B1" t="str">
        <f ca="1">IFERROR(__xludf.DUMMYFUNCTION("""COMPUTED_VALUE"""),"Datum")</f>
        <v>Datum</v>
      </c>
      <c r="C1" t="str">
        <f ca="1">IFERROR(__xludf.DUMMYFUNCTION("""COMPUTED_VALUE"""),"Dag")</f>
        <v>Dag</v>
      </c>
      <c r="D1" t="str">
        <f ca="1">IFERROR(__xludf.DUMMYFUNCTION("""COMPUTED_VALUE"""),"Karel")</f>
        <v>Karel</v>
      </c>
      <c r="E1" t="str">
        <f ca="1">IFERROR(__xludf.DUMMYFUNCTION("""COMPUTED_VALUE"""),"Opmerking")</f>
        <v>Opmerking</v>
      </c>
    </row>
    <row r="2" spans="1:5" ht="15.75" customHeight="1" x14ac:dyDescent="0.25">
      <c r="A2">
        <f ca="1">IFERROR(__xludf.DUMMYFUNCTION("""COMPUTED_VALUE"""),3)</f>
        <v>3</v>
      </c>
      <c r="B2" s="155">
        <f ca="1">IFERROR(__xludf.DUMMYFUNCTION("""COMPUTED_VALUE"""),45304)</f>
        <v>45304</v>
      </c>
      <c r="C2" t="str">
        <f ca="1">IFERROR(__xludf.DUMMYFUNCTION("""COMPUTED_VALUE"""),"Maandag")</f>
        <v>Maandag</v>
      </c>
    </row>
    <row r="5" spans="1:5" ht="15.75" customHeight="1" x14ac:dyDescent="0.25">
      <c r="B5" s="155">
        <f ca="1">IFERROR(__xludf.DUMMYFUNCTION("""COMPUTED_VALUE"""),45305)</f>
        <v>45305</v>
      </c>
      <c r="C5" t="str">
        <f ca="1">IFERROR(__xludf.DUMMYFUNCTION("""COMPUTED_VALUE"""),"Dinsdag")</f>
        <v>Dinsdag</v>
      </c>
    </row>
    <row r="8" spans="1:5" ht="15.75" customHeight="1" x14ac:dyDescent="0.25">
      <c r="B8" s="155">
        <f ca="1">IFERROR(__xludf.DUMMYFUNCTION("""COMPUTED_VALUE"""),45306)</f>
        <v>45306</v>
      </c>
      <c r="C8" t="str">
        <f ca="1">IFERROR(__xludf.DUMMYFUNCTION("""COMPUTED_VALUE"""),"Woensdag")</f>
        <v>Woensdag</v>
      </c>
    </row>
    <row r="11" spans="1:5" ht="15.75" customHeight="1" x14ac:dyDescent="0.25">
      <c r="B11" s="155">
        <f ca="1">IFERROR(__xludf.DUMMYFUNCTION("""COMPUTED_VALUE"""),45307)</f>
        <v>45307</v>
      </c>
      <c r="C11" t="str">
        <f ca="1">IFERROR(__xludf.DUMMYFUNCTION("""COMPUTED_VALUE"""),"Donderdag")</f>
        <v>Donderdag</v>
      </c>
    </row>
    <row r="14" spans="1:5" ht="15.75" customHeight="1" x14ac:dyDescent="0.25">
      <c r="B14" s="155">
        <f ca="1">IFERROR(__xludf.DUMMYFUNCTION("""COMPUTED_VALUE"""),45308)</f>
        <v>45308</v>
      </c>
      <c r="C14" t="str">
        <f ca="1">IFERROR(__xludf.DUMMYFUNCTION("""COMPUTED_VALUE"""),"Vrijdag")</f>
        <v>Vrijdag</v>
      </c>
    </row>
    <row r="17" spans="1:3" ht="15.75" customHeight="1" x14ac:dyDescent="0.25">
      <c r="B17" s="155">
        <f ca="1">IFERROR(__xludf.DUMMYFUNCTION("""COMPUTED_VALUE"""),45309)</f>
        <v>45309</v>
      </c>
      <c r="C17" t="str">
        <f ca="1">IFERROR(__xludf.DUMMYFUNCTION("""COMPUTED_VALUE"""),"Zaterdag")</f>
        <v>Zaterdag</v>
      </c>
    </row>
    <row r="19" spans="1:3" ht="15.75" customHeight="1" x14ac:dyDescent="0.25">
      <c r="B19" s="155">
        <f ca="1">IFERROR(__xludf.DUMMYFUNCTION("""COMPUTED_VALUE"""),45310)</f>
        <v>45310</v>
      </c>
      <c r="C19" t="str">
        <f ca="1">IFERROR(__xludf.DUMMYFUNCTION("""COMPUTED_VALUE"""),"Zondag")</f>
        <v>Zondag</v>
      </c>
    </row>
    <row r="21" spans="1:3" ht="15.75" customHeight="1" x14ac:dyDescent="0.25">
      <c r="A21">
        <f ca="1">IFERROR(__xludf.DUMMYFUNCTION("""COMPUTED_VALUE"""),4)</f>
        <v>4</v>
      </c>
      <c r="B21" s="155">
        <f ca="1">IFERROR(__xludf.DUMMYFUNCTION("""COMPUTED_VALUE"""),45311)</f>
        <v>45311</v>
      </c>
      <c r="C21" t="str">
        <f ca="1">IFERROR(__xludf.DUMMYFUNCTION("""COMPUTED_VALUE"""),"Maandag")</f>
        <v>Maandag</v>
      </c>
    </row>
    <row r="24" spans="1:3" ht="15.75" customHeight="1" x14ac:dyDescent="0.25">
      <c r="B24" s="155">
        <f ca="1">IFERROR(__xludf.DUMMYFUNCTION("""COMPUTED_VALUE"""),45312)</f>
        <v>45312</v>
      </c>
      <c r="C24" t="str">
        <f ca="1">IFERROR(__xludf.DUMMYFUNCTION("""COMPUTED_VALUE"""),"Dinsdag")</f>
        <v>Dinsdag</v>
      </c>
    </row>
    <row r="27" spans="1:3" ht="13.2" x14ac:dyDescent="0.25">
      <c r="B27" s="155">
        <f ca="1">IFERROR(__xludf.DUMMYFUNCTION("""COMPUTED_VALUE"""),45313)</f>
        <v>45313</v>
      </c>
      <c r="C27" t="str">
        <f ca="1">IFERROR(__xludf.DUMMYFUNCTION("""COMPUTED_VALUE"""),"Woensdag")</f>
        <v>Woensdag</v>
      </c>
    </row>
    <row r="30" spans="1:3" ht="13.2" x14ac:dyDescent="0.25">
      <c r="B30" s="155">
        <f ca="1">IFERROR(__xludf.DUMMYFUNCTION("""COMPUTED_VALUE"""),45314)</f>
        <v>45314</v>
      </c>
      <c r="C30" t="str">
        <f ca="1">IFERROR(__xludf.DUMMYFUNCTION("""COMPUTED_VALUE"""),"Donderdag")</f>
        <v>Donderdag</v>
      </c>
    </row>
    <row r="33" spans="1:3" ht="13.2" x14ac:dyDescent="0.25">
      <c r="B33" s="155">
        <f ca="1">IFERROR(__xludf.DUMMYFUNCTION("""COMPUTED_VALUE"""),45315)</f>
        <v>45315</v>
      </c>
      <c r="C33" t="str">
        <f ca="1">IFERROR(__xludf.DUMMYFUNCTION("""COMPUTED_VALUE"""),"Vrijdag")</f>
        <v>Vrijdag</v>
      </c>
    </row>
    <row r="36" spans="1:3" ht="13.2" x14ac:dyDescent="0.25">
      <c r="B36" s="155">
        <f ca="1">IFERROR(__xludf.DUMMYFUNCTION("""COMPUTED_VALUE"""),45316)</f>
        <v>45316</v>
      </c>
      <c r="C36" t="str">
        <f ca="1">IFERROR(__xludf.DUMMYFUNCTION("""COMPUTED_VALUE"""),"Zaterdag")</f>
        <v>Zaterdag</v>
      </c>
    </row>
    <row r="38" spans="1:3" ht="13.2" x14ac:dyDescent="0.25">
      <c r="B38" s="155">
        <f ca="1">IFERROR(__xludf.DUMMYFUNCTION("""COMPUTED_VALUE"""),45317)</f>
        <v>45317</v>
      </c>
      <c r="C38" t="str">
        <f ca="1">IFERROR(__xludf.DUMMYFUNCTION("""COMPUTED_VALUE"""),"Zondag")</f>
        <v>Zondag</v>
      </c>
    </row>
    <row r="40" spans="1:3" ht="13.2" x14ac:dyDescent="0.25">
      <c r="A40">
        <f ca="1">IFERROR(__xludf.DUMMYFUNCTION("""COMPUTED_VALUE"""),5)</f>
        <v>5</v>
      </c>
      <c r="B40" s="155">
        <f ca="1">IFERROR(__xludf.DUMMYFUNCTION("""COMPUTED_VALUE"""),45318)</f>
        <v>45318</v>
      </c>
      <c r="C40" t="str">
        <f ca="1">IFERROR(__xludf.DUMMYFUNCTION("""COMPUTED_VALUE"""),"Maandag")</f>
        <v>Maandag</v>
      </c>
    </row>
    <row r="43" spans="1:3" ht="13.2" x14ac:dyDescent="0.25">
      <c r="B43" s="155">
        <f ca="1">IFERROR(__xludf.DUMMYFUNCTION("""COMPUTED_VALUE"""),45319)</f>
        <v>45319</v>
      </c>
      <c r="C43" t="str">
        <f ca="1">IFERROR(__xludf.DUMMYFUNCTION("""COMPUTED_VALUE"""),"Dinsdag")</f>
        <v>Dinsdag</v>
      </c>
    </row>
    <row r="46" spans="1:3" ht="13.2" x14ac:dyDescent="0.25">
      <c r="B46" s="155">
        <f ca="1">IFERROR(__xludf.DUMMYFUNCTION("""COMPUTED_VALUE"""),45320)</f>
        <v>45320</v>
      </c>
      <c r="C46" t="str">
        <f ca="1">IFERROR(__xludf.DUMMYFUNCTION("""COMPUTED_VALUE"""),"Woensdag")</f>
        <v>Woensdag</v>
      </c>
    </row>
    <row r="49" spans="1:3" ht="13.2" x14ac:dyDescent="0.25">
      <c r="B49" s="155">
        <f ca="1">IFERROR(__xludf.DUMMYFUNCTION("""COMPUTED_VALUE"""),45321)</f>
        <v>45321</v>
      </c>
      <c r="C49" t="str">
        <f ca="1">IFERROR(__xludf.DUMMYFUNCTION("""COMPUTED_VALUE"""),"Donderdag")</f>
        <v>Donderdag</v>
      </c>
    </row>
    <row r="52" spans="1:3" ht="13.2" x14ac:dyDescent="0.25">
      <c r="B52" s="155">
        <f ca="1">IFERROR(__xludf.DUMMYFUNCTION("""COMPUTED_VALUE"""),45322)</f>
        <v>45322</v>
      </c>
      <c r="C52" t="str">
        <f ca="1">IFERROR(__xludf.DUMMYFUNCTION("""COMPUTED_VALUE"""),"Vrijdag")</f>
        <v>Vrijdag</v>
      </c>
    </row>
    <row r="55" spans="1:3" ht="13.2" x14ac:dyDescent="0.25">
      <c r="B55" s="155">
        <f ca="1">IFERROR(__xludf.DUMMYFUNCTION("""COMPUTED_VALUE"""),45323)</f>
        <v>45323</v>
      </c>
      <c r="C55" t="str">
        <f ca="1">IFERROR(__xludf.DUMMYFUNCTION("""COMPUTED_VALUE"""),"Zaterdag")</f>
        <v>Zaterdag</v>
      </c>
    </row>
    <row r="57" spans="1:3" ht="13.2" x14ac:dyDescent="0.25">
      <c r="B57" s="155">
        <f ca="1">IFERROR(__xludf.DUMMYFUNCTION("""COMPUTED_VALUE"""),45324)</f>
        <v>45324</v>
      </c>
      <c r="C57" t="str">
        <f ca="1">IFERROR(__xludf.DUMMYFUNCTION("""COMPUTED_VALUE"""),"Zondag")</f>
        <v>Zondag</v>
      </c>
    </row>
    <row r="59" spans="1:3" ht="13.2" x14ac:dyDescent="0.25">
      <c r="A59">
        <f ca="1">IFERROR(__xludf.DUMMYFUNCTION("""COMPUTED_VALUE"""),6)</f>
        <v>6</v>
      </c>
      <c r="B59" s="155">
        <f ca="1">IFERROR(__xludf.DUMMYFUNCTION("""COMPUTED_VALUE"""),45325)</f>
        <v>45325</v>
      </c>
      <c r="C59" t="str">
        <f ca="1">IFERROR(__xludf.DUMMYFUNCTION("""COMPUTED_VALUE"""),"Maandag")</f>
        <v>Maandag</v>
      </c>
    </row>
    <row r="62" spans="1:3" ht="13.2" x14ac:dyDescent="0.25">
      <c r="B62" s="155">
        <f ca="1">IFERROR(__xludf.DUMMYFUNCTION("""COMPUTED_VALUE"""),45326)</f>
        <v>45326</v>
      </c>
      <c r="C62" t="str">
        <f ca="1">IFERROR(__xludf.DUMMYFUNCTION("""COMPUTED_VALUE"""),"Dinsdag")</f>
        <v>Dinsdag</v>
      </c>
    </row>
    <row r="65" spans="1:3" ht="13.2" x14ac:dyDescent="0.25">
      <c r="B65" s="155">
        <f ca="1">IFERROR(__xludf.DUMMYFUNCTION("""COMPUTED_VALUE"""),45327)</f>
        <v>45327</v>
      </c>
      <c r="C65" t="str">
        <f ca="1">IFERROR(__xludf.DUMMYFUNCTION("""COMPUTED_VALUE"""),"Woensdag")</f>
        <v>Woensdag</v>
      </c>
    </row>
    <row r="68" spans="1:3" ht="13.2" x14ac:dyDescent="0.25">
      <c r="B68" s="155">
        <f ca="1">IFERROR(__xludf.DUMMYFUNCTION("""COMPUTED_VALUE"""),45328)</f>
        <v>45328</v>
      </c>
      <c r="C68" t="str">
        <f ca="1">IFERROR(__xludf.DUMMYFUNCTION("""COMPUTED_VALUE"""),"Donderdag")</f>
        <v>Donderdag</v>
      </c>
    </row>
    <row r="71" spans="1:3" ht="13.2" x14ac:dyDescent="0.25">
      <c r="B71" s="155">
        <f ca="1">IFERROR(__xludf.DUMMYFUNCTION("""COMPUTED_VALUE"""),45329)</f>
        <v>45329</v>
      </c>
      <c r="C71" t="str">
        <f ca="1">IFERROR(__xludf.DUMMYFUNCTION("""COMPUTED_VALUE"""),"Vrijdag")</f>
        <v>Vrijdag</v>
      </c>
    </row>
    <row r="74" spans="1:3" ht="13.2" x14ac:dyDescent="0.25">
      <c r="B74" s="155">
        <f ca="1">IFERROR(__xludf.DUMMYFUNCTION("""COMPUTED_VALUE"""),45330)</f>
        <v>45330</v>
      </c>
      <c r="C74" t="str">
        <f ca="1">IFERROR(__xludf.DUMMYFUNCTION("""COMPUTED_VALUE"""),"Zaterdag")</f>
        <v>Zaterdag</v>
      </c>
    </row>
    <row r="76" spans="1:3" ht="13.2" x14ac:dyDescent="0.25">
      <c r="B76" s="155">
        <f ca="1">IFERROR(__xludf.DUMMYFUNCTION("""COMPUTED_VALUE"""),45331)</f>
        <v>45331</v>
      </c>
      <c r="C76" t="str">
        <f ca="1">IFERROR(__xludf.DUMMYFUNCTION("""COMPUTED_VALUE"""),"Zondag")</f>
        <v>Zondag</v>
      </c>
    </row>
    <row r="78" spans="1:3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3" ht="13.2" x14ac:dyDescent="0.25">
      <c r="C79">
        <f ca="1">IFERROR(__xludf.DUMMYFUNCTION("""COMPUTED_VALUE"""),4)</f>
        <v>4</v>
      </c>
    </row>
    <row r="80" spans="1:3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E10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IFERROR(__xludf.DUMMYFUNCTION("Importrange(""https://docs.google.com/spreadsheets/d/1waKNXzNFMaG0d-fK31hftm-aQnKVaZGE6vZBKuc-MpI"",""Sheet1!A1:e81"")"),"Week")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IFERROR(__xludf.DUMMYFUNCTION("""COMPUTED_VALUE"""),"Luuk")</f>
        <v>Luuk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>
        <f ca="1">IFERROR(__xludf.DUMMYFUNCTION("""COMPUTED_VALUE"""),34)</f>
        <v>34</v>
      </c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>
        <f ca="1">IFERROR(__xludf.DUMMYFUNCTION("""COMPUTED_VALUE"""),40)</f>
        <v>40</v>
      </c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>
        <f ca="1">IFERROR(__xludf.DUMMYFUNCTION("""COMPUTED_VALUE"""),24)</f>
        <v>24</v>
      </c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>
        <f ca="1">IFERROR(__xludf.DUMMYFUNCTION("""COMPUTED_VALUE"""),0)</f>
        <v>0</v>
      </c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</sheetData>
  <mergeCells count="4">
    <mergeCell ref="A2:A20"/>
    <mergeCell ref="A21:A39"/>
    <mergeCell ref="A40:A58"/>
    <mergeCell ref="A59:A77"/>
  </mergeCells>
  <conditionalFormatting sqref="D2:D76">
    <cfRule type="cellIs" dxfId="73" priority="1" operator="equal">
      <formula>"j"</formula>
    </cfRule>
  </conditionalFormatting>
  <conditionalFormatting sqref="E2:E76">
    <cfRule type="notContainsBlanks" dxfId="72" priority="2">
      <formula>LEN(TRIM(E2))&gt;0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E10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IFERROR(__xludf.DUMMYFUNCTION("Importrange(""https://docs.google.com/spreadsheets/d/1l-wu_B0aImzsVNi8Jrm1SobEnAi0DXmhRmF9W9HR8Q0"",""Sheet1!A1:e81"")"),"Week")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IFERROR(__xludf.DUMMYFUNCTION("""COMPUTED_VALUE"""),"Maaike")</f>
        <v>Maaike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</sheetData>
  <mergeCells count="4">
    <mergeCell ref="A2:A20"/>
    <mergeCell ref="A21:A39"/>
    <mergeCell ref="A40:A58"/>
    <mergeCell ref="A59:A77"/>
  </mergeCells>
  <conditionalFormatting sqref="D2:D76">
    <cfRule type="cellIs" dxfId="71" priority="1" operator="equal">
      <formula>"j"</formula>
    </cfRule>
  </conditionalFormatting>
  <conditionalFormatting sqref="E2:E76">
    <cfRule type="notContainsBlanks" dxfId="70" priority="2">
      <formula>LEN(TRIM(E2))&gt;0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IFERROR(__xludf.DUMMYFUNCTION("Importrange(""https://docs.google.com/spreadsheets/d/1Uf9oCc-Dn-oNM93W0DaHBHRfx3-2W7QwbTP8CFVVW9s"",""Sheet1!A1:e81"")"),"Week")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IFERROR(__xludf.DUMMYFUNCTION("""COMPUTED_VALUE"""),"Maarten")</f>
        <v>Maarten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69" priority="1" operator="equal">
      <formula>"j"</formula>
    </cfRule>
  </conditionalFormatting>
  <conditionalFormatting sqref="E2:E76">
    <cfRule type="notContainsBlanks" dxfId="68" priority="2">
      <formula>LEN(TRIM(E2))&gt;0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E10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IFERROR(__xludf.DUMMYFUNCTION("Importrange(""https://docs.google.com/spreadsheets/d/1_OFRfALTuBJMBtvgmsGKsa9KUB3ydZg8u8mcQ8Pa3Iw"",""Sheet1!A1:e81"")"),"Week")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IFERROR(__xludf.DUMMYFUNCTION("""COMPUTED_VALUE"""),"Mats")</f>
        <v>Mats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 t="str">
        <f ca="1">IFERROR(__xludf.DUMMYFUNCTION("""COMPUTED_VALUE"""),"j")</f>
        <v>j</v>
      </c>
      <c r="E59" s="128" t="str">
        <f ca="1">IFERROR(__xludf.DUMMYFUNCTION("""COMPUTED_VALUE"""),"Niet skien dit jaar :(")</f>
        <v>Niet skien dit jaar :(</v>
      </c>
    </row>
    <row r="60" spans="1:5" ht="13.2" x14ac:dyDescent="0.25">
      <c r="A60" s="196"/>
      <c r="B60" s="131"/>
      <c r="C60" s="129"/>
      <c r="D60" s="128" t="str">
        <f ca="1">IFERROR(__xludf.DUMMYFUNCTION("""COMPUTED_VALUE"""),"j")</f>
        <v>j</v>
      </c>
      <c r="E60" s="128" t="str">
        <f ca="1">IFERROR(__xludf.DUMMYFUNCTION("""COMPUTED_VALUE"""),"Voorkeur voor middagshift")</f>
        <v>Voorkeur voor middagshift</v>
      </c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 t="str">
        <f ca="1">IFERROR(__xludf.DUMMYFUNCTION("""COMPUTED_VALUE"""),"j")</f>
        <v>j</v>
      </c>
      <c r="E62" s="128"/>
    </row>
    <row r="63" spans="1:5" ht="13.2" x14ac:dyDescent="0.25">
      <c r="A63" s="196"/>
      <c r="B63" s="131"/>
      <c r="C63" s="129"/>
      <c r="D63" s="128" t="str">
        <f ca="1">IFERROR(__xludf.DUMMYFUNCTION("""COMPUTED_VALUE"""),"j")</f>
        <v>j</v>
      </c>
      <c r="E63" s="128" t="str">
        <f ca="1">IFERROR(__xludf.DUMMYFUNCTION("""COMPUTED_VALUE"""),"Voorkeur voor middagshift")</f>
        <v>Voorkeur voor middagshift</v>
      </c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 t="str">
        <f ca="1">IFERROR(__xludf.DUMMYFUNCTION("""COMPUTED_VALUE"""),"j")</f>
        <v>j</v>
      </c>
      <c r="E65" s="128"/>
    </row>
    <row r="66" spans="1:5" ht="13.2" x14ac:dyDescent="0.25">
      <c r="A66" s="196"/>
      <c r="B66" s="131"/>
      <c r="C66" s="129"/>
      <c r="D66" s="128" t="str">
        <f ca="1">IFERROR(__xludf.DUMMYFUNCTION("""COMPUTED_VALUE"""),"j")</f>
        <v>j</v>
      </c>
      <c r="E66" s="128" t="str">
        <f ca="1">IFERROR(__xludf.DUMMYFUNCTION("""COMPUTED_VALUE"""),"Voorkeur voor middagshift")</f>
        <v>Voorkeur voor middagshift</v>
      </c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 t="str">
        <f ca="1">IFERROR(__xludf.DUMMYFUNCTION("""COMPUTED_VALUE"""),"j")</f>
        <v>j</v>
      </c>
      <c r="E68" s="128"/>
    </row>
    <row r="69" spans="1:5" ht="13.2" x14ac:dyDescent="0.25">
      <c r="A69" s="196"/>
      <c r="B69" s="131"/>
      <c r="C69" s="129"/>
      <c r="D69" s="128" t="str">
        <f ca="1">IFERROR(__xludf.DUMMYFUNCTION("""COMPUTED_VALUE"""),"j")</f>
        <v>j</v>
      </c>
      <c r="E69" s="128" t="str">
        <f ca="1">IFERROR(__xludf.DUMMYFUNCTION("""COMPUTED_VALUE"""),"Voorkeur voor middagshift")</f>
        <v>Voorkeur voor middagshift</v>
      </c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 t="str">
        <f ca="1">IFERROR(__xludf.DUMMYFUNCTION("""COMPUTED_VALUE"""),"j")</f>
        <v>j</v>
      </c>
      <c r="E71" s="128"/>
    </row>
    <row r="72" spans="1:5" ht="13.2" x14ac:dyDescent="0.25">
      <c r="A72" s="196"/>
      <c r="B72" s="131"/>
      <c r="C72" s="129"/>
      <c r="D72" s="128" t="str">
        <f ca="1">IFERROR(__xludf.DUMMYFUNCTION("""COMPUTED_VALUE"""),"j")</f>
        <v>j</v>
      </c>
      <c r="E72" s="128" t="str">
        <f ca="1">IFERROR(__xludf.DUMMYFUNCTION("""COMPUTED_VALUE"""),"Voorkeur voor middagshift")</f>
        <v>Voorkeur voor middagshift</v>
      </c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>
        <f ca="1">IFERROR(__xludf.DUMMYFUNCTION("""COMPUTED_VALUE"""),20)</f>
        <v>20</v>
      </c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>
        <f ca="1">IFERROR(__xludf.DUMMYFUNCTION("""COMPUTED_VALUE"""),20)</f>
        <v>20</v>
      </c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>
        <f ca="1">IFERROR(__xludf.DUMMYFUNCTION("""COMPUTED_VALUE"""),12)</f>
        <v>12</v>
      </c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>
        <f ca="1">IFERROR(__xludf.DUMMYFUNCTION("""COMPUTED_VALUE"""),12)</f>
        <v>12</v>
      </c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</sheetData>
  <mergeCells count="4">
    <mergeCell ref="A2:A20"/>
    <mergeCell ref="A21:A39"/>
    <mergeCell ref="A40:A58"/>
    <mergeCell ref="A59:A77"/>
  </mergeCells>
  <conditionalFormatting sqref="D2:D76">
    <cfRule type="cellIs" dxfId="67" priority="1" operator="equal">
      <formula>"j"</formula>
    </cfRule>
  </conditionalFormatting>
  <conditionalFormatting sqref="E2:E76">
    <cfRule type="notContainsBlanks" dxfId="66" priority="2">
      <formula>LEN(TRIM(E2))&gt;0</formula>
    </cfRule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E10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IFERROR(__xludf.DUMMYFUNCTION("Importrange(""https://docs.google.com/spreadsheets/d/1lf80Oo5LJjrtr-ogETd5JAqWsGQHCeUGKUzVBGRO1FE"",""Sheet1!A1:e81"")"),"Week")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IFERROR(__xludf.DUMMYFUNCTION("""COMPUTED_VALUE"""),"Matthijs")</f>
        <v>Matthijs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 t="str">
        <f ca="1">IFERROR(__xludf.DUMMYFUNCTION("""COMPUTED_VALUE"""),"j")</f>
        <v>j</v>
      </c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 t="str">
        <f ca="1">IFERROR(__xludf.DUMMYFUNCTION("""COMPUTED_VALUE"""),"j")</f>
        <v>j</v>
      </c>
      <c r="E52" s="128"/>
    </row>
    <row r="53" spans="1:5" ht="13.2" x14ac:dyDescent="0.25">
      <c r="A53" s="196"/>
      <c r="B53" s="131"/>
      <c r="C53" s="129"/>
      <c r="D53" s="128" t="str">
        <f ca="1">IFERROR(__xludf.DUMMYFUNCTION("""COMPUTED_VALUE"""),"j")</f>
        <v>j</v>
      </c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 t="str">
        <f ca="1">IFERROR(__xludf.DUMMYFUNCTION("""COMPUTED_VALUE"""),"j")</f>
        <v>j</v>
      </c>
      <c r="E57" s="128"/>
    </row>
    <row r="58" spans="1:5" ht="13.2" x14ac:dyDescent="0.25">
      <c r="A58" s="197"/>
      <c r="B58" s="131"/>
      <c r="C58" s="129"/>
      <c r="D58" s="128" t="str">
        <f ca="1">IFERROR(__xludf.DUMMYFUNCTION("""COMPUTED_VALUE"""),"j")</f>
        <v>j</v>
      </c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 t="str">
        <f ca="1">IFERROR(__xludf.DUMMYFUNCTION("""COMPUTED_VALUE"""),"j")</f>
        <v>j</v>
      </c>
      <c r="E59" s="128"/>
    </row>
    <row r="60" spans="1:5" ht="13.2" x14ac:dyDescent="0.25">
      <c r="A60" s="196"/>
      <c r="B60" s="131"/>
      <c r="C60" s="129"/>
      <c r="D60" s="128" t="str">
        <f ca="1">IFERROR(__xludf.DUMMYFUNCTION("""COMPUTED_VALUE"""),"j")</f>
        <v>j</v>
      </c>
      <c r="E60" s="128"/>
    </row>
    <row r="61" spans="1:5" ht="13.2" x14ac:dyDescent="0.25">
      <c r="A61" s="196"/>
      <c r="B61" s="128"/>
      <c r="C61" s="130"/>
      <c r="D61" s="128" t="str">
        <f ca="1">IFERROR(__xludf.DUMMYFUNCTION("""COMPUTED_VALUE"""),"j")</f>
        <v>j</v>
      </c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 t="str">
        <f ca="1">IFERROR(__xludf.DUMMYFUNCTION("""COMPUTED_VALUE"""),"j")</f>
        <v>j</v>
      </c>
      <c r="E62" s="128"/>
    </row>
    <row r="63" spans="1:5" ht="13.2" x14ac:dyDescent="0.25">
      <c r="A63" s="196"/>
      <c r="B63" s="131"/>
      <c r="C63" s="129"/>
      <c r="D63" s="128" t="str">
        <f ca="1">IFERROR(__xludf.DUMMYFUNCTION("""COMPUTED_VALUE"""),"j")</f>
        <v>j</v>
      </c>
      <c r="E63" s="128"/>
    </row>
    <row r="64" spans="1:5" ht="13.2" x14ac:dyDescent="0.25">
      <c r="A64" s="196"/>
      <c r="B64" s="128"/>
      <c r="C64" s="130"/>
      <c r="D64" s="128" t="str">
        <f ca="1">IFERROR(__xludf.DUMMYFUNCTION("""COMPUTED_VALUE"""),"j")</f>
        <v>j</v>
      </c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 t="str">
        <f ca="1">IFERROR(__xludf.DUMMYFUNCTION("""COMPUTED_VALUE"""),"j")</f>
        <v>j</v>
      </c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 t="str">
        <f ca="1">IFERROR(__xludf.DUMMYFUNCTION("""COMPUTED_VALUE"""),"j")</f>
        <v>j</v>
      </c>
      <c r="E68" s="128"/>
    </row>
    <row r="69" spans="1:5" ht="13.2" x14ac:dyDescent="0.25">
      <c r="A69" s="196"/>
      <c r="B69" s="131"/>
      <c r="C69" s="129"/>
      <c r="D69" s="128" t="str">
        <f ca="1">IFERROR(__xludf.DUMMYFUNCTION("""COMPUTED_VALUE"""),"j")</f>
        <v>j</v>
      </c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5"/>
      <c r="C77" s="129"/>
      <c r="D77" s="64" t="str">
        <f ca="1">IFERROR(__xludf.DUMMYFUNCTION("""COMPUTED_VALUE"""),"j")</f>
        <v>j</v>
      </c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</sheetData>
  <mergeCells count="4">
    <mergeCell ref="A2:A20"/>
    <mergeCell ref="A21:A39"/>
    <mergeCell ref="A40:A58"/>
    <mergeCell ref="A59:A77"/>
  </mergeCells>
  <conditionalFormatting sqref="D2:D76">
    <cfRule type="cellIs" dxfId="65" priority="1" operator="equal">
      <formula>"j"</formula>
    </cfRule>
  </conditionalFormatting>
  <conditionalFormatting sqref="E2:E76">
    <cfRule type="notContainsBlanks" dxfId="64" priority="2">
      <formula>LEN(TRIM(E2))&gt;0</formula>
    </cfRule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E9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IFERROR(__xludf.DUMMYFUNCTION("Importrange(""https://docs.google.com/spreadsheets/d/1fgG-5HDV-hosCjKQoR3rs9Rn_mDczEoz9iOY7P9w8iY"",""Sheet1!A1:E81"")"),"Week")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IFERROR(__xludf.DUMMYFUNCTION("""COMPUTED_VALUE"""),"Martijn")</f>
        <v>Martijn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</sheetData>
  <mergeCells count="4">
    <mergeCell ref="A2:A20"/>
    <mergeCell ref="A21:A39"/>
    <mergeCell ref="A40:A58"/>
    <mergeCell ref="A59:A77"/>
  </mergeCells>
  <conditionalFormatting sqref="D2:D76">
    <cfRule type="cellIs" dxfId="63" priority="1" operator="equal">
      <formula>"j"</formula>
    </cfRule>
  </conditionalFormatting>
  <conditionalFormatting sqref="E2:E76">
    <cfRule type="notContainsBlanks" dxfId="62" priority="2">
      <formula>LEN(TRIM(E2))&gt;0</formula>
    </cfRule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E344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8867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IFERROR(__xludf.DUMMYFUNCTION("Importrange(""https://docs.google.com/spreadsheets/d/1oj3DkiAG6yb1-ks6Hi9LFG1yk9bUdcOziv4DkdeYLbM"",""Sheet1!A1:E81"")"),"Week")</f>
        <v>Week</v>
      </c>
      <c r="B1" s="124" t="str">
        <f ca="1">IFERROR(__xludf.DUMMYFUNCTION("""COMPUTED_VALUE"""),"Datum")</f>
        <v>Datum</v>
      </c>
      <c r="C1" s="125" t="str">
        <f ca="1">IFERROR(__xludf.DUMMYFUNCTION("""COMPUTED_VALUE"""),"Dag")</f>
        <v>Dag</v>
      </c>
      <c r="D1" t="str">
        <f ca="1">IFERROR(__xludf.DUMMYFUNCTION("""COMPUTED_VALUE"""),"Mart")</f>
        <v>Mart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 t="str">
        <f ca="1">IFERROR(__xludf.DUMMYFUNCTION("""COMPUTED_VALUE"""),"j")</f>
        <v>j</v>
      </c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 t="str">
        <f ca="1">IFERROR(__xludf.DUMMYFUNCTION("""COMPUTED_VALUE"""),"j")</f>
        <v>j</v>
      </c>
      <c r="E40" s="128"/>
    </row>
    <row r="41" spans="1:5" ht="13.2" x14ac:dyDescent="0.25">
      <c r="A41" s="196"/>
      <c r="B41" s="131"/>
      <c r="C41" s="129"/>
      <c r="D41" s="128" t="str">
        <f ca="1">IFERROR(__xludf.DUMMYFUNCTION("""COMPUTED_VALUE"""),"j")</f>
        <v>j</v>
      </c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 t="str">
        <f ca="1">IFERROR(__xludf.DUMMYFUNCTION("""COMPUTED_VALUE"""),"j")</f>
        <v>j</v>
      </c>
      <c r="E59" s="128"/>
    </row>
    <row r="60" spans="1:5" ht="13.2" x14ac:dyDescent="0.25">
      <c r="A60" s="196"/>
      <c r="B60" s="131"/>
      <c r="C60" s="129"/>
      <c r="D60" s="128" t="str">
        <f ca="1">IFERROR(__xludf.DUMMYFUNCTION("""COMPUTED_VALUE"""),"j")</f>
        <v>j</v>
      </c>
      <c r="E60" s="128"/>
    </row>
    <row r="61" spans="1:5" ht="13.2" x14ac:dyDescent="0.25">
      <c r="A61" s="196"/>
      <c r="B61" s="128"/>
      <c r="C61" s="130"/>
      <c r="D61" s="128" t="str">
        <f ca="1">IFERROR(__xludf.DUMMYFUNCTION("""COMPUTED_VALUE"""),"j")</f>
        <v>j</v>
      </c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 t="str">
        <f ca="1">IFERROR(__xludf.DUMMYFUNCTION("""COMPUTED_VALUE"""),"j")</f>
        <v>j</v>
      </c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 t="str">
        <f ca="1">IFERROR(__xludf.DUMMYFUNCTION("""COMPUTED_VALUE"""),"j")</f>
        <v>j</v>
      </c>
      <c r="E66" s="128"/>
    </row>
    <row r="67" spans="1:5" ht="13.2" x14ac:dyDescent="0.25">
      <c r="A67" s="196"/>
      <c r="B67" s="128"/>
      <c r="C67" s="130"/>
      <c r="D67" s="128" t="str">
        <f ca="1">IFERROR(__xludf.DUMMYFUNCTION("""COMPUTED_VALUE"""),"j")</f>
        <v>j</v>
      </c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 t="str">
        <f ca="1">IFERROR(__xludf.DUMMYFUNCTION("""COMPUTED_VALUE"""),"j")</f>
        <v>j</v>
      </c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</sheetData>
  <mergeCells count="4">
    <mergeCell ref="A2:A20"/>
    <mergeCell ref="A21:A39"/>
    <mergeCell ref="A40:A58"/>
    <mergeCell ref="A59:A77"/>
  </mergeCells>
  <conditionalFormatting sqref="D2:D76">
    <cfRule type="cellIs" dxfId="61" priority="1" operator="equal">
      <formula>"j"</formula>
    </cfRule>
  </conditionalFormatting>
  <conditionalFormatting sqref="E2:E76">
    <cfRule type="notContainsBlanks" dxfId="60" priority="2">
      <formula>LEN(TRIM(E2))&gt;0</formula>
    </cfRule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E9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IFERROR(__xludf.DUMMYFUNCTION("Importrange(""https://docs.google.com/spreadsheets/d/1EHJfwRH-om2xF7F4uVR319acVBKOFtTz20FP4A0bK3E/edit#gid=0"",""Sheet1!A1:E81"")"),"Week")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IFERROR(__xludf.DUMMYFUNCTION("""COMPUTED_VALUE"""),"Max")</f>
        <v>Max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</sheetData>
  <mergeCells count="4">
    <mergeCell ref="A2:A20"/>
    <mergeCell ref="A21:A39"/>
    <mergeCell ref="A40:A58"/>
    <mergeCell ref="A59:A77"/>
  </mergeCells>
  <conditionalFormatting sqref="D2:D76">
    <cfRule type="cellIs" dxfId="59" priority="1" operator="equal">
      <formula>"j"</formula>
    </cfRule>
  </conditionalFormatting>
  <conditionalFormatting sqref="E2:E76">
    <cfRule type="notContainsBlanks" dxfId="58" priority="2">
      <formula>LEN(TRIM(E2))&gt;0</formula>
    </cfRule>
  </conditionalFormatting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12.664062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IFERROR(__xludf.DUMMYFUNCTION("Importrange(""https://docs.google.com/spreadsheets/d/1NK1hR5jq6nw9B5tf55WAevpyDhYz4w3P_dYIb6hg2Js"",""Blad1!A1:E81"")"),"Week")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IFERROR(__xludf.DUMMYFUNCTION("""COMPUTED_VALUE"""),"MaxB")</f>
        <v>MaxB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 t="str">
        <f ca="1">IFERROR(__xludf.DUMMYFUNCTION("""COMPUTED_VALUE"""),"j")</f>
        <v>j</v>
      </c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5" ht="15.75" customHeight="1" x14ac:dyDescent="0.25">
      <c r="A15" s="196"/>
      <c r="B15" s="131"/>
      <c r="C15" s="129"/>
      <c r="D15" s="128" t="str">
        <f ca="1">IFERROR(__xludf.DUMMYFUNCTION("""COMPUTED_VALUE"""),"j")</f>
        <v>j</v>
      </c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2"/>
      <c r="C77" s="133"/>
      <c r="D77" s="134"/>
      <c r="E77" s="13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57" priority="1" operator="equal">
      <formula>"j"</formula>
    </cfRule>
  </conditionalFormatting>
  <conditionalFormatting sqref="E2:E76">
    <cfRule type="notContainsBlanks" dxfId="56" priority="2">
      <formula>LEN(TRIM(E2))&gt;0</formula>
    </cfRule>
  </conditionalFormatting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E344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8867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IFERROR(__xludf.DUMMYFUNCTION("Importrange(""https://docs.google.com/spreadsheets/d/17F8x5SxazCCtDKekPxD02JIlyuN9efUkz85nqaRiXcI"",""Sheet1!A1:E81"")"),"Week")</f>
        <v>Week</v>
      </c>
      <c r="B1" s="124" t="str">
        <f ca="1">IFERROR(__xludf.DUMMYFUNCTION("""COMPUTED_VALUE"""),"Datum")</f>
        <v>Datum</v>
      </c>
      <c r="C1" s="125" t="str">
        <f ca="1">IFERROR(__xludf.DUMMYFUNCTION("""COMPUTED_VALUE"""),"Dag")</f>
        <v>Dag</v>
      </c>
      <c r="D1" t="str">
        <f ca="1">IFERROR(__xludf.DUMMYFUNCTION("""COMPUTED_VALUE"""),"Meike")</f>
        <v>Meike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</sheetData>
  <mergeCells count="4">
    <mergeCell ref="A2:A20"/>
    <mergeCell ref="A21:A39"/>
    <mergeCell ref="A40:A58"/>
    <mergeCell ref="A59:A77"/>
  </mergeCells>
  <conditionalFormatting sqref="D2:D76">
    <cfRule type="cellIs" dxfId="55" priority="1" operator="equal">
      <formula>"j"</formula>
    </cfRule>
  </conditionalFormatting>
  <conditionalFormatting sqref="E2:E76">
    <cfRule type="notContainsBlanks" dxfId="54" priority="2">
      <formula>LEN(TRIM(E2))&gt;0</formula>
    </cfRule>
  </conditionalFormatting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E8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2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IFERROR(__xludf.DUMMYFUNCTION("Importrange(""https://docs.google.com/spreadsheets/d/1fxnFmSU9kIBXg0fdELBHAzZzhLXJLJVH7KX2xd-fGF4"",""Blad1!A1:e81"")"),"Week")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IFERROR(__xludf.DUMMYFUNCTION("""COMPUTED_VALUE"""),"Merlijn")</f>
        <v>Merlijn</v>
      </c>
      <c r="E1" s="124"/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5" ht="15.75" customHeight="1" x14ac:dyDescent="0.25">
      <c r="A15" s="196"/>
      <c r="B15" s="131"/>
      <c r="C15" s="129"/>
      <c r="D15" s="128" t="str">
        <f ca="1">IFERROR(__xludf.DUMMYFUNCTION("""COMPUTED_VALUE"""),"j")</f>
        <v>j</v>
      </c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15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 t="str">
        <f ca="1">IFERROR(__xludf.DUMMYFUNCTION("""COMPUTED_VALUE"""),"Graag dubble shifts met voorkeur middag + avond")</f>
        <v>Graag dubble shifts met voorkeur middag + avond</v>
      </c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 t="str">
        <f ca="1">IFERROR(__xludf.DUMMYFUNCTION("""COMPUTED_VALUE"""),"Graag dubble shifts met voorkeur middag + avond")</f>
        <v>Graag dubble shifts met voorkeur middag + avond</v>
      </c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 t="str">
        <f ca="1">IFERROR(__xludf.DUMMYFUNCTION("""COMPUTED_VALUE"""),"Graag dubble shifts met voorkeur middag + avond")</f>
        <v>Graag dubble shifts met voorkeur middag + avond</v>
      </c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 t="str">
        <f ca="1">IFERROR(__xludf.DUMMYFUNCTION("""COMPUTED_VALUE"""),"Niet beschrikbaar op vakantie")</f>
        <v>Niet beschrikbaar op vakantie</v>
      </c>
      <c r="E81" s="77"/>
    </row>
    <row r="82" spans="1:5" ht="13.2" x14ac:dyDescent="0.25">
      <c r="A82" s="77"/>
      <c r="B82" s="77"/>
      <c r="C82" s="77"/>
      <c r="D82" s="77"/>
      <c r="E82" s="77"/>
    </row>
  </sheetData>
  <mergeCells count="4">
    <mergeCell ref="A2:A20"/>
    <mergeCell ref="A21:A39"/>
    <mergeCell ref="A40:A58"/>
    <mergeCell ref="A59:A77"/>
  </mergeCells>
  <conditionalFormatting sqref="D2:D76">
    <cfRule type="cellIs" dxfId="53" priority="1" operator="equal">
      <formula>"j"</formula>
    </cfRule>
  </conditionalFormatting>
  <conditionalFormatting sqref="E2:E76">
    <cfRule type="notContainsBlanks" dxfId="52" priority="2">
      <formula>LEN(TRIM(E2))&gt;0</formula>
    </cfRule>
  </conditionalFormatting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E83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IFERROR(__xludf.DUMMYFUNCTION("Importrange(""https://docs.google.com/spreadsheets/d/1pT4wsg2H3k2rjsbUl2cRk3oBxyE5KQQIFnTJkCXOGRA"",""Blad1!A1:e81"")"),"Week")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IFERROR(__xludf.DUMMYFUNCTION("""COMPUTED_VALUE"""),"Mick")</f>
        <v>Mick</v>
      </c>
      <c r="E1" s="124"/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15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</sheetData>
  <mergeCells count="4">
    <mergeCell ref="A2:A20"/>
    <mergeCell ref="A21:A39"/>
    <mergeCell ref="A40:A58"/>
    <mergeCell ref="A59:A77"/>
  </mergeCells>
  <conditionalFormatting sqref="D2:D76">
    <cfRule type="cellIs" dxfId="51" priority="1" operator="equal">
      <formula>"j"</formula>
    </cfRule>
  </conditionalFormatting>
  <conditionalFormatting sqref="E2:E76">
    <cfRule type="notContainsBlanks" dxfId="50" priority="2">
      <formula>LEN(TRIM(E2))&gt;0</formula>
    </cfRule>
  </conditionalFormatting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E1001"/>
  <sheetViews>
    <sheetView workbookViewId="0"/>
  </sheetViews>
  <sheetFormatPr defaultColWidth="12.6640625" defaultRowHeight="15.75" customHeight="1" x14ac:dyDescent="0.25"/>
  <cols>
    <col min="1" max="1" width="7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IFERROR(__xludf.DUMMYFUNCTION("Importrange(""https://docs.google.com/spreadsheets/d/1kRST-DCiZvCy397YweJIt2_wgY8WYEXc5Y48Mp18wAI/edit#gid=0"",""blad1!A1:e81"")"),"Week")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IFERROR(__xludf.DUMMYFUNCTION("""COMPUTED_VALUE"""),"Miguel")</f>
        <v>Miguel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138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138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138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138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138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138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138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138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138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138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138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138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138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138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138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138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138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138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138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138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138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138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138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138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138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138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138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138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138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138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138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138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138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138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138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138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138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138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138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138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138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138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138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138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138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138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138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138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138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138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138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138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138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138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138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138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138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138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138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138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138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138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138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138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138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138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138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138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138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138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138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138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138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138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138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138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138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138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138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138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138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138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138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138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138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138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138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138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138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138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138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138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138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138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138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138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138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138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138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138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138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138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138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138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138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138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138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138"/>
      <c r="C370" s="77"/>
      <c r="D370" s="77"/>
      <c r="E370" s="77"/>
    </row>
    <row r="371" spans="1:5" ht="13.2" x14ac:dyDescent="0.25">
      <c r="A371" s="139"/>
      <c r="B371" s="140"/>
      <c r="C371" s="129"/>
      <c r="D371" s="128"/>
      <c r="E371" s="77"/>
    </row>
    <row r="372" spans="1:5" ht="13.2" x14ac:dyDescent="0.25">
      <c r="A372" s="139"/>
      <c r="B372" s="128"/>
      <c r="C372" s="130"/>
      <c r="D372" s="141"/>
      <c r="E372" s="77"/>
    </row>
    <row r="373" spans="1:5" ht="14.4" x14ac:dyDescent="0.3">
      <c r="A373" s="139"/>
      <c r="B373" s="142"/>
      <c r="C373" s="127"/>
      <c r="D373" s="128"/>
      <c r="E373" s="77"/>
    </row>
    <row r="374" spans="1:5" ht="13.2" x14ac:dyDescent="0.25">
      <c r="A374" s="139"/>
      <c r="B374" s="140"/>
      <c r="C374" s="129"/>
      <c r="D374" s="128"/>
      <c r="E374" s="77"/>
    </row>
    <row r="375" spans="1:5" ht="13.2" x14ac:dyDescent="0.25">
      <c r="A375" s="139"/>
      <c r="B375" s="131"/>
      <c r="C375" s="130"/>
      <c r="D375" s="141"/>
      <c r="E375" s="77"/>
    </row>
    <row r="376" spans="1:5" ht="14.4" x14ac:dyDescent="0.3">
      <c r="A376" s="139"/>
      <c r="B376" s="142"/>
      <c r="C376" s="127"/>
      <c r="D376" s="128"/>
      <c r="E376" s="77"/>
    </row>
    <row r="377" spans="1:5" ht="13.2" x14ac:dyDescent="0.25">
      <c r="A377" s="139"/>
      <c r="B377" s="140"/>
      <c r="C377" s="129"/>
      <c r="D377" s="128"/>
      <c r="E377" s="77"/>
    </row>
    <row r="378" spans="1:5" ht="13.2" x14ac:dyDescent="0.25">
      <c r="A378" s="139"/>
      <c r="B378" s="131"/>
      <c r="C378" s="130"/>
      <c r="D378" s="141"/>
      <c r="E378" s="77"/>
    </row>
    <row r="379" spans="1:5" ht="14.4" x14ac:dyDescent="0.3">
      <c r="A379" s="139"/>
      <c r="B379" s="142"/>
      <c r="C379" s="127"/>
      <c r="D379" s="128"/>
      <c r="E379" s="77"/>
    </row>
    <row r="380" spans="1:5" ht="13.2" x14ac:dyDescent="0.25">
      <c r="A380" s="139"/>
      <c r="B380" s="128"/>
      <c r="C380" s="129"/>
      <c r="D380" s="141"/>
      <c r="E380" s="77"/>
    </row>
    <row r="381" spans="1:5" ht="14.4" x14ac:dyDescent="0.3">
      <c r="A381" s="139"/>
      <c r="B381" s="142"/>
      <c r="C381" s="127"/>
      <c r="D381" s="128"/>
      <c r="E381" s="77"/>
    </row>
    <row r="382" spans="1:5" ht="13.2" x14ac:dyDescent="0.25">
      <c r="A382" s="143"/>
      <c r="B382" s="131"/>
      <c r="C382" s="129"/>
      <c r="D382" s="128"/>
      <c r="E382" s="77"/>
    </row>
    <row r="383" spans="1:5" ht="14.4" x14ac:dyDescent="0.3">
      <c r="A383" s="195">
        <f>A364+1</f>
        <v>1</v>
      </c>
      <c r="B383" s="142"/>
      <c r="C383" s="127"/>
      <c r="D383" s="128"/>
      <c r="E383" s="77"/>
    </row>
    <row r="384" spans="1:5" ht="13.2" x14ac:dyDescent="0.25">
      <c r="A384" s="196"/>
      <c r="B384" s="128"/>
      <c r="C384" s="129"/>
      <c r="D384" s="128"/>
      <c r="E384" s="77"/>
    </row>
    <row r="385" spans="1:5" ht="13.2" x14ac:dyDescent="0.25">
      <c r="A385" s="196"/>
      <c r="B385" s="131"/>
      <c r="C385" s="130"/>
      <c r="D385" s="141"/>
      <c r="E385" s="77"/>
    </row>
    <row r="386" spans="1:5" ht="14.4" x14ac:dyDescent="0.3">
      <c r="A386" s="196"/>
      <c r="B386" s="142"/>
      <c r="C386" s="127"/>
      <c r="D386" s="128"/>
      <c r="E386" s="77"/>
    </row>
    <row r="387" spans="1:5" ht="13.2" x14ac:dyDescent="0.25">
      <c r="A387" s="196"/>
      <c r="B387" s="140"/>
      <c r="C387" s="129"/>
      <c r="D387" s="128"/>
      <c r="E387" s="77"/>
    </row>
    <row r="388" spans="1:5" ht="13.2" x14ac:dyDescent="0.25">
      <c r="A388" s="196"/>
      <c r="B388" s="131"/>
      <c r="C388" s="130"/>
      <c r="D388" s="141"/>
      <c r="E388" s="77"/>
    </row>
    <row r="389" spans="1:5" ht="14.4" x14ac:dyDescent="0.3">
      <c r="A389" s="196"/>
      <c r="B389" s="142"/>
      <c r="C389" s="127"/>
      <c r="D389" s="128"/>
      <c r="E389" s="77"/>
    </row>
    <row r="390" spans="1:5" ht="13.2" x14ac:dyDescent="0.25">
      <c r="A390" s="196"/>
      <c r="B390" s="140"/>
      <c r="C390" s="129"/>
      <c r="D390" s="128"/>
      <c r="E390" s="77"/>
    </row>
    <row r="391" spans="1:5" ht="13.2" x14ac:dyDescent="0.25">
      <c r="A391" s="196"/>
      <c r="B391" s="131"/>
      <c r="C391" s="130"/>
      <c r="D391" s="141"/>
      <c r="E391" s="77"/>
    </row>
    <row r="392" spans="1:5" ht="14.4" x14ac:dyDescent="0.3">
      <c r="A392" s="196"/>
      <c r="B392" s="142"/>
      <c r="C392" s="127"/>
      <c r="D392" s="128"/>
      <c r="E392" s="77"/>
    </row>
    <row r="393" spans="1:5" ht="13.2" x14ac:dyDescent="0.25">
      <c r="A393" s="196"/>
      <c r="B393" s="156"/>
      <c r="C393" s="129"/>
      <c r="D393" s="128"/>
      <c r="E393" s="77"/>
    </row>
    <row r="394" spans="1:5" ht="13.2" x14ac:dyDescent="0.25">
      <c r="A394" s="196"/>
      <c r="B394" s="128"/>
      <c r="C394" s="130"/>
      <c r="D394" s="141"/>
      <c r="E394" s="77"/>
    </row>
    <row r="395" spans="1:5" ht="14.4" x14ac:dyDescent="0.3">
      <c r="A395" s="196"/>
      <c r="B395" s="142"/>
      <c r="C395" s="127"/>
      <c r="D395" s="128"/>
      <c r="E395" s="77"/>
    </row>
    <row r="396" spans="1:5" ht="13.2" x14ac:dyDescent="0.25">
      <c r="A396" s="196"/>
      <c r="B396" s="140"/>
      <c r="C396" s="129"/>
      <c r="D396" s="128"/>
      <c r="E396" s="77"/>
    </row>
    <row r="397" spans="1:5" ht="13.2" x14ac:dyDescent="0.25">
      <c r="A397" s="196"/>
      <c r="B397" s="128"/>
      <c r="C397" s="130"/>
      <c r="D397" s="141"/>
      <c r="E397" s="77"/>
    </row>
    <row r="398" spans="1:5" ht="14.4" x14ac:dyDescent="0.3">
      <c r="A398" s="196"/>
      <c r="B398" s="142"/>
      <c r="C398" s="127"/>
      <c r="D398" s="128"/>
      <c r="E398" s="77"/>
    </row>
    <row r="399" spans="1:5" ht="13.2" x14ac:dyDescent="0.25">
      <c r="A399" s="196"/>
      <c r="B399" s="128"/>
      <c r="C399" s="129"/>
      <c r="D399" s="141"/>
      <c r="E399" s="77"/>
    </row>
    <row r="400" spans="1:5" ht="14.4" x14ac:dyDescent="0.3">
      <c r="A400" s="196"/>
      <c r="B400" s="142"/>
      <c r="C400" s="127"/>
      <c r="D400" s="128"/>
      <c r="E400" s="77"/>
    </row>
    <row r="401" spans="1:5" ht="13.2" x14ac:dyDescent="0.25">
      <c r="A401" s="197"/>
      <c r="B401" s="131"/>
      <c r="C401" s="129"/>
      <c r="D401" s="128"/>
      <c r="E401" s="77"/>
    </row>
    <row r="402" spans="1:5" ht="14.4" x14ac:dyDescent="0.3">
      <c r="A402" s="195">
        <f>A383+1</f>
        <v>2</v>
      </c>
      <c r="B402" s="142"/>
      <c r="C402" s="127"/>
      <c r="D402" s="128"/>
      <c r="E402" s="77"/>
    </row>
    <row r="403" spans="1:5" ht="13.2" x14ac:dyDescent="0.25">
      <c r="A403" s="196"/>
      <c r="B403" s="128"/>
      <c r="C403" s="129"/>
      <c r="D403" s="128"/>
      <c r="E403" s="77"/>
    </row>
    <row r="404" spans="1:5" ht="13.2" x14ac:dyDescent="0.25">
      <c r="A404" s="196"/>
      <c r="B404" s="131"/>
      <c r="C404" s="130"/>
      <c r="D404" s="141"/>
      <c r="E404" s="77"/>
    </row>
    <row r="405" spans="1:5" ht="14.4" x14ac:dyDescent="0.3">
      <c r="A405" s="196"/>
      <c r="B405" s="142"/>
      <c r="C405" s="127"/>
      <c r="D405" s="128"/>
      <c r="E405" s="77"/>
    </row>
    <row r="406" spans="1:5" ht="13.2" x14ac:dyDescent="0.25">
      <c r="A406" s="196"/>
      <c r="B406" s="140"/>
      <c r="C406" s="129"/>
      <c r="D406" s="128"/>
      <c r="E406" s="77"/>
    </row>
    <row r="407" spans="1:5" ht="13.2" x14ac:dyDescent="0.25">
      <c r="A407" s="196"/>
      <c r="B407" s="131"/>
      <c r="C407" s="130"/>
      <c r="D407" s="141"/>
      <c r="E407" s="77"/>
    </row>
    <row r="408" spans="1:5" ht="14.4" x14ac:dyDescent="0.3">
      <c r="A408" s="196"/>
      <c r="B408" s="142"/>
      <c r="C408" s="127"/>
      <c r="D408" s="128"/>
      <c r="E408" s="77"/>
    </row>
    <row r="409" spans="1:5" ht="13.2" x14ac:dyDescent="0.25">
      <c r="A409" s="196"/>
      <c r="B409" s="140"/>
      <c r="C409" s="129"/>
      <c r="D409" s="128"/>
      <c r="E409" s="77"/>
    </row>
    <row r="410" spans="1:5" ht="13.2" x14ac:dyDescent="0.25">
      <c r="A410" s="196"/>
      <c r="B410" s="131"/>
      <c r="C410" s="130"/>
      <c r="D410" s="141"/>
      <c r="E410" s="77"/>
    </row>
    <row r="411" spans="1:5" ht="14.4" x14ac:dyDescent="0.3">
      <c r="A411" s="196"/>
      <c r="B411" s="142"/>
      <c r="C411" s="127"/>
      <c r="D411" s="128"/>
      <c r="E411" s="77"/>
    </row>
    <row r="412" spans="1:5" ht="13.2" x14ac:dyDescent="0.25">
      <c r="A412" s="196"/>
      <c r="B412" s="156"/>
      <c r="C412" s="129"/>
      <c r="D412" s="128"/>
      <c r="E412" s="77"/>
    </row>
    <row r="413" spans="1:5" ht="13.2" x14ac:dyDescent="0.25">
      <c r="A413" s="196"/>
      <c r="B413" s="128"/>
      <c r="C413" s="130"/>
      <c r="D413" s="141"/>
      <c r="E413" s="77"/>
    </row>
    <row r="414" spans="1:5" ht="14.4" x14ac:dyDescent="0.3">
      <c r="A414" s="196"/>
      <c r="B414" s="142"/>
      <c r="C414" s="127"/>
      <c r="D414" s="128"/>
      <c r="E414" s="77"/>
    </row>
    <row r="415" spans="1:5" ht="13.2" x14ac:dyDescent="0.25">
      <c r="A415" s="196"/>
      <c r="B415" s="140"/>
      <c r="C415" s="129"/>
      <c r="D415" s="128"/>
      <c r="E415" s="77"/>
    </row>
    <row r="416" spans="1:5" ht="13.2" x14ac:dyDescent="0.25">
      <c r="A416" s="196"/>
      <c r="B416" s="128"/>
      <c r="C416" s="130"/>
      <c r="D416" s="141"/>
      <c r="E416" s="77"/>
    </row>
    <row r="417" spans="1:5" ht="14.4" x14ac:dyDescent="0.3">
      <c r="A417" s="196"/>
      <c r="B417" s="142"/>
      <c r="C417" s="127"/>
      <c r="D417" s="128"/>
      <c r="E417" s="77"/>
    </row>
    <row r="418" spans="1:5" ht="13.2" x14ac:dyDescent="0.25">
      <c r="A418" s="196"/>
      <c r="B418" s="128"/>
      <c r="C418" s="129"/>
      <c r="D418" s="141"/>
      <c r="E418" s="77"/>
    </row>
    <row r="419" spans="1:5" ht="14.4" x14ac:dyDescent="0.3">
      <c r="A419" s="196"/>
      <c r="B419" s="142"/>
      <c r="C419" s="127"/>
      <c r="D419" s="128"/>
      <c r="E419" s="77"/>
    </row>
    <row r="420" spans="1:5" ht="13.2" x14ac:dyDescent="0.25">
      <c r="A420" s="197"/>
      <c r="B420" s="131"/>
      <c r="C420" s="129"/>
      <c r="D420" s="128"/>
      <c r="E420" s="77"/>
    </row>
    <row r="421" spans="1:5" ht="14.4" x14ac:dyDescent="0.3">
      <c r="A421" s="195">
        <f>A402+1</f>
        <v>3</v>
      </c>
      <c r="B421" s="142"/>
      <c r="C421" s="127"/>
      <c r="D421" s="128"/>
      <c r="E421" s="77"/>
    </row>
    <row r="422" spans="1:5" ht="13.2" x14ac:dyDescent="0.25">
      <c r="A422" s="196"/>
      <c r="B422" s="128"/>
      <c r="C422" s="129"/>
      <c r="D422" s="128"/>
      <c r="E422" s="77"/>
    </row>
    <row r="423" spans="1:5" ht="13.2" x14ac:dyDescent="0.25">
      <c r="A423" s="196"/>
      <c r="B423" s="131"/>
      <c r="C423" s="130"/>
      <c r="D423" s="141"/>
      <c r="E423" s="77"/>
    </row>
    <row r="424" spans="1:5" ht="14.4" x14ac:dyDescent="0.3">
      <c r="A424" s="196"/>
      <c r="B424" s="142"/>
      <c r="C424" s="127"/>
      <c r="D424" s="128"/>
      <c r="E424" s="77"/>
    </row>
    <row r="425" spans="1:5" ht="13.2" x14ac:dyDescent="0.25">
      <c r="A425" s="196"/>
      <c r="B425" s="140"/>
      <c r="C425" s="129"/>
      <c r="D425" s="128"/>
      <c r="E425" s="77"/>
    </row>
    <row r="426" spans="1:5" ht="13.2" x14ac:dyDescent="0.25">
      <c r="A426" s="196"/>
      <c r="B426" s="131"/>
      <c r="C426" s="130"/>
      <c r="D426" s="141"/>
      <c r="E426" s="77"/>
    </row>
    <row r="427" spans="1:5" ht="14.4" x14ac:dyDescent="0.3">
      <c r="A427" s="196"/>
      <c r="B427" s="142"/>
      <c r="C427" s="127"/>
      <c r="D427" s="128"/>
      <c r="E427" s="77"/>
    </row>
    <row r="428" spans="1:5" ht="13.2" x14ac:dyDescent="0.25">
      <c r="A428" s="196"/>
      <c r="B428" s="140"/>
      <c r="C428" s="129"/>
      <c r="D428" s="128"/>
      <c r="E428" s="77"/>
    </row>
    <row r="429" spans="1:5" ht="13.2" x14ac:dyDescent="0.25">
      <c r="A429" s="196"/>
      <c r="B429" s="131"/>
      <c r="C429" s="130"/>
      <c r="D429" s="141"/>
      <c r="E429" s="77"/>
    </row>
    <row r="430" spans="1:5" ht="14.4" x14ac:dyDescent="0.3">
      <c r="A430" s="196"/>
      <c r="B430" s="142"/>
      <c r="C430" s="127"/>
      <c r="D430" s="128"/>
      <c r="E430" s="77"/>
    </row>
    <row r="431" spans="1:5" ht="13.2" x14ac:dyDescent="0.25">
      <c r="A431" s="196"/>
      <c r="B431" s="156"/>
      <c r="C431" s="129"/>
      <c r="D431" s="128"/>
      <c r="E431" s="77"/>
    </row>
    <row r="432" spans="1:5" ht="13.2" x14ac:dyDescent="0.25">
      <c r="A432" s="196"/>
      <c r="B432" s="128"/>
      <c r="C432" s="130"/>
      <c r="D432" s="141"/>
      <c r="E432" s="77"/>
    </row>
    <row r="433" spans="1:5" ht="14.4" x14ac:dyDescent="0.3">
      <c r="A433" s="196"/>
      <c r="B433" s="142"/>
      <c r="C433" s="127"/>
      <c r="D433" s="128"/>
      <c r="E433" s="77"/>
    </row>
    <row r="434" spans="1:5" ht="13.2" x14ac:dyDescent="0.25">
      <c r="A434" s="196"/>
      <c r="B434" s="140"/>
      <c r="C434" s="129"/>
      <c r="D434" s="128"/>
      <c r="E434" s="77"/>
    </row>
    <row r="435" spans="1:5" ht="13.2" x14ac:dyDescent="0.25">
      <c r="A435" s="196"/>
      <c r="B435" s="128"/>
      <c r="C435" s="130"/>
      <c r="D435" s="141"/>
      <c r="E435" s="77"/>
    </row>
    <row r="436" spans="1:5" ht="14.4" x14ac:dyDescent="0.3">
      <c r="A436" s="196"/>
      <c r="B436" s="142"/>
      <c r="C436" s="127"/>
      <c r="D436" s="128"/>
      <c r="E436" s="77"/>
    </row>
    <row r="437" spans="1:5" ht="13.2" x14ac:dyDescent="0.25">
      <c r="A437" s="196"/>
      <c r="B437" s="128"/>
      <c r="C437" s="129"/>
      <c r="D437" s="141"/>
      <c r="E437" s="77"/>
    </row>
    <row r="438" spans="1:5" ht="14.4" x14ac:dyDescent="0.3">
      <c r="A438" s="196"/>
      <c r="B438" s="142"/>
      <c r="C438" s="127"/>
      <c r="D438" s="128"/>
      <c r="E438" s="77"/>
    </row>
    <row r="439" spans="1:5" ht="13.2" x14ac:dyDescent="0.25">
      <c r="A439" s="197"/>
      <c r="B439" s="131"/>
      <c r="C439" s="129"/>
      <c r="D439" s="128"/>
      <c r="E439" s="77"/>
    </row>
    <row r="440" spans="1:5" ht="14.4" x14ac:dyDescent="0.3">
      <c r="A440" s="195">
        <f>A421+1</f>
        <v>4</v>
      </c>
      <c r="B440" s="142"/>
      <c r="C440" s="127"/>
      <c r="D440" s="128"/>
      <c r="E440" s="77"/>
    </row>
    <row r="441" spans="1:5" ht="13.2" x14ac:dyDescent="0.25">
      <c r="A441" s="196"/>
      <c r="B441" s="128"/>
      <c r="C441" s="129"/>
      <c r="D441" s="128"/>
      <c r="E441" s="77"/>
    </row>
    <row r="442" spans="1:5" ht="13.2" x14ac:dyDescent="0.25">
      <c r="A442" s="196"/>
      <c r="B442" s="131"/>
      <c r="C442" s="130"/>
      <c r="D442" s="141"/>
      <c r="E442" s="77"/>
    </row>
    <row r="443" spans="1:5" ht="14.4" x14ac:dyDescent="0.3">
      <c r="A443" s="196"/>
      <c r="B443" s="142"/>
      <c r="C443" s="127"/>
      <c r="D443" s="128"/>
      <c r="E443" s="77"/>
    </row>
    <row r="444" spans="1:5" ht="13.2" x14ac:dyDescent="0.25">
      <c r="A444" s="196"/>
      <c r="B444" s="140"/>
      <c r="C444" s="129"/>
      <c r="D444" s="128"/>
      <c r="E444" s="77"/>
    </row>
    <row r="445" spans="1:5" ht="13.2" x14ac:dyDescent="0.25">
      <c r="A445" s="196"/>
      <c r="B445" s="131"/>
      <c r="C445" s="130"/>
      <c r="D445" s="141"/>
      <c r="E445" s="77"/>
    </row>
    <row r="446" spans="1:5" ht="14.4" x14ac:dyDescent="0.3">
      <c r="A446" s="196"/>
      <c r="B446" s="142"/>
      <c r="C446" s="127"/>
      <c r="D446" s="128"/>
      <c r="E446" s="77"/>
    </row>
    <row r="447" spans="1:5" ht="13.2" x14ac:dyDescent="0.25">
      <c r="A447" s="196"/>
      <c r="B447" s="140"/>
      <c r="C447" s="129"/>
      <c r="D447" s="128"/>
      <c r="E447" s="77"/>
    </row>
    <row r="448" spans="1:5" ht="13.2" x14ac:dyDescent="0.25">
      <c r="A448" s="196"/>
      <c r="B448" s="131"/>
      <c r="C448" s="130"/>
      <c r="D448" s="141"/>
      <c r="E448" s="77"/>
    </row>
    <row r="449" spans="1:5" ht="14.4" x14ac:dyDescent="0.3">
      <c r="A449" s="196"/>
      <c r="B449" s="142"/>
      <c r="C449" s="127"/>
      <c r="D449" s="128"/>
      <c r="E449" s="77"/>
    </row>
    <row r="450" spans="1:5" ht="13.2" x14ac:dyDescent="0.25">
      <c r="A450" s="196"/>
      <c r="B450" s="156"/>
      <c r="C450" s="129"/>
      <c r="D450" s="128"/>
      <c r="E450" s="77"/>
    </row>
    <row r="451" spans="1:5" ht="13.2" x14ac:dyDescent="0.25">
      <c r="A451" s="196"/>
      <c r="B451" s="128"/>
      <c r="C451" s="130"/>
      <c r="D451" s="141"/>
      <c r="E451" s="77"/>
    </row>
    <row r="452" spans="1:5" ht="14.4" x14ac:dyDescent="0.3">
      <c r="A452" s="196"/>
      <c r="B452" s="142"/>
      <c r="C452" s="127"/>
      <c r="D452" s="128"/>
      <c r="E452" s="77"/>
    </row>
    <row r="453" spans="1:5" ht="13.2" x14ac:dyDescent="0.25">
      <c r="A453" s="196"/>
      <c r="B453" s="140"/>
      <c r="C453" s="129"/>
      <c r="D453" s="128"/>
      <c r="E453" s="77"/>
    </row>
    <row r="454" spans="1:5" ht="13.2" x14ac:dyDescent="0.25">
      <c r="A454" s="196"/>
      <c r="B454" s="128"/>
      <c r="C454" s="130"/>
      <c r="D454" s="141"/>
      <c r="E454" s="77"/>
    </row>
    <row r="455" spans="1:5" ht="14.4" x14ac:dyDescent="0.3">
      <c r="A455" s="196"/>
      <c r="B455" s="142"/>
      <c r="C455" s="127"/>
      <c r="D455" s="128"/>
      <c r="E455" s="77"/>
    </row>
    <row r="456" spans="1:5" ht="13.2" x14ac:dyDescent="0.25">
      <c r="A456" s="196"/>
      <c r="B456" s="128"/>
      <c r="C456" s="129"/>
      <c r="D456" s="141"/>
      <c r="E456" s="77"/>
    </row>
    <row r="457" spans="1:5" ht="14.4" x14ac:dyDescent="0.3">
      <c r="A457" s="196"/>
      <c r="B457" s="142"/>
      <c r="C457" s="127"/>
      <c r="D457" s="128"/>
      <c r="E457" s="77"/>
    </row>
    <row r="458" spans="1:5" ht="13.2" x14ac:dyDescent="0.25">
      <c r="A458" s="197"/>
      <c r="B458" s="128"/>
      <c r="C458" s="129"/>
      <c r="D458" s="128"/>
      <c r="E458" s="77"/>
    </row>
    <row r="459" spans="1:5" ht="14.4" x14ac:dyDescent="0.3">
      <c r="A459" s="195">
        <f>A440+1</f>
        <v>5</v>
      </c>
      <c r="B459" s="142"/>
      <c r="C459" s="127"/>
      <c r="D459" s="128"/>
      <c r="E459" s="77"/>
    </row>
    <row r="460" spans="1:5" ht="13.2" x14ac:dyDescent="0.25">
      <c r="A460" s="196"/>
      <c r="B460" s="128"/>
      <c r="C460" s="129"/>
      <c r="D460" s="128"/>
      <c r="E460" s="77"/>
    </row>
    <row r="461" spans="1:5" ht="13.2" x14ac:dyDescent="0.25">
      <c r="A461" s="196"/>
      <c r="B461" s="128"/>
      <c r="C461" s="130"/>
      <c r="D461" s="141"/>
      <c r="E461" s="77"/>
    </row>
    <row r="462" spans="1:5" ht="14.4" x14ac:dyDescent="0.3">
      <c r="A462" s="196"/>
      <c r="B462" s="142"/>
      <c r="C462" s="127"/>
      <c r="D462" s="128"/>
      <c r="E462" s="77"/>
    </row>
    <row r="463" spans="1:5" ht="13.2" x14ac:dyDescent="0.25">
      <c r="A463" s="196"/>
      <c r="B463" s="140"/>
      <c r="C463" s="129"/>
      <c r="D463" s="128"/>
      <c r="E463" s="77"/>
    </row>
    <row r="464" spans="1:5" ht="13.2" x14ac:dyDescent="0.25">
      <c r="A464" s="196"/>
      <c r="B464" s="128"/>
      <c r="C464" s="130"/>
      <c r="D464" s="141"/>
      <c r="E464" s="77"/>
    </row>
    <row r="465" spans="1:5" ht="14.4" x14ac:dyDescent="0.3">
      <c r="A465" s="196"/>
      <c r="B465" s="142"/>
      <c r="C465" s="127"/>
      <c r="D465" s="128"/>
      <c r="E465" s="77"/>
    </row>
    <row r="466" spans="1:5" ht="13.2" x14ac:dyDescent="0.25">
      <c r="A466" s="196"/>
      <c r="B466" s="140"/>
      <c r="C466" s="129"/>
      <c r="D466" s="128"/>
      <c r="E466" s="77"/>
    </row>
    <row r="467" spans="1:5" ht="13.2" x14ac:dyDescent="0.25">
      <c r="A467" s="196"/>
      <c r="B467" s="128"/>
      <c r="C467" s="130"/>
      <c r="D467" s="141"/>
      <c r="E467" s="77"/>
    </row>
    <row r="468" spans="1:5" ht="14.4" x14ac:dyDescent="0.3">
      <c r="A468" s="196"/>
      <c r="B468" s="142"/>
      <c r="C468" s="127"/>
      <c r="D468" s="128"/>
      <c r="E468" s="77"/>
    </row>
    <row r="469" spans="1:5" ht="13.2" x14ac:dyDescent="0.25">
      <c r="A469" s="196"/>
      <c r="B469" s="140"/>
      <c r="C469" s="129"/>
      <c r="D469" s="128"/>
      <c r="E469" s="77"/>
    </row>
    <row r="470" spans="1:5" ht="13.2" x14ac:dyDescent="0.25">
      <c r="A470" s="196"/>
      <c r="B470" s="128"/>
      <c r="C470" s="130"/>
      <c r="D470" s="141"/>
      <c r="E470" s="77"/>
    </row>
    <row r="471" spans="1:5" ht="14.4" x14ac:dyDescent="0.3">
      <c r="A471" s="196"/>
      <c r="B471" s="142"/>
      <c r="C471" s="127"/>
      <c r="D471" s="128"/>
      <c r="E471" s="77"/>
    </row>
    <row r="472" spans="1:5" ht="13.2" x14ac:dyDescent="0.25">
      <c r="A472" s="196"/>
      <c r="B472" s="140"/>
      <c r="C472" s="129"/>
      <c r="D472" s="128"/>
      <c r="E472" s="77"/>
    </row>
    <row r="473" spans="1:5" ht="13.2" x14ac:dyDescent="0.25">
      <c r="A473" s="196"/>
      <c r="B473" s="128"/>
      <c r="C473" s="130"/>
      <c r="D473" s="141"/>
      <c r="E473" s="77"/>
    </row>
    <row r="474" spans="1:5" ht="14.4" x14ac:dyDescent="0.3">
      <c r="A474" s="196"/>
      <c r="B474" s="142"/>
      <c r="C474" s="127"/>
      <c r="D474" s="128"/>
      <c r="E474" s="77"/>
    </row>
    <row r="475" spans="1:5" ht="13.2" x14ac:dyDescent="0.25">
      <c r="A475" s="196"/>
      <c r="B475" s="128"/>
      <c r="C475" s="129"/>
      <c r="D475" s="141"/>
      <c r="E475" s="77"/>
    </row>
    <row r="476" spans="1:5" ht="14.4" x14ac:dyDescent="0.3">
      <c r="A476" s="196"/>
      <c r="B476" s="142"/>
      <c r="C476" s="127"/>
      <c r="D476" s="128"/>
      <c r="E476" s="77"/>
    </row>
    <row r="477" spans="1:5" ht="13.2" x14ac:dyDescent="0.25">
      <c r="A477" s="197"/>
      <c r="B477" s="128"/>
      <c r="C477" s="129"/>
      <c r="D477" s="128"/>
      <c r="E477" s="77"/>
    </row>
    <row r="478" spans="1:5" ht="14.4" x14ac:dyDescent="0.3">
      <c r="A478" s="195">
        <f>A459+1</f>
        <v>6</v>
      </c>
      <c r="B478" s="142"/>
      <c r="C478" s="127"/>
      <c r="D478" s="128"/>
      <c r="E478" s="77"/>
    </row>
    <row r="479" spans="1:5" ht="13.2" x14ac:dyDescent="0.25">
      <c r="A479" s="196"/>
      <c r="B479" s="128"/>
      <c r="C479" s="129"/>
      <c r="D479" s="128"/>
      <c r="E479" s="77"/>
    </row>
    <row r="480" spans="1:5" ht="13.2" x14ac:dyDescent="0.25">
      <c r="A480" s="196"/>
      <c r="B480" s="128"/>
      <c r="C480" s="130"/>
      <c r="D480" s="141"/>
      <c r="E480" s="77"/>
    </row>
    <row r="481" spans="1:5" ht="14.4" x14ac:dyDescent="0.3">
      <c r="A481" s="196"/>
      <c r="B481" s="142"/>
      <c r="C481" s="127"/>
      <c r="D481" s="128"/>
      <c r="E481" s="77"/>
    </row>
    <row r="482" spans="1:5" ht="13.2" x14ac:dyDescent="0.25">
      <c r="A482" s="196"/>
      <c r="B482" s="140"/>
      <c r="C482" s="129"/>
      <c r="D482" s="128"/>
      <c r="E482" s="77"/>
    </row>
    <row r="483" spans="1:5" ht="13.2" x14ac:dyDescent="0.25">
      <c r="A483" s="196"/>
      <c r="B483" s="128"/>
      <c r="C483" s="130"/>
      <c r="D483" s="141"/>
      <c r="E483" s="77"/>
    </row>
    <row r="484" spans="1:5" ht="14.4" x14ac:dyDescent="0.3">
      <c r="A484" s="196"/>
      <c r="B484" s="142"/>
      <c r="C484" s="127"/>
      <c r="D484" s="128"/>
      <c r="E484" s="77"/>
    </row>
    <row r="485" spans="1:5" ht="13.2" x14ac:dyDescent="0.25">
      <c r="A485" s="196"/>
      <c r="B485" s="140"/>
      <c r="C485" s="129"/>
      <c r="D485" s="128"/>
      <c r="E485" s="77"/>
    </row>
    <row r="486" spans="1:5" ht="13.2" x14ac:dyDescent="0.25">
      <c r="A486" s="196"/>
      <c r="B486" s="128"/>
      <c r="C486" s="130"/>
      <c r="D486" s="141"/>
      <c r="E486" s="77"/>
    </row>
    <row r="487" spans="1:5" ht="14.4" x14ac:dyDescent="0.3">
      <c r="A487" s="196"/>
      <c r="B487" s="142"/>
      <c r="C487" s="127"/>
      <c r="D487" s="128"/>
      <c r="E487" s="77"/>
    </row>
    <row r="488" spans="1:5" ht="13.2" x14ac:dyDescent="0.25">
      <c r="A488" s="196"/>
      <c r="B488" s="140"/>
      <c r="C488" s="129"/>
      <c r="D488" s="128"/>
      <c r="E488" s="77"/>
    </row>
    <row r="489" spans="1:5" ht="13.2" x14ac:dyDescent="0.25">
      <c r="A489" s="196"/>
      <c r="B489" s="128"/>
      <c r="C489" s="130"/>
      <c r="D489" s="141"/>
      <c r="E489" s="77"/>
    </row>
    <row r="490" spans="1:5" ht="14.4" x14ac:dyDescent="0.3">
      <c r="A490" s="196"/>
      <c r="B490" s="142"/>
      <c r="C490" s="127"/>
      <c r="D490" s="128"/>
      <c r="E490" s="77"/>
    </row>
    <row r="491" spans="1:5" ht="13.2" x14ac:dyDescent="0.25">
      <c r="A491" s="196"/>
      <c r="B491" s="140"/>
      <c r="C491" s="129"/>
      <c r="D491" s="128"/>
      <c r="E491" s="77"/>
    </row>
    <row r="492" spans="1:5" ht="13.2" x14ac:dyDescent="0.25">
      <c r="A492" s="196"/>
      <c r="B492" s="128"/>
      <c r="C492" s="130"/>
      <c r="D492" s="141"/>
      <c r="E492" s="77"/>
    </row>
    <row r="493" spans="1:5" ht="14.4" x14ac:dyDescent="0.3">
      <c r="A493" s="196"/>
      <c r="B493" s="142"/>
      <c r="C493" s="127"/>
      <c r="D493" s="128"/>
      <c r="E493" s="77"/>
    </row>
    <row r="494" spans="1:5" ht="13.2" x14ac:dyDescent="0.25">
      <c r="A494" s="196"/>
      <c r="B494" s="128"/>
      <c r="C494" s="129"/>
      <c r="D494" s="141"/>
      <c r="E494" s="77"/>
    </row>
    <row r="495" spans="1:5" ht="14.4" x14ac:dyDescent="0.3">
      <c r="A495" s="196"/>
      <c r="B495" s="142"/>
      <c r="C495" s="127"/>
      <c r="D495" s="128"/>
      <c r="E495" s="77"/>
    </row>
    <row r="496" spans="1:5" ht="13.2" x14ac:dyDescent="0.25">
      <c r="A496" s="197"/>
      <c r="B496" s="128"/>
      <c r="C496" s="129"/>
      <c r="D496" s="128"/>
      <c r="E496" s="77"/>
    </row>
    <row r="497" spans="1:5" ht="14.4" x14ac:dyDescent="0.3">
      <c r="A497" s="195">
        <f>A478+1</f>
        <v>7</v>
      </c>
      <c r="B497" s="142"/>
      <c r="C497" s="127"/>
      <c r="D497" s="128"/>
      <c r="E497" s="77"/>
    </row>
    <row r="498" spans="1:5" ht="13.2" x14ac:dyDescent="0.25">
      <c r="A498" s="196"/>
      <c r="B498" s="128"/>
      <c r="C498" s="129"/>
      <c r="D498" s="128"/>
      <c r="E498" s="77"/>
    </row>
    <row r="499" spans="1:5" ht="13.2" x14ac:dyDescent="0.25">
      <c r="A499" s="196"/>
      <c r="B499" s="128"/>
      <c r="C499" s="130"/>
      <c r="D499" s="141"/>
      <c r="E499" s="77"/>
    </row>
    <row r="500" spans="1:5" ht="14.4" x14ac:dyDescent="0.3">
      <c r="A500" s="196"/>
      <c r="B500" s="142"/>
      <c r="C500" s="127"/>
      <c r="D500" s="128"/>
      <c r="E500" s="77"/>
    </row>
    <row r="501" spans="1:5" ht="13.2" x14ac:dyDescent="0.25">
      <c r="A501" s="196"/>
      <c r="B501" s="140"/>
      <c r="C501" s="129"/>
      <c r="D501" s="128"/>
      <c r="E501" s="77"/>
    </row>
    <row r="502" spans="1:5" ht="13.2" x14ac:dyDescent="0.25">
      <c r="A502" s="196"/>
      <c r="B502" s="128"/>
      <c r="C502" s="130"/>
      <c r="D502" s="141"/>
      <c r="E502" s="77"/>
    </row>
    <row r="503" spans="1:5" ht="14.4" x14ac:dyDescent="0.3">
      <c r="A503" s="196"/>
      <c r="B503" s="142"/>
      <c r="C503" s="127"/>
      <c r="D503" s="128"/>
      <c r="E503" s="77"/>
    </row>
    <row r="504" spans="1:5" ht="13.2" x14ac:dyDescent="0.25">
      <c r="A504" s="196"/>
      <c r="B504" s="140"/>
      <c r="C504" s="129"/>
      <c r="D504" s="128"/>
      <c r="E504" s="77"/>
    </row>
    <row r="505" spans="1:5" ht="13.2" x14ac:dyDescent="0.25">
      <c r="A505" s="196"/>
      <c r="B505" s="128"/>
      <c r="C505" s="130"/>
      <c r="D505" s="141"/>
      <c r="E505" s="77"/>
    </row>
    <row r="506" spans="1:5" ht="14.4" x14ac:dyDescent="0.3">
      <c r="A506" s="196"/>
      <c r="B506" s="142"/>
      <c r="C506" s="127"/>
      <c r="D506" s="128"/>
      <c r="E506" s="77"/>
    </row>
    <row r="507" spans="1:5" ht="13.2" x14ac:dyDescent="0.25">
      <c r="A507" s="196"/>
      <c r="B507" s="140"/>
      <c r="C507" s="129"/>
      <c r="D507" s="128"/>
      <c r="E507" s="77"/>
    </row>
    <row r="508" spans="1:5" ht="13.2" x14ac:dyDescent="0.25">
      <c r="A508" s="196"/>
      <c r="B508" s="128"/>
      <c r="C508" s="130"/>
      <c r="D508" s="141"/>
      <c r="E508" s="77"/>
    </row>
    <row r="509" spans="1:5" ht="14.4" x14ac:dyDescent="0.3">
      <c r="A509" s="196"/>
      <c r="B509" s="142"/>
      <c r="C509" s="127"/>
      <c r="D509" s="128"/>
      <c r="E509" s="77"/>
    </row>
    <row r="510" spans="1:5" ht="13.2" x14ac:dyDescent="0.25">
      <c r="A510" s="196"/>
      <c r="B510" s="140"/>
      <c r="C510" s="129"/>
      <c r="D510" s="128"/>
      <c r="E510" s="77"/>
    </row>
    <row r="511" spans="1:5" ht="13.2" x14ac:dyDescent="0.25">
      <c r="A511" s="196"/>
      <c r="B511" s="128"/>
      <c r="C511" s="130"/>
      <c r="D511" s="141"/>
      <c r="E511" s="77"/>
    </row>
    <row r="512" spans="1:5" ht="14.4" x14ac:dyDescent="0.3">
      <c r="A512" s="196"/>
      <c r="B512" s="142"/>
      <c r="C512" s="127"/>
      <c r="D512" s="128"/>
      <c r="E512" s="77"/>
    </row>
    <row r="513" spans="1:5" ht="13.2" x14ac:dyDescent="0.25">
      <c r="A513" s="196"/>
      <c r="B513" s="128"/>
      <c r="C513" s="129"/>
      <c r="D513" s="141"/>
      <c r="E513" s="77"/>
    </row>
    <row r="514" spans="1:5" ht="14.4" x14ac:dyDescent="0.3">
      <c r="A514" s="196"/>
      <c r="B514" s="142"/>
      <c r="C514" s="127"/>
      <c r="D514" s="128"/>
      <c r="E514" s="77"/>
    </row>
    <row r="515" spans="1:5" ht="13.2" x14ac:dyDescent="0.25">
      <c r="A515" s="197"/>
      <c r="B515" s="128"/>
      <c r="C515" s="129"/>
      <c r="D515" s="128"/>
      <c r="E515" s="77"/>
    </row>
    <row r="516" spans="1:5" ht="14.4" x14ac:dyDescent="0.3">
      <c r="A516" s="195">
        <f>A497+1</f>
        <v>8</v>
      </c>
      <c r="B516" s="142"/>
      <c r="C516" s="127"/>
      <c r="D516" s="128"/>
      <c r="E516" s="77"/>
    </row>
    <row r="517" spans="1:5" ht="13.2" x14ac:dyDescent="0.25">
      <c r="A517" s="196"/>
      <c r="B517" s="128"/>
      <c r="C517" s="129"/>
      <c r="D517" s="128"/>
      <c r="E517" s="77"/>
    </row>
    <row r="518" spans="1:5" ht="13.2" x14ac:dyDescent="0.25">
      <c r="A518" s="196"/>
      <c r="B518" s="128"/>
      <c r="C518" s="130"/>
      <c r="D518" s="141"/>
      <c r="E518" s="77"/>
    </row>
    <row r="519" spans="1:5" ht="14.4" x14ac:dyDescent="0.3">
      <c r="A519" s="196"/>
      <c r="B519" s="142"/>
      <c r="C519" s="127"/>
      <c r="D519" s="128"/>
      <c r="E519" s="77"/>
    </row>
    <row r="520" spans="1:5" ht="13.2" x14ac:dyDescent="0.25">
      <c r="A520" s="196"/>
      <c r="B520" s="140"/>
      <c r="C520" s="129"/>
      <c r="D520" s="128"/>
      <c r="E520" s="77"/>
    </row>
    <row r="521" spans="1:5" ht="13.2" x14ac:dyDescent="0.25">
      <c r="A521" s="196"/>
      <c r="B521" s="128"/>
      <c r="C521" s="130"/>
      <c r="D521" s="141"/>
      <c r="E521" s="77"/>
    </row>
    <row r="522" spans="1:5" ht="14.4" x14ac:dyDescent="0.3">
      <c r="A522" s="196"/>
      <c r="B522" s="142"/>
      <c r="C522" s="127"/>
      <c r="D522" s="128"/>
      <c r="E522" s="77"/>
    </row>
    <row r="523" spans="1:5" ht="13.2" x14ac:dyDescent="0.25">
      <c r="A523" s="196"/>
      <c r="B523" s="140"/>
      <c r="C523" s="129"/>
      <c r="D523" s="128"/>
      <c r="E523" s="77"/>
    </row>
    <row r="524" spans="1:5" ht="13.2" x14ac:dyDescent="0.25">
      <c r="A524" s="196"/>
      <c r="B524" s="128"/>
      <c r="C524" s="130"/>
      <c r="D524" s="141"/>
      <c r="E524" s="77"/>
    </row>
    <row r="525" spans="1:5" ht="14.4" x14ac:dyDescent="0.3">
      <c r="A525" s="196"/>
      <c r="B525" s="142"/>
      <c r="C525" s="127"/>
      <c r="D525" s="128"/>
      <c r="E525" s="77"/>
    </row>
    <row r="526" spans="1:5" ht="13.2" x14ac:dyDescent="0.25">
      <c r="A526" s="196"/>
      <c r="B526" s="140"/>
      <c r="C526" s="129"/>
      <c r="D526" s="128"/>
      <c r="E526" s="77"/>
    </row>
    <row r="527" spans="1:5" ht="13.2" x14ac:dyDescent="0.25">
      <c r="A527" s="196"/>
      <c r="B527" s="128"/>
      <c r="C527" s="130"/>
      <c r="D527" s="141"/>
      <c r="E527" s="77"/>
    </row>
    <row r="528" spans="1:5" ht="14.4" x14ac:dyDescent="0.3">
      <c r="A528" s="196"/>
      <c r="B528" s="142"/>
      <c r="C528" s="127"/>
      <c r="D528" s="128"/>
      <c r="E528" s="77"/>
    </row>
    <row r="529" spans="1:5" ht="13.2" x14ac:dyDescent="0.25">
      <c r="A529" s="196"/>
      <c r="B529" s="140"/>
      <c r="C529" s="129"/>
      <c r="D529" s="128"/>
      <c r="E529" s="77"/>
    </row>
    <row r="530" spans="1:5" ht="13.2" x14ac:dyDescent="0.25">
      <c r="A530" s="196"/>
      <c r="B530" s="128"/>
      <c r="C530" s="130"/>
      <c r="D530" s="141"/>
      <c r="E530" s="77"/>
    </row>
    <row r="531" spans="1:5" ht="14.4" x14ac:dyDescent="0.3">
      <c r="A531" s="196"/>
      <c r="B531" s="142"/>
      <c r="C531" s="127"/>
      <c r="D531" s="128"/>
      <c r="E531" s="77"/>
    </row>
    <row r="532" spans="1:5" ht="13.2" x14ac:dyDescent="0.25">
      <c r="A532" s="196"/>
      <c r="B532" s="128"/>
      <c r="C532" s="129"/>
      <c r="D532" s="141"/>
      <c r="E532" s="77"/>
    </row>
    <row r="533" spans="1:5" ht="14.4" x14ac:dyDescent="0.3">
      <c r="A533" s="196"/>
      <c r="B533" s="142"/>
      <c r="C533" s="127"/>
      <c r="D533" s="128"/>
      <c r="E533" s="77"/>
    </row>
    <row r="534" spans="1:5" ht="13.2" x14ac:dyDescent="0.25">
      <c r="A534" s="197"/>
      <c r="B534" s="128"/>
      <c r="C534" s="129"/>
      <c r="D534" s="128"/>
      <c r="E534" s="77"/>
    </row>
    <row r="535" spans="1:5" ht="14.4" x14ac:dyDescent="0.3">
      <c r="A535" s="195">
        <f>A516+1</f>
        <v>9</v>
      </c>
      <c r="B535" s="142"/>
      <c r="C535" s="127"/>
      <c r="D535" s="128"/>
      <c r="E535" s="77"/>
    </row>
    <row r="536" spans="1:5" ht="13.2" x14ac:dyDescent="0.25">
      <c r="A536" s="196"/>
      <c r="B536" s="128"/>
      <c r="C536" s="129"/>
      <c r="D536" s="128"/>
      <c r="E536" s="77"/>
    </row>
    <row r="537" spans="1:5" ht="13.2" x14ac:dyDescent="0.25">
      <c r="A537" s="196"/>
      <c r="B537" s="128"/>
      <c r="C537" s="130"/>
      <c r="D537" s="141"/>
      <c r="E537" s="77"/>
    </row>
    <row r="538" spans="1:5" ht="14.4" x14ac:dyDescent="0.3">
      <c r="A538" s="196"/>
      <c r="B538" s="142"/>
      <c r="C538" s="127"/>
      <c r="D538" s="128"/>
      <c r="E538" s="77"/>
    </row>
    <row r="539" spans="1:5" ht="13.2" x14ac:dyDescent="0.25">
      <c r="A539" s="196"/>
      <c r="B539" s="140"/>
      <c r="C539" s="129"/>
      <c r="D539" s="128"/>
      <c r="E539" s="77"/>
    </row>
    <row r="540" spans="1:5" ht="13.2" x14ac:dyDescent="0.25">
      <c r="A540" s="196"/>
      <c r="B540" s="128"/>
      <c r="C540" s="130"/>
      <c r="D540" s="141"/>
      <c r="E540" s="77"/>
    </row>
    <row r="541" spans="1:5" ht="14.4" x14ac:dyDescent="0.3">
      <c r="A541" s="196"/>
      <c r="B541" s="142"/>
      <c r="C541" s="127"/>
      <c r="D541" s="128"/>
      <c r="E541" s="77"/>
    </row>
    <row r="542" spans="1:5" ht="13.2" x14ac:dyDescent="0.25">
      <c r="A542" s="196"/>
      <c r="B542" s="140"/>
      <c r="C542" s="129"/>
      <c r="D542" s="128"/>
      <c r="E542" s="77"/>
    </row>
    <row r="543" spans="1:5" ht="13.2" x14ac:dyDescent="0.25">
      <c r="A543" s="196"/>
      <c r="B543" s="128"/>
      <c r="C543" s="130"/>
      <c r="D543" s="141"/>
      <c r="E543" s="77"/>
    </row>
    <row r="544" spans="1:5" ht="14.4" x14ac:dyDescent="0.3">
      <c r="A544" s="196"/>
      <c r="B544" s="142"/>
      <c r="C544" s="127"/>
      <c r="D544" s="128"/>
      <c r="E544" s="77"/>
    </row>
    <row r="545" spans="1:5" ht="13.2" x14ac:dyDescent="0.25">
      <c r="A545" s="196"/>
      <c r="B545" s="140"/>
      <c r="C545" s="129"/>
      <c r="D545" s="128"/>
      <c r="E545" s="77"/>
    </row>
    <row r="546" spans="1:5" ht="13.2" x14ac:dyDescent="0.25">
      <c r="A546" s="196"/>
      <c r="B546" s="128"/>
      <c r="C546" s="130"/>
      <c r="D546" s="141"/>
      <c r="E546" s="77"/>
    </row>
    <row r="547" spans="1:5" ht="14.4" x14ac:dyDescent="0.3">
      <c r="A547" s="196"/>
      <c r="B547" s="142"/>
      <c r="C547" s="127"/>
      <c r="D547" s="128"/>
      <c r="E547" s="77"/>
    </row>
    <row r="548" spans="1:5" ht="13.2" x14ac:dyDescent="0.25">
      <c r="A548" s="196"/>
      <c r="B548" s="140"/>
      <c r="C548" s="129"/>
      <c r="D548" s="128"/>
      <c r="E548" s="77"/>
    </row>
    <row r="549" spans="1:5" ht="13.2" x14ac:dyDescent="0.25">
      <c r="A549" s="196"/>
      <c r="B549" s="128"/>
      <c r="C549" s="130"/>
      <c r="D549" s="141"/>
      <c r="E549" s="77"/>
    </row>
    <row r="550" spans="1:5" ht="14.4" x14ac:dyDescent="0.3">
      <c r="A550" s="196"/>
      <c r="B550" s="142"/>
      <c r="C550" s="127"/>
      <c r="D550" s="128"/>
      <c r="E550" s="77"/>
    </row>
    <row r="551" spans="1:5" ht="13.2" x14ac:dyDescent="0.25">
      <c r="A551" s="196"/>
      <c r="B551" s="128"/>
      <c r="C551" s="129"/>
      <c r="D551" s="141"/>
      <c r="E551" s="77"/>
    </row>
    <row r="552" spans="1:5" ht="14.4" x14ac:dyDescent="0.3">
      <c r="A552" s="196"/>
      <c r="B552" s="142"/>
      <c r="C552" s="127"/>
      <c r="D552" s="128"/>
      <c r="E552" s="77"/>
    </row>
    <row r="553" spans="1:5" ht="13.2" x14ac:dyDescent="0.25">
      <c r="A553" s="197"/>
      <c r="B553" s="128"/>
      <c r="C553" s="129"/>
      <c r="D553" s="128"/>
      <c r="E553" s="77"/>
    </row>
    <row r="554" spans="1:5" ht="14.4" x14ac:dyDescent="0.3">
      <c r="A554" s="195">
        <f>A535+1</f>
        <v>10</v>
      </c>
      <c r="B554" s="142"/>
      <c r="C554" s="127"/>
      <c r="D554" s="128"/>
      <c r="E554" s="77"/>
    </row>
    <row r="555" spans="1:5" ht="13.2" x14ac:dyDescent="0.25">
      <c r="A555" s="196"/>
      <c r="B555" s="128"/>
      <c r="C555" s="129"/>
      <c r="D555" s="128"/>
      <c r="E555" s="77"/>
    </row>
    <row r="556" spans="1:5" ht="13.2" x14ac:dyDescent="0.25">
      <c r="A556" s="196"/>
      <c r="B556" s="128"/>
      <c r="C556" s="130"/>
      <c r="D556" s="141"/>
      <c r="E556" s="77"/>
    </row>
    <row r="557" spans="1:5" ht="14.4" x14ac:dyDescent="0.3">
      <c r="A557" s="196"/>
      <c r="B557" s="142"/>
      <c r="C557" s="127"/>
      <c r="D557" s="128"/>
      <c r="E557" s="77"/>
    </row>
    <row r="558" spans="1:5" ht="13.2" x14ac:dyDescent="0.25">
      <c r="A558" s="196"/>
      <c r="B558" s="140"/>
      <c r="C558" s="129"/>
      <c r="D558" s="128"/>
      <c r="E558" s="77"/>
    </row>
    <row r="559" spans="1:5" ht="13.2" x14ac:dyDescent="0.25">
      <c r="A559" s="196"/>
      <c r="B559" s="128"/>
      <c r="C559" s="130"/>
      <c r="D559" s="141"/>
      <c r="E559" s="77"/>
    </row>
    <row r="560" spans="1:5" ht="14.4" x14ac:dyDescent="0.3">
      <c r="A560" s="196"/>
      <c r="B560" s="142"/>
      <c r="C560" s="127"/>
      <c r="D560" s="128"/>
      <c r="E560" s="77"/>
    </row>
    <row r="561" spans="1:5" ht="13.2" x14ac:dyDescent="0.25">
      <c r="A561" s="196"/>
      <c r="B561" s="140"/>
      <c r="C561" s="129"/>
      <c r="D561" s="128"/>
      <c r="E561" s="77"/>
    </row>
    <row r="562" spans="1:5" ht="13.2" x14ac:dyDescent="0.25">
      <c r="A562" s="196"/>
      <c r="B562" s="128"/>
      <c r="C562" s="130"/>
      <c r="D562" s="141"/>
      <c r="E562" s="77"/>
    </row>
    <row r="563" spans="1:5" ht="14.4" x14ac:dyDescent="0.3">
      <c r="A563" s="196"/>
      <c r="B563" s="142"/>
      <c r="C563" s="127"/>
      <c r="D563" s="128"/>
      <c r="E563" s="77"/>
    </row>
    <row r="564" spans="1:5" ht="13.2" x14ac:dyDescent="0.25">
      <c r="A564" s="196"/>
      <c r="B564" s="140"/>
      <c r="C564" s="129"/>
      <c r="D564" s="128"/>
      <c r="E564" s="77"/>
    </row>
    <row r="565" spans="1:5" ht="13.2" x14ac:dyDescent="0.25">
      <c r="A565" s="196"/>
      <c r="B565" s="128"/>
      <c r="C565" s="130"/>
      <c r="D565" s="141"/>
      <c r="E565" s="77"/>
    </row>
    <row r="566" spans="1:5" ht="14.4" x14ac:dyDescent="0.3">
      <c r="A566" s="196"/>
      <c r="B566" s="142"/>
      <c r="C566" s="127"/>
      <c r="D566" s="128"/>
      <c r="E566" s="77"/>
    </row>
    <row r="567" spans="1:5" ht="13.2" x14ac:dyDescent="0.25">
      <c r="A567" s="196"/>
      <c r="B567" s="140"/>
      <c r="C567" s="129"/>
      <c r="D567" s="128"/>
      <c r="E567" s="77"/>
    </row>
    <row r="568" spans="1:5" ht="13.2" x14ac:dyDescent="0.25">
      <c r="A568" s="196"/>
      <c r="B568" s="128"/>
      <c r="C568" s="130"/>
      <c r="D568" s="141"/>
      <c r="E568" s="77"/>
    </row>
    <row r="569" spans="1:5" ht="14.4" x14ac:dyDescent="0.3">
      <c r="A569" s="196"/>
      <c r="B569" s="142"/>
      <c r="C569" s="127"/>
      <c r="D569" s="128"/>
      <c r="E569" s="77"/>
    </row>
    <row r="570" spans="1:5" ht="13.2" x14ac:dyDescent="0.25">
      <c r="A570" s="196"/>
      <c r="B570" s="128"/>
      <c r="C570" s="129"/>
      <c r="D570" s="141"/>
      <c r="E570" s="77"/>
    </row>
    <row r="571" spans="1:5" ht="14.4" x14ac:dyDescent="0.3">
      <c r="A571" s="196"/>
      <c r="B571" s="142"/>
      <c r="C571" s="127"/>
      <c r="D571" s="128"/>
      <c r="E571" s="77"/>
    </row>
    <row r="572" spans="1:5" ht="13.2" x14ac:dyDescent="0.25">
      <c r="A572" s="197"/>
      <c r="B572" s="128"/>
      <c r="C572" s="129"/>
      <c r="D572" s="128"/>
      <c r="E572" s="77"/>
    </row>
    <row r="573" spans="1:5" ht="14.4" x14ac:dyDescent="0.3">
      <c r="A573" s="195">
        <f>A554+1</f>
        <v>11</v>
      </c>
      <c r="B573" s="142"/>
      <c r="C573" s="127"/>
      <c r="D573" s="128"/>
      <c r="E573" s="77"/>
    </row>
    <row r="574" spans="1:5" ht="13.2" x14ac:dyDescent="0.25">
      <c r="A574" s="196"/>
      <c r="B574" s="128"/>
      <c r="C574" s="129"/>
      <c r="D574" s="128"/>
      <c r="E574" s="77"/>
    </row>
    <row r="575" spans="1:5" ht="13.2" x14ac:dyDescent="0.25">
      <c r="A575" s="196"/>
      <c r="B575" s="128"/>
      <c r="C575" s="130"/>
      <c r="D575" s="141"/>
      <c r="E575" s="77"/>
    </row>
    <row r="576" spans="1:5" ht="14.4" x14ac:dyDescent="0.3">
      <c r="A576" s="196"/>
      <c r="B576" s="142"/>
      <c r="C576" s="127"/>
      <c r="D576" s="128"/>
      <c r="E576" s="77"/>
    </row>
    <row r="577" spans="1:5" ht="13.2" x14ac:dyDescent="0.25">
      <c r="A577" s="196"/>
      <c r="B577" s="140"/>
      <c r="C577" s="129"/>
      <c r="D577" s="128"/>
      <c r="E577" s="77"/>
    </row>
    <row r="578" spans="1:5" ht="13.2" x14ac:dyDescent="0.25">
      <c r="A578" s="196"/>
      <c r="B578" s="128"/>
      <c r="C578" s="130"/>
      <c r="D578" s="141"/>
      <c r="E578" s="77"/>
    </row>
    <row r="579" spans="1:5" ht="14.4" x14ac:dyDescent="0.3">
      <c r="A579" s="196"/>
      <c r="B579" s="142"/>
      <c r="C579" s="127"/>
      <c r="D579" s="128"/>
      <c r="E579" s="77"/>
    </row>
    <row r="580" spans="1:5" ht="13.2" x14ac:dyDescent="0.25">
      <c r="A580" s="196"/>
      <c r="B580" s="140"/>
      <c r="C580" s="129"/>
      <c r="D580" s="128"/>
      <c r="E580" s="77"/>
    </row>
    <row r="581" spans="1:5" ht="13.2" x14ac:dyDescent="0.25">
      <c r="A581" s="196"/>
      <c r="B581" s="128"/>
      <c r="C581" s="130"/>
      <c r="D581" s="141"/>
      <c r="E581" s="77"/>
    </row>
    <row r="582" spans="1:5" ht="14.4" x14ac:dyDescent="0.3">
      <c r="A582" s="196"/>
      <c r="B582" s="142"/>
      <c r="C582" s="127"/>
      <c r="D582" s="128"/>
      <c r="E582" s="77"/>
    </row>
    <row r="583" spans="1:5" ht="13.2" x14ac:dyDescent="0.25">
      <c r="A583" s="196"/>
      <c r="B583" s="140"/>
      <c r="C583" s="129"/>
      <c r="D583" s="128"/>
      <c r="E583" s="77"/>
    </row>
    <row r="584" spans="1:5" ht="13.2" x14ac:dyDescent="0.25">
      <c r="A584" s="196"/>
      <c r="B584" s="128"/>
      <c r="C584" s="130"/>
      <c r="D584" s="141"/>
      <c r="E584" s="77"/>
    </row>
    <row r="585" spans="1:5" ht="14.4" x14ac:dyDescent="0.3">
      <c r="A585" s="196"/>
      <c r="B585" s="142"/>
      <c r="C585" s="127"/>
      <c r="D585" s="128"/>
      <c r="E585" s="77"/>
    </row>
    <row r="586" spans="1:5" ht="13.2" x14ac:dyDescent="0.25">
      <c r="A586" s="196"/>
      <c r="B586" s="140"/>
      <c r="C586" s="129"/>
      <c r="D586" s="128"/>
      <c r="E586" s="77"/>
    </row>
    <row r="587" spans="1:5" ht="13.2" x14ac:dyDescent="0.25">
      <c r="A587" s="196"/>
      <c r="B587" s="128"/>
      <c r="C587" s="130"/>
      <c r="D587" s="141"/>
      <c r="E587" s="77"/>
    </row>
    <row r="588" spans="1:5" ht="14.4" x14ac:dyDescent="0.3">
      <c r="A588" s="196"/>
      <c r="B588" s="142"/>
      <c r="C588" s="127"/>
      <c r="D588" s="128"/>
      <c r="E588" s="77"/>
    </row>
    <row r="589" spans="1:5" ht="13.2" x14ac:dyDescent="0.25">
      <c r="A589" s="196"/>
      <c r="B589" s="128"/>
      <c r="C589" s="129"/>
      <c r="D589" s="141"/>
      <c r="E589" s="77"/>
    </row>
    <row r="590" spans="1:5" ht="14.4" x14ac:dyDescent="0.3">
      <c r="A590" s="196"/>
      <c r="B590" s="142"/>
      <c r="C590" s="127"/>
      <c r="D590" s="128"/>
      <c r="E590" s="77"/>
    </row>
    <row r="591" spans="1:5" ht="13.2" x14ac:dyDescent="0.25">
      <c r="A591" s="197"/>
      <c r="B591" s="128"/>
      <c r="C591" s="129"/>
      <c r="D591" s="128"/>
      <c r="E591" s="77"/>
    </row>
    <row r="592" spans="1:5" ht="14.4" x14ac:dyDescent="0.3">
      <c r="A592" s="195">
        <f>A573+1</f>
        <v>12</v>
      </c>
      <c r="B592" s="142"/>
      <c r="C592" s="127"/>
      <c r="D592" s="128"/>
      <c r="E592" s="77"/>
    </row>
    <row r="593" spans="1:5" ht="13.2" x14ac:dyDescent="0.25">
      <c r="A593" s="196"/>
      <c r="B593" s="128"/>
      <c r="C593" s="129"/>
      <c r="D593" s="128"/>
      <c r="E593" s="77"/>
    </row>
    <row r="594" spans="1:5" ht="13.2" x14ac:dyDescent="0.25">
      <c r="A594" s="196"/>
      <c r="B594" s="128"/>
      <c r="C594" s="130"/>
      <c r="D594" s="141"/>
      <c r="E594" s="77"/>
    </row>
    <row r="595" spans="1:5" ht="14.4" x14ac:dyDescent="0.3">
      <c r="A595" s="196"/>
      <c r="B595" s="142"/>
      <c r="C595" s="127"/>
      <c r="D595" s="128"/>
      <c r="E595" s="77"/>
    </row>
    <row r="596" spans="1:5" ht="13.2" x14ac:dyDescent="0.25">
      <c r="A596" s="196"/>
      <c r="B596" s="140"/>
      <c r="C596" s="129"/>
      <c r="D596" s="128"/>
      <c r="E596" s="77"/>
    </row>
    <row r="597" spans="1:5" ht="13.2" x14ac:dyDescent="0.25">
      <c r="A597" s="196"/>
      <c r="B597" s="128"/>
      <c r="C597" s="130"/>
      <c r="D597" s="141"/>
      <c r="E597" s="77"/>
    </row>
    <row r="598" spans="1:5" ht="14.4" x14ac:dyDescent="0.3">
      <c r="A598" s="196"/>
      <c r="B598" s="142"/>
      <c r="C598" s="127"/>
      <c r="D598" s="128"/>
      <c r="E598" s="77"/>
    </row>
    <row r="599" spans="1:5" ht="13.2" x14ac:dyDescent="0.25">
      <c r="A599" s="196"/>
      <c r="B599" s="140"/>
      <c r="C599" s="129"/>
      <c r="D599" s="128"/>
      <c r="E599" s="77"/>
    </row>
    <row r="600" spans="1:5" ht="13.2" x14ac:dyDescent="0.25">
      <c r="A600" s="196"/>
      <c r="B600" s="128"/>
      <c r="C600" s="130"/>
      <c r="D600" s="141"/>
      <c r="E600" s="77"/>
    </row>
    <row r="601" spans="1:5" ht="14.4" x14ac:dyDescent="0.3">
      <c r="A601" s="196"/>
      <c r="B601" s="142"/>
      <c r="C601" s="127"/>
      <c r="D601" s="128"/>
      <c r="E601" s="77"/>
    </row>
    <row r="602" spans="1:5" ht="13.2" x14ac:dyDescent="0.25">
      <c r="A602" s="196"/>
      <c r="B602" s="140"/>
      <c r="C602" s="129"/>
      <c r="D602" s="128"/>
      <c r="E602" s="77"/>
    </row>
    <row r="603" spans="1:5" ht="13.2" x14ac:dyDescent="0.25">
      <c r="A603" s="196"/>
      <c r="B603" s="128"/>
      <c r="C603" s="130"/>
      <c r="D603" s="141"/>
      <c r="E603" s="77"/>
    </row>
    <row r="604" spans="1:5" ht="14.4" x14ac:dyDescent="0.3">
      <c r="A604" s="196"/>
      <c r="B604" s="142"/>
      <c r="C604" s="127"/>
      <c r="D604" s="128"/>
      <c r="E604" s="77"/>
    </row>
    <row r="605" spans="1:5" ht="13.2" x14ac:dyDescent="0.25">
      <c r="A605" s="196"/>
      <c r="B605" s="140"/>
      <c r="C605" s="129"/>
      <c r="D605" s="128"/>
      <c r="E605" s="77"/>
    </row>
    <row r="606" spans="1:5" ht="13.2" x14ac:dyDescent="0.25">
      <c r="A606" s="196"/>
      <c r="B606" s="128"/>
      <c r="C606" s="130"/>
      <c r="D606" s="141"/>
      <c r="E606" s="77"/>
    </row>
    <row r="607" spans="1:5" ht="14.4" x14ac:dyDescent="0.3">
      <c r="A607" s="196"/>
      <c r="B607" s="142"/>
      <c r="C607" s="127"/>
      <c r="D607" s="128"/>
      <c r="E607" s="77"/>
    </row>
    <row r="608" spans="1:5" ht="13.2" x14ac:dyDescent="0.25">
      <c r="A608" s="196"/>
      <c r="B608" s="128"/>
      <c r="C608" s="129"/>
      <c r="D608" s="141"/>
      <c r="E608" s="77"/>
    </row>
    <row r="609" spans="1:5" ht="14.4" x14ac:dyDescent="0.3">
      <c r="A609" s="196"/>
      <c r="B609" s="142"/>
      <c r="C609" s="127"/>
      <c r="D609" s="128"/>
      <c r="E609" s="77"/>
    </row>
    <row r="610" spans="1:5" ht="13.2" x14ac:dyDescent="0.25">
      <c r="A610" s="197"/>
      <c r="B610" s="128"/>
      <c r="C610" s="129"/>
      <c r="D610" s="128"/>
      <c r="E610" s="77"/>
    </row>
    <row r="611" spans="1:5" ht="14.4" x14ac:dyDescent="0.3">
      <c r="A611" s="195">
        <f>A592+1</f>
        <v>13</v>
      </c>
      <c r="B611" s="142"/>
      <c r="C611" s="127"/>
      <c r="D611" s="128"/>
      <c r="E611" s="77"/>
    </row>
    <row r="612" spans="1:5" ht="13.2" x14ac:dyDescent="0.25">
      <c r="A612" s="196"/>
      <c r="B612" s="128"/>
      <c r="C612" s="129"/>
      <c r="D612" s="128"/>
      <c r="E612" s="77"/>
    </row>
    <row r="613" spans="1:5" ht="13.2" x14ac:dyDescent="0.25">
      <c r="A613" s="196"/>
      <c r="B613" s="128"/>
      <c r="C613" s="130"/>
      <c r="D613" s="141"/>
      <c r="E613" s="77"/>
    </row>
    <row r="614" spans="1:5" ht="14.4" x14ac:dyDescent="0.3">
      <c r="A614" s="196"/>
      <c r="B614" s="142"/>
      <c r="C614" s="127"/>
      <c r="D614" s="128"/>
      <c r="E614" s="77"/>
    </row>
    <row r="615" spans="1:5" ht="13.2" x14ac:dyDescent="0.25">
      <c r="A615" s="196"/>
      <c r="B615" s="140"/>
      <c r="C615" s="129"/>
      <c r="D615" s="128"/>
      <c r="E615" s="77"/>
    </row>
    <row r="616" spans="1:5" ht="13.2" x14ac:dyDescent="0.25">
      <c r="A616" s="196"/>
      <c r="B616" s="128"/>
      <c r="C616" s="130"/>
      <c r="D616" s="141"/>
      <c r="E616" s="77"/>
    </row>
    <row r="617" spans="1:5" ht="14.4" x14ac:dyDescent="0.3">
      <c r="A617" s="196"/>
      <c r="B617" s="142"/>
      <c r="C617" s="127"/>
      <c r="D617" s="128"/>
      <c r="E617" s="77"/>
    </row>
    <row r="618" spans="1:5" ht="13.2" x14ac:dyDescent="0.25">
      <c r="A618" s="196"/>
      <c r="B618" s="140"/>
      <c r="C618" s="129"/>
      <c r="D618" s="128"/>
      <c r="E618" s="77"/>
    </row>
    <row r="619" spans="1:5" ht="13.2" x14ac:dyDescent="0.25">
      <c r="A619" s="196"/>
      <c r="B619" s="128"/>
      <c r="C619" s="130"/>
      <c r="D619" s="141"/>
      <c r="E619" s="77"/>
    </row>
    <row r="620" spans="1:5" ht="14.4" x14ac:dyDescent="0.3">
      <c r="A620" s="196"/>
      <c r="B620" s="142"/>
      <c r="C620" s="127"/>
      <c r="D620" s="128"/>
      <c r="E620" s="77"/>
    </row>
    <row r="621" spans="1:5" ht="13.2" x14ac:dyDescent="0.25">
      <c r="A621" s="196"/>
      <c r="B621" s="140"/>
      <c r="C621" s="129"/>
      <c r="D621" s="128"/>
      <c r="E621" s="77"/>
    </row>
    <row r="622" spans="1:5" ht="13.2" x14ac:dyDescent="0.25">
      <c r="A622" s="196"/>
      <c r="B622" s="128"/>
      <c r="C622" s="130"/>
      <c r="D622" s="141"/>
      <c r="E622" s="77"/>
    </row>
    <row r="623" spans="1:5" ht="14.4" x14ac:dyDescent="0.3">
      <c r="A623" s="196"/>
      <c r="B623" s="142"/>
      <c r="C623" s="127"/>
      <c r="D623" s="128"/>
      <c r="E623" s="77"/>
    </row>
    <row r="624" spans="1:5" ht="13.2" x14ac:dyDescent="0.25">
      <c r="A624" s="196"/>
      <c r="B624" s="140"/>
      <c r="C624" s="129"/>
      <c r="D624" s="128"/>
      <c r="E624" s="77"/>
    </row>
    <row r="625" spans="1:5" ht="13.2" x14ac:dyDescent="0.25">
      <c r="A625" s="196"/>
      <c r="B625" s="128"/>
      <c r="C625" s="130"/>
      <c r="D625" s="141"/>
      <c r="E625" s="77"/>
    </row>
    <row r="626" spans="1:5" ht="14.4" x14ac:dyDescent="0.3">
      <c r="A626" s="196"/>
      <c r="B626" s="142"/>
      <c r="C626" s="127"/>
      <c r="D626" s="128"/>
      <c r="E626" s="77"/>
    </row>
    <row r="627" spans="1:5" ht="13.2" x14ac:dyDescent="0.25">
      <c r="A627" s="196"/>
      <c r="B627" s="128"/>
      <c r="C627" s="129"/>
      <c r="D627" s="141"/>
      <c r="E627" s="77"/>
    </row>
    <row r="628" spans="1:5" ht="14.4" x14ac:dyDescent="0.3">
      <c r="A628" s="196"/>
      <c r="B628" s="142"/>
      <c r="C628" s="127"/>
      <c r="D628" s="128"/>
      <c r="E628" s="77"/>
    </row>
    <row r="629" spans="1:5" ht="13.2" x14ac:dyDescent="0.25">
      <c r="A629" s="197"/>
      <c r="B629" s="128"/>
      <c r="C629" s="129"/>
      <c r="D629" s="128"/>
      <c r="E629" s="77"/>
    </row>
    <row r="630" spans="1:5" ht="14.4" x14ac:dyDescent="0.3">
      <c r="A630" s="195">
        <f>A611+1</f>
        <v>14</v>
      </c>
      <c r="B630" s="142"/>
      <c r="C630" s="127"/>
      <c r="D630" s="128"/>
      <c r="E630" s="77"/>
    </row>
    <row r="631" spans="1:5" ht="13.2" x14ac:dyDescent="0.25">
      <c r="A631" s="196"/>
      <c r="B631" s="128"/>
      <c r="C631" s="129"/>
      <c r="D631" s="128"/>
      <c r="E631" s="77"/>
    </row>
    <row r="632" spans="1:5" ht="13.2" x14ac:dyDescent="0.25">
      <c r="A632" s="196"/>
      <c r="B632" s="128"/>
      <c r="C632" s="130"/>
      <c r="D632" s="141"/>
      <c r="E632" s="77"/>
    </row>
    <row r="633" spans="1:5" ht="14.4" x14ac:dyDescent="0.3">
      <c r="A633" s="196"/>
      <c r="B633" s="142"/>
      <c r="C633" s="127"/>
      <c r="D633" s="128"/>
      <c r="E633" s="77"/>
    </row>
    <row r="634" spans="1:5" ht="13.2" x14ac:dyDescent="0.25">
      <c r="A634" s="196"/>
      <c r="B634" s="140"/>
      <c r="C634" s="129"/>
      <c r="D634" s="128"/>
      <c r="E634" s="77"/>
    </row>
    <row r="635" spans="1:5" ht="13.2" x14ac:dyDescent="0.25">
      <c r="A635" s="196"/>
      <c r="B635" s="128"/>
      <c r="C635" s="130"/>
      <c r="D635" s="141"/>
      <c r="E635" s="77"/>
    </row>
    <row r="636" spans="1:5" ht="14.4" x14ac:dyDescent="0.3">
      <c r="A636" s="196"/>
      <c r="B636" s="142"/>
      <c r="C636" s="127"/>
      <c r="D636" s="128"/>
      <c r="E636" s="77"/>
    </row>
    <row r="637" spans="1:5" ht="13.2" x14ac:dyDescent="0.25">
      <c r="A637" s="196"/>
      <c r="B637" s="140"/>
      <c r="C637" s="129"/>
      <c r="D637" s="128"/>
      <c r="E637" s="77"/>
    </row>
    <row r="638" spans="1:5" ht="13.2" x14ac:dyDescent="0.25">
      <c r="A638" s="196"/>
      <c r="B638" s="128"/>
      <c r="C638" s="130"/>
      <c r="D638" s="141"/>
      <c r="E638" s="77"/>
    </row>
    <row r="639" spans="1:5" ht="14.4" x14ac:dyDescent="0.3">
      <c r="A639" s="196"/>
      <c r="B639" s="142"/>
      <c r="C639" s="127"/>
      <c r="D639" s="128"/>
      <c r="E639" s="77"/>
    </row>
    <row r="640" spans="1:5" ht="13.2" x14ac:dyDescent="0.25">
      <c r="A640" s="196"/>
      <c r="B640" s="140"/>
      <c r="C640" s="129"/>
      <c r="D640" s="128"/>
      <c r="E640" s="77"/>
    </row>
    <row r="641" spans="1:5" ht="13.2" x14ac:dyDescent="0.25">
      <c r="A641" s="196"/>
      <c r="B641" s="128"/>
      <c r="C641" s="130"/>
      <c r="D641" s="141"/>
      <c r="E641" s="77"/>
    </row>
    <row r="642" spans="1:5" ht="14.4" x14ac:dyDescent="0.3">
      <c r="A642" s="196"/>
      <c r="B642" s="142"/>
      <c r="C642" s="127"/>
      <c r="D642" s="128"/>
      <c r="E642" s="77"/>
    </row>
    <row r="643" spans="1:5" ht="13.2" x14ac:dyDescent="0.25">
      <c r="A643" s="196"/>
      <c r="B643" s="140"/>
      <c r="C643" s="129"/>
      <c r="D643" s="128"/>
      <c r="E643" s="77"/>
    </row>
    <row r="644" spans="1:5" ht="13.2" x14ac:dyDescent="0.25">
      <c r="A644" s="196"/>
      <c r="B644" s="128"/>
      <c r="C644" s="130"/>
      <c r="D644" s="141"/>
      <c r="E644" s="77"/>
    </row>
    <row r="645" spans="1:5" ht="14.4" x14ac:dyDescent="0.3">
      <c r="A645" s="196"/>
      <c r="B645" s="142"/>
      <c r="C645" s="127"/>
      <c r="D645" s="128"/>
      <c r="E645" s="77"/>
    </row>
    <row r="646" spans="1:5" ht="13.2" x14ac:dyDescent="0.25">
      <c r="A646" s="196"/>
      <c r="B646" s="128"/>
      <c r="C646" s="129"/>
      <c r="D646" s="141"/>
      <c r="E646" s="77"/>
    </row>
    <row r="647" spans="1:5" ht="14.4" x14ac:dyDescent="0.3">
      <c r="A647" s="196"/>
      <c r="B647" s="142"/>
      <c r="C647" s="127"/>
      <c r="D647" s="128"/>
      <c r="E647" s="77"/>
    </row>
    <row r="648" spans="1:5" ht="13.2" x14ac:dyDescent="0.25">
      <c r="A648" s="197"/>
      <c r="B648" s="128"/>
      <c r="C648" s="129"/>
      <c r="D648" s="128"/>
      <c r="E648" s="77"/>
    </row>
    <row r="649" spans="1:5" ht="14.4" x14ac:dyDescent="0.3">
      <c r="A649" s="195">
        <f>A630+1</f>
        <v>15</v>
      </c>
      <c r="B649" s="142"/>
      <c r="C649" s="127"/>
      <c r="D649" s="128"/>
      <c r="E649" s="77"/>
    </row>
    <row r="650" spans="1:5" ht="13.2" x14ac:dyDescent="0.25">
      <c r="A650" s="196"/>
      <c r="B650" s="128"/>
      <c r="C650" s="129"/>
      <c r="D650" s="128"/>
      <c r="E650" s="77"/>
    </row>
    <row r="651" spans="1:5" ht="13.2" x14ac:dyDescent="0.25">
      <c r="A651" s="196"/>
      <c r="B651" s="128"/>
      <c r="C651" s="130"/>
      <c r="D651" s="141"/>
      <c r="E651" s="77"/>
    </row>
    <row r="652" spans="1:5" ht="14.4" x14ac:dyDescent="0.3">
      <c r="A652" s="196"/>
      <c r="B652" s="142"/>
      <c r="C652" s="127"/>
      <c r="D652" s="128"/>
      <c r="E652" s="77"/>
    </row>
    <row r="653" spans="1:5" ht="13.2" x14ac:dyDescent="0.25">
      <c r="A653" s="196"/>
      <c r="B653" s="140"/>
      <c r="C653" s="129"/>
      <c r="D653" s="128"/>
      <c r="E653" s="77"/>
    </row>
    <row r="654" spans="1:5" ht="13.2" x14ac:dyDescent="0.25">
      <c r="A654" s="196"/>
      <c r="B654" s="128"/>
      <c r="C654" s="130"/>
      <c r="D654" s="141"/>
      <c r="E654" s="77"/>
    </row>
    <row r="655" spans="1:5" ht="14.4" x14ac:dyDescent="0.3">
      <c r="A655" s="196"/>
      <c r="B655" s="142"/>
      <c r="C655" s="127"/>
      <c r="D655" s="128"/>
      <c r="E655" s="77"/>
    </row>
    <row r="656" spans="1:5" ht="13.2" x14ac:dyDescent="0.25">
      <c r="A656" s="196"/>
      <c r="B656" s="140"/>
      <c r="C656" s="129"/>
      <c r="D656" s="128"/>
      <c r="E656" s="77"/>
    </row>
    <row r="657" spans="1:5" ht="13.2" x14ac:dyDescent="0.25">
      <c r="A657" s="196"/>
      <c r="B657" s="128"/>
      <c r="C657" s="130"/>
      <c r="D657" s="141"/>
      <c r="E657" s="77"/>
    </row>
    <row r="658" spans="1:5" ht="14.4" x14ac:dyDescent="0.3">
      <c r="A658" s="196"/>
      <c r="B658" s="142"/>
      <c r="C658" s="127"/>
      <c r="D658" s="128"/>
      <c r="E658" s="77"/>
    </row>
    <row r="659" spans="1:5" ht="13.2" x14ac:dyDescent="0.25">
      <c r="A659" s="196"/>
      <c r="B659" s="140"/>
      <c r="C659" s="129"/>
      <c r="D659" s="128"/>
      <c r="E659" s="77"/>
    </row>
    <row r="660" spans="1:5" ht="13.2" x14ac:dyDescent="0.25">
      <c r="A660" s="196"/>
      <c r="B660" s="128"/>
      <c r="C660" s="130"/>
      <c r="D660" s="141"/>
      <c r="E660" s="77"/>
    </row>
    <row r="661" spans="1:5" ht="14.4" x14ac:dyDescent="0.3">
      <c r="A661" s="196"/>
      <c r="B661" s="142"/>
      <c r="C661" s="127"/>
      <c r="D661" s="128"/>
      <c r="E661" s="77"/>
    </row>
    <row r="662" spans="1:5" ht="13.2" x14ac:dyDescent="0.25">
      <c r="A662" s="196"/>
      <c r="B662" s="140"/>
      <c r="C662" s="129"/>
      <c r="D662" s="128"/>
      <c r="E662" s="77"/>
    </row>
    <row r="663" spans="1:5" ht="13.2" x14ac:dyDescent="0.25">
      <c r="A663" s="196"/>
      <c r="B663" s="128"/>
      <c r="C663" s="130"/>
      <c r="D663" s="141"/>
      <c r="E663" s="77"/>
    </row>
    <row r="664" spans="1:5" ht="14.4" x14ac:dyDescent="0.3">
      <c r="A664" s="196"/>
      <c r="B664" s="142"/>
      <c r="C664" s="127"/>
      <c r="D664" s="128"/>
      <c r="E664" s="77"/>
    </row>
    <row r="665" spans="1:5" ht="13.2" x14ac:dyDescent="0.25">
      <c r="A665" s="196"/>
      <c r="B665" s="128"/>
      <c r="C665" s="129"/>
      <c r="D665" s="141"/>
      <c r="E665" s="77"/>
    </row>
    <row r="666" spans="1:5" ht="14.4" x14ac:dyDescent="0.3">
      <c r="A666" s="196"/>
      <c r="B666" s="142"/>
      <c r="C666" s="127"/>
      <c r="D666" s="128"/>
      <c r="E666" s="77"/>
    </row>
    <row r="667" spans="1:5" ht="13.2" x14ac:dyDescent="0.25">
      <c r="A667" s="197"/>
      <c r="B667" s="128"/>
      <c r="C667" s="129"/>
      <c r="D667" s="128"/>
      <c r="E667" s="77"/>
    </row>
    <row r="668" spans="1:5" ht="14.4" x14ac:dyDescent="0.3">
      <c r="A668" s="195">
        <f>A649+1</f>
        <v>16</v>
      </c>
      <c r="B668" s="142"/>
      <c r="C668" s="127"/>
      <c r="D668" s="128"/>
      <c r="E668" s="77"/>
    </row>
    <row r="669" spans="1:5" ht="13.2" x14ac:dyDescent="0.25">
      <c r="A669" s="196"/>
      <c r="B669" s="128"/>
      <c r="C669" s="129"/>
      <c r="D669" s="128"/>
      <c r="E669" s="77"/>
    </row>
    <row r="670" spans="1:5" ht="13.2" x14ac:dyDescent="0.25">
      <c r="A670" s="196"/>
      <c r="B670" s="128"/>
      <c r="C670" s="130"/>
      <c r="D670" s="141"/>
      <c r="E670" s="77"/>
    </row>
    <row r="671" spans="1:5" ht="14.4" x14ac:dyDescent="0.3">
      <c r="A671" s="196"/>
      <c r="B671" s="142"/>
      <c r="C671" s="127"/>
      <c r="D671" s="128"/>
      <c r="E671" s="77"/>
    </row>
    <row r="672" spans="1:5" ht="13.2" x14ac:dyDescent="0.25">
      <c r="A672" s="196"/>
      <c r="B672" s="140"/>
      <c r="C672" s="129"/>
      <c r="D672" s="128"/>
      <c r="E672" s="77"/>
    </row>
    <row r="673" spans="1:5" ht="13.2" x14ac:dyDescent="0.25">
      <c r="A673" s="196"/>
      <c r="B673" s="128"/>
      <c r="C673" s="130"/>
      <c r="D673" s="141"/>
      <c r="E673" s="77"/>
    </row>
    <row r="674" spans="1:5" ht="14.4" x14ac:dyDescent="0.3">
      <c r="A674" s="196"/>
      <c r="B674" s="142"/>
      <c r="C674" s="127"/>
      <c r="D674" s="128"/>
      <c r="E674" s="77"/>
    </row>
    <row r="675" spans="1:5" ht="13.2" x14ac:dyDescent="0.25">
      <c r="A675" s="196"/>
      <c r="B675" s="140"/>
      <c r="C675" s="129"/>
      <c r="D675" s="128"/>
      <c r="E675" s="77"/>
    </row>
    <row r="676" spans="1:5" ht="13.2" x14ac:dyDescent="0.25">
      <c r="A676" s="196"/>
      <c r="B676" s="128"/>
      <c r="C676" s="130"/>
      <c r="D676" s="141"/>
      <c r="E676" s="77"/>
    </row>
    <row r="677" spans="1:5" ht="14.4" x14ac:dyDescent="0.3">
      <c r="A677" s="196"/>
      <c r="B677" s="142"/>
      <c r="C677" s="127"/>
      <c r="D677" s="128"/>
      <c r="E677" s="77"/>
    </row>
    <row r="678" spans="1:5" ht="13.2" x14ac:dyDescent="0.25">
      <c r="A678" s="196"/>
      <c r="B678" s="140"/>
      <c r="C678" s="129"/>
      <c r="D678" s="128"/>
      <c r="E678" s="77"/>
    </row>
    <row r="679" spans="1:5" ht="13.2" x14ac:dyDescent="0.25">
      <c r="A679" s="196"/>
      <c r="B679" s="128"/>
      <c r="C679" s="130"/>
      <c r="D679" s="141"/>
      <c r="E679" s="77"/>
    </row>
    <row r="680" spans="1:5" ht="14.4" x14ac:dyDescent="0.3">
      <c r="A680" s="196"/>
      <c r="B680" s="142"/>
      <c r="C680" s="127"/>
      <c r="D680" s="128"/>
      <c r="E680" s="77"/>
    </row>
    <row r="681" spans="1:5" ht="13.2" x14ac:dyDescent="0.25">
      <c r="A681" s="196"/>
      <c r="B681" s="140"/>
      <c r="C681" s="129"/>
      <c r="D681" s="128"/>
      <c r="E681" s="77"/>
    </row>
    <row r="682" spans="1:5" ht="13.2" x14ac:dyDescent="0.25">
      <c r="A682" s="196"/>
      <c r="B682" s="128"/>
      <c r="C682" s="130"/>
      <c r="D682" s="141"/>
      <c r="E682" s="77"/>
    </row>
    <row r="683" spans="1:5" ht="14.4" x14ac:dyDescent="0.3">
      <c r="A683" s="196"/>
      <c r="B683" s="142"/>
      <c r="C683" s="127"/>
      <c r="D683" s="128"/>
      <c r="E683" s="77"/>
    </row>
    <row r="684" spans="1:5" ht="13.2" x14ac:dyDescent="0.25">
      <c r="A684" s="196"/>
      <c r="B684" s="128"/>
      <c r="C684" s="129"/>
      <c r="D684" s="141"/>
      <c r="E684" s="77"/>
    </row>
    <row r="685" spans="1:5" ht="14.4" x14ac:dyDescent="0.3">
      <c r="A685" s="196"/>
      <c r="B685" s="142"/>
      <c r="C685" s="127"/>
      <c r="D685" s="128"/>
      <c r="E685" s="77"/>
    </row>
    <row r="686" spans="1:5" ht="13.2" x14ac:dyDescent="0.25">
      <c r="A686" s="197"/>
      <c r="B686" s="128"/>
      <c r="C686" s="129"/>
      <c r="D686" s="128"/>
      <c r="E686" s="77"/>
    </row>
    <row r="687" spans="1:5" ht="14.4" x14ac:dyDescent="0.3">
      <c r="A687" s="195">
        <f>A668+1</f>
        <v>17</v>
      </c>
      <c r="B687" s="142"/>
      <c r="C687" s="127"/>
      <c r="D687" s="128"/>
      <c r="E687" s="77"/>
    </row>
    <row r="688" spans="1:5" ht="13.2" x14ac:dyDescent="0.25">
      <c r="A688" s="196"/>
      <c r="B688" s="128"/>
      <c r="C688" s="129"/>
      <c r="D688" s="128"/>
      <c r="E688" s="77"/>
    </row>
    <row r="689" spans="1:5" ht="13.2" x14ac:dyDescent="0.25">
      <c r="A689" s="196"/>
      <c r="B689" s="128"/>
      <c r="C689" s="130"/>
      <c r="D689" s="141"/>
      <c r="E689" s="77"/>
    </row>
    <row r="690" spans="1:5" ht="14.4" x14ac:dyDescent="0.3">
      <c r="A690" s="196"/>
      <c r="B690" s="142"/>
      <c r="C690" s="127"/>
      <c r="D690" s="128"/>
      <c r="E690" s="77"/>
    </row>
    <row r="691" spans="1:5" ht="13.2" x14ac:dyDescent="0.25">
      <c r="A691" s="196"/>
      <c r="B691" s="140"/>
      <c r="C691" s="129"/>
      <c r="D691" s="128"/>
      <c r="E691" s="77"/>
    </row>
    <row r="692" spans="1:5" ht="13.2" x14ac:dyDescent="0.25">
      <c r="A692" s="196"/>
      <c r="B692" s="128"/>
      <c r="C692" s="130"/>
      <c r="D692" s="141"/>
      <c r="E692" s="77"/>
    </row>
    <row r="693" spans="1:5" ht="14.4" x14ac:dyDescent="0.3">
      <c r="A693" s="196"/>
      <c r="B693" s="142"/>
      <c r="C693" s="127"/>
      <c r="D693" s="128"/>
      <c r="E693" s="77"/>
    </row>
    <row r="694" spans="1:5" ht="13.2" x14ac:dyDescent="0.25">
      <c r="A694" s="196"/>
      <c r="B694" s="140"/>
      <c r="C694" s="129"/>
      <c r="D694" s="128"/>
      <c r="E694" s="77"/>
    </row>
    <row r="695" spans="1:5" ht="13.2" x14ac:dyDescent="0.25">
      <c r="A695" s="196"/>
      <c r="B695" s="128"/>
      <c r="C695" s="130"/>
      <c r="D695" s="141"/>
      <c r="E695" s="77"/>
    </row>
    <row r="696" spans="1:5" ht="14.4" x14ac:dyDescent="0.3">
      <c r="A696" s="196"/>
      <c r="B696" s="142"/>
      <c r="C696" s="127"/>
      <c r="D696" s="128"/>
      <c r="E696" s="77"/>
    </row>
    <row r="697" spans="1:5" ht="13.2" x14ac:dyDescent="0.25">
      <c r="A697" s="196"/>
      <c r="B697" s="140"/>
      <c r="C697" s="129"/>
      <c r="D697" s="128"/>
      <c r="E697" s="77"/>
    </row>
    <row r="698" spans="1:5" ht="13.2" x14ac:dyDescent="0.25">
      <c r="A698" s="196"/>
      <c r="B698" s="128"/>
      <c r="C698" s="130"/>
      <c r="D698" s="141"/>
      <c r="E698" s="77"/>
    </row>
    <row r="699" spans="1:5" ht="14.4" x14ac:dyDescent="0.3">
      <c r="A699" s="196"/>
      <c r="B699" s="142"/>
      <c r="C699" s="127"/>
      <c r="D699" s="128"/>
      <c r="E699" s="77"/>
    </row>
    <row r="700" spans="1:5" ht="13.2" x14ac:dyDescent="0.25">
      <c r="A700" s="196"/>
      <c r="B700" s="140"/>
      <c r="C700" s="129"/>
      <c r="D700" s="128"/>
      <c r="E700" s="77"/>
    </row>
    <row r="701" spans="1:5" ht="13.2" x14ac:dyDescent="0.25">
      <c r="A701" s="196"/>
      <c r="B701" s="128"/>
      <c r="C701" s="130"/>
      <c r="D701" s="141"/>
      <c r="E701" s="77"/>
    </row>
    <row r="702" spans="1:5" ht="14.4" x14ac:dyDescent="0.3">
      <c r="A702" s="196"/>
      <c r="B702" s="142"/>
      <c r="C702" s="127"/>
      <c r="D702" s="128"/>
      <c r="E702" s="77"/>
    </row>
    <row r="703" spans="1:5" ht="13.2" x14ac:dyDescent="0.25">
      <c r="A703" s="196"/>
      <c r="B703" s="128"/>
      <c r="C703" s="129"/>
      <c r="D703" s="141"/>
      <c r="E703" s="77"/>
    </row>
    <row r="704" spans="1:5" ht="14.4" x14ac:dyDescent="0.3">
      <c r="A704" s="196"/>
      <c r="B704" s="142"/>
      <c r="C704" s="127"/>
      <c r="D704" s="128"/>
      <c r="E704" s="77"/>
    </row>
    <row r="705" spans="1:5" ht="13.2" x14ac:dyDescent="0.25">
      <c r="A705" s="197"/>
      <c r="B705" s="128"/>
      <c r="C705" s="129"/>
      <c r="D705" s="128"/>
      <c r="E705" s="77"/>
    </row>
    <row r="706" spans="1:5" ht="13.2" x14ac:dyDescent="0.25">
      <c r="A706" s="77"/>
      <c r="B706" s="77"/>
      <c r="C706" s="77"/>
      <c r="D706" s="77"/>
      <c r="E706" s="77"/>
    </row>
    <row r="707" spans="1:5" ht="13.2" x14ac:dyDescent="0.25">
      <c r="A707" s="77"/>
      <c r="B707" s="77"/>
      <c r="C707" s="77"/>
      <c r="D707" s="77"/>
      <c r="E707" s="77"/>
    </row>
    <row r="708" spans="1:5" ht="13.2" x14ac:dyDescent="0.25">
      <c r="A708" s="77"/>
      <c r="B708" s="77"/>
      <c r="C708" s="77"/>
      <c r="D708" s="77"/>
      <c r="E708" s="77"/>
    </row>
    <row r="709" spans="1:5" ht="13.2" x14ac:dyDescent="0.25">
      <c r="A709" s="77"/>
      <c r="B709" s="77"/>
      <c r="C709" s="77"/>
      <c r="D709" s="77"/>
      <c r="E709" s="77"/>
    </row>
    <row r="710" spans="1:5" ht="13.2" x14ac:dyDescent="0.25">
      <c r="A710" s="77"/>
      <c r="B710" s="77"/>
      <c r="C710" s="77"/>
      <c r="D710" s="77"/>
      <c r="E710" s="77"/>
    </row>
    <row r="711" spans="1:5" ht="13.2" x14ac:dyDescent="0.25">
      <c r="A711" s="77"/>
      <c r="B711" s="77"/>
      <c r="C711" s="77"/>
      <c r="D711" s="77"/>
      <c r="E711" s="77"/>
    </row>
    <row r="712" spans="1:5" ht="13.2" x14ac:dyDescent="0.25">
      <c r="A712" s="77"/>
      <c r="B712" s="77"/>
      <c r="C712" s="77"/>
      <c r="D712" s="77"/>
      <c r="E712" s="77"/>
    </row>
    <row r="713" spans="1:5" ht="13.2" x14ac:dyDescent="0.25">
      <c r="A713" s="77"/>
      <c r="B713" s="77"/>
      <c r="C713" s="77"/>
      <c r="D713" s="77"/>
      <c r="E713" s="77"/>
    </row>
    <row r="714" spans="1:5" ht="13.2" x14ac:dyDescent="0.25">
      <c r="A714" s="77"/>
      <c r="B714" s="77"/>
      <c r="C714" s="77"/>
      <c r="D714" s="77"/>
      <c r="E714" s="77"/>
    </row>
    <row r="715" spans="1:5" ht="13.2" x14ac:dyDescent="0.25">
      <c r="A715" s="77"/>
      <c r="B715" s="77"/>
      <c r="C715" s="77"/>
      <c r="D715" s="77"/>
      <c r="E715" s="77"/>
    </row>
    <row r="716" spans="1:5" ht="13.2" x14ac:dyDescent="0.25">
      <c r="A716" s="77"/>
      <c r="B716" s="77"/>
      <c r="C716" s="77"/>
      <c r="D716" s="77"/>
      <c r="E716" s="77"/>
    </row>
    <row r="717" spans="1:5" ht="13.2" x14ac:dyDescent="0.25">
      <c r="A717" s="77"/>
      <c r="B717" s="77"/>
      <c r="C717" s="77"/>
      <c r="D717" s="77"/>
      <c r="E717" s="77"/>
    </row>
    <row r="718" spans="1:5" ht="13.2" x14ac:dyDescent="0.25">
      <c r="A718" s="77"/>
      <c r="B718" s="77"/>
      <c r="C718" s="77"/>
      <c r="D718" s="77"/>
      <c r="E718" s="77"/>
    </row>
    <row r="719" spans="1:5" ht="13.2" x14ac:dyDescent="0.25">
      <c r="A719" s="77"/>
      <c r="B719" s="77"/>
      <c r="C719" s="77"/>
      <c r="D719" s="77"/>
      <c r="E719" s="77"/>
    </row>
    <row r="720" spans="1:5" ht="13.2" x14ac:dyDescent="0.25">
      <c r="A720" s="77"/>
      <c r="B720" s="77"/>
      <c r="C720" s="77"/>
      <c r="D720" s="77"/>
      <c r="E720" s="77"/>
    </row>
    <row r="721" spans="1:5" ht="13.2" x14ac:dyDescent="0.25">
      <c r="A721" s="77"/>
      <c r="B721" s="77"/>
      <c r="C721" s="77"/>
      <c r="D721" s="77"/>
      <c r="E721" s="77"/>
    </row>
    <row r="722" spans="1:5" ht="13.2" x14ac:dyDescent="0.25">
      <c r="A722" s="77"/>
      <c r="B722" s="77"/>
      <c r="C722" s="77"/>
      <c r="D722" s="77"/>
      <c r="E722" s="77"/>
    </row>
    <row r="723" spans="1:5" ht="13.2" x14ac:dyDescent="0.25">
      <c r="A723" s="77"/>
      <c r="B723" s="77"/>
      <c r="C723" s="77"/>
      <c r="D723" s="77"/>
      <c r="E723" s="77"/>
    </row>
    <row r="724" spans="1:5" ht="13.2" x14ac:dyDescent="0.25">
      <c r="A724" s="77"/>
      <c r="B724" s="77"/>
      <c r="C724" s="77"/>
      <c r="D724" s="77"/>
      <c r="E724" s="77"/>
    </row>
    <row r="725" spans="1:5" ht="13.2" x14ac:dyDescent="0.25">
      <c r="A725" s="77"/>
      <c r="B725" s="77"/>
      <c r="C725" s="77"/>
      <c r="D725" s="77"/>
      <c r="E725" s="77"/>
    </row>
    <row r="726" spans="1:5" ht="13.2" x14ac:dyDescent="0.25">
      <c r="A726" s="77"/>
      <c r="B726" s="77"/>
      <c r="C726" s="77"/>
      <c r="D726" s="77"/>
      <c r="E726" s="77"/>
    </row>
    <row r="727" spans="1:5" ht="13.2" x14ac:dyDescent="0.25">
      <c r="A727" s="77"/>
      <c r="B727" s="77"/>
      <c r="C727" s="77"/>
      <c r="D727" s="77"/>
      <c r="E727" s="77"/>
    </row>
    <row r="728" spans="1:5" ht="13.2" x14ac:dyDescent="0.25">
      <c r="A728" s="77"/>
      <c r="B728" s="77"/>
      <c r="C728" s="77"/>
      <c r="D728" s="77"/>
      <c r="E728" s="77"/>
    </row>
    <row r="729" spans="1:5" ht="13.2" x14ac:dyDescent="0.25">
      <c r="A729" s="77"/>
      <c r="B729" s="77"/>
      <c r="C729" s="77"/>
      <c r="D729" s="77"/>
      <c r="E729" s="77"/>
    </row>
    <row r="730" spans="1:5" ht="13.2" x14ac:dyDescent="0.25">
      <c r="A730" s="77"/>
      <c r="B730" s="77"/>
      <c r="C730" s="77"/>
      <c r="D730" s="77"/>
      <c r="E730" s="77"/>
    </row>
    <row r="731" spans="1:5" ht="13.2" x14ac:dyDescent="0.25">
      <c r="A731" s="77"/>
      <c r="B731" s="77"/>
      <c r="C731" s="77"/>
      <c r="D731" s="77"/>
      <c r="E731" s="77"/>
    </row>
    <row r="732" spans="1:5" ht="13.2" x14ac:dyDescent="0.25">
      <c r="A732" s="77"/>
      <c r="B732" s="77"/>
      <c r="C732" s="77"/>
      <c r="D732" s="77"/>
      <c r="E732" s="77"/>
    </row>
    <row r="733" spans="1:5" ht="13.2" x14ac:dyDescent="0.25">
      <c r="A733" s="77"/>
      <c r="B733" s="77"/>
      <c r="C733" s="77"/>
      <c r="D733" s="77"/>
      <c r="E733" s="77"/>
    </row>
    <row r="734" spans="1:5" ht="13.2" x14ac:dyDescent="0.25">
      <c r="A734" s="77"/>
      <c r="B734" s="77"/>
      <c r="C734" s="77"/>
      <c r="D734" s="77"/>
      <c r="E734" s="77"/>
    </row>
    <row r="735" spans="1:5" ht="13.2" x14ac:dyDescent="0.25">
      <c r="A735" s="77"/>
      <c r="B735" s="77"/>
      <c r="C735" s="77"/>
      <c r="D735" s="77"/>
      <c r="E735" s="77"/>
    </row>
    <row r="736" spans="1:5" ht="13.2" x14ac:dyDescent="0.25">
      <c r="A736" s="77"/>
      <c r="B736" s="77"/>
      <c r="C736" s="77"/>
      <c r="D736" s="77"/>
      <c r="E736" s="77"/>
    </row>
    <row r="737" spans="1:5" ht="13.2" x14ac:dyDescent="0.25">
      <c r="A737" s="77"/>
      <c r="B737" s="77"/>
      <c r="C737" s="77"/>
      <c r="D737" s="77"/>
      <c r="E737" s="77"/>
    </row>
    <row r="738" spans="1:5" ht="13.2" x14ac:dyDescent="0.25">
      <c r="A738" s="77"/>
      <c r="B738" s="77"/>
      <c r="C738" s="77"/>
      <c r="D738" s="77"/>
      <c r="E738" s="77"/>
    </row>
    <row r="739" spans="1:5" ht="13.2" x14ac:dyDescent="0.25">
      <c r="A739" s="77"/>
      <c r="B739" s="77"/>
      <c r="C739" s="77"/>
      <c r="D739" s="77"/>
      <c r="E739" s="77"/>
    </row>
    <row r="740" spans="1:5" ht="13.2" x14ac:dyDescent="0.25">
      <c r="A740" s="77"/>
      <c r="B740" s="77"/>
      <c r="C740" s="77"/>
      <c r="D740" s="77"/>
      <c r="E740" s="77"/>
    </row>
    <row r="741" spans="1:5" ht="13.2" x14ac:dyDescent="0.25">
      <c r="A741" s="77"/>
      <c r="B741" s="77"/>
      <c r="C741" s="77"/>
      <c r="D741" s="77"/>
      <c r="E741" s="77"/>
    </row>
    <row r="742" spans="1:5" ht="13.2" x14ac:dyDescent="0.25">
      <c r="A742" s="77"/>
      <c r="B742" s="77"/>
      <c r="C742" s="77"/>
      <c r="D742" s="77"/>
      <c r="E742" s="77"/>
    </row>
    <row r="743" spans="1:5" ht="13.2" x14ac:dyDescent="0.25">
      <c r="A743" s="77"/>
      <c r="B743" s="77"/>
      <c r="C743" s="77"/>
      <c r="D743" s="77"/>
      <c r="E743" s="77"/>
    </row>
    <row r="744" spans="1:5" ht="13.2" x14ac:dyDescent="0.25">
      <c r="A744" s="77"/>
      <c r="B744" s="77"/>
      <c r="C744" s="77"/>
      <c r="D744" s="77"/>
      <c r="E744" s="77"/>
    </row>
    <row r="745" spans="1:5" ht="13.2" x14ac:dyDescent="0.25">
      <c r="A745" s="77"/>
      <c r="B745" s="77"/>
      <c r="C745" s="77"/>
      <c r="D745" s="77"/>
      <c r="E745" s="77"/>
    </row>
    <row r="746" spans="1:5" ht="13.2" x14ac:dyDescent="0.25">
      <c r="A746" s="77"/>
      <c r="B746" s="77"/>
      <c r="C746" s="77"/>
      <c r="D746" s="77"/>
      <c r="E746" s="77"/>
    </row>
    <row r="747" spans="1:5" ht="13.2" x14ac:dyDescent="0.25">
      <c r="A747" s="77"/>
      <c r="B747" s="77"/>
      <c r="C747" s="77"/>
      <c r="D747" s="77"/>
      <c r="E747" s="77"/>
    </row>
    <row r="748" spans="1:5" ht="13.2" x14ac:dyDescent="0.25">
      <c r="A748" s="77"/>
      <c r="B748" s="77"/>
      <c r="C748" s="77"/>
      <c r="D748" s="77"/>
      <c r="E748" s="77"/>
    </row>
    <row r="749" spans="1:5" ht="13.2" x14ac:dyDescent="0.25">
      <c r="A749" s="77"/>
      <c r="B749" s="77"/>
      <c r="C749" s="77"/>
      <c r="D749" s="77"/>
      <c r="E749" s="77"/>
    </row>
    <row r="750" spans="1:5" ht="13.2" x14ac:dyDescent="0.25">
      <c r="A750" s="77"/>
      <c r="B750" s="77"/>
      <c r="C750" s="77"/>
      <c r="D750" s="77"/>
      <c r="E750" s="77"/>
    </row>
    <row r="751" spans="1:5" ht="13.2" x14ac:dyDescent="0.25">
      <c r="A751" s="77"/>
      <c r="B751" s="77"/>
      <c r="C751" s="77"/>
      <c r="D751" s="77"/>
      <c r="E751" s="77"/>
    </row>
    <row r="752" spans="1:5" ht="13.2" x14ac:dyDescent="0.25">
      <c r="A752" s="77"/>
      <c r="B752" s="77"/>
      <c r="C752" s="77"/>
      <c r="D752" s="77"/>
      <c r="E752" s="77"/>
    </row>
    <row r="753" spans="1:5" ht="13.2" x14ac:dyDescent="0.25">
      <c r="A753" s="77"/>
      <c r="B753" s="77"/>
      <c r="C753" s="77"/>
      <c r="D753" s="77"/>
      <c r="E753" s="77"/>
    </row>
    <row r="754" spans="1:5" ht="13.2" x14ac:dyDescent="0.25">
      <c r="A754" s="77"/>
      <c r="B754" s="77"/>
      <c r="C754" s="77"/>
      <c r="D754" s="77"/>
      <c r="E754" s="77"/>
    </row>
    <row r="755" spans="1:5" ht="13.2" x14ac:dyDescent="0.25">
      <c r="A755" s="77"/>
      <c r="B755" s="77"/>
      <c r="C755" s="77"/>
      <c r="D755" s="77"/>
      <c r="E755" s="77"/>
    </row>
    <row r="756" spans="1:5" ht="13.2" x14ac:dyDescent="0.25">
      <c r="A756" s="77"/>
      <c r="B756" s="77"/>
      <c r="C756" s="77"/>
      <c r="D756" s="77"/>
      <c r="E756" s="77"/>
    </row>
    <row r="757" spans="1:5" ht="13.2" x14ac:dyDescent="0.25">
      <c r="A757" s="77"/>
      <c r="B757" s="77"/>
      <c r="C757" s="77"/>
      <c r="D757" s="77"/>
      <c r="E757" s="77"/>
    </row>
    <row r="758" spans="1:5" ht="13.2" x14ac:dyDescent="0.25">
      <c r="A758" s="77"/>
      <c r="B758" s="77"/>
      <c r="C758" s="77"/>
      <c r="D758" s="77"/>
      <c r="E758" s="77"/>
    </row>
    <row r="759" spans="1:5" ht="13.2" x14ac:dyDescent="0.25">
      <c r="A759" s="77"/>
      <c r="B759" s="77"/>
      <c r="C759" s="77"/>
      <c r="D759" s="77"/>
      <c r="E759" s="77"/>
    </row>
    <row r="760" spans="1:5" ht="13.2" x14ac:dyDescent="0.25">
      <c r="A760" s="77"/>
      <c r="B760" s="77"/>
      <c r="C760" s="77"/>
      <c r="D760" s="77"/>
      <c r="E760" s="77"/>
    </row>
    <row r="761" spans="1:5" ht="13.2" x14ac:dyDescent="0.25">
      <c r="A761" s="77"/>
      <c r="B761" s="77"/>
      <c r="C761" s="77"/>
      <c r="D761" s="77"/>
      <c r="E761" s="77"/>
    </row>
    <row r="762" spans="1:5" ht="13.2" x14ac:dyDescent="0.25">
      <c r="A762" s="77"/>
      <c r="B762" s="77"/>
      <c r="C762" s="77"/>
      <c r="D762" s="77"/>
      <c r="E762" s="77"/>
    </row>
    <row r="763" spans="1:5" ht="13.2" x14ac:dyDescent="0.25">
      <c r="A763" s="77"/>
      <c r="B763" s="77"/>
      <c r="C763" s="77"/>
      <c r="D763" s="77"/>
      <c r="E763" s="77"/>
    </row>
    <row r="764" spans="1:5" ht="13.2" x14ac:dyDescent="0.25">
      <c r="A764" s="77"/>
      <c r="B764" s="77"/>
      <c r="C764" s="77"/>
      <c r="D764" s="77"/>
      <c r="E764" s="77"/>
    </row>
    <row r="765" spans="1:5" ht="13.2" x14ac:dyDescent="0.25">
      <c r="A765" s="77"/>
      <c r="B765" s="77"/>
      <c r="C765" s="77"/>
      <c r="D765" s="77"/>
      <c r="E765" s="77"/>
    </row>
    <row r="766" spans="1:5" ht="13.2" x14ac:dyDescent="0.25">
      <c r="A766" s="77"/>
      <c r="B766" s="77"/>
      <c r="C766" s="77"/>
      <c r="D766" s="77"/>
      <c r="E766" s="77"/>
    </row>
    <row r="767" spans="1:5" ht="13.2" x14ac:dyDescent="0.25">
      <c r="A767" s="77"/>
      <c r="B767" s="77"/>
      <c r="C767" s="77"/>
      <c r="D767" s="77"/>
      <c r="E767" s="77"/>
    </row>
    <row r="768" spans="1:5" ht="13.2" x14ac:dyDescent="0.25">
      <c r="A768" s="77"/>
      <c r="B768" s="77"/>
      <c r="C768" s="77"/>
      <c r="D768" s="77"/>
      <c r="E768" s="77"/>
    </row>
    <row r="769" spans="1:5" ht="13.2" x14ac:dyDescent="0.25">
      <c r="A769" s="77"/>
      <c r="B769" s="77"/>
      <c r="C769" s="77"/>
      <c r="D769" s="77"/>
      <c r="E769" s="77"/>
    </row>
    <row r="770" spans="1:5" ht="13.2" x14ac:dyDescent="0.25">
      <c r="A770" s="77"/>
      <c r="B770" s="77"/>
      <c r="C770" s="77"/>
      <c r="D770" s="77"/>
      <c r="E770" s="77"/>
    </row>
    <row r="771" spans="1:5" ht="13.2" x14ac:dyDescent="0.25">
      <c r="A771" s="77"/>
      <c r="B771" s="77"/>
      <c r="C771" s="77"/>
      <c r="D771" s="77"/>
      <c r="E771" s="77"/>
    </row>
    <row r="772" spans="1:5" ht="13.2" x14ac:dyDescent="0.25">
      <c r="A772" s="77"/>
      <c r="B772" s="77"/>
      <c r="C772" s="77"/>
      <c r="D772" s="77"/>
      <c r="E772" s="77"/>
    </row>
    <row r="773" spans="1:5" ht="13.2" x14ac:dyDescent="0.25">
      <c r="A773" s="77"/>
      <c r="B773" s="77"/>
      <c r="C773" s="77"/>
      <c r="D773" s="77"/>
      <c r="E773" s="77"/>
    </row>
    <row r="774" spans="1:5" ht="13.2" x14ac:dyDescent="0.25">
      <c r="A774" s="77"/>
      <c r="B774" s="77"/>
      <c r="C774" s="77"/>
      <c r="D774" s="77"/>
      <c r="E774" s="77"/>
    </row>
    <row r="775" spans="1:5" ht="13.2" x14ac:dyDescent="0.25">
      <c r="A775" s="77"/>
      <c r="B775" s="77"/>
      <c r="C775" s="77"/>
      <c r="D775" s="77"/>
      <c r="E775" s="77"/>
    </row>
    <row r="776" spans="1:5" ht="13.2" x14ac:dyDescent="0.25">
      <c r="A776" s="77"/>
      <c r="B776" s="77"/>
      <c r="C776" s="77"/>
      <c r="D776" s="77"/>
      <c r="E776" s="77"/>
    </row>
    <row r="777" spans="1:5" ht="13.2" x14ac:dyDescent="0.25">
      <c r="A777" s="77"/>
      <c r="B777" s="77"/>
      <c r="C777" s="77"/>
      <c r="D777" s="77"/>
      <c r="E777" s="77"/>
    </row>
    <row r="778" spans="1:5" ht="13.2" x14ac:dyDescent="0.25">
      <c r="A778" s="77"/>
      <c r="B778" s="77"/>
      <c r="C778" s="77"/>
      <c r="D778" s="77"/>
      <c r="E778" s="77"/>
    </row>
    <row r="779" spans="1:5" ht="13.2" x14ac:dyDescent="0.25">
      <c r="A779" s="77"/>
      <c r="B779" s="77"/>
      <c r="C779" s="77"/>
      <c r="D779" s="77"/>
      <c r="E779" s="77"/>
    </row>
    <row r="780" spans="1:5" ht="13.2" x14ac:dyDescent="0.25">
      <c r="A780" s="77"/>
      <c r="B780" s="77"/>
      <c r="C780" s="77"/>
      <c r="D780" s="77"/>
      <c r="E780" s="77"/>
    </row>
    <row r="781" spans="1:5" ht="13.2" x14ac:dyDescent="0.25">
      <c r="A781" s="77"/>
      <c r="B781" s="77"/>
      <c r="C781" s="77"/>
      <c r="D781" s="77"/>
      <c r="E781" s="77"/>
    </row>
    <row r="782" spans="1:5" ht="13.2" x14ac:dyDescent="0.25">
      <c r="A782" s="77"/>
      <c r="B782" s="77"/>
      <c r="C782" s="77"/>
      <c r="D782" s="77"/>
      <c r="E782" s="77"/>
    </row>
    <row r="783" spans="1:5" ht="13.2" x14ac:dyDescent="0.25">
      <c r="A783" s="77"/>
      <c r="B783" s="77"/>
      <c r="C783" s="77"/>
      <c r="D783" s="77"/>
      <c r="E783" s="77"/>
    </row>
    <row r="784" spans="1:5" ht="13.2" x14ac:dyDescent="0.25">
      <c r="A784" s="77"/>
      <c r="B784" s="77"/>
      <c r="C784" s="77"/>
      <c r="D784" s="77"/>
      <c r="E784" s="77"/>
    </row>
    <row r="785" spans="1:5" ht="13.2" x14ac:dyDescent="0.25">
      <c r="A785" s="77"/>
      <c r="B785" s="77"/>
      <c r="C785" s="77"/>
      <c r="D785" s="77"/>
      <c r="E785" s="77"/>
    </row>
    <row r="786" spans="1:5" ht="13.2" x14ac:dyDescent="0.25">
      <c r="A786" s="77"/>
      <c r="B786" s="77"/>
      <c r="C786" s="77"/>
      <c r="D786" s="77"/>
      <c r="E786" s="77"/>
    </row>
    <row r="787" spans="1:5" ht="13.2" x14ac:dyDescent="0.25">
      <c r="A787" s="77"/>
      <c r="B787" s="77"/>
      <c r="C787" s="77"/>
      <c r="D787" s="77"/>
      <c r="E787" s="77"/>
    </row>
    <row r="788" spans="1:5" ht="13.2" x14ac:dyDescent="0.25">
      <c r="A788" s="77"/>
      <c r="B788" s="77"/>
      <c r="C788" s="77"/>
      <c r="D788" s="77"/>
      <c r="E788" s="77"/>
    </row>
    <row r="789" spans="1:5" ht="13.2" x14ac:dyDescent="0.25">
      <c r="A789" s="77"/>
      <c r="B789" s="77"/>
      <c r="C789" s="77"/>
      <c r="D789" s="77"/>
      <c r="E789" s="77"/>
    </row>
    <row r="790" spans="1:5" ht="13.2" x14ac:dyDescent="0.25">
      <c r="A790" s="77"/>
      <c r="B790" s="77"/>
      <c r="C790" s="77"/>
      <c r="D790" s="77"/>
      <c r="E790" s="77"/>
    </row>
    <row r="791" spans="1:5" ht="13.2" x14ac:dyDescent="0.25">
      <c r="A791" s="77"/>
      <c r="B791" s="77"/>
      <c r="C791" s="77"/>
      <c r="D791" s="77"/>
      <c r="E791" s="77"/>
    </row>
    <row r="792" spans="1:5" ht="13.2" x14ac:dyDescent="0.25">
      <c r="A792" s="77"/>
      <c r="B792" s="77"/>
      <c r="C792" s="77"/>
      <c r="D792" s="77"/>
      <c r="E792" s="77"/>
    </row>
    <row r="793" spans="1:5" ht="13.2" x14ac:dyDescent="0.25">
      <c r="A793" s="77"/>
      <c r="B793" s="77"/>
      <c r="C793" s="77"/>
      <c r="D793" s="77"/>
      <c r="E793" s="77"/>
    </row>
    <row r="794" spans="1:5" ht="13.2" x14ac:dyDescent="0.25">
      <c r="A794" s="77"/>
      <c r="B794" s="77"/>
      <c r="C794" s="77"/>
      <c r="D794" s="77"/>
      <c r="E794" s="77"/>
    </row>
    <row r="795" spans="1:5" ht="13.2" x14ac:dyDescent="0.25">
      <c r="A795" s="77"/>
      <c r="B795" s="77"/>
      <c r="C795" s="77"/>
      <c r="D795" s="77"/>
      <c r="E795" s="77"/>
    </row>
    <row r="796" spans="1:5" ht="13.2" x14ac:dyDescent="0.25">
      <c r="A796" s="77"/>
      <c r="B796" s="77"/>
      <c r="C796" s="77"/>
      <c r="D796" s="77"/>
      <c r="E796" s="77"/>
    </row>
    <row r="797" spans="1:5" ht="13.2" x14ac:dyDescent="0.25">
      <c r="A797" s="77"/>
      <c r="B797" s="77"/>
      <c r="C797" s="77"/>
      <c r="D797" s="77"/>
      <c r="E797" s="77"/>
    </row>
    <row r="798" spans="1:5" ht="13.2" x14ac:dyDescent="0.25">
      <c r="A798" s="77"/>
      <c r="B798" s="77"/>
      <c r="C798" s="77"/>
      <c r="D798" s="77"/>
      <c r="E798" s="77"/>
    </row>
    <row r="799" spans="1:5" ht="13.2" x14ac:dyDescent="0.25">
      <c r="A799" s="77"/>
      <c r="B799" s="77"/>
      <c r="C799" s="77"/>
      <c r="D799" s="77"/>
      <c r="E799" s="77"/>
    </row>
    <row r="800" spans="1:5" ht="13.2" x14ac:dyDescent="0.25">
      <c r="A800" s="77"/>
      <c r="B800" s="77"/>
      <c r="C800" s="77"/>
      <c r="D800" s="77"/>
      <c r="E800" s="77"/>
    </row>
    <row r="801" spans="1:5" ht="13.2" x14ac:dyDescent="0.25">
      <c r="A801" s="77"/>
      <c r="B801" s="77"/>
      <c r="C801" s="77"/>
      <c r="D801" s="77"/>
      <c r="E801" s="77"/>
    </row>
    <row r="802" spans="1:5" ht="13.2" x14ac:dyDescent="0.25">
      <c r="A802" s="77"/>
      <c r="B802" s="77"/>
      <c r="C802" s="77"/>
      <c r="D802" s="77"/>
      <c r="E802" s="77"/>
    </row>
    <row r="803" spans="1:5" ht="13.2" x14ac:dyDescent="0.25">
      <c r="A803" s="77"/>
      <c r="B803" s="77"/>
      <c r="C803" s="77"/>
      <c r="D803" s="77"/>
      <c r="E803" s="77"/>
    </row>
    <row r="804" spans="1:5" ht="13.2" x14ac:dyDescent="0.25">
      <c r="A804" s="77"/>
      <c r="B804" s="77"/>
      <c r="C804" s="77"/>
      <c r="D804" s="77"/>
      <c r="E804" s="77"/>
    </row>
    <row r="805" spans="1:5" ht="13.2" x14ac:dyDescent="0.25">
      <c r="A805" s="77"/>
      <c r="B805" s="77"/>
      <c r="C805" s="77"/>
      <c r="D805" s="77"/>
      <c r="E805" s="77"/>
    </row>
    <row r="806" spans="1:5" ht="13.2" x14ac:dyDescent="0.25">
      <c r="A806" s="77"/>
      <c r="B806" s="77"/>
      <c r="C806" s="77"/>
      <c r="D806" s="77"/>
      <c r="E806" s="77"/>
    </row>
    <row r="807" spans="1:5" ht="13.2" x14ac:dyDescent="0.25">
      <c r="A807" s="77"/>
      <c r="B807" s="77"/>
      <c r="C807" s="77"/>
      <c r="D807" s="77"/>
      <c r="E807" s="77"/>
    </row>
    <row r="808" spans="1:5" ht="13.2" x14ac:dyDescent="0.25">
      <c r="A808" s="77"/>
      <c r="B808" s="77"/>
      <c r="C808" s="77"/>
      <c r="D808" s="77"/>
      <c r="E808" s="77"/>
    </row>
    <row r="809" spans="1:5" ht="13.2" x14ac:dyDescent="0.25">
      <c r="A809" s="77"/>
      <c r="B809" s="77"/>
      <c r="C809" s="77"/>
      <c r="D809" s="77"/>
      <c r="E809" s="77"/>
    </row>
    <row r="810" spans="1:5" ht="13.2" x14ac:dyDescent="0.25">
      <c r="A810" s="77"/>
      <c r="B810" s="77"/>
      <c r="C810" s="77"/>
      <c r="D810" s="77"/>
      <c r="E810" s="77"/>
    </row>
    <row r="811" spans="1:5" ht="13.2" x14ac:dyDescent="0.25">
      <c r="A811" s="77"/>
      <c r="B811" s="77"/>
      <c r="C811" s="77"/>
      <c r="D811" s="77"/>
      <c r="E811" s="77"/>
    </row>
    <row r="812" spans="1:5" ht="13.2" x14ac:dyDescent="0.25">
      <c r="A812" s="77"/>
      <c r="B812" s="77"/>
      <c r="C812" s="77"/>
      <c r="D812" s="77"/>
      <c r="E812" s="77"/>
    </row>
    <row r="813" spans="1:5" ht="13.2" x14ac:dyDescent="0.25">
      <c r="A813" s="77"/>
      <c r="B813" s="77"/>
      <c r="C813" s="77"/>
      <c r="D813" s="77"/>
      <c r="E813" s="77"/>
    </row>
    <row r="814" spans="1:5" ht="13.2" x14ac:dyDescent="0.25">
      <c r="A814" s="77"/>
      <c r="B814" s="77"/>
      <c r="C814" s="77"/>
      <c r="D814" s="77"/>
      <c r="E814" s="77"/>
    </row>
    <row r="815" spans="1:5" ht="13.2" x14ac:dyDescent="0.25">
      <c r="A815" s="77"/>
      <c r="B815" s="77"/>
      <c r="C815" s="77"/>
      <c r="D815" s="77"/>
      <c r="E815" s="77"/>
    </row>
    <row r="816" spans="1:5" ht="13.2" x14ac:dyDescent="0.25">
      <c r="A816" s="77"/>
      <c r="B816" s="77"/>
      <c r="C816" s="77"/>
      <c r="D816" s="77"/>
      <c r="E816" s="77"/>
    </row>
    <row r="817" spans="1:5" ht="13.2" x14ac:dyDescent="0.25">
      <c r="A817" s="77"/>
      <c r="B817" s="77"/>
      <c r="C817" s="77"/>
      <c r="D817" s="77"/>
      <c r="E817" s="77"/>
    </row>
    <row r="818" spans="1:5" ht="13.2" x14ac:dyDescent="0.25">
      <c r="A818" s="77"/>
      <c r="B818" s="77"/>
      <c r="C818" s="77"/>
      <c r="D818" s="77"/>
      <c r="E818" s="77"/>
    </row>
    <row r="819" spans="1:5" ht="13.2" x14ac:dyDescent="0.25">
      <c r="A819" s="77"/>
      <c r="B819" s="77"/>
      <c r="C819" s="77"/>
      <c r="D819" s="77"/>
      <c r="E819" s="77"/>
    </row>
    <row r="820" spans="1:5" ht="13.2" x14ac:dyDescent="0.25">
      <c r="A820" s="77"/>
      <c r="B820" s="77"/>
      <c r="C820" s="77"/>
      <c r="D820" s="77"/>
      <c r="E820" s="77"/>
    </row>
    <row r="821" spans="1:5" ht="13.2" x14ac:dyDescent="0.25">
      <c r="A821" s="77"/>
      <c r="B821" s="77"/>
      <c r="C821" s="77"/>
      <c r="D821" s="77"/>
      <c r="E821" s="77"/>
    </row>
    <row r="822" spans="1:5" ht="13.2" x14ac:dyDescent="0.25">
      <c r="A822" s="77"/>
      <c r="B822" s="77"/>
      <c r="C822" s="77"/>
      <c r="D822" s="77"/>
      <c r="E822" s="77"/>
    </row>
    <row r="823" spans="1:5" ht="13.2" x14ac:dyDescent="0.25">
      <c r="A823" s="77"/>
      <c r="B823" s="77"/>
      <c r="C823" s="77"/>
      <c r="D823" s="77"/>
      <c r="E823" s="77"/>
    </row>
    <row r="824" spans="1:5" ht="13.2" x14ac:dyDescent="0.25">
      <c r="A824" s="77"/>
      <c r="B824" s="77"/>
      <c r="C824" s="77"/>
      <c r="D824" s="77"/>
      <c r="E824" s="77"/>
    </row>
    <row r="825" spans="1:5" ht="13.2" x14ac:dyDescent="0.25">
      <c r="A825" s="77"/>
      <c r="B825" s="77"/>
      <c r="C825" s="77"/>
      <c r="D825" s="77"/>
      <c r="E825" s="77"/>
    </row>
    <row r="826" spans="1:5" ht="13.2" x14ac:dyDescent="0.25">
      <c r="A826" s="77"/>
      <c r="B826" s="77"/>
      <c r="C826" s="77"/>
      <c r="D826" s="77"/>
      <c r="E826" s="77"/>
    </row>
    <row r="827" spans="1:5" ht="13.2" x14ac:dyDescent="0.25">
      <c r="A827" s="77"/>
      <c r="B827" s="77"/>
      <c r="C827" s="77"/>
      <c r="D827" s="77"/>
      <c r="E827" s="77"/>
    </row>
    <row r="828" spans="1:5" ht="13.2" x14ac:dyDescent="0.25">
      <c r="A828" s="77"/>
      <c r="B828" s="77"/>
      <c r="C828" s="77"/>
      <c r="D828" s="77"/>
      <c r="E828" s="77"/>
    </row>
    <row r="829" spans="1:5" ht="13.2" x14ac:dyDescent="0.25">
      <c r="A829" s="77"/>
      <c r="B829" s="77"/>
      <c r="C829" s="77"/>
      <c r="D829" s="77"/>
      <c r="E829" s="77"/>
    </row>
    <row r="830" spans="1:5" ht="13.2" x14ac:dyDescent="0.25">
      <c r="A830" s="77"/>
      <c r="B830" s="77"/>
      <c r="C830" s="77"/>
      <c r="D830" s="77"/>
      <c r="E830" s="77"/>
    </row>
    <row r="831" spans="1:5" ht="13.2" x14ac:dyDescent="0.25">
      <c r="A831" s="77"/>
      <c r="B831" s="77"/>
      <c r="C831" s="77"/>
      <c r="D831" s="77"/>
      <c r="E831" s="77"/>
    </row>
    <row r="832" spans="1:5" ht="13.2" x14ac:dyDescent="0.25">
      <c r="A832" s="77"/>
      <c r="B832" s="77"/>
      <c r="C832" s="77"/>
      <c r="D832" s="77"/>
      <c r="E832" s="77"/>
    </row>
    <row r="833" spans="1:5" ht="13.2" x14ac:dyDescent="0.25">
      <c r="A833" s="77"/>
      <c r="B833" s="77"/>
      <c r="C833" s="77"/>
      <c r="D833" s="77"/>
      <c r="E833" s="77"/>
    </row>
    <row r="834" spans="1:5" ht="13.2" x14ac:dyDescent="0.25">
      <c r="A834" s="77"/>
      <c r="B834" s="77"/>
      <c r="C834" s="77"/>
      <c r="D834" s="77"/>
      <c r="E834" s="77"/>
    </row>
    <row r="835" spans="1:5" ht="13.2" x14ac:dyDescent="0.25">
      <c r="A835" s="77"/>
      <c r="B835" s="77"/>
      <c r="C835" s="77"/>
      <c r="D835" s="77"/>
      <c r="E835" s="77"/>
    </row>
    <row r="836" spans="1:5" ht="13.2" x14ac:dyDescent="0.25">
      <c r="A836" s="77"/>
      <c r="B836" s="77"/>
      <c r="C836" s="77"/>
      <c r="D836" s="77"/>
      <c r="E836" s="77"/>
    </row>
    <row r="837" spans="1:5" ht="13.2" x14ac:dyDescent="0.25">
      <c r="A837" s="77"/>
      <c r="B837" s="77"/>
      <c r="C837" s="77"/>
      <c r="D837" s="77"/>
      <c r="E837" s="77"/>
    </row>
    <row r="838" spans="1:5" ht="13.2" x14ac:dyDescent="0.25">
      <c r="A838" s="77"/>
      <c r="B838" s="77"/>
      <c r="C838" s="77"/>
      <c r="D838" s="77"/>
      <c r="E838" s="77"/>
    </row>
    <row r="839" spans="1:5" ht="13.2" x14ac:dyDescent="0.25">
      <c r="A839" s="77"/>
      <c r="B839" s="77"/>
      <c r="C839" s="77"/>
      <c r="D839" s="77"/>
      <c r="E839" s="77"/>
    </row>
    <row r="840" spans="1:5" ht="13.2" x14ac:dyDescent="0.25">
      <c r="A840" s="77"/>
      <c r="B840" s="77"/>
      <c r="C840" s="77"/>
      <c r="D840" s="77"/>
      <c r="E840" s="77"/>
    </row>
    <row r="841" spans="1:5" ht="13.2" x14ac:dyDescent="0.25">
      <c r="A841" s="77"/>
      <c r="B841" s="77"/>
      <c r="C841" s="77"/>
      <c r="D841" s="77"/>
      <c r="E841" s="77"/>
    </row>
    <row r="842" spans="1:5" ht="13.2" x14ac:dyDescent="0.25">
      <c r="A842" s="77"/>
      <c r="B842" s="77"/>
      <c r="C842" s="77"/>
      <c r="D842" s="77"/>
      <c r="E842" s="77"/>
    </row>
    <row r="843" spans="1:5" ht="13.2" x14ac:dyDescent="0.25">
      <c r="A843" s="77"/>
      <c r="B843" s="77"/>
      <c r="C843" s="77"/>
      <c r="D843" s="77"/>
      <c r="E843" s="77"/>
    </row>
    <row r="844" spans="1:5" ht="13.2" x14ac:dyDescent="0.25">
      <c r="A844" s="77"/>
      <c r="B844" s="77"/>
      <c r="C844" s="77"/>
      <c r="D844" s="77"/>
      <c r="E844" s="77"/>
    </row>
    <row r="845" spans="1:5" ht="13.2" x14ac:dyDescent="0.25">
      <c r="A845" s="77"/>
      <c r="B845" s="77"/>
      <c r="C845" s="77"/>
      <c r="D845" s="77"/>
      <c r="E845" s="77"/>
    </row>
    <row r="846" spans="1:5" ht="13.2" x14ac:dyDescent="0.25">
      <c r="A846" s="77"/>
      <c r="B846" s="77"/>
      <c r="C846" s="77"/>
      <c r="D846" s="77"/>
      <c r="E846" s="77"/>
    </row>
    <row r="847" spans="1:5" ht="13.2" x14ac:dyDescent="0.25">
      <c r="A847" s="77"/>
      <c r="B847" s="77"/>
      <c r="C847" s="77"/>
      <c r="D847" s="77"/>
      <c r="E847" s="77"/>
    </row>
    <row r="848" spans="1:5" ht="13.2" x14ac:dyDescent="0.25">
      <c r="A848" s="77"/>
      <c r="B848" s="77"/>
      <c r="C848" s="77"/>
      <c r="D848" s="77"/>
      <c r="E848" s="77"/>
    </row>
    <row r="849" spans="1:5" ht="13.2" x14ac:dyDescent="0.25">
      <c r="A849" s="77"/>
      <c r="B849" s="77"/>
      <c r="C849" s="77"/>
      <c r="D849" s="77"/>
      <c r="E849" s="77"/>
    </row>
    <row r="850" spans="1:5" ht="13.2" x14ac:dyDescent="0.25">
      <c r="A850" s="77"/>
      <c r="B850" s="77"/>
      <c r="C850" s="77"/>
      <c r="D850" s="77"/>
      <c r="E850" s="77"/>
    </row>
    <row r="851" spans="1:5" ht="13.2" x14ac:dyDescent="0.25">
      <c r="A851" s="77"/>
      <c r="B851" s="77"/>
      <c r="C851" s="77"/>
      <c r="D851" s="77"/>
      <c r="E851" s="77"/>
    </row>
    <row r="852" spans="1:5" ht="13.2" x14ac:dyDescent="0.25">
      <c r="A852" s="77"/>
      <c r="B852" s="77"/>
      <c r="C852" s="77"/>
      <c r="D852" s="77"/>
      <c r="E852" s="77"/>
    </row>
    <row r="853" spans="1:5" ht="13.2" x14ac:dyDescent="0.25">
      <c r="A853" s="77"/>
      <c r="B853" s="77"/>
      <c r="C853" s="77"/>
      <c r="D853" s="77"/>
      <c r="E853" s="77"/>
    </row>
    <row r="854" spans="1:5" ht="13.2" x14ac:dyDescent="0.25">
      <c r="A854" s="77"/>
      <c r="B854" s="77"/>
      <c r="C854" s="77"/>
      <c r="D854" s="77"/>
      <c r="E854" s="77"/>
    </row>
    <row r="855" spans="1:5" ht="13.2" x14ac:dyDescent="0.25">
      <c r="A855" s="77"/>
      <c r="B855" s="77"/>
      <c r="C855" s="77"/>
      <c r="D855" s="77"/>
      <c r="E855" s="77"/>
    </row>
    <row r="856" spans="1:5" ht="13.2" x14ac:dyDescent="0.25">
      <c r="A856" s="77"/>
      <c r="B856" s="77"/>
      <c r="C856" s="77"/>
      <c r="D856" s="77"/>
      <c r="E856" s="77"/>
    </row>
    <row r="857" spans="1:5" ht="13.2" x14ac:dyDescent="0.25">
      <c r="A857" s="77"/>
      <c r="B857" s="77"/>
      <c r="C857" s="77"/>
      <c r="D857" s="77"/>
      <c r="E857" s="77"/>
    </row>
    <row r="858" spans="1:5" ht="13.2" x14ac:dyDescent="0.25">
      <c r="A858" s="77"/>
      <c r="B858" s="77"/>
      <c r="C858" s="77"/>
      <c r="D858" s="77"/>
      <c r="E858" s="77"/>
    </row>
    <row r="859" spans="1:5" ht="13.2" x14ac:dyDescent="0.25">
      <c r="A859" s="77"/>
      <c r="B859" s="77"/>
      <c r="C859" s="77"/>
      <c r="D859" s="77"/>
      <c r="E859" s="77"/>
    </row>
    <row r="860" spans="1:5" ht="13.2" x14ac:dyDescent="0.25">
      <c r="A860" s="77"/>
      <c r="B860" s="77"/>
      <c r="C860" s="77"/>
      <c r="D860" s="77"/>
      <c r="E860" s="77"/>
    </row>
    <row r="861" spans="1:5" ht="13.2" x14ac:dyDescent="0.25">
      <c r="A861" s="77"/>
      <c r="B861" s="77"/>
      <c r="C861" s="77"/>
      <c r="D861" s="77"/>
      <c r="E861" s="77"/>
    </row>
    <row r="862" spans="1:5" ht="13.2" x14ac:dyDescent="0.25">
      <c r="A862" s="77"/>
      <c r="B862" s="77"/>
      <c r="C862" s="77"/>
      <c r="D862" s="77"/>
      <c r="E862" s="77"/>
    </row>
    <row r="863" spans="1:5" ht="13.2" x14ac:dyDescent="0.25">
      <c r="A863" s="77"/>
      <c r="B863" s="77"/>
      <c r="C863" s="77"/>
      <c r="D863" s="77"/>
      <c r="E863" s="77"/>
    </row>
    <row r="864" spans="1:5" ht="13.2" x14ac:dyDescent="0.25">
      <c r="A864" s="77"/>
      <c r="B864" s="77"/>
      <c r="C864" s="77"/>
      <c r="D864" s="77"/>
      <c r="E864" s="77"/>
    </row>
    <row r="865" spans="1:5" ht="13.2" x14ac:dyDescent="0.25">
      <c r="A865" s="77"/>
      <c r="B865" s="77"/>
      <c r="C865" s="77"/>
      <c r="D865" s="77"/>
      <c r="E865" s="77"/>
    </row>
    <row r="866" spans="1:5" ht="13.2" x14ac:dyDescent="0.25">
      <c r="A866" s="77"/>
      <c r="B866" s="77"/>
      <c r="C866" s="77"/>
      <c r="D866" s="77"/>
      <c r="E866" s="77"/>
    </row>
    <row r="867" spans="1:5" ht="13.2" x14ac:dyDescent="0.25">
      <c r="A867" s="77"/>
      <c r="B867" s="77"/>
      <c r="C867" s="77"/>
      <c r="D867" s="77"/>
      <c r="E867" s="77"/>
    </row>
    <row r="868" spans="1:5" ht="13.2" x14ac:dyDescent="0.25">
      <c r="A868" s="77"/>
      <c r="B868" s="77"/>
      <c r="C868" s="77"/>
      <c r="D868" s="77"/>
      <c r="E868" s="77"/>
    </row>
    <row r="869" spans="1:5" ht="13.2" x14ac:dyDescent="0.25">
      <c r="A869" s="77"/>
      <c r="B869" s="77"/>
      <c r="C869" s="77"/>
      <c r="D869" s="77"/>
      <c r="E869" s="77"/>
    </row>
    <row r="870" spans="1:5" ht="13.2" x14ac:dyDescent="0.25">
      <c r="A870" s="77"/>
      <c r="B870" s="77"/>
      <c r="C870" s="77"/>
      <c r="D870" s="77"/>
      <c r="E870" s="77"/>
    </row>
    <row r="871" spans="1:5" ht="13.2" x14ac:dyDescent="0.25">
      <c r="A871" s="77"/>
      <c r="B871" s="77"/>
      <c r="C871" s="77"/>
      <c r="D871" s="77"/>
      <c r="E871" s="77"/>
    </row>
    <row r="872" spans="1:5" ht="13.2" x14ac:dyDescent="0.25">
      <c r="A872" s="77"/>
      <c r="B872" s="77"/>
      <c r="C872" s="77"/>
      <c r="D872" s="77"/>
      <c r="E872" s="77"/>
    </row>
    <row r="873" spans="1:5" ht="13.2" x14ac:dyDescent="0.25">
      <c r="A873" s="77"/>
      <c r="B873" s="77"/>
      <c r="C873" s="77"/>
      <c r="D873" s="77"/>
      <c r="E873" s="77"/>
    </row>
    <row r="874" spans="1:5" ht="13.2" x14ac:dyDescent="0.25">
      <c r="A874" s="77"/>
      <c r="B874" s="77"/>
      <c r="C874" s="77"/>
      <c r="D874" s="77"/>
      <c r="E874" s="77"/>
    </row>
    <row r="875" spans="1:5" ht="13.2" x14ac:dyDescent="0.25">
      <c r="A875" s="77"/>
      <c r="B875" s="77"/>
      <c r="C875" s="77"/>
      <c r="D875" s="77"/>
      <c r="E875" s="77"/>
    </row>
    <row r="876" spans="1:5" ht="13.2" x14ac:dyDescent="0.25">
      <c r="A876" s="77"/>
      <c r="B876" s="77"/>
      <c r="C876" s="77"/>
      <c r="D876" s="77"/>
      <c r="E876" s="77"/>
    </row>
    <row r="877" spans="1:5" ht="13.2" x14ac:dyDescent="0.25">
      <c r="A877" s="77"/>
      <c r="B877" s="77"/>
      <c r="C877" s="77"/>
      <c r="D877" s="77"/>
      <c r="E877" s="77"/>
    </row>
    <row r="878" spans="1:5" ht="13.2" x14ac:dyDescent="0.25">
      <c r="A878" s="77"/>
      <c r="B878" s="77"/>
      <c r="C878" s="77"/>
      <c r="D878" s="77"/>
      <c r="E878" s="77"/>
    </row>
    <row r="879" spans="1:5" ht="13.2" x14ac:dyDescent="0.25">
      <c r="A879" s="77"/>
      <c r="B879" s="77"/>
      <c r="C879" s="77"/>
      <c r="D879" s="77"/>
      <c r="E879" s="77"/>
    </row>
    <row r="880" spans="1:5" ht="13.2" x14ac:dyDescent="0.25">
      <c r="A880" s="77"/>
      <c r="B880" s="77"/>
      <c r="C880" s="77"/>
      <c r="D880" s="77"/>
      <c r="E880" s="77"/>
    </row>
    <row r="881" spans="1:5" ht="13.2" x14ac:dyDescent="0.25">
      <c r="A881" s="77"/>
      <c r="B881" s="77"/>
      <c r="C881" s="77"/>
      <c r="D881" s="77"/>
      <c r="E881" s="77"/>
    </row>
    <row r="882" spans="1:5" ht="13.2" x14ac:dyDescent="0.25">
      <c r="A882" s="77"/>
      <c r="B882" s="77"/>
      <c r="C882" s="77"/>
      <c r="D882" s="77"/>
      <c r="E882" s="77"/>
    </row>
    <row r="883" spans="1:5" ht="13.2" x14ac:dyDescent="0.25">
      <c r="A883" s="77"/>
      <c r="B883" s="77"/>
      <c r="C883" s="77"/>
      <c r="D883" s="77"/>
      <c r="E883" s="77"/>
    </row>
    <row r="884" spans="1:5" ht="13.2" x14ac:dyDescent="0.25">
      <c r="A884" s="77"/>
      <c r="B884" s="77"/>
      <c r="C884" s="77"/>
      <c r="D884" s="77"/>
      <c r="E884" s="77"/>
    </row>
    <row r="885" spans="1:5" ht="13.2" x14ac:dyDescent="0.25">
      <c r="A885" s="77"/>
      <c r="B885" s="77"/>
      <c r="C885" s="77"/>
      <c r="D885" s="77"/>
      <c r="E885" s="77"/>
    </row>
    <row r="886" spans="1:5" ht="13.2" x14ac:dyDescent="0.25">
      <c r="A886" s="77"/>
      <c r="B886" s="77"/>
      <c r="C886" s="77"/>
      <c r="D886" s="77"/>
      <c r="E886" s="77"/>
    </row>
    <row r="887" spans="1:5" ht="13.2" x14ac:dyDescent="0.25">
      <c r="A887" s="77"/>
      <c r="B887" s="77"/>
      <c r="C887" s="77"/>
      <c r="D887" s="77"/>
      <c r="E887" s="77"/>
    </row>
    <row r="888" spans="1:5" ht="13.2" x14ac:dyDescent="0.25">
      <c r="A888" s="77"/>
      <c r="B888" s="77"/>
      <c r="C888" s="77"/>
      <c r="D888" s="77"/>
      <c r="E888" s="77"/>
    </row>
    <row r="889" spans="1:5" ht="13.2" x14ac:dyDescent="0.25">
      <c r="A889" s="77"/>
      <c r="B889" s="77"/>
      <c r="C889" s="77"/>
      <c r="D889" s="77"/>
      <c r="E889" s="77"/>
    </row>
    <row r="890" spans="1:5" ht="13.2" x14ac:dyDescent="0.25">
      <c r="A890" s="77"/>
      <c r="B890" s="77"/>
      <c r="C890" s="77"/>
      <c r="D890" s="77"/>
      <c r="E890" s="77"/>
    </row>
    <row r="891" spans="1:5" ht="13.2" x14ac:dyDescent="0.25">
      <c r="A891" s="77"/>
      <c r="B891" s="77"/>
      <c r="C891" s="77"/>
      <c r="D891" s="77"/>
      <c r="E891" s="77"/>
    </row>
    <row r="892" spans="1:5" ht="13.2" x14ac:dyDescent="0.25">
      <c r="A892" s="77"/>
      <c r="B892" s="77"/>
      <c r="C892" s="77"/>
      <c r="D892" s="77"/>
      <c r="E892" s="77"/>
    </row>
    <row r="893" spans="1:5" ht="13.2" x14ac:dyDescent="0.25">
      <c r="A893" s="77"/>
      <c r="B893" s="77"/>
      <c r="C893" s="77"/>
      <c r="D893" s="77"/>
      <c r="E893" s="77"/>
    </row>
    <row r="894" spans="1:5" ht="13.2" x14ac:dyDescent="0.25">
      <c r="A894" s="77"/>
      <c r="B894" s="77"/>
      <c r="C894" s="77"/>
      <c r="D894" s="77"/>
      <c r="E894" s="77"/>
    </row>
    <row r="895" spans="1:5" ht="13.2" x14ac:dyDescent="0.25">
      <c r="A895" s="77"/>
      <c r="B895" s="77"/>
      <c r="C895" s="77"/>
      <c r="D895" s="77"/>
      <c r="E895" s="77"/>
    </row>
    <row r="896" spans="1:5" ht="13.2" x14ac:dyDescent="0.25">
      <c r="A896" s="77"/>
      <c r="B896" s="77"/>
      <c r="C896" s="77"/>
      <c r="D896" s="77"/>
      <c r="E896" s="77"/>
    </row>
    <row r="897" spans="1:5" ht="13.2" x14ac:dyDescent="0.25">
      <c r="A897" s="77"/>
      <c r="B897" s="77"/>
      <c r="C897" s="77"/>
      <c r="D897" s="77"/>
      <c r="E897" s="77"/>
    </row>
    <row r="898" spans="1:5" ht="13.2" x14ac:dyDescent="0.25">
      <c r="A898" s="77"/>
      <c r="B898" s="77"/>
      <c r="C898" s="77"/>
      <c r="D898" s="77"/>
      <c r="E898" s="77"/>
    </row>
    <row r="899" spans="1:5" ht="13.2" x14ac:dyDescent="0.25">
      <c r="A899" s="77"/>
      <c r="B899" s="77"/>
      <c r="C899" s="77"/>
      <c r="D899" s="77"/>
      <c r="E899" s="77"/>
    </row>
    <row r="900" spans="1:5" ht="13.2" x14ac:dyDescent="0.25">
      <c r="A900" s="77"/>
      <c r="B900" s="77"/>
      <c r="C900" s="77"/>
      <c r="D900" s="77"/>
      <c r="E900" s="77"/>
    </row>
    <row r="901" spans="1:5" ht="13.2" x14ac:dyDescent="0.25">
      <c r="A901" s="77"/>
      <c r="B901" s="77"/>
      <c r="C901" s="77"/>
      <c r="D901" s="77"/>
      <c r="E901" s="77"/>
    </row>
    <row r="902" spans="1:5" ht="13.2" x14ac:dyDescent="0.25">
      <c r="A902" s="77"/>
      <c r="B902" s="77"/>
      <c r="C902" s="77"/>
      <c r="D902" s="77"/>
      <c r="E902" s="77"/>
    </row>
    <row r="903" spans="1:5" ht="13.2" x14ac:dyDescent="0.25">
      <c r="A903" s="77"/>
      <c r="B903" s="77"/>
      <c r="C903" s="77"/>
      <c r="D903" s="77"/>
      <c r="E903" s="77"/>
    </row>
    <row r="904" spans="1:5" ht="13.2" x14ac:dyDescent="0.25">
      <c r="A904" s="77"/>
      <c r="B904" s="77"/>
      <c r="C904" s="77"/>
      <c r="D904" s="77"/>
      <c r="E904" s="77"/>
    </row>
    <row r="905" spans="1:5" ht="13.2" x14ac:dyDescent="0.25">
      <c r="A905" s="77"/>
      <c r="B905" s="77"/>
      <c r="C905" s="77"/>
      <c r="D905" s="77"/>
      <c r="E905" s="77"/>
    </row>
    <row r="906" spans="1:5" ht="13.2" x14ac:dyDescent="0.25">
      <c r="A906" s="77"/>
      <c r="B906" s="77"/>
      <c r="C906" s="77"/>
      <c r="D906" s="77"/>
      <c r="E906" s="77"/>
    </row>
    <row r="907" spans="1:5" ht="13.2" x14ac:dyDescent="0.25">
      <c r="A907" s="77"/>
      <c r="B907" s="77"/>
      <c r="C907" s="77"/>
      <c r="D907" s="77"/>
      <c r="E907" s="77"/>
    </row>
    <row r="908" spans="1:5" ht="13.2" x14ac:dyDescent="0.25">
      <c r="A908" s="77"/>
      <c r="B908" s="77"/>
      <c r="C908" s="77"/>
      <c r="D908" s="77"/>
      <c r="E908" s="77"/>
    </row>
    <row r="909" spans="1:5" ht="13.2" x14ac:dyDescent="0.25">
      <c r="A909" s="77"/>
      <c r="B909" s="77"/>
      <c r="C909" s="77"/>
      <c r="D909" s="77"/>
      <c r="E909" s="77"/>
    </row>
    <row r="910" spans="1:5" ht="13.2" x14ac:dyDescent="0.25">
      <c r="A910" s="77"/>
      <c r="B910" s="77"/>
      <c r="C910" s="77"/>
      <c r="D910" s="77"/>
      <c r="E910" s="77"/>
    </row>
    <row r="911" spans="1:5" ht="13.2" x14ac:dyDescent="0.25">
      <c r="A911" s="77"/>
      <c r="B911" s="77"/>
      <c r="C911" s="77"/>
      <c r="D911" s="77"/>
      <c r="E911" s="77"/>
    </row>
    <row r="912" spans="1:5" ht="13.2" x14ac:dyDescent="0.25">
      <c r="A912" s="77"/>
      <c r="B912" s="77"/>
      <c r="C912" s="77"/>
      <c r="D912" s="77"/>
      <c r="E912" s="77"/>
    </row>
    <row r="913" spans="1:5" ht="13.2" x14ac:dyDescent="0.25">
      <c r="A913" s="77"/>
      <c r="B913" s="77"/>
      <c r="C913" s="77"/>
      <c r="D913" s="77"/>
      <c r="E913" s="77"/>
    </row>
    <row r="914" spans="1:5" ht="13.2" x14ac:dyDescent="0.25">
      <c r="A914" s="77"/>
      <c r="B914" s="77"/>
      <c r="C914" s="77"/>
      <c r="D914" s="77"/>
      <c r="E914" s="77"/>
    </row>
    <row r="915" spans="1:5" ht="13.2" x14ac:dyDescent="0.25">
      <c r="A915" s="77"/>
      <c r="B915" s="77"/>
      <c r="C915" s="77"/>
      <c r="D915" s="77"/>
      <c r="E915" s="77"/>
    </row>
    <row r="916" spans="1:5" ht="13.2" x14ac:dyDescent="0.25">
      <c r="A916" s="77"/>
      <c r="B916" s="77"/>
      <c r="C916" s="77"/>
      <c r="D916" s="77"/>
      <c r="E916" s="77"/>
    </row>
    <row r="917" spans="1:5" ht="13.2" x14ac:dyDescent="0.25">
      <c r="A917" s="77"/>
      <c r="B917" s="77"/>
      <c r="C917" s="77"/>
      <c r="D917" s="77"/>
      <c r="E917" s="77"/>
    </row>
    <row r="918" spans="1:5" ht="13.2" x14ac:dyDescent="0.25">
      <c r="A918" s="77"/>
      <c r="B918" s="77"/>
      <c r="C918" s="77"/>
      <c r="D918" s="77"/>
      <c r="E918" s="77"/>
    </row>
    <row r="919" spans="1:5" ht="13.2" x14ac:dyDescent="0.25">
      <c r="A919" s="77"/>
      <c r="B919" s="77"/>
      <c r="C919" s="77"/>
      <c r="D919" s="77"/>
      <c r="E919" s="77"/>
    </row>
    <row r="920" spans="1:5" ht="13.2" x14ac:dyDescent="0.25">
      <c r="A920" s="77"/>
      <c r="B920" s="77"/>
      <c r="C920" s="77"/>
      <c r="D920" s="77"/>
      <c r="E920" s="77"/>
    </row>
    <row r="921" spans="1:5" ht="13.2" x14ac:dyDescent="0.25">
      <c r="A921" s="77"/>
      <c r="B921" s="77"/>
      <c r="C921" s="77"/>
      <c r="D921" s="77"/>
      <c r="E921" s="77"/>
    </row>
    <row r="922" spans="1:5" ht="13.2" x14ac:dyDescent="0.25">
      <c r="A922" s="77"/>
      <c r="B922" s="77"/>
      <c r="C922" s="77"/>
      <c r="D922" s="77"/>
      <c r="E922" s="77"/>
    </row>
    <row r="923" spans="1:5" ht="13.2" x14ac:dyDescent="0.25">
      <c r="A923" s="77"/>
      <c r="B923" s="77"/>
      <c r="C923" s="77"/>
      <c r="D923" s="77"/>
      <c r="E923" s="77"/>
    </row>
    <row r="924" spans="1:5" ht="13.2" x14ac:dyDescent="0.25">
      <c r="A924" s="77"/>
      <c r="B924" s="77"/>
      <c r="C924" s="77"/>
      <c r="D924" s="77"/>
      <c r="E924" s="77"/>
    </row>
    <row r="925" spans="1:5" ht="13.2" x14ac:dyDescent="0.25">
      <c r="A925" s="77"/>
      <c r="B925" s="77"/>
      <c r="C925" s="77"/>
      <c r="D925" s="77"/>
      <c r="E925" s="77"/>
    </row>
    <row r="926" spans="1:5" ht="13.2" x14ac:dyDescent="0.25">
      <c r="A926" s="77"/>
      <c r="B926" s="77"/>
      <c r="C926" s="77"/>
      <c r="D926" s="77"/>
      <c r="E926" s="77"/>
    </row>
    <row r="927" spans="1:5" ht="13.2" x14ac:dyDescent="0.25">
      <c r="A927" s="77"/>
      <c r="B927" s="77"/>
      <c r="C927" s="77"/>
      <c r="D927" s="77"/>
      <c r="E927" s="77"/>
    </row>
    <row r="928" spans="1:5" ht="13.2" x14ac:dyDescent="0.25">
      <c r="A928" s="77"/>
      <c r="B928" s="77"/>
      <c r="C928" s="77"/>
      <c r="D928" s="77"/>
      <c r="E928" s="77"/>
    </row>
    <row r="929" spans="1:5" ht="13.2" x14ac:dyDescent="0.25">
      <c r="A929" s="77"/>
      <c r="B929" s="77"/>
      <c r="C929" s="77"/>
      <c r="D929" s="77"/>
      <c r="E929" s="77"/>
    </row>
    <row r="930" spans="1:5" ht="13.2" x14ac:dyDescent="0.25">
      <c r="A930" s="77"/>
      <c r="B930" s="77"/>
      <c r="C930" s="77"/>
      <c r="D930" s="77"/>
      <c r="E930" s="77"/>
    </row>
    <row r="931" spans="1:5" ht="13.2" x14ac:dyDescent="0.25">
      <c r="A931" s="77"/>
      <c r="B931" s="77"/>
      <c r="C931" s="77"/>
      <c r="D931" s="77"/>
      <c r="E931" s="77"/>
    </row>
    <row r="932" spans="1:5" ht="13.2" x14ac:dyDescent="0.25">
      <c r="A932" s="77"/>
      <c r="B932" s="77"/>
      <c r="C932" s="77"/>
      <c r="D932" s="77"/>
      <c r="E932" s="77"/>
    </row>
    <row r="933" spans="1:5" ht="13.2" x14ac:dyDescent="0.25">
      <c r="A933" s="77"/>
      <c r="B933" s="77"/>
      <c r="C933" s="77"/>
      <c r="D933" s="77"/>
      <c r="E933" s="77"/>
    </row>
    <row r="934" spans="1:5" ht="13.2" x14ac:dyDescent="0.25">
      <c r="A934" s="77"/>
      <c r="B934" s="77"/>
      <c r="C934" s="77"/>
      <c r="D934" s="77"/>
      <c r="E934" s="77"/>
    </row>
    <row r="935" spans="1:5" ht="13.2" x14ac:dyDescent="0.25">
      <c r="A935" s="77"/>
      <c r="B935" s="77"/>
      <c r="C935" s="77"/>
      <c r="D935" s="77"/>
      <c r="E935" s="77"/>
    </row>
    <row r="936" spans="1:5" ht="13.2" x14ac:dyDescent="0.25">
      <c r="A936" s="77"/>
      <c r="B936" s="77"/>
      <c r="C936" s="77"/>
      <c r="D936" s="77"/>
      <c r="E936" s="77"/>
    </row>
    <row r="937" spans="1:5" ht="13.2" x14ac:dyDescent="0.25">
      <c r="A937" s="77"/>
      <c r="B937" s="77"/>
      <c r="C937" s="77"/>
      <c r="D937" s="77"/>
      <c r="E937" s="77"/>
    </row>
    <row r="938" spans="1:5" ht="13.2" x14ac:dyDescent="0.25">
      <c r="A938" s="77"/>
      <c r="B938" s="77"/>
      <c r="C938" s="77"/>
      <c r="D938" s="77"/>
      <c r="E938" s="77"/>
    </row>
    <row r="939" spans="1:5" ht="13.2" x14ac:dyDescent="0.25">
      <c r="A939" s="77"/>
      <c r="B939" s="77"/>
      <c r="C939" s="77"/>
      <c r="D939" s="77"/>
      <c r="E939" s="77"/>
    </row>
    <row r="940" spans="1:5" ht="13.2" x14ac:dyDescent="0.25">
      <c r="A940" s="77"/>
      <c r="B940" s="77"/>
      <c r="C940" s="77"/>
      <c r="D940" s="77"/>
      <c r="E940" s="77"/>
    </row>
    <row r="941" spans="1:5" ht="13.2" x14ac:dyDescent="0.25">
      <c r="A941" s="77"/>
      <c r="B941" s="77"/>
      <c r="C941" s="77"/>
      <c r="D941" s="77"/>
      <c r="E941" s="77"/>
    </row>
    <row r="942" spans="1:5" ht="13.2" x14ac:dyDescent="0.25">
      <c r="A942" s="77"/>
      <c r="B942" s="77"/>
      <c r="C942" s="77"/>
      <c r="D942" s="77"/>
      <c r="E942" s="77"/>
    </row>
    <row r="943" spans="1:5" ht="13.2" x14ac:dyDescent="0.25">
      <c r="A943" s="77"/>
      <c r="B943" s="77"/>
      <c r="C943" s="77"/>
      <c r="D943" s="77"/>
      <c r="E943" s="77"/>
    </row>
    <row r="944" spans="1:5" ht="13.2" x14ac:dyDescent="0.25">
      <c r="A944" s="77"/>
      <c r="B944" s="77"/>
      <c r="C944" s="77"/>
      <c r="D944" s="77"/>
      <c r="E944" s="77"/>
    </row>
    <row r="945" spans="1:5" ht="13.2" x14ac:dyDescent="0.25">
      <c r="A945" s="77"/>
      <c r="B945" s="77"/>
      <c r="C945" s="77"/>
      <c r="D945" s="77"/>
      <c r="E945" s="77"/>
    </row>
    <row r="946" spans="1:5" ht="13.2" x14ac:dyDescent="0.25">
      <c r="A946" s="77"/>
      <c r="B946" s="77"/>
      <c r="C946" s="77"/>
      <c r="D946" s="77"/>
      <c r="E946" s="77"/>
    </row>
    <row r="947" spans="1:5" ht="13.2" x14ac:dyDescent="0.25">
      <c r="A947" s="77"/>
      <c r="B947" s="77"/>
      <c r="C947" s="77"/>
      <c r="D947" s="77"/>
      <c r="E947" s="77"/>
    </row>
    <row r="948" spans="1:5" ht="13.2" x14ac:dyDescent="0.25">
      <c r="A948" s="77"/>
      <c r="B948" s="77"/>
      <c r="C948" s="77"/>
      <c r="D948" s="77"/>
      <c r="E948" s="77"/>
    </row>
    <row r="949" spans="1:5" ht="13.2" x14ac:dyDescent="0.25">
      <c r="A949" s="77"/>
      <c r="B949" s="77"/>
      <c r="C949" s="77"/>
      <c r="D949" s="77"/>
      <c r="E949" s="77"/>
    </row>
    <row r="950" spans="1:5" ht="13.2" x14ac:dyDescent="0.25">
      <c r="A950" s="77"/>
      <c r="B950" s="77"/>
      <c r="C950" s="77"/>
      <c r="D950" s="77"/>
      <c r="E950" s="77"/>
    </row>
    <row r="951" spans="1:5" ht="13.2" x14ac:dyDescent="0.25">
      <c r="A951" s="77"/>
      <c r="B951" s="77"/>
      <c r="C951" s="77"/>
      <c r="D951" s="77"/>
      <c r="E951" s="77"/>
    </row>
    <row r="952" spans="1:5" ht="13.2" x14ac:dyDescent="0.25">
      <c r="A952" s="77"/>
      <c r="B952" s="77"/>
      <c r="C952" s="77"/>
      <c r="D952" s="77"/>
      <c r="E952" s="77"/>
    </row>
    <row r="953" spans="1:5" ht="13.2" x14ac:dyDescent="0.25">
      <c r="A953" s="77"/>
      <c r="B953" s="77"/>
      <c r="C953" s="77"/>
      <c r="D953" s="77"/>
      <c r="E953" s="77"/>
    </row>
    <row r="954" spans="1:5" ht="13.2" x14ac:dyDescent="0.25">
      <c r="A954" s="77"/>
      <c r="B954" s="77"/>
      <c r="C954" s="77"/>
      <c r="D954" s="77"/>
      <c r="E954" s="77"/>
    </row>
    <row r="955" spans="1:5" ht="13.2" x14ac:dyDescent="0.25">
      <c r="A955" s="77"/>
      <c r="B955" s="77"/>
      <c r="C955" s="77"/>
      <c r="D955" s="77"/>
      <c r="E955" s="77"/>
    </row>
    <row r="956" spans="1:5" ht="13.2" x14ac:dyDescent="0.25">
      <c r="A956" s="77"/>
      <c r="B956" s="77"/>
      <c r="C956" s="77"/>
      <c r="D956" s="77"/>
      <c r="E956" s="77"/>
    </row>
    <row r="957" spans="1:5" ht="13.2" x14ac:dyDescent="0.25">
      <c r="A957" s="77"/>
      <c r="B957" s="77"/>
      <c r="C957" s="77"/>
      <c r="D957" s="77"/>
      <c r="E957" s="77"/>
    </row>
    <row r="958" spans="1:5" ht="13.2" x14ac:dyDescent="0.25">
      <c r="A958" s="77"/>
      <c r="B958" s="77"/>
      <c r="C958" s="77"/>
      <c r="D958" s="77"/>
      <c r="E958" s="77"/>
    </row>
    <row r="959" spans="1:5" ht="13.2" x14ac:dyDescent="0.25">
      <c r="A959" s="77"/>
      <c r="B959" s="77"/>
      <c r="C959" s="77"/>
      <c r="D959" s="77"/>
      <c r="E959" s="77"/>
    </row>
    <row r="960" spans="1:5" ht="13.2" x14ac:dyDescent="0.25">
      <c r="A960" s="77"/>
      <c r="B960" s="77"/>
      <c r="C960" s="77"/>
      <c r="D960" s="77"/>
      <c r="E960" s="77"/>
    </row>
    <row r="961" spans="1:5" ht="13.2" x14ac:dyDescent="0.25">
      <c r="A961" s="77"/>
      <c r="B961" s="77"/>
      <c r="C961" s="77"/>
      <c r="D961" s="77"/>
      <c r="E961" s="77"/>
    </row>
    <row r="962" spans="1:5" ht="13.2" x14ac:dyDescent="0.25">
      <c r="A962" s="77"/>
      <c r="B962" s="77"/>
      <c r="C962" s="77"/>
      <c r="D962" s="77"/>
      <c r="E962" s="77"/>
    </row>
    <row r="963" spans="1:5" ht="13.2" x14ac:dyDescent="0.25">
      <c r="A963" s="77"/>
      <c r="B963" s="77"/>
      <c r="C963" s="77"/>
      <c r="D963" s="77"/>
      <c r="E963" s="77"/>
    </row>
    <row r="964" spans="1:5" ht="13.2" x14ac:dyDescent="0.25">
      <c r="A964" s="77"/>
      <c r="B964" s="77"/>
      <c r="C964" s="77"/>
      <c r="D964" s="77"/>
      <c r="E964" s="77"/>
    </row>
    <row r="965" spans="1:5" ht="13.2" x14ac:dyDescent="0.25">
      <c r="A965" s="77"/>
      <c r="B965" s="77"/>
      <c r="C965" s="77"/>
      <c r="D965" s="77"/>
      <c r="E965" s="77"/>
    </row>
    <row r="966" spans="1:5" ht="13.2" x14ac:dyDescent="0.25">
      <c r="A966" s="77"/>
      <c r="B966" s="77"/>
      <c r="C966" s="77"/>
      <c r="D966" s="77"/>
      <c r="E966" s="77"/>
    </row>
    <row r="967" spans="1:5" ht="13.2" x14ac:dyDescent="0.25">
      <c r="A967" s="77"/>
      <c r="B967" s="77"/>
      <c r="C967" s="77"/>
      <c r="D967" s="77"/>
      <c r="E967" s="77"/>
    </row>
    <row r="968" spans="1:5" ht="13.2" x14ac:dyDescent="0.25">
      <c r="A968" s="77"/>
      <c r="B968" s="77"/>
      <c r="C968" s="77"/>
      <c r="D968" s="77"/>
      <c r="E968" s="77"/>
    </row>
    <row r="969" spans="1:5" ht="13.2" x14ac:dyDescent="0.25">
      <c r="A969" s="77"/>
      <c r="B969" s="77"/>
      <c r="C969" s="77"/>
      <c r="D969" s="77"/>
      <c r="E969" s="77"/>
    </row>
    <row r="970" spans="1:5" ht="13.2" x14ac:dyDescent="0.25">
      <c r="A970" s="77"/>
      <c r="B970" s="77"/>
      <c r="C970" s="77"/>
      <c r="D970" s="77"/>
      <c r="E970" s="77"/>
    </row>
    <row r="971" spans="1:5" ht="13.2" x14ac:dyDescent="0.25">
      <c r="A971" s="77"/>
      <c r="B971" s="77"/>
      <c r="C971" s="77"/>
      <c r="D971" s="77"/>
      <c r="E971" s="77"/>
    </row>
    <row r="972" spans="1:5" ht="13.2" x14ac:dyDescent="0.25">
      <c r="A972" s="77"/>
      <c r="B972" s="77"/>
      <c r="C972" s="77"/>
      <c r="D972" s="77"/>
      <c r="E972" s="77"/>
    </row>
    <row r="973" spans="1:5" ht="13.2" x14ac:dyDescent="0.25">
      <c r="A973" s="77"/>
      <c r="B973" s="77"/>
      <c r="C973" s="77"/>
      <c r="D973" s="77"/>
      <c r="E973" s="77"/>
    </row>
    <row r="974" spans="1:5" ht="13.2" x14ac:dyDescent="0.25">
      <c r="A974" s="77"/>
      <c r="B974" s="77"/>
      <c r="C974" s="77"/>
      <c r="D974" s="77"/>
      <c r="E974" s="77"/>
    </row>
    <row r="975" spans="1:5" ht="13.2" x14ac:dyDescent="0.25">
      <c r="A975" s="77"/>
      <c r="B975" s="77"/>
      <c r="C975" s="77"/>
      <c r="D975" s="77"/>
      <c r="E975" s="77"/>
    </row>
    <row r="976" spans="1:5" ht="13.2" x14ac:dyDescent="0.25">
      <c r="A976" s="77"/>
      <c r="B976" s="77"/>
      <c r="C976" s="77"/>
      <c r="D976" s="77"/>
      <c r="E976" s="77"/>
    </row>
    <row r="977" spans="1:5" ht="13.2" x14ac:dyDescent="0.25">
      <c r="A977" s="77"/>
      <c r="B977" s="77"/>
      <c r="C977" s="77"/>
      <c r="D977" s="77"/>
      <c r="E977" s="77"/>
    </row>
    <row r="978" spans="1:5" ht="13.2" x14ac:dyDescent="0.25">
      <c r="A978" s="77"/>
      <c r="B978" s="77"/>
      <c r="C978" s="77"/>
      <c r="D978" s="77"/>
      <c r="E978" s="77"/>
    </row>
    <row r="979" spans="1:5" ht="13.2" x14ac:dyDescent="0.25">
      <c r="A979" s="77"/>
      <c r="B979" s="77"/>
      <c r="C979" s="77"/>
      <c r="D979" s="77"/>
      <c r="E979" s="77"/>
    </row>
    <row r="980" spans="1:5" ht="13.2" x14ac:dyDescent="0.25">
      <c r="A980" s="77"/>
      <c r="B980" s="77"/>
      <c r="C980" s="77"/>
      <c r="D980" s="77"/>
      <c r="E980" s="77"/>
    </row>
    <row r="981" spans="1:5" ht="13.2" x14ac:dyDescent="0.25">
      <c r="A981" s="77"/>
      <c r="B981" s="77"/>
      <c r="C981" s="77"/>
      <c r="D981" s="77"/>
      <c r="E981" s="77"/>
    </row>
    <row r="982" spans="1:5" ht="13.2" x14ac:dyDescent="0.25">
      <c r="A982" s="77"/>
      <c r="B982" s="77"/>
      <c r="C982" s="77"/>
      <c r="D982" s="77"/>
      <c r="E982" s="77"/>
    </row>
    <row r="983" spans="1:5" ht="13.2" x14ac:dyDescent="0.25">
      <c r="A983" s="77"/>
      <c r="B983" s="77"/>
      <c r="C983" s="77"/>
      <c r="D983" s="77"/>
      <c r="E983" s="77"/>
    </row>
    <row r="984" spans="1:5" ht="13.2" x14ac:dyDescent="0.25">
      <c r="A984" s="77"/>
      <c r="B984" s="77"/>
      <c r="C984" s="77"/>
      <c r="D984" s="77"/>
      <c r="E984" s="77"/>
    </row>
    <row r="985" spans="1:5" ht="13.2" x14ac:dyDescent="0.25">
      <c r="A985" s="77"/>
      <c r="B985" s="77"/>
      <c r="C985" s="77"/>
      <c r="D985" s="77"/>
      <c r="E985" s="77"/>
    </row>
    <row r="986" spans="1:5" ht="13.2" x14ac:dyDescent="0.25">
      <c r="A986" s="77"/>
      <c r="B986" s="77"/>
      <c r="C986" s="77"/>
      <c r="D986" s="77"/>
      <c r="E986" s="77"/>
    </row>
    <row r="987" spans="1:5" ht="13.2" x14ac:dyDescent="0.25">
      <c r="A987" s="77"/>
      <c r="B987" s="77"/>
      <c r="C987" s="77"/>
      <c r="D987" s="77"/>
      <c r="E987" s="77"/>
    </row>
    <row r="988" spans="1:5" ht="13.2" x14ac:dyDescent="0.25">
      <c r="A988" s="77"/>
      <c r="B988" s="77"/>
      <c r="C988" s="77"/>
      <c r="D988" s="77"/>
      <c r="E988" s="77"/>
    </row>
    <row r="989" spans="1:5" ht="13.2" x14ac:dyDescent="0.25">
      <c r="A989" s="77"/>
      <c r="B989" s="77"/>
      <c r="C989" s="77"/>
      <c r="D989" s="77"/>
      <c r="E989" s="77"/>
    </row>
    <row r="990" spans="1:5" ht="13.2" x14ac:dyDescent="0.25">
      <c r="A990" s="77"/>
      <c r="B990" s="77"/>
      <c r="C990" s="77"/>
      <c r="D990" s="77"/>
      <c r="E990" s="77"/>
    </row>
    <row r="991" spans="1:5" ht="13.2" x14ac:dyDescent="0.25">
      <c r="A991" s="77"/>
      <c r="B991" s="77"/>
      <c r="C991" s="77"/>
      <c r="D991" s="77"/>
      <c r="E991" s="77"/>
    </row>
    <row r="992" spans="1:5" ht="13.2" x14ac:dyDescent="0.25">
      <c r="A992" s="77"/>
      <c r="B992" s="77"/>
      <c r="C992" s="77"/>
      <c r="D992" s="77"/>
      <c r="E992" s="77"/>
    </row>
    <row r="993" spans="1:5" ht="13.2" x14ac:dyDescent="0.25">
      <c r="A993" s="77"/>
      <c r="B993" s="77"/>
      <c r="C993" s="77"/>
      <c r="D993" s="77"/>
      <c r="E993" s="77"/>
    </row>
    <row r="994" spans="1:5" ht="13.2" x14ac:dyDescent="0.25">
      <c r="A994" s="77"/>
      <c r="B994" s="77"/>
      <c r="C994" s="77"/>
      <c r="D994" s="77"/>
      <c r="E994" s="77"/>
    </row>
    <row r="995" spans="1:5" ht="13.2" x14ac:dyDescent="0.25">
      <c r="A995" s="77"/>
      <c r="B995" s="77"/>
      <c r="C995" s="77"/>
      <c r="D995" s="77"/>
      <c r="E995" s="77"/>
    </row>
    <row r="996" spans="1:5" ht="13.2" x14ac:dyDescent="0.25">
      <c r="A996" s="77"/>
      <c r="B996" s="77"/>
      <c r="C996" s="77"/>
      <c r="D996" s="77"/>
      <c r="E996" s="77"/>
    </row>
    <row r="997" spans="1:5" ht="13.2" x14ac:dyDescent="0.25">
      <c r="A997" s="77"/>
      <c r="B997" s="77"/>
      <c r="C997" s="77"/>
      <c r="D997" s="77"/>
      <c r="E997" s="77"/>
    </row>
    <row r="998" spans="1:5" ht="13.2" x14ac:dyDescent="0.25">
      <c r="A998" s="77"/>
      <c r="B998" s="77"/>
      <c r="C998" s="77"/>
      <c r="D998" s="77"/>
      <c r="E998" s="77"/>
    </row>
    <row r="999" spans="1:5" ht="13.2" x14ac:dyDescent="0.25">
      <c r="A999" s="77"/>
      <c r="B999" s="77"/>
      <c r="C999" s="77"/>
      <c r="D999" s="77"/>
      <c r="E999" s="77"/>
    </row>
    <row r="1000" spans="1:5" ht="13.2" x14ac:dyDescent="0.25">
      <c r="A1000" s="77"/>
      <c r="B1000" s="77"/>
      <c r="C1000" s="77"/>
      <c r="D1000" s="77"/>
      <c r="E1000" s="77"/>
    </row>
    <row r="1001" spans="1:5" ht="13.2" x14ac:dyDescent="0.25">
      <c r="A1001" s="77"/>
      <c r="B1001" s="77"/>
      <c r="C1001" s="77"/>
      <c r="D1001" s="77"/>
      <c r="E1001" s="77"/>
    </row>
  </sheetData>
  <mergeCells count="21">
    <mergeCell ref="A2:A20"/>
    <mergeCell ref="A21:A39"/>
    <mergeCell ref="A40:A58"/>
    <mergeCell ref="A59:A77"/>
    <mergeCell ref="A383:A401"/>
    <mergeCell ref="A402:A420"/>
    <mergeCell ref="A421:A439"/>
    <mergeCell ref="A573:A591"/>
    <mergeCell ref="A592:A610"/>
    <mergeCell ref="A611:A629"/>
    <mergeCell ref="A630:A648"/>
    <mergeCell ref="A649:A667"/>
    <mergeCell ref="A668:A686"/>
    <mergeCell ref="A687:A705"/>
    <mergeCell ref="A440:A458"/>
    <mergeCell ref="A459:A477"/>
    <mergeCell ref="A478:A496"/>
    <mergeCell ref="A497:A515"/>
    <mergeCell ref="A516:A534"/>
    <mergeCell ref="A535:A553"/>
    <mergeCell ref="A554:A572"/>
  </mergeCells>
  <conditionalFormatting sqref="D2:D76">
    <cfRule type="cellIs" dxfId="49" priority="1" operator="equal">
      <formula>"j"</formula>
    </cfRule>
  </conditionalFormatting>
  <conditionalFormatting sqref="E2:E76">
    <cfRule type="notContainsBlanks" dxfId="48" priority="2">
      <formula>LEN(TRIM(E2))&gt;0</formula>
    </cfRule>
  </conditionalFormatting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21875" customWidth="1"/>
    <col min="3" max="3" width="9" customWidth="1"/>
    <col min="4" max="4" width="6.44140625" customWidth="1"/>
    <col min="5" max="5" width="9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IFERROR(__xludf.DUMMYFUNCTION("Importrange(""https://docs.google.com/spreadsheets/d/1u5p9GSmfumCBgolfp0hnJ2oSqZYrrymCUsU6OlJv6WU"",""Sheet1!A1:e81"")"),"Week")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IFERROR(__xludf.DUMMYFUNCTION("""COMPUTED_VALUE"""),"Najla")</f>
        <v>Najla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5" ht="15.75" customHeight="1" x14ac:dyDescent="0.25">
      <c r="A15" s="196"/>
      <c r="B15" s="131"/>
      <c r="C15" s="129"/>
      <c r="D15" s="128" t="str">
        <f ca="1">IFERROR(__xludf.DUMMYFUNCTION("""COMPUTED_VALUE"""),"j")</f>
        <v>j</v>
      </c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 t="str">
        <f ca="1">IFERROR(__xludf.DUMMYFUNCTION("""COMPUTED_VALUE"""),"j")</f>
        <v>j</v>
      </c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 t="str">
        <f ca="1">IFERROR(__xludf.DUMMYFUNCTION("""COMPUTED_VALUE"""),"j")</f>
        <v>j</v>
      </c>
      <c r="E24" s="128"/>
    </row>
    <row r="25" spans="1:5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 t="str">
        <f ca="1">IFERROR(__xludf.DUMMYFUNCTION("""COMPUTED_VALUE"""),"j")</f>
        <v>j</v>
      </c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 t="str">
        <f ca="1">IFERROR(__xludf.DUMMYFUNCTION("""COMPUTED_VALUE"""),"j")</f>
        <v>j</v>
      </c>
      <c r="E52" s="128"/>
    </row>
    <row r="53" spans="1:5" ht="13.2" x14ac:dyDescent="0.25">
      <c r="A53" s="196"/>
      <c r="B53" s="131"/>
      <c r="C53" s="129"/>
      <c r="D53" s="128" t="str">
        <f ca="1">IFERROR(__xludf.DUMMYFUNCTION("""COMPUTED_VALUE"""),"j")</f>
        <v>j</v>
      </c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 t="str">
        <f ca="1">IFERROR(__xludf.DUMMYFUNCTION("""COMPUTED_VALUE"""),"j")</f>
        <v>j</v>
      </c>
      <c r="E59" s="128"/>
    </row>
    <row r="60" spans="1:5" ht="13.2" x14ac:dyDescent="0.25">
      <c r="A60" s="196"/>
      <c r="B60" s="131"/>
      <c r="C60" s="129"/>
      <c r="D60" s="128" t="str">
        <f ca="1">IFERROR(__xludf.DUMMYFUNCTION("""COMPUTED_VALUE"""),"j")</f>
        <v>j</v>
      </c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 t="str">
        <f ca="1">IFERROR(__xludf.DUMMYFUNCTION("""COMPUTED_VALUE"""),"j")</f>
        <v>j</v>
      </c>
      <c r="E62" s="128"/>
    </row>
    <row r="63" spans="1:5" ht="13.2" x14ac:dyDescent="0.25">
      <c r="A63" s="196"/>
      <c r="B63" s="131"/>
      <c r="C63" s="129"/>
      <c r="D63" s="128" t="str">
        <f ca="1">IFERROR(__xludf.DUMMYFUNCTION("""COMPUTED_VALUE"""),"j")</f>
        <v>j</v>
      </c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 t="str">
        <f ca="1">IFERROR(__xludf.DUMMYFUNCTION("""COMPUTED_VALUE"""),"j")</f>
        <v>j</v>
      </c>
      <c r="E65" s="128"/>
    </row>
    <row r="66" spans="1:5" ht="13.2" x14ac:dyDescent="0.25">
      <c r="A66" s="196"/>
      <c r="B66" s="131"/>
      <c r="C66" s="129"/>
      <c r="D66" s="128" t="str">
        <f ca="1">IFERROR(__xludf.DUMMYFUNCTION("""COMPUTED_VALUE"""),"j")</f>
        <v>j</v>
      </c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 t="str">
        <f ca="1">IFERROR(__xludf.DUMMYFUNCTION("""COMPUTED_VALUE"""),"j")</f>
        <v>j</v>
      </c>
      <c r="E68" s="128"/>
    </row>
    <row r="69" spans="1:5" ht="13.2" x14ac:dyDescent="0.25">
      <c r="A69" s="196"/>
      <c r="B69" s="131"/>
      <c r="C69" s="129"/>
      <c r="D69" s="128" t="str">
        <f ca="1">IFERROR(__xludf.DUMMYFUNCTION("""COMPUTED_VALUE"""),"j")</f>
        <v>j</v>
      </c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 t="str">
        <f ca="1">IFERROR(__xludf.DUMMYFUNCTION("""COMPUTED_VALUE"""),"j")</f>
        <v>j</v>
      </c>
      <c r="E71" s="128"/>
    </row>
    <row r="72" spans="1:5" ht="13.2" x14ac:dyDescent="0.25">
      <c r="A72" s="196"/>
      <c r="B72" s="131"/>
      <c r="C72" s="129"/>
      <c r="D72" s="128" t="str">
        <f ca="1">IFERROR(__xludf.DUMMYFUNCTION("""COMPUTED_VALUE"""),"j")</f>
        <v>j</v>
      </c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2"/>
      <c r="C77" s="133"/>
      <c r="D77" s="134"/>
      <c r="E77" s="13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47" priority="1" operator="equal">
      <formula>"j"</formula>
    </cfRule>
  </conditionalFormatting>
  <conditionalFormatting sqref="E2:E76">
    <cfRule type="notContainsBlanks" dxfId="46" priority="2">
      <formula>LEN(TRIM(E2))&gt;0</formula>
    </cfRule>
  </conditionalFormatting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J81"/>
  <sheetViews>
    <sheetView workbookViewId="0"/>
  </sheetViews>
  <sheetFormatPr defaultColWidth="12.6640625" defaultRowHeight="15.75" customHeight="1" x14ac:dyDescent="0.25"/>
  <cols>
    <col min="1" max="1" width="7.109375" customWidth="1"/>
    <col min="2" max="2" width="9.88671875" customWidth="1"/>
    <col min="3" max="3" width="10.77734375" customWidth="1"/>
  </cols>
  <sheetData>
    <row r="1" spans="1:10" ht="15.75" customHeight="1" x14ac:dyDescent="0.45">
      <c r="A1" s="152" t="str">
        <f ca="1">IFERROR(__xludf.DUMMYFUNCTION("Importrange(""https://docs.google.com/spreadsheets/d/1J6XF2wlSpRPJt5T7eTESGekvTcJlsXKGMPVl1Ms9p-w"",""Sheet1!A1:e81"")"),"Week")</f>
        <v>Week</v>
      </c>
      <c r="B1" s="64" t="str">
        <f ca="1">IFERROR(__xludf.DUMMYFUNCTION("""COMPUTED_VALUE"""),"Datum")</f>
        <v>Datum</v>
      </c>
      <c r="C1" s="64" t="str">
        <f ca="1">IFERROR(__xludf.DUMMYFUNCTION("""COMPUTED_VALUE"""),"Dag")</f>
        <v>Dag</v>
      </c>
      <c r="D1" s="157" t="str">
        <f ca="1">IFERROR(__xludf.DUMMYFUNCTION("""COMPUTED_VALUE"""),"Nathan")</f>
        <v>Nathan</v>
      </c>
      <c r="E1" s="64" t="str">
        <f ca="1">IFERROR(__xludf.DUMMYFUNCTION("""COMPUTED_VALUE"""),"Opmerking")</f>
        <v>Opmerking</v>
      </c>
    </row>
    <row r="2" spans="1:10" ht="15.75" customHeight="1" x14ac:dyDescent="0.45">
      <c r="A2" s="201">
        <f ca="1">IFERROR(__xludf.DUMMYFUNCTION("""COMPUTED_VALUE"""),3)</f>
        <v>3</v>
      </c>
      <c r="B2" s="158">
        <f ca="1">IFERROR(__xludf.DUMMYFUNCTION("""COMPUTED_VALUE"""),45304)</f>
        <v>45304</v>
      </c>
      <c r="C2" s="159" t="str">
        <f ca="1">IFERROR(__xludf.DUMMYFUNCTION("""COMPUTED_VALUE"""),"Maandag")</f>
        <v>Maandag</v>
      </c>
      <c r="D2" s="64" t="str">
        <f ca="1">IFERROR(__xludf.DUMMYFUNCTION("""COMPUTED_VALUE"""),"j")</f>
        <v>j</v>
      </c>
      <c r="E2" s="64"/>
      <c r="J2" s="152"/>
    </row>
    <row r="3" spans="1:10" ht="15.75" customHeight="1" x14ac:dyDescent="0.25">
      <c r="A3" s="196"/>
      <c r="B3" s="64"/>
      <c r="C3" s="160"/>
      <c r="D3" s="64" t="str">
        <f ca="1">IFERROR(__xludf.DUMMYFUNCTION("""COMPUTED_VALUE"""),"j")</f>
        <v>j</v>
      </c>
      <c r="E3" s="64"/>
    </row>
    <row r="4" spans="1:10" ht="15.75" customHeight="1" x14ac:dyDescent="0.25">
      <c r="A4" s="196"/>
      <c r="B4" s="64"/>
      <c r="C4" s="161"/>
      <c r="D4" s="64"/>
      <c r="E4" s="64"/>
    </row>
    <row r="5" spans="1:10" ht="14.4" x14ac:dyDescent="0.3">
      <c r="A5" s="196"/>
      <c r="B5" s="158">
        <f ca="1">IFERROR(__xludf.DUMMYFUNCTION("""COMPUTED_VALUE"""),45305)</f>
        <v>45305</v>
      </c>
      <c r="C5" s="159" t="str">
        <f ca="1">IFERROR(__xludf.DUMMYFUNCTION("""COMPUTED_VALUE"""),"Dinsdag")</f>
        <v>Dinsdag</v>
      </c>
      <c r="D5" s="64" t="str">
        <f ca="1">IFERROR(__xludf.DUMMYFUNCTION("""COMPUTED_VALUE"""),"j")</f>
        <v>j</v>
      </c>
      <c r="E5" s="64"/>
    </row>
    <row r="6" spans="1:10" ht="15.75" customHeight="1" x14ac:dyDescent="0.25">
      <c r="A6" s="196"/>
      <c r="B6" s="64"/>
      <c r="C6" s="160"/>
      <c r="D6" s="64" t="str">
        <f ca="1">IFERROR(__xludf.DUMMYFUNCTION("""COMPUTED_VALUE"""),"j")</f>
        <v>j</v>
      </c>
      <c r="E6" s="64"/>
    </row>
    <row r="7" spans="1:10" ht="15.75" customHeight="1" x14ac:dyDescent="0.25">
      <c r="A7" s="196"/>
      <c r="B7" s="64"/>
      <c r="C7" s="161"/>
      <c r="D7" s="64" t="str">
        <f ca="1">IFERROR(__xludf.DUMMYFUNCTION("""COMPUTED_VALUE"""),"j")</f>
        <v>j</v>
      </c>
      <c r="E7" s="64"/>
    </row>
    <row r="8" spans="1:10" ht="14.4" x14ac:dyDescent="0.3">
      <c r="A8" s="196"/>
      <c r="B8" s="158">
        <f ca="1">IFERROR(__xludf.DUMMYFUNCTION("""COMPUTED_VALUE"""),45306)</f>
        <v>45306</v>
      </c>
      <c r="C8" s="159" t="str">
        <f ca="1">IFERROR(__xludf.DUMMYFUNCTION("""COMPUTED_VALUE"""),"Woensdag")</f>
        <v>Woensdag</v>
      </c>
      <c r="D8" s="64" t="str">
        <f ca="1">IFERROR(__xludf.DUMMYFUNCTION("""COMPUTED_VALUE"""),"j")</f>
        <v>j</v>
      </c>
      <c r="E8" s="64"/>
    </row>
    <row r="9" spans="1:10" ht="15.75" customHeight="1" x14ac:dyDescent="0.25">
      <c r="A9" s="196"/>
      <c r="B9" s="135"/>
      <c r="C9" s="160"/>
      <c r="D9" s="64" t="str">
        <f ca="1">IFERROR(__xludf.DUMMYFUNCTION("""COMPUTED_VALUE"""),"j")</f>
        <v>j</v>
      </c>
      <c r="E9" s="64"/>
    </row>
    <row r="10" spans="1:10" ht="15.75" customHeight="1" x14ac:dyDescent="0.25">
      <c r="A10" s="196"/>
      <c r="B10" s="64"/>
      <c r="C10" s="161"/>
      <c r="D10" s="64" t="str">
        <f ca="1">IFERROR(__xludf.DUMMYFUNCTION("""COMPUTED_VALUE"""),"j")</f>
        <v>j</v>
      </c>
      <c r="E10" s="64"/>
    </row>
    <row r="11" spans="1:10" ht="14.4" x14ac:dyDescent="0.3">
      <c r="A11" s="196"/>
      <c r="B11" s="158">
        <f ca="1">IFERROR(__xludf.DUMMYFUNCTION("""COMPUTED_VALUE"""),45307)</f>
        <v>45307</v>
      </c>
      <c r="C11" s="159" t="str">
        <f ca="1">IFERROR(__xludf.DUMMYFUNCTION("""COMPUTED_VALUE"""),"Donderdag")</f>
        <v>Donderdag</v>
      </c>
      <c r="D11" s="64" t="str">
        <f ca="1">IFERROR(__xludf.DUMMYFUNCTION("""COMPUTED_VALUE"""),"j")</f>
        <v>j</v>
      </c>
      <c r="E11" s="64"/>
    </row>
    <row r="12" spans="1:10" ht="15.75" customHeight="1" x14ac:dyDescent="0.25">
      <c r="A12" s="196"/>
      <c r="B12" s="135"/>
      <c r="C12" s="160"/>
      <c r="D12" s="64" t="str">
        <f ca="1">IFERROR(__xludf.DUMMYFUNCTION("""COMPUTED_VALUE"""),"j")</f>
        <v>j</v>
      </c>
      <c r="E12" s="64"/>
    </row>
    <row r="13" spans="1:10" ht="15.75" customHeight="1" x14ac:dyDescent="0.25">
      <c r="A13" s="196"/>
      <c r="B13" s="64"/>
      <c r="C13" s="161"/>
      <c r="D13" s="64" t="str">
        <f ca="1">IFERROR(__xludf.DUMMYFUNCTION("""COMPUTED_VALUE"""),"j")</f>
        <v>j</v>
      </c>
      <c r="E13" s="64"/>
    </row>
    <row r="14" spans="1:10" ht="14.4" x14ac:dyDescent="0.3">
      <c r="A14" s="196"/>
      <c r="B14" s="158">
        <f ca="1">IFERROR(__xludf.DUMMYFUNCTION("""COMPUTED_VALUE"""),45308)</f>
        <v>45308</v>
      </c>
      <c r="C14" s="159" t="str">
        <f ca="1">IFERROR(__xludf.DUMMYFUNCTION("""COMPUTED_VALUE"""),"Vrijdag")</f>
        <v>Vrijdag</v>
      </c>
      <c r="D14" s="64" t="str">
        <f ca="1">IFERROR(__xludf.DUMMYFUNCTION("""COMPUTED_VALUE"""),"j")</f>
        <v>j</v>
      </c>
      <c r="E14" s="64"/>
    </row>
    <row r="15" spans="1:10" ht="15.75" customHeight="1" x14ac:dyDescent="0.25">
      <c r="A15" s="196"/>
      <c r="B15" s="135"/>
      <c r="C15" s="160"/>
      <c r="D15" s="64" t="str">
        <f ca="1">IFERROR(__xludf.DUMMYFUNCTION("""COMPUTED_VALUE"""),"j")</f>
        <v>j</v>
      </c>
      <c r="E15" s="64"/>
    </row>
    <row r="16" spans="1:10" ht="15.75" customHeight="1" x14ac:dyDescent="0.25">
      <c r="A16" s="196"/>
      <c r="B16" s="64"/>
      <c r="C16" s="161"/>
      <c r="D16" s="64" t="str">
        <f ca="1">IFERROR(__xludf.DUMMYFUNCTION("""COMPUTED_VALUE"""),"j")</f>
        <v>j</v>
      </c>
      <c r="E16" s="64"/>
    </row>
    <row r="17" spans="1:5" ht="14.4" x14ac:dyDescent="0.3">
      <c r="A17" s="196"/>
      <c r="B17" s="158">
        <f ca="1">IFERROR(__xludf.DUMMYFUNCTION("""COMPUTED_VALUE"""),45309)</f>
        <v>45309</v>
      </c>
      <c r="C17" s="159" t="str">
        <f ca="1">IFERROR(__xludf.DUMMYFUNCTION("""COMPUTED_VALUE"""),"Zaterdag")</f>
        <v>Zaterdag</v>
      </c>
      <c r="D17" s="64" t="str">
        <f ca="1">IFERROR(__xludf.DUMMYFUNCTION("""COMPUTED_VALUE"""),"j")</f>
        <v>j</v>
      </c>
      <c r="E17" s="64"/>
    </row>
    <row r="18" spans="1:5" ht="15.75" customHeight="1" x14ac:dyDescent="0.25">
      <c r="A18" s="196"/>
      <c r="B18" s="135"/>
      <c r="C18" s="160"/>
      <c r="D18" s="64" t="str">
        <f ca="1">IFERROR(__xludf.DUMMYFUNCTION("""COMPUTED_VALUE"""),"j")</f>
        <v>j</v>
      </c>
      <c r="E18" s="64"/>
    </row>
    <row r="19" spans="1:5" ht="14.4" x14ac:dyDescent="0.3">
      <c r="A19" s="196"/>
      <c r="B19" s="158">
        <f ca="1">IFERROR(__xludf.DUMMYFUNCTION("""COMPUTED_VALUE"""),45310)</f>
        <v>45310</v>
      </c>
      <c r="C19" s="159" t="str">
        <f ca="1">IFERROR(__xludf.DUMMYFUNCTION("""COMPUTED_VALUE"""),"Zondag")</f>
        <v>Zondag</v>
      </c>
      <c r="D19" s="64" t="str">
        <f ca="1">IFERROR(__xludf.DUMMYFUNCTION("""COMPUTED_VALUE"""),"j")</f>
        <v>j</v>
      </c>
      <c r="E19" s="64"/>
    </row>
    <row r="20" spans="1:5" ht="15.75" customHeight="1" x14ac:dyDescent="0.25">
      <c r="A20" s="197"/>
      <c r="B20" s="135"/>
      <c r="C20" s="160"/>
      <c r="D20" s="64" t="str">
        <f ca="1">IFERROR(__xludf.DUMMYFUNCTION("""COMPUTED_VALUE"""),"j")</f>
        <v>j</v>
      </c>
      <c r="E20" s="64"/>
    </row>
    <row r="21" spans="1:5" ht="14.4" x14ac:dyDescent="0.3">
      <c r="A21" s="201">
        <f ca="1">IFERROR(__xludf.DUMMYFUNCTION("""COMPUTED_VALUE"""),4)</f>
        <v>4</v>
      </c>
      <c r="B21" s="158">
        <f ca="1">IFERROR(__xludf.DUMMYFUNCTION("""COMPUTED_VALUE"""),45311)</f>
        <v>45311</v>
      </c>
      <c r="C21" s="159" t="str">
        <f ca="1">IFERROR(__xludf.DUMMYFUNCTION("""COMPUTED_VALUE"""),"Maandag")</f>
        <v>Maandag</v>
      </c>
      <c r="D21" s="64" t="str">
        <f ca="1">IFERROR(__xludf.DUMMYFUNCTION("""COMPUTED_VALUE"""),"j")</f>
        <v>j</v>
      </c>
      <c r="E21" s="64"/>
    </row>
    <row r="22" spans="1:5" ht="15.75" customHeight="1" x14ac:dyDescent="0.25">
      <c r="A22" s="196"/>
      <c r="B22" s="135"/>
      <c r="C22" s="160"/>
      <c r="D22" s="64" t="str">
        <f ca="1">IFERROR(__xludf.DUMMYFUNCTION("""COMPUTED_VALUE"""),"j")</f>
        <v>j</v>
      </c>
      <c r="E22" s="64"/>
    </row>
    <row r="23" spans="1:5" ht="15.75" customHeight="1" x14ac:dyDescent="0.25">
      <c r="A23" s="196"/>
      <c r="B23" s="64"/>
      <c r="C23" s="161"/>
      <c r="D23" s="64" t="str">
        <f ca="1">IFERROR(__xludf.DUMMYFUNCTION("""COMPUTED_VALUE"""),"j")</f>
        <v>j</v>
      </c>
      <c r="E23" s="64"/>
    </row>
    <row r="24" spans="1:5" ht="14.4" x14ac:dyDescent="0.3">
      <c r="A24" s="196"/>
      <c r="B24" s="158">
        <f ca="1">IFERROR(__xludf.DUMMYFUNCTION("""COMPUTED_VALUE"""),45312)</f>
        <v>45312</v>
      </c>
      <c r="C24" s="159" t="str">
        <f ca="1">IFERROR(__xludf.DUMMYFUNCTION("""COMPUTED_VALUE"""),"Dinsdag")</f>
        <v>Dinsdag</v>
      </c>
      <c r="D24" s="64" t="str">
        <f ca="1">IFERROR(__xludf.DUMMYFUNCTION("""COMPUTED_VALUE"""),"j")</f>
        <v>j</v>
      </c>
      <c r="E24" s="64"/>
    </row>
    <row r="25" spans="1:5" ht="15.75" customHeight="1" x14ac:dyDescent="0.25">
      <c r="A25" s="196"/>
      <c r="B25" s="135"/>
      <c r="C25" s="160"/>
      <c r="D25" s="64" t="str">
        <f ca="1">IFERROR(__xludf.DUMMYFUNCTION("""COMPUTED_VALUE"""),"j")</f>
        <v>j</v>
      </c>
      <c r="E25" s="64"/>
    </row>
    <row r="26" spans="1:5" ht="15.75" customHeight="1" x14ac:dyDescent="0.25">
      <c r="A26" s="196"/>
      <c r="B26" s="64"/>
      <c r="C26" s="161"/>
      <c r="D26" s="64" t="str">
        <f ca="1">IFERROR(__xludf.DUMMYFUNCTION("""COMPUTED_VALUE"""),"j")</f>
        <v>j</v>
      </c>
      <c r="E26" s="64"/>
    </row>
    <row r="27" spans="1:5" ht="14.4" x14ac:dyDescent="0.3">
      <c r="A27" s="196"/>
      <c r="B27" s="158">
        <f ca="1">IFERROR(__xludf.DUMMYFUNCTION("""COMPUTED_VALUE"""),45313)</f>
        <v>45313</v>
      </c>
      <c r="C27" s="159" t="str">
        <f ca="1">IFERROR(__xludf.DUMMYFUNCTION("""COMPUTED_VALUE"""),"Woensdag")</f>
        <v>Woensdag</v>
      </c>
      <c r="D27" s="64" t="str">
        <f ca="1">IFERROR(__xludf.DUMMYFUNCTION("""COMPUTED_VALUE"""),"j")</f>
        <v>j</v>
      </c>
      <c r="E27" s="64"/>
    </row>
    <row r="28" spans="1:5" ht="13.2" x14ac:dyDescent="0.25">
      <c r="A28" s="196"/>
      <c r="B28" s="135"/>
      <c r="C28" s="160"/>
      <c r="D28" s="64" t="str">
        <f ca="1">IFERROR(__xludf.DUMMYFUNCTION("""COMPUTED_VALUE"""),"j")</f>
        <v>j</v>
      </c>
      <c r="E28" s="64"/>
    </row>
    <row r="29" spans="1:5" ht="13.2" x14ac:dyDescent="0.25">
      <c r="A29" s="196"/>
      <c r="B29" s="64"/>
      <c r="C29" s="161"/>
      <c r="D29" s="64" t="str">
        <f ca="1">IFERROR(__xludf.DUMMYFUNCTION("""COMPUTED_VALUE"""),"j")</f>
        <v>j</v>
      </c>
      <c r="E29" s="64"/>
    </row>
    <row r="30" spans="1:5" ht="14.4" x14ac:dyDescent="0.3">
      <c r="A30" s="196"/>
      <c r="B30" s="158">
        <f ca="1">IFERROR(__xludf.DUMMYFUNCTION("""COMPUTED_VALUE"""),45314)</f>
        <v>45314</v>
      </c>
      <c r="C30" s="159" t="str">
        <f ca="1">IFERROR(__xludf.DUMMYFUNCTION("""COMPUTED_VALUE"""),"Donderdag")</f>
        <v>Donderdag</v>
      </c>
      <c r="D30" s="64" t="str">
        <f ca="1">IFERROR(__xludf.DUMMYFUNCTION("""COMPUTED_VALUE"""),"j")</f>
        <v>j</v>
      </c>
      <c r="E30" s="64"/>
    </row>
    <row r="31" spans="1:5" ht="13.2" x14ac:dyDescent="0.25">
      <c r="A31" s="196"/>
      <c r="B31" s="135"/>
      <c r="C31" s="160"/>
      <c r="D31" s="64" t="str">
        <f ca="1">IFERROR(__xludf.DUMMYFUNCTION("""COMPUTED_VALUE"""),"j")</f>
        <v>j</v>
      </c>
      <c r="E31" s="64"/>
    </row>
    <row r="32" spans="1:5" ht="13.2" x14ac:dyDescent="0.25">
      <c r="A32" s="196"/>
      <c r="B32" s="64"/>
      <c r="C32" s="161"/>
      <c r="D32" s="64" t="str">
        <f ca="1">IFERROR(__xludf.DUMMYFUNCTION("""COMPUTED_VALUE"""),"j")</f>
        <v>j</v>
      </c>
      <c r="E32" s="64"/>
    </row>
    <row r="33" spans="1:5" ht="14.4" x14ac:dyDescent="0.3">
      <c r="A33" s="196"/>
      <c r="B33" s="158">
        <f ca="1">IFERROR(__xludf.DUMMYFUNCTION("""COMPUTED_VALUE"""),45315)</f>
        <v>45315</v>
      </c>
      <c r="C33" s="159" t="str">
        <f ca="1">IFERROR(__xludf.DUMMYFUNCTION("""COMPUTED_VALUE"""),"Vrijdag")</f>
        <v>Vrijdag</v>
      </c>
      <c r="D33" s="64" t="str">
        <f ca="1">IFERROR(__xludf.DUMMYFUNCTION("""COMPUTED_VALUE"""),"j")</f>
        <v>j</v>
      </c>
      <c r="E33" s="64"/>
    </row>
    <row r="34" spans="1:5" ht="13.2" x14ac:dyDescent="0.25">
      <c r="A34" s="196"/>
      <c r="B34" s="135"/>
      <c r="C34" s="160"/>
      <c r="D34" s="64" t="str">
        <f ca="1">IFERROR(__xludf.DUMMYFUNCTION("""COMPUTED_VALUE"""),"j")</f>
        <v>j</v>
      </c>
      <c r="E34" s="64"/>
    </row>
    <row r="35" spans="1:5" ht="13.2" x14ac:dyDescent="0.25">
      <c r="A35" s="196"/>
      <c r="B35" s="64"/>
      <c r="C35" s="161"/>
      <c r="D35" s="64" t="str">
        <f ca="1">IFERROR(__xludf.DUMMYFUNCTION("""COMPUTED_VALUE"""),"j")</f>
        <v>j</v>
      </c>
      <c r="E35" s="64"/>
    </row>
    <row r="36" spans="1:5" ht="14.4" x14ac:dyDescent="0.3">
      <c r="A36" s="196"/>
      <c r="B36" s="158">
        <f ca="1">IFERROR(__xludf.DUMMYFUNCTION("""COMPUTED_VALUE"""),45316)</f>
        <v>45316</v>
      </c>
      <c r="C36" s="159" t="str">
        <f ca="1">IFERROR(__xludf.DUMMYFUNCTION("""COMPUTED_VALUE"""),"Zaterdag")</f>
        <v>Zaterdag</v>
      </c>
      <c r="D36" s="64" t="str">
        <f ca="1">IFERROR(__xludf.DUMMYFUNCTION("""COMPUTED_VALUE"""),"j")</f>
        <v>j</v>
      </c>
      <c r="E36" s="64"/>
    </row>
    <row r="37" spans="1:5" ht="13.2" x14ac:dyDescent="0.25">
      <c r="A37" s="196"/>
      <c r="B37" s="135"/>
      <c r="C37" s="160"/>
      <c r="D37" s="64"/>
      <c r="E37" s="64"/>
    </row>
    <row r="38" spans="1:5" ht="14.4" x14ac:dyDescent="0.3">
      <c r="A38" s="196"/>
      <c r="B38" s="158">
        <f ca="1">IFERROR(__xludf.DUMMYFUNCTION("""COMPUTED_VALUE"""),45317)</f>
        <v>45317</v>
      </c>
      <c r="C38" s="159" t="str">
        <f ca="1">IFERROR(__xludf.DUMMYFUNCTION("""COMPUTED_VALUE"""),"Zondag")</f>
        <v>Zondag</v>
      </c>
      <c r="D38" s="64"/>
      <c r="E38" s="64"/>
    </row>
    <row r="39" spans="1:5" ht="13.2" x14ac:dyDescent="0.25">
      <c r="A39" s="197"/>
      <c r="B39" s="135"/>
      <c r="C39" s="160"/>
      <c r="D39" s="64"/>
      <c r="E39" s="64"/>
    </row>
    <row r="40" spans="1:5" ht="14.4" x14ac:dyDescent="0.3">
      <c r="A40" s="201">
        <f ca="1">IFERROR(__xludf.DUMMYFUNCTION("""COMPUTED_VALUE"""),5)</f>
        <v>5</v>
      </c>
      <c r="B40" s="158">
        <f ca="1">IFERROR(__xludf.DUMMYFUNCTION("""COMPUTED_VALUE"""),45318)</f>
        <v>45318</v>
      </c>
      <c r="C40" s="159" t="str">
        <f ca="1">IFERROR(__xludf.DUMMYFUNCTION("""COMPUTED_VALUE"""),"Maandag")</f>
        <v>Maandag</v>
      </c>
      <c r="D40" s="64"/>
      <c r="E40" s="64"/>
    </row>
    <row r="41" spans="1:5" ht="13.2" x14ac:dyDescent="0.25">
      <c r="A41" s="196"/>
      <c r="B41" s="135"/>
      <c r="C41" s="160"/>
      <c r="D41" s="64"/>
      <c r="E41" s="64"/>
    </row>
    <row r="42" spans="1:5" ht="13.2" x14ac:dyDescent="0.25">
      <c r="A42" s="196"/>
      <c r="B42" s="64"/>
      <c r="C42" s="161"/>
      <c r="D42" s="64"/>
      <c r="E42" s="64"/>
    </row>
    <row r="43" spans="1:5" ht="14.4" x14ac:dyDescent="0.3">
      <c r="A43" s="196"/>
      <c r="B43" s="158">
        <f ca="1">IFERROR(__xludf.DUMMYFUNCTION("""COMPUTED_VALUE"""),45319)</f>
        <v>45319</v>
      </c>
      <c r="C43" s="159" t="str">
        <f ca="1">IFERROR(__xludf.DUMMYFUNCTION("""COMPUTED_VALUE"""),"Dinsdag")</f>
        <v>Dinsdag</v>
      </c>
      <c r="D43" s="64"/>
      <c r="E43" s="64"/>
    </row>
    <row r="44" spans="1:5" ht="13.2" x14ac:dyDescent="0.25">
      <c r="A44" s="196"/>
      <c r="B44" s="135"/>
      <c r="C44" s="160"/>
      <c r="D44" s="64"/>
      <c r="E44" s="64"/>
    </row>
    <row r="45" spans="1:5" ht="13.2" x14ac:dyDescent="0.25">
      <c r="A45" s="196"/>
      <c r="B45" s="64"/>
      <c r="C45" s="161"/>
      <c r="D45" s="64"/>
      <c r="E45" s="64"/>
    </row>
    <row r="46" spans="1:5" ht="14.4" x14ac:dyDescent="0.3">
      <c r="A46" s="196"/>
      <c r="B46" s="158">
        <f ca="1">IFERROR(__xludf.DUMMYFUNCTION("""COMPUTED_VALUE"""),45320)</f>
        <v>45320</v>
      </c>
      <c r="C46" s="159" t="str">
        <f ca="1">IFERROR(__xludf.DUMMYFUNCTION("""COMPUTED_VALUE"""),"Woensdag")</f>
        <v>Woensdag</v>
      </c>
      <c r="D46" s="64"/>
      <c r="E46" s="64"/>
    </row>
    <row r="47" spans="1:5" ht="13.2" x14ac:dyDescent="0.25">
      <c r="A47" s="196"/>
      <c r="B47" s="135"/>
      <c r="C47" s="160"/>
      <c r="D47" s="64"/>
      <c r="E47" s="64"/>
    </row>
    <row r="48" spans="1:5" ht="13.2" x14ac:dyDescent="0.25">
      <c r="A48" s="196"/>
      <c r="B48" s="64"/>
      <c r="C48" s="161"/>
      <c r="D48" s="64"/>
      <c r="E48" s="64"/>
    </row>
    <row r="49" spans="1:5" ht="14.4" x14ac:dyDescent="0.3">
      <c r="A49" s="196"/>
      <c r="B49" s="158">
        <f ca="1">IFERROR(__xludf.DUMMYFUNCTION("""COMPUTED_VALUE"""),45321)</f>
        <v>45321</v>
      </c>
      <c r="C49" s="159" t="str">
        <f ca="1">IFERROR(__xludf.DUMMYFUNCTION("""COMPUTED_VALUE"""),"Donderdag")</f>
        <v>Donderdag</v>
      </c>
      <c r="D49" s="64"/>
      <c r="E49" s="64"/>
    </row>
    <row r="50" spans="1:5" ht="13.2" x14ac:dyDescent="0.25">
      <c r="A50" s="196"/>
      <c r="B50" s="135"/>
      <c r="C50" s="160"/>
      <c r="D50" s="64"/>
      <c r="E50" s="64"/>
    </row>
    <row r="51" spans="1:5" ht="13.2" x14ac:dyDescent="0.25">
      <c r="A51" s="196"/>
      <c r="B51" s="64"/>
      <c r="C51" s="161"/>
      <c r="D51" s="64"/>
      <c r="E51" s="64"/>
    </row>
    <row r="52" spans="1:5" ht="14.4" x14ac:dyDescent="0.3">
      <c r="A52" s="196"/>
      <c r="B52" s="158">
        <f ca="1">IFERROR(__xludf.DUMMYFUNCTION("""COMPUTED_VALUE"""),45322)</f>
        <v>45322</v>
      </c>
      <c r="C52" s="159" t="str">
        <f ca="1">IFERROR(__xludf.DUMMYFUNCTION("""COMPUTED_VALUE"""),"Vrijdag")</f>
        <v>Vrijdag</v>
      </c>
      <c r="D52" s="64"/>
      <c r="E52" s="64"/>
    </row>
    <row r="53" spans="1:5" ht="13.2" x14ac:dyDescent="0.25">
      <c r="A53" s="196"/>
      <c r="B53" s="135"/>
      <c r="C53" s="160"/>
      <c r="D53" s="64"/>
      <c r="E53" s="64"/>
    </row>
    <row r="54" spans="1:5" ht="13.2" x14ac:dyDescent="0.25">
      <c r="A54" s="196"/>
      <c r="B54" s="64"/>
      <c r="C54" s="161"/>
      <c r="D54" s="64"/>
      <c r="E54" s="64"/>
    </row>
    <row r="55" spans="1:5" ht="14.4" x14ac:dyDescent="0.3">
      <c r="A55" s="196"/>
      <c r="B55" s="158">
        <f ca="1">IFERROR(__xludf.DUMMYFUNCTION("""COMPUTED_VALUE"""),45323)</f>
        <v>45323</v>
      </c>
      <c r="C55" s="159" t="str">
        <f ca="1">IFERROR(__xludf.DUMMYFUNCTION("""COMPUTED_VALUE"""),"Zaterdag")</f>
        <v>Zaterdag</v>
      </c>
      <c r="D55" s="64"/>
      <c r="E55" s="64"/>
    </row>
    <row r="56" spans="1:5" ht="13.2" x14ac:dyDescent="0.25">
      <c r="A56" s="196"/>
      <c r="B56" s="135"/>
      <c r="C56" s="160"/>
      <c r="D56" s="64"/>
      <c r="E56" s="64"/>
    </row>
    <row r="57" spans="1:5" ht="14.4" x14ac:dyDescent="0.3">
      <c r="A57" s="196"/>
      <c r="B57" s="158">
        <f ca="1">IFERROR(__xludf.DUMMYFUNCTION("""COMPUTED_VALUE"""),45324)</f>
        <v>45324</v>
      </c>
      <c r="C57" s="159" t="str">
        <f ca="1">IFERROR(__xludf.DUMMYFUNCTION("""COMPUTED_VALUE"""),"Zondag")</f>
        <v>Zondag</v>
      </c>
      <c r="D57" s="64"/>
      <c r="E57" s="64"/>
    </row>
    <row r="58" spans="1:5" ht="13.2" x14ac:dyDescent="0.25">
      <c r="A58" s="197"/>
      <c r="B58" s="135"/>
      <c r="C58" s="160"/>
      <c r="D58" s="64"/>
      <c r="E58" s="64"/>
    </row>
    <row r="59" spans="1:5" ht="14.4" x14ac:dyDescent="0.3">
      <c r="A59" s="201">
        <f ca="1">IFERROR(__xludf.DUMMYFUNCTION("""COMPUTED_VALUE"""),6)</f>
        <v>6</v>
      </c>
      <c r="B59" s="158">
        <f ca="1">IFERROR(__xludf.DUMMYFUNCTION("""COMPUTED_VALUE"""),45325)</f>
        <v>45325</v>
      </c>
      <c r="C59" s="159" t="str">
        <f ca="1">IFERROR(__xludf.DUMMYFUNCTION("""COMPUTED_VALUE"""),"Maandag")</f>
        <v>Maandag</v>
      </c>
      <c r="D59" s="64"/>
      <c r="E59" s="64"/>
    </row>
    <row r="60" spans="1:5" ht="13.2" x14ac:dyDescent="0.25">
      <c r="A60" s="196"/>
      <c r="B60" s="135"/>
      <c r="C60" s="160"/>
      <c r="D60" s="64"/>
      <c r="E60" s="64"/>
    </row>
    <row r="61" spans="1:5" ht="13.2" x14ac:dyDescent="0.25">
      <c r="A61" s="196"/>
      <c r="B61" s="64"/>
      <c r="C61" s="161"/>
      <c r="D61" s="64"/>
      <c r="E61" s="64"/>
    </row>
    <row r="62" spans="1:5" ht="14.4" x14ac:dyDescent="0.3">
      <c r="A62" s="196"/>
      <c r="B62" s="158">
        <f ca="1">IFERROR(__xludf.DUMMYFUNCTION("""COMPUTED_VALUE"""),45326)</f>
        <v>45326</v>
      </c>
      <c r="C62" s="159" t="str">
        <f ca="1">IFERROR(__xludf.DUMMYFUNCTION("""COMPUTED_VALUE"""),"Dinsdag")</f>
        <v>Dinsdag</v>
      </c>
      <c r="D62" s="64"/>
      <c r="E62" s="64"/>
    </row>
    <row r="63" spans="1:5" ht="13.2" x14ac:dyDescent="0.25">
      <c r="A63" s="196"/>
      <c r="B63" s="135"/>
      <c r="C63" s="160"/>
      <c r="D63" s="64"/>
      <c r="E63" s="64"/>
    </row>
    <row r="64" spans="1:5" ht="13.2" x14ac:dyDescent="0.25">
      <c r="A64" s="196"/>
      <c r="B64" s="64"/>
      <c r="C64" s="161"/>
      <c r="D64" s="64"/>
      <c r="E64" s="64"/>
    </row>
    <row r="65" spans="1:5" ht="14.4" x14ac:dyDescent="0.3">
      <c r="A65" s="196"/>
      <c r="B65" s="158">
        <f ca="1">IFERROR(__xludf.DUMMYFUNCTION("""COMPUTED_VALUE"""),45327)</f>
        <v>45327</v>
      </c>
      <c r="C65" s="159" t="str">
        <f ca="1">IFERROR(__xludf.DUMMYFUNCTION("""COMPUTED_VALUE"""),"Woensdag")</f>
        <v>Woensdag</v>
      </c>
      <c r="D65" s="64"/>
      <c r="E65" s="64"/>
    </row>
    <row r="66" spans="1:5" ht="13.2" x14ac:dyDescent="0.25">
      <c r="A66" s="196"/>
      <c r="B66" s="135"/>
      <c r="C66" s="160"/>
      <c r="D66" s="64"/>
      <c r="E66" s="64"/>
    </row>
    <row r="67" spans="1:5" ht="13.2" x14ac:dyDescent="0.25">
      <c r="A67" s="196"/>
      <c r="B67" s="64"/>
      <c r="C67" s="161"/>
      <c r="D67" s="64"/>
      <c r="E67" s="64"/>
    </row>
    <row r="68" spans="1:5" ht="14.4" x14ac:dyDescent="0.3">
      <c r="A68" s="196"/>
      <c r="B68" s="158">
        <f ca="1">IFERROR(__xludf.DUMMYFUNCTION("""COMPUTED_VALUE"""),45328)</f>
        <v>45328</v>
      </c>
      <c r="C68" s="159" t="str">
        <f ca="1">IFERROR(__xludf.DUMMYFUNCTION("""COMPUTED_VALUE"""),"Donderdag")</f>
        <v>Donderdag</v>
      </c>
      <c r="D68" s="64"/>
      <c r="E68" s="64"/>
    </row>
    <row r="69" spans="1:5" ht="13.2" x14ac:dyDescent="0.25">
      <c r="A69" s="196"/>
      <c r="B69" s="135"/>
      <c r="C69" s="160"/>
      <c r="D69" s="64"/>
      <c r="E69" s="64"/>
    </row>
    <row r="70" spans="1:5" ht="13.2" x14ac:dyDescent="0.25">
      <c r="A70" s="196"/>
      <c r="B70" s="64"/>
      <c r="C70" s="161"/>
      <c r="D70" s="64"/>
      <c r="E70" s="64"/>
    </row>
    <row r="71" spans="1:5" ht="14.4" x14ac:dyDescent="0.3">
      <c r="A71" s="196"/>
      <c r="B71" s="158">
        <f ca="1">IFERROR(__xludf.DUMMYFUNCTION("""COMPUTED_VALUE"""),45329)</f>
        <v>45329</v>
      </c>
      <c r="C71" s="159" t="str">
        <f ca="1">IFERROR(__xludf.DUMMYFUNCTION("""COMPUTED_VALUE"""),"Vrijdag")</f>
        <v>Vrijdag</v>
      </c>
      <c r="D71" s="64"/>
      <c r="E71" s="64"/>
    </row>
    <row r="72" spans="1:5" ht="13.2" x14ac:dyDescent="0.25">
      <c r="A72" s="196"/>
      <c r="B72" s="135"/>
      <c r="C72" s="160"/>
      <c r="D72" s="64"/>
      <c r="E72" s="64"/>
    </row>
    <row r="73" spans="1:5" ht="13.2" x14ac:dyDescent="0.25">
      <c r="A73" s="196"/>
      <c r="B73" s="64"/>
      <c r="C73" s="161"/>
      <c r="D73" s="64"/>
      <c r="E73" s="64"/>
    </row>
    <row r="74" spans="1:5" ht="14.4" x14ac:dyDescent="0.3">
      <c r="A74" s="196"/>
      <c r="B74" s="158">
        <f ca="1">IFERROR(__xludf.DUMMYFUNCTION("""COMPUTED_VALUE"""),45330)</f>
        <v>45330</v>
      </c>
      <c r="C74" s="159" t="str">
        <f ca="1">IFERROR(__xludf.DUMMYFUNCTION("""COMPUTED_VALUE"""),"Zaterdag")</f>
        <v>Zaterdag</v>
      </c>
      <c r="D74" s="64"/>
      <c r="E74" s="64"/>
    </row>
    <row r="75" spans="1:5" ht="13.2" x14ac:dyDescent="0.25">
      <c r="A75" s="196"/>
      <c r="B75" s="135"/>
      <c r="C75" s="160"/>
      <c r="D75" s="64"/>
      <c r="E75" s="64"/>
    </row>
    <row r="76" spans="1:5" ht="14.4" x14ac:dyDescent="0.3">
      <c r="A76" s="196"/>
      <c r="B76" s="158">
        <f ca="1">IFERROR(__xludf.DUMMYFUNCTION("""COMPUTED_VALUE"""),45331)</f>
        <v>45331</v>
      </c>
      <c r="C76" s="159" t="str">
        <f ca="1">IFERROR(__xludf.DUMMYFUNCTION("""COMPUTED_VALUE"""),"Zondag")</f>
        <v>Zondag</v>
      </c>
      <c r="D76" s="64"/>
      <c r="E76" s="64"/>
    </row>
    <row r="77" spans="1:5" ht="13.2" x14ac:dyDescent="0.25">
      <c r="A77" s="197"/>
      <c r="B77" s="135"/>
      <c r="C77" s="160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J81"/>
  <sheetViews>
    <sheetView workbookViewId="0"/>
  </sheetViews>
  <sheetFormatPr defaultColWidth="12.6640625" defaultRowHeight="15.75" customHeight="1" x14ac:dyDescent="0.25"/>
  <cols>
    <col min="1" max="1" width="7.109375" customWidth="1"/>
    <col min="2" max="2" width="9.88671875" customWidth="1"/>
    <col min="3" max="3" width="10.77734375" customWidth="1"/>
  </cols>
  <sheetData>
    <row r="1" spans="1:10" ht="15.75" customHeight="1" x14ac:dyDescent="0.45">
      <c r="A1" s="152" t="str">
        <f ca="1">IFERROR(__xludf.DUMMYFUNCTION("Importrange(""https://docs.google.com/spreadsheets/d/1iT-FIb8xROVKBiQJ8ZPzJr4sUXAZBOoCi7fmUBjXEFc"",""Sheet1!A1:e81"")"),"Week")</f>
        <v>Week</v>
      </c>
      <c r="B1" s="64" t="str">
        <f ca="1">IFERROR(__xludf.DUMMYFUNCTION("""COMPUTED_VALUE"""),"Datum")</f>
        <v>Datum</v>
      </c>
      <c r="C1" s="64" t="str">
        <f ca="1">IFERROR(__xludf.DUMMYFUNCTION("""COMPUTED_VALUE"""),"Dag")</f>
        <v>Dag</v>
      </c>
      <c r="D1" s="157" t="str">
        <f ca="1">IFERROR(__xludf.DUMMYFUNCTION("""COMPUTED_VALUE"""),"Niels")</f>
        <v>Niels</v>
      </c>
      <c r="E1" s="64" t="str">
        <f ca="1">IFERROR(__xludf.DUMMYFUNCTION("""COMPUTED_VALUE"""),"Opmerking")</f>
        <v>Opmerking</v>
      </c>
    </row>
    <row r="2" spans="1:10" ht="15.75" customHeight="1" x14ac:dyDescent="0.45">
      <c r="A2" s="201">
        <f ca="1">IFERROR(__xludf.DUMMYFUNCTION("""COMPUTED_VALUE"""),3)</f>
        <v>3</v>
      </c>
      <c r="B2" s="158">
        <f ca="1">IFERROR(__xludf.DUMMYFUNCTION("""COMPUTED_VALUE"""),45304)</f>
        <v>45304</v>
      </c>
      <c r="C2" s="159" t="str">
        <f ca="1">IFERROR(__xludf.DUMMYFUNCTION("""COMPUTED_VALUE"""),"Maandag")</f>
        <v>Maandag</v>
      </c>
      <c r="D2" s="64"/>
      <c r="E2" s="64"/>
      <c r="J2" s="152"/>
    </row>
    <row r="3" spans="1:10" ht="15.75" customHeight="1" x14ac:dyDescent="0.25">
      <c r="A3" s="196"/>
      <c r="B3" s="64"/>
      <c r="C3" s="160"/>
      <c r="D3" s="64"/>
      <c r="E3" s="64"/>
    </row>
    <row r="4" spans="1:10" ht="15.75" customHeight="1" x14ac:dyDescent="0.25">
      <c r="A4" s="196"/>
      <c r="B4" s="64"/>
      <c r="C4" s="161"/>
      <c r="D4" s="64"/>
      <c r="E4" s="64"/>
    </row>
    <row r="5" spans="1:10" ht="14.4" x14ac:dyDescent="0.3">
      <c r="A5" s="196"/>
      <c r="B5" s="158">
        <f ca="1">IFERROR(__xludf.DUMMYFUNCTION("""COMPUTED_VALUE"""),45305)</f>
        <v>45305</v>
      </c>
      <c r="C5" s="159" t="str">
        <f ca="1">IFERROR(__xludf.DUMMYFUNCTION("""COMPUTED_VALUE"""),"Dinsdag")</f>
        <v>Dinsdag</v>
      </c>
      <c r="D5" s="64"/>
      <c r="E5" s="64"/>
    </row>
    <row r="6" spans="1:10" ht="15.75" customHeight="1" x14ac:dyDescent="0.25">
      <c r="A6" s="196"/>
      <c r="B6" s="64"/>
      <c r="C6" s="160"/>
      <c r="D6" s="64"/>
      <c r="E6" s="64"/>
    </row>
    <row r="7" spans="1:10" ht="15.75" customHeight="1" x14ac:dyDescent="0.25">
      <c r="A7" s="196"/>
      <c r="B7" s="64"/>
      <c r="C7" s="161"/>
      <c r="D7" s="64"/>
      <c r="E7" s="64"/>
    </row>
    <row r="8" spans="1:10" ht="14.4" x14ac:dyDescent="0.3">
      <c r="A8" s="196"/>
      <c r="B8" s="158">
        <f ca="1">IFERROR(__xludf.DUMMYFUNCTION("""COMPUTED_VALUE"""),45306)</f>
        <v>45306</v>
      </c>
      <c r="C8" s="159" t="str">
        <f ca="1">IFERROR(__xludf.DUMMYFUNCTION("""COMPUTED_VALUE"""),"Woensdag")</f>
        <v>Woensdag</v>
      </c>
      <c r="D8" s="64"/>
      <c r="E8" s="64"/>
    </row>
    <row r="9" spans="1:10" ht="15.75" customHeight="1" x14ac:dyDescent="0.25">
      <c r="A9" s="196"/>
      <c r="B9" s="135"/>
      <c r="C9" s="160"/>
      <c r="D9" s="64"/>
      <c r="E9" s="64"/>
    </row>
    <row r="10" spans="1:10" ht="15.75" customHeight="1" x14ac:dyDescent="0.25">
      <c r="A10" s="196"/>
      <c r="B10" s="64"/>
      <c r="C10" s="161"/>
      <c r="D10" s="64"/>
      <c r="E10" s="64"/>
    </row>
    <row r="11" spans="1:10" ht="14.4" x14ac:dyDescent="0.3">
      <c r="A11" s="196"/>
      <c r="B11" s="158">
        <f ca="1">IFERROR(__xludf.DUMMYFUNCTION("""COMPUTED_VALUE"""),45307)</f>
        <v>45307</v>
      </c>
      <c r="C11" s="159" t="str">
        <f ca="1">IFERROR(__xludf.DUMMYFUNCTION("""COMPUTED_VALUE"""),"Donderdag")</f>
        <v>Donderdag</v>
      </c>
      <c r="D11" s="64"/>
      <c r="E11" s="64"/>
    </row>
    <row r="12" spans="1:10" ht="15.75" customHeight="1" x14ac:dyDescent="0.25">
      <c r="A12" s="196"/>
      <c r="B12" s="135"/>
      <c r="C12" s="160"/>
      <c r="D12" s="64"/>
      <c r="E12" s="64"/>
    </row>
    <row r="13" spans="1:10" ht="15.75" customHeight="1" x14ac:dyDescent="0.25">
      <c r="A13" s="196"/>
      <c r="B13" s="64"/>
      <c r="C13" s="161"/>
      <c r="D13" s="64"/>
      <c r="E13" s="64"/>
    </row>
    <row r="14" spans="1:10" ht="14.4" x14ac:dyDescent="0.3">
      <c r="A14" s="196"/>
      <c r="B14" s="158">
        <f ca="1">IFERROR(__xludf.DUMMYFUNCTION("""COMPUTED_VALUE"""),45308)</f>
        <v>45308</v>
      </c>
      <c r="C14" s="159" t="str">
        <f ca="1">IFERROR(__xludf.DUMMYFUNCTION("""COMPUTED_VALUE"""),"Vrijdag")</f>
        <v>Vrijdag</v>
      </c>
      <c r="D14" s="64"/>
      <c r="E14" s="64"/>
    </row>
    <row r="15" spans="1:10" ht="15.75" customHeight="1" x14ac:dyDescent="0.25">
      <c r="A15" s="196"/>
      <c r="B15" s="135"/>
      <c r="C15" s="160"/>
      <c r="D15" s="64"/>
      <c r="E15" s="64"/>
    </row>
    <row r="16" spans="1:10" ht="15.75" customHeight="1" x14ac:dyDescent="0.25">
      <c r="A16" s="196"/>
      <c r="B16" s="64"/>
      <c r="C16" s="161"/>
      <c r="D16" s="64"/>
      <c r="E16" s="64"/>
    </row>
    <row r="17" spans="1:5" ht="14.4" x14ac:dyDescent="0.3">
      <c r="A17" s="196"/>
      <c r="B17" s="158">
        <f ca="1">IFERROR(__xludf.DUMMYFUNCTION("""COMPUTED_VALUE"""),45309)</f>
        <v>45309</v>
      </c>
      <c r="C17" s="159" t="str">
        <f ca="1">IFERROR(__xludf.DUMMYFUNCTION("""COMPUTED_VALUE"""),"Zaterdag")</f>
        <v>Zaterdag</v>
      </c>
      <c r="D17" s="64"/>
      <c r="E17" s="64"/>
    </row>
    <row r="18" spans="1:5" ht="15.75" customHeight="1" x14ac:dyDescent="0.25">
      <c r="A18" s="196"/>
      <c r="B18" s="135"/>
      <c r="C18" s="160"/>
      <c r="D18" s="64"/>
      <c r="E18" s="64"/>
    </row>
    <row r="19" spans="1:5" ht="14.4" x14ac:dyDescent="0.3">
      <c r="A19" s="196"/>
      <c r="B19" s="158">
        <f ca="1">IFERROR(__xludf.DUMMYFUNCTION("""COMPUTED_VALUE"""),45310)</f>
        <v>45310</v>
      </c>
      <c r="C19" s="159" t="str">
        <f ca="1">IFERROR(__xludf.DUMMYFUNCTION("""COMPUTED_VALUE"""),"Zondag")</f>
        <v>Zondag</v>
      </c>
      <c r="D19" s="64"/>
      <c r="E19" s="64"/>
    </row>
    <row r="20" spans="1:5" ht="15.75" customHeight="1" x14ac:dyDescent="0.25">
      <c r="A20" s="197"/>
      <c r="B20" s="135"/>
      <c r="C20" s="160"/>
      <c r="D20" s="64"/>
      <c r="E20" s="64"/>
    </row>
    <row r="21" spans="1:5" ht="14.4" x14ac:dyDescent="0.3">
      <c r="A21" s="201">
        <f ca="1">IFERROR(__xludf.DUMMYFUNCTION("""COMPUTED_VALUE"""),4)</f>
        <v>4</v>
      </c>
      <c r="B21" s="158">
        <f ca="1">IFERROR(__xludf.DUMMYFUNCTION("""COMPUTED_VALUE"""),45311)</f>
        <v>45311</v>
      </c>
      <c r="C21" s="159" t="str">
        <f ca="1">IFERROR(__xludf.DUMMYFUNCTION("""COMPUTED_VALUE"""),"Maandag")</f>
        <v>Maandag</v>
      </c>
      <c r="D21" s="64"/>
      <c r="E21" s="64"/>
    </row>
    <row r="22" spans="1:5" ht="15.75" customHeight="1" x14ac:dyDescent="0.25">
      <c r="A22" s="196"/>
      <c r="B22" s="135"/>
      <c r="C22" s="160"/>
      <c r="D22" s="64"/>
      <c r="E22" s="64"/>
    </row>
    <row r="23" spans="1:5" ht="15.75" customHeight="1" x14ac:dyDescent="0.25">
      <c r="A23" s="196"/>
      <c r="B23" s="64"/>
      <c r="C23" s="161"/>
      <c r="D23" s="64"/>
      <c r="E23" s="64"/>
    </row>
    <row r="24" spans="1:5" ht="14.4" x14ac:dyDescent="0.3">
      <c r="A24" s="196"/>
      <c r="B24" s="158">
        <f ca="1">IFERROR(__xludf.DUMMYFUNCTION("""COMPUTED_VALUE"""),45312)</f>
        <v>45312</v>
      </c>
      <c r="C24" s="159" t="str">
        <f ca="1">IFERROR(__xludf.DUMMYFUNCTION("""COMPUTED_VALUE"""),"Dinsdag")</f>
        <v>Dinsdag</v>
      </c>
      <c r="D24" s="64"/>
      <c r="E24" s="64"/>
    </row>
    <row r="25" spans="1:5" ht="15.75" customHeight="1" x14ac:dyDescent="0.25">
      <c r="A25" s="196"/>
      <c r="B25" s="135"/>
      <c r="C25" s="160"/>
      <c r="D25" s="64"/>
      <c r="E25" s="64"/>
    </row>
    <row r="26" spans="1:5" ht="15.75" customHeight="1" x14ac:dyDescent="0.25">
      <c r="A26" s="196"/>
      <c r="B26" s="64"/>
      <c r="C26" s="161"/>
      <c r="D26" s="64"/>
      <c r="E26" s="64"/>
    </row>
    <row r="27" spans="1:5" ht="14.4" x14ac:dyDescent="0.3">
      <c r="A27" s="196"/>
      <c r="B27" s="158">
        <f ca="1">IFERROR(__xludf.DUMMYFUNCTION("""COMPUTED_VALUE"""),45313)</f>
        <v>45313</v>
      </c>
      <c r="C27" s="159" t="str">
        <f ca="1">IFERROR(__xludf.DUMMYFUNCTION("""COMPUTED_VALUE"""),"Woensdag")</f>
        <v>Woensdag</v>
      </c>
      <c r="D27" s="64"/>
      <c r="E27" s="64"/>
    </row>
    <row r="28" spans="1:5" ht="13.2" x14ac:dyDescent="0.25">
      <c r="A28" s="196"/>
      <c r="B28" s="135"/>
      <c r="C28" s="160"/>
      <c r="D28" s="64"/>
      <c r="E28" s="64"/>
    </row>
    <row r="29" spans="1:5" ht="13.2" x14ac:dyDescent="0.25">
      <c r="A29" s="196"/>
      <c r="B29" s="64"/>
      <c r="C29" s="161"/>
      <c r="D29" s="64"/>
      <c r="E29" s="64"/>
    </row>
    <row r="30" spans="1:5" ht="14.4" x14ac:dyDescent="0.3">
      <c r="A30" s="196"/>
      <c r="B30" s="158">
        <f ca="1">IFERROR(__xludf.DUMMYFUNCTION("""COMPUTED_VALUE"""),45314)</f>
        <v>45314</v>
      </c>
      <c r="C30" s="159" t="str">
        <f ca="1">IFERROR(__xludf.DUMMYFUNCTION("""COMPUTED_VALUE"""),"Donderdag")</f>
        <v>Donderdag</v>
      </c>
      <c r="D30" s="64"/>
      <c r="E30" s="64"/>
    </row>
    <row r="31" spans="1:5" ht="13.2" x14ac:dyDescent="0.25">
      <c r="A31" s="196"/>
      <c r="B31" s="135"/>
      <c r="C31" s="160"/>
      <c r="D31" s="64"/>
      <c r="E31" s="64"/>
    </row>
    <row r="32" spans="1:5" ht="13.2" x14ac:dyDescent="0.25">
      <c r="A32" s="196"/>
      <c r="B32" s="64"/>
      <c r="C32" s="161"/>
      <c r="D32" s="64"/>
      <c r="E32" s="64"/>
    </row>
    <row r="33" spans="1:5" ht="14.4" x14ac:dyDescent="0.3">
      <c r="A33" s="196"/>
      <c r="B33" s="158">
        <f ca="1">IFERROR(__xludf.DUMMYFUNCTION("""COMPUTED_VALUE"""),45315)</f>
        <v>45315</v>
      </c>
      <c r="C33" s="159" t="str">
        <f ca="1">IFERROR(__xludf.DUMMYFUNCTION("""COMPUTED_VALUE"""),"Vrijdag")</f>
        <v>Vrijdag</v>
      </c>
      <c r="D33" s="64"/>
      <c r="E33" s="64"/>
    </row>
    <row r="34" spans="1:5" ht="13.2" x14ac:dyDescent="0.25">
      <c r="A34" s="196"/>
      <c r="B34" s="135"/>
      <c r="C34" s="160"/>
      <c r="D34" s="64"/>
      <c r="E34" s="64"/>
    </row>
    <row r="35" spans="1:5" ht="13.2" x14ac:dyDescent="0.25">
      <c r="A35" s="196"/>
      <c r="B35" s="64"/>
      <c r="C35" s="161"/>
      <c r="D35" s="64"/>
      <c r="E35" s="64"/>
    </row>
    <row r="36" spans="1:5" ht="14.4" x14ac:dyDescent="0.3">
      <c r="A36" s="196"/>
      <c r="B36" s="158">
        <f ca="1">IFERROR(__xludf.DUMMYFUNCTION("""COMPUTED_VALUE"""),45316)</f>
        <v>45316</v>
      </c>
      <c r="C36" s="159" t="str">
        <f ca="1">IFERROR(__xludf.DUMMYFUNCTION("""COMPUTED_VALUE"""),"Zaterdag")</f>
        <v>Zaterdag</v>
      </c>
      <c r="D36" s="64"/>
      <c r="E36" s="64"/>
    </row>
    <row r="37" spans="1:5" ht="13.2" x14ac:dyDescent="0.25">
      <c r="A37" s="196"/>
      <c r="B37" s="135"/>
      <c r="C37" s="160"/>
      <c r="D37" s="64"/>
      <c r="E37" s="64"/>
    </row>
    <row r="38" spans="1:5" ht="14.4" x14ac:dyDescent="0.3">
      <c r="A38" s="196"/>
      <c r="B38" s="158">
        <f ca="1">IFERROR(__xludf.DUMMYFUNCTION("""COMPUTED_VALUE"""),45317)</f>
        <v>45317</v>
      </c>
      <c r="C38" s="159" t="str">
        <f ca="1">IFERROR(__xludf.DUMMYFUNCTION("""COMPUTED_VALUE"""),"Zondag")</f>
        <v>Zondag</v>
      </c>
      <c r="D38" s="64"/>
      <c r="E38" s="64"/>
    </row>
    <row r="39" spans="1:5" ht="13.2" x14ac:dyDescent="0.25">
      <c r="A39" s="197"/>
      <c r="B39" s="135"/>
      <c r="C39" s="160"/>
      <c r="D39" s="64"/>
      <c r="E39" s="64"/>
    </row>
    <row r="40" spans="1:5" ht="14.4" x14ac:dyDescent="0.3">
      <c r="A40" s="201">
        <f ca="1">IFERROR(__xludf.DUMMYFUNCTION("""COMPUTED_VALUE"""),5)</f>
        <v>5</v>
      </c>
      <c r="B40" s="158">
        <f ca="1">IFERROR(__xludf.DUMMYFUNCTION("""COMPUTED_VALUE"""),45318)</f>
        <v>45318</v>
      </c>
      <c r="C40" s="159" t="str">
        <f ca="1">IFERROR(__xludf.DUMMYFUNCTION("""COMPUTED_VALUE"""),"Maandag")</f>
        <v>Maandag</v>
      </c>
      <c r="D40" s="64"/>
      <c r="E40" s="64"/>
    </row>
    <row r="41" spans="1:5" ht="13.2" x14ac:dyDescent="0.25">
      <c r="A41" s="196"/>
      <c r="B41" s="135"/>
      <c r="C41" s="160"/>
      <c r="D41" s="64"/>
      <c r="E41" s="64"/>
    </row>
    <row r="42" spans="1:5" ht="13.2" x14ac:dyDescent="0.25">
      <c r="A42" s="196"/>
      <c r="B42" s="64"/>
      <c r="C42" s="161"/>
      <c r="D42" s="64"/>
      <c r="E42" s="64"/>
    </row>
    <row r="43" spans="1:5" ht="14.4" x14ac:dyDescent="0.3">
      <c r="A43" s="196"/>
      <c r="B43" s="158">
        <f ca="1">IFERROR(__xludf.DUMMYFUNCTION("""COMPUTED_VALUE"""),45319)</f>
        <v>45319</v>
      </c>
      <c r="C43" s="159" t="str">
        <f ca="1">IFERROR(__xludf.DUMMYFUNCTION("""COMPUTED_VALUE"""),"Dinsdag")</f>
        <v>Dinsdag</v>
      </c>
      <c r="D43" s="64"/>
      <c r="E43" s="64"/>
    </row>
    <row r="44" spans="1:5" ht="13.2" x14ac:dyDescent="0.25">
      <c r="A44" s="196"/>
      <c r="B44" s="135"/>
      <c r="C44" s="160"/>
      <c r="D44" s="64"/>
      <c r="E44" s="64"/>
    </row>
    <row r="45" spans="1:5" ht="13.2" x14ac:dyDescent="0.25">
      <c r="A45" s="196"/>
      <c r="B45" s="64"/>
      <c r="C45" s="161"/>
      <c r="D45" s="64"/>
      <c r="E45" s="64"/>
    </row>
    <row r="46" spans="1:5" ht="14.4" x14ac:dyDescent="0.3">
      <c r="A46" s="196"/>
      <c r="B46" s="158">
        <f ca="1">IFERROR(__xludf.DUMMYFUNCTION("""COMPUTED_VALUE"""),45320)</f>
        <v>45320</v>
      </c>
      <c r="C46" s="159" t="str">
        <f ca="1">IFERROR(__xludf.DUMMYFUNCTION("""COMPUTED_VALUE"""),"Woensdag")</f>
        <v>Woensdag</v>
      </c>
      <c r="D46" s="64"/>
      <c r="E46" s="64"/>
    </row>
    <row r="47" spans="1:5" ht="13.2" x14ac:dyDescent="0.25">
      <c r="A47" s="196"/>
      <c r="B47" s="135"/>
      <c r="C47" s="160"/>
      <c r="D47" s="64"/>
      <c r="E47" s="64"/>
    </row>
    <row r="48" spans="1:5" ht="13.2" x14ac:dyDescent="0.25">
      <c r="A48" s="196"/>
      <c r="B48" s="64"/>
      <c r="C48" s="161"/>
      <c r="D48" s="64"/>
      <c r="E48" s="64"/>
    </row>
    <row r="49" spans="1:5" ht="14.4" x14ac:dyDescent="0.3">
      <c r="A49" s="196"/>
      <c r="B49" s="158">
        <f ca="1">IFERROR(__xludf.DUMMYFUNCTION("""COMPUTED_VALUE"""),45321)</f>
        <v>45321</v>
      </c>
      <c r="C49" s="159" t="str">
        <f ca="1">IFERROR(__xludf.DUMMYFUNCTION("""COMPUTED_VALUE"""),"Donderdag")</f>
        <v>Donderdag</v>
      </c>
      <c r="D49" s="64"/>
      <c r="E49" s="64"/>
    </row>
    <row r="50" spans="1:5" ht="13.2" x14ac:dyDescent="0.25">
      <c r="A50" s="196"/>
      <c r="B50" s="135"/>
      <c r="C50" s="160"/>
      <c r="D50" s="64"/>
      <c r="E50" s="64"/>
    </row>
    <row r="51" spans="1:5" ht="13.2" x14ac:dyDescent="0.25">
      <c r="A51" s="196"/>
      <c r="B51" s="64"/>
      <c r="C51" s="161"/>
      <c r="D51" s="64"/>
      <c r="E51" s="64"/>
    </row>
    <row r="52" spans="1:5" ht="14.4" x14ac:dyDescent="0.3">
      <c r="A52" s="196"/>
      <c r="B52" s="158">
        <f ca="1">IFERROR(__xludf.DUMMYFUNCTION("""COMPUTED_VALUE"""),45322)</f>
        <v>45322</v>
      </c>
      <c r="C52" s="159" t="str">
        <f ca="1">IFERROR(__xludf.DUMMYFUNCTION("""COMPUTED_VALUE"""),"Vrijdag")</f>
        <v>Vrijdag</v>
      </c>
      <c r="D52" s="64"/>
      <c r="E52" s="64"/>
    </row>
    <row r="53" spans="1:5" ht="13.2" x14ac:dyDescent="0.25">
      <c r="A53" s="196"/>
      <c r="B53" s="135"/>
      <c r="C53" s="160"/>
      <c r="D53" s="64"/>
      <c r="E53" s="64"/>
    </row>
    <row r="54" spans="1:5" ht="13.2" x14ac:dyDescent="0.25">
      <c r="A54" s="196"/>
      <c r="B54" s="64"/>
      <c r="C54" s="161"/>
      <c r="D54" s="64"/>
      <c r="E54" s="64"/>
    </row>
    <row r="55" spans="1:5" ht="14.4" x14ac:dyDescent="0.3">
      <c r="A55" s="196"/>
      <c r="B55" s="158">
        <f ca="1">IFERROR(__xludf.DUMMYFUNCTION("""COMPUTED_VALUE"""),45323)</f>
        <v>45323</v>
      </c>
      <c r="C55" s="159" t="str">
        <f ca="1">IFERROR(__xludf.DUMMYFUNCTION("""COMPUTED_VALUE"""),"Zaterdag")</f>
        <v>Zaterdag</v>
      </c>
      <c r="D55" s="64"/>
      <c r="E55" s="64"/>
    </row>
    <row r="56" spans="1:5" ht="13.2" x14ac:dyDescent="0.25">
      <c r="A56" s="196"/>
      <c r="B56" s="135"/>
      <c r="C56" s="160"/>
      <c r="D56" s="64"/>
      <c r="E56" s="64"/>
    </row>
    <row r="57" spans="1:5" ht="14.4" x14ac:dyDescent="0.3">
      <c r="A57" s="196"/>
      <c r="B57" s="158">
        <f ca="1">IFERROR(__xludf.DUMMYFUNCTION("""COMPUTED_VALUE"""),45324)</f>
        <v>45324</v>
      </c>
      <c r="C57" s="159" t="str">
        <f ca="1">IFERROR(__xludf.DUMMYFUNCTION("""COMPUTED_VALUE"""),"Zondag")</f>
        <v>Zondag</v>
      </c>
      <c r="D57" s="64"/>
      <c r="E57" s="64"/>
    </row>
    <row r="58" spans="1:5" ht="13.2" x14ac:dyDescent="0.25">
      <c r="A58" s="197"/>
      <c r="B58" s="135"/>
      <c r="C58" s="160"/>
      <c r="D58" s="64"/>
      <c r="E58" s="64"/>
    </row>
    <row r="59" spans="1:5" ht="14.4" x14ac:dyDescent="0.3">
      <c r="A59" s="201">
        <f ca="1">IFERROR(__xludf.DUMMYFUNCTION("""COMPUTED_VALUE"""),6)</f>
        <v>6</v>
      </c>
      <c r="B59" s="158">
        <f ca="1">IFERROR(__xludf.DUMMYFUNCTION("""COMPUTED_VALUE"""),45325)</f>
        <v>45325</v>
      </c>
      <c r="C59" s="159" t="str">
        <f ca="1">IFERROR(__xludf.DUMMYFUNCTION("""COMPUTED_VALUE"""),"Maandag")</f>
        <v>Maandag</v>
      </c>
      <c r="D59" s="64"/>
      <c r="E59" s="64"/>
    </row>
    <row r="60" spans="1:5" ht="13.2" x14ac:dyDescent="0.25">
      <c r="A60" s="196"/>
      <c r="B60" s="135"/>
      <c r="C60" s="160"/>
      <c r="D60" s="64"/>
      <c r="E60" s="64"/>
    </row>
    <row r="61" spans="1:5" ht="13.2" x14ac:dyDescent="0.25">
      <c r="A61" s="196"/>
      <c r="B61" s="64"/>
      <c r="C61" s="161"/>
      <c r="D61" s="64"/>
      <c r="E61" s="64"/>
    </row>
    <row r="62" spans="1:5" ht="14.4" x14ac:dyDescent="0.3">
      <c r="A62" s="196"/>
      <c r="B62" s="158">
        <f ca="1">IFERROR(__xludf.DUMMYFUNCTION("""COMPUTED_VALUE"""),45326)</f>
        <v>45326</v>
      </c>
      <c r="C62" s="159" t="str">
        <f ca="1">IFERROR(__xludf.DUMMYFUNCTION("""COMPUTED_VALUE"""),"Dinsdag")</f>
        <v>Dinsdag</v>
      </c>
      <c r="D62" s="64"/>
      <c r="E62" s="64"/>
    </row>
    <row r="63" spans="1:5" ht="13.2" x14ac:dyDescent="0.25">
      <c r="A63" s="196"/>
      <c r="B63" s="135"/>
      <c r="C63" s="160"/>
      <c r="D63" s="64"/>
      <c r="E63" s="64"/>
    </row>
    <row r="64" spans="1:5" ht="13.2" x14ac:dyDescent="0.25">
      <c r="A64" s="196"/>
      <c r="B64" s="64"/>
      <c r="C64" s="161"/>
      <c r="D64" s="64"/>
      <c r="E64" s="64"/>
    </row>
    <row r="65" spans="1:5" ht="14.4" x14ac:dyDescent="0.3">
      <c r="A65" s="196"/>
      <c r="B65" s="158">
        <f ca="1">IFERROR(__xludf.DUMMYFUNCTION("""COMPUTED_VALUE"""),45327)</f>
        <v>45327</v>
      </c>
      <c r="C65" s="159" t="str">
        <f ca="1">IFERROR(__xludf.DUMMYFUNCTION("""COMPUTED_VALUE"""),"Woensdag")</f>
        <v>Woensdag</v>
      </c>
      <c r="D65" s="64"/>
      <c r="E65" s="64"/>
    </row>
    <row r="66" spans="1:5" ht="13.2" x14ac:dyDescent="0.25">
      <c r="A66" s="196"/>
      <c r="B66" s="135"/>
      <c r="C66" s="160"/>
      <c r="D66" s="64"/>
      <c r="E66" s="64"/>
    </row>
    <row r="67" spans="1:5" ht="13.2" x14ac:dyDescent="0.25">
      <c r="A67" s="196"/>
      <c r="B67" s="64"/>
      <c r="C67" s="161"/>
      <c r="D67" s="64"/>
      <c r="E67" s="64"/>
    </row>
    <row r="68" spans="1:5" ht="14.4" x14ac:dyDescent="0.3">
      <c r="A68" s="196"/>
      <c r="B68" s="158">
        <f ca="1">IFERROR(__xludf.DUMMYFUNCTION("""COMPUTED_VALUE"""),45328)</f>
        <v>45328</v>
      </c>
      <c r="C68" s="159" t="str">
        <f ca="1">IFERROR(__xludf.DUMMYFUNCTION("""COMPUTED_VALUE"""),"Donderdag")</f>
        <v>Donderdag</v>
      </c>
      <c r="D68" s="64"/>
      <c r="E68" s="64"/>
    </row>
    <row r="69" spans="1:5" ht="13.2" x14ac:dyDescent="0.25">
      <c r="A69" s="196"/>
      <c r="B69" s="135"/>
      <c r="C69" s="160"/>
      <c r="D69" s="64"/>
      <c r="E69" s="64"/>
    </row>
    <row r="70" spans="1:5" ht="13.2" x14ac:dyDescent="0.25">
      <c r="A70" s="196"/>
      <c r="B70" s="64"/>
      <c r="C70" s="161"/>
      <c r="D70" s="64"/>
      <c r="E70" s="64"/>
    </row>
    <row r="71" spans="1:5" ht="14.4" x14ac:dyDescent="0.3">
      <c r="A71" s="196"/>
      <c r="B71" s="158">
        <f ca="1">IFERROR(__xludf.DUMMYFUNCTION("""COMPUTED_VALUE"""),45329)</f>
        <v>45329</v>
      </c>
      <c r="C71" s="159" t="str">
        <f ca="1">IFERROR(__xludf.DUMMYFUNCTION("""COMPUTED_VALUE"""),"Vrijdag")</f>
        <v>Vrijdag</v>
      </c>
      <c r="D71" s="64"/>
      <c r="E71" s="64"/>
    </row>
    <row r="72" spans="1:5" ht="13.2" x14ac:dyDescent="0.25">
      <c r="A72" s="196"/>
      <c r="B72" s="135"/>
      <c r="C72" s="160"/>
      <c r="D72" s="64"/>
      <c r="E72" s="64"/>
    </row>
    <row r="73" spans="1:5" ht="13.2" x14ac:dyDescent="0.25">
      <c r="A73" s="196"/>
      <c r="B73" s="64"/>
      <c r="C73" s="161"/>
      <c r="D73" s="64"/>
      <c r="E73" s="64"/>
    </row>
    <row r="74" spans="1:5" ht="14.4" x14ac:dyDescent="0.3">
      <c r="A74" s="196"/>
      <c r="B74" s="158">
        <f ca="1">IFERROR(__xludf.DUMMYFUNCTION("""COMPUTED_VALUE"""),45330)</f>
        <v>45330</v>
      </c>
      <c r="C74" s="159" t="str">
        <f ca="1">IFERROR(__xludf.DUMMYFUNCTION("""COMPUTED_VALUE"""),"Zaterdag")</f>
        <v>Zaterdag</v>
      </c>
      <c r="D74" s="64"/>
      <c r="E74" s="64"/>
    </row>
    <row r="75" spans="1:5" ht="13.2" x14ac:dyDescent="0.25">
      <c r="A75" s="196"/>
      <c r="B75" s="135"/>
      <c r="C75" s="160"/>
      <c r="D75" s="64"/>
      <c r="E75" s="64"/>
    </row>
    <row r="76" spans="1:5" ht="14.4" x14ac:dyDescent="0.3">
      <c r="A76" s="196"/>
      <c r="B76" s="158">
        <f ca="1">IFERROR(__xludf.DUMMYFUNCTION("""COMPUTED_VALUE"""),45331)</f>
        <v>45331</v>
      </c>
      <c r="C76" s="159" t="str">
        <f ca="1">IFERROR(__xludf.DUMMYFUNCTION("""COMPUTED_VALUE"""),"Zondag")</f>
        <v>Zondag</v>
      </c>
      <c r="D76" s="64"/>
      <c r="E76" s="64"/>
    </row>
    <row r="77" spans="1:5" ht="13.2" x14ac:dyDescent="0.25">
      <c r="A77" s="197"/>
      <c r="B77" s="135"/>
      <c r="C77" s="160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K5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IFERROR(__xludf.DUMMYFUNCTION("Importrange(""https://docs.google.com/spreadsheets/d/1MnAgMlUQisTXk5XUH4HNXRroEzv6t8Z-s899OPCIi0A"",""Blad1!A1:e81"")"),"Week")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IFERROR(__xludf.DUMMYFUNCTION("""COMPUTED_VALUE"""),"Noor")</f>
        <v>Noor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11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11" ht="15.75" customHeight="1" x14ac:dyDescent="0.25">
      <c r="A18" s="196"/>
      <c r="B18" s="131"/>
      <c r="C18" s="129"/>
      <c r="D18" s="128"/>
      <c r="E18" s="128"/>
    </row>
    <row r="19" spans="1:11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11" ht="15.75" customHeight="1" x14ac:dyDescent="0.45">
      <c r="A20" s="197"/>
      <c r="B20" s="131"/>
      <c r="C20" s="129"/>
      <c r="D20" s="128"/>
      <c r="E20" s="128"/>
      <c r="K20" s="162"/>
    </row>
    <row r="21" spans="1:11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11" ht="15.75" customHeight="1" x14ac:dyDescent="0.25">
      <c r="A22" s="196"/>
      <c r="B22" s="131"/>
      <c r="C22" s="129"/>
      <c r="D22" s="128"/>
      <c r="E22" s="128"/>
    </row>
    <row r="23" spans="1:11" ht="15.75" customHeight="1" x14ac:dyDescent="0.25">
      <c r="A23" s="196"/>
      <c r="B23" s="128"/>
      <c r="C23" s="130"/>
      <c r="D23" s="128"/>
      <c r="E23" s="128"/>
    </row>
    <row r="24" spans="1:11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11" ht="15.75" customHeight="1" x14ac:dyDescent="0.25">
      <c r="A25" s="196"/>
      <c r="B25" s="131"/>
      <c r="C25" s="129"/>
      <c r="D25" s="128"/>
      <c r="E25" s="128"/>
    </row>
    <row r="26" spans="1:11" ht="15.75" customHeight="1" x14ac:dyDescent="0.25">
      <c r="A26" s="196"/>
      <c r="B26" s="128"/>
      <c r="C26" s="130"/>
      <c r="D26" s="128"/>
      <c r="E26" s="128"/>
    </row>
    <row r="27" spans="1:11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11" ht="13.2" x14ac:dyDescent="0.25">
      <c r="A28" s="196"/>
      <c r="B28" s="131"/>
      <c r="C28" s="129"/>
      <c r="D28" s="128"/>
      <c r="E28" s="128"/>
    </row>
    <row r="29" spans="1:11" ht="13.2" x14ac:dyDescent="0.25">
      <c r="A29" s="196"/>
      <c r="B29" s="128"/>
      <c r="C29" s="130"/>
      <c r="D29" s="128"/>
      <c r="E29" s="128"/>
    </row>
    <row r="30" spans="1:11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11" ht="13.2" x14ac:dyDescent="0.25">
      <c r="A31" s="196"/>
      <c r="B31" s="131"/>
      <c r="C31" s="129"/>
      <c r="D31" s="128"/>
      <c r="E31" s="128"/>
    </row>
    <row r="32" spans="1:11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154"/>
      <c r="E77" s="64"/>
    </row>
    <row r="78" spans="1:5" ht="13.2" x14ac:dyDescent="0.25">
      <c r="A78" s="61" t="str">
        <f ca="1">IFERROR(__xludf.DUMMYFUNCTION("""COMPUTED_VALUE"""),"Uren beschikbaar in wk.")</f>
        <v>Uren beschikbaar in wk.</v>
      </c>
      <c r="B78" s="155"/>
      <c r="C78" s="61">
        <f ca="1">IFERROR(__xludf.DUMMYFUNCTION("""COMPUTED_VALUE"""),3)</f>
        <v>3</v>
      </c>
    </row>
    <row r="79" spans="1:5" ht="13.2" x14ac:dyDescent="0.25">
      <c r="A79" s="61"/>
      <c r="B79" s="155"/>
      <c r="C79" s="61">
        <f ca="1">IFERROR(__xludf.DUMMYFUNCTION("""COMPUTED_VALUE"""),4)</f>
        <v>4</v>
      </c>
    </row>
    <row r="80" spans="1:5" ht="13.2" x14ac:dyDescent="0.25">
      <c r="A80" s="61"/>
      <c r="B80" s="155"/>
      <c r="C80" s="61">
        <f ca="1">IFERROR(__xludf.DUMMYFUNCTION("""COMPUTED_VALUE"""),5)</f>
        <v>5</v>
      </c>
    </row>
    <row r="81" spans="1:3" ht="13.2" x14ac:dyDescent="0.25">
      <c r="A81" s="61"/>
      <c r="B81" s="155"/>
      <c r="C81" s="61">
        <f ca="1">IFERROR(__xludf.DUMMYFUNCTION("""COMPUTED_VALUE"""),6)</f>
        <v>6</v>
      </c>
    </row>
    <row r="82" spans="1:3" ht="13.2" x14ac:dyDescent="0.25">
      <c r="A82" s="61"/>
      <c r="B82" s="155"/>
      <c r="C82" s="61"/>
    </row>
    <row r="83" spans="1:3" ht="13.2" x14ac:dyDescent="0.25">
      <c r="A83" s="61"/>
      <c r="B83" s="155"/>
      <c r="C83" s="61"/>
    </row>
    <row r="84" spans="1:3" ht="13.2" x14ac:dyDescent="0.25">
      <c r="A84" s="61"/>
      <c r="B84" s="155"/>
      <c r="C84" s="61"/>
    </row>
    <row r="85" spans="1:3" ht="13.2" x14ac:dyDescent="0.25">
      <c r="A85" s="61"/>
      <c r="B85" s="155"/>
      <c r="C85" s="61"/>
    </row>
    <row r="86" spans="1:3" ht="13.2" x14ac:dyDescent="0.25">
      <c r="A86" s="61"/>
      <c r="B86" s="155"/>
      <c r="C86" s="61"/>
    </row>
    <row r="87" spans="1:3" ht="13.2" x14ac:dyDescent="0.25">
      <c r="A87" s="61"/>
      <c r="B87" s="155"/>
      <c r="C87" s="61"/>
    </row>
    <row r="88" spans="1:3" ht="13.2" x14ac:dyDescent="0.25">
      <c r="A88" s="61"/>
      <c r="B88" s="155"/>
      <c r="C88" s="61"/>
    </row>
    <row r="89" spans="1:3" ht="13.2" x14ac:dyDescent="0.25">
      <c r="A89" s="61"/>
      <c r="B89" s="155"/>
      <c r="C89" s="61"/>
    </row>
    <row r="90" spans="1:3" ht="13.2" x14ac:dyDescent="0.25">
      <c r="A90" s="61"/>
      <c r="B90" s="155"/>
      <c r="C90" s="61"/>
    </row>
    <row r="91" spans="1:3" ht="13.2" x14ac:dyDescent="0.25">
      <c r="A91" s="61"/>
      <c r="B91" s="155"/>
      <c r="C91" s="61"/>
    </row>
    <row r="92" spans="1:3" ht="13.2" x14ac:dyDescent="0.25">
      <c r="A92" s="61"/>
      <c r="B92" s="155"/>
      <c r="C92" s="61"/>
    </row>
    <row r="93" spans="1:3" ht="13.2" x14ac:dyDescent="0.25">
      <c r="A93" s="61"/>
      <c r="B93" s="155"/>
      <c r="C93" s="61"/>
    </row>
    <row r="94" spans="1:3" ht="13.2" x14ac:dyDescent="0.25">
      <c r="A94" s="61"/>
      <c r="B94" s="155"/>
      <c r="C94" s="61"/>
    </row>
    <row r="95" spans="1:3" ht="13.2" x14ac:dyDescent="0.25">
      <c r="A95" s="61"/>
      <c r="B95" s="155"/>
      <c r="C95" s="61"/>
    </row>
    <row r="96" spans="1:3" ht="13.2" x14ac:dyDescent="0.25">
      <c r="A96" s="61"/>
      <c r="B96" s="155"/>
      <c r="C96" s="61"/>
    </row>
    <row r="97" spans="1:3" ht="13.2" x14ac:dyDescent="0.25">
      <c r="A97" s="61"/>
      <c r="B97" s="155"/>
      <c r="C97" s="61"/>
    </row>
    <row r="98" spans="1:3" ht="13.2" x14ac:dyDescent="0.25">
      <c r="A98" s="61"/>
      <c r="B98" s="155"/>
      <c r="C98" s="61"/>
    </row>
    <row r="99" spans="1:3" ht="13.2" x14ac:dyDescent="0.25">
      <c r="A99" s="61"/>
      <c r="B99" s="155"/>
      <c r="C99" s="61"/>
    </row>
    <row r="100" spans="1:3" ht="13.2" x14ac:dyDescent="0.25">
      <c r="A100" s="61"/>
      <c r="B100" s="155"/>
      <c r="C100" s="61"/>
    </row>
    <row r="101" spans="1:3" ht="13.2" x14ac:dyDescent="0.25">
      <c r="A101" s="61"/>
      <c r="B101" s="155"/>
      <c r="C101" s="61"/>
    </row>
    <row r="102" spans="1:3" ht="13.2" x14ac:dyDescent="0.25">
      <c r="A102" s="61"/>
      <c r="B102" s="155"/>
      <c r="C102" s="61"/>
    </row>
    <row r="103" spans="1:3" ht="13.2" x14ac:dyDescent="0.25">
      <c r="A103" s="61"/>
      <c r="B103" s="155"/>
      <c r="C103" s="61"/>
    </row>
    <row r="104" spans="1:3" ht="13.2" x14ac:dyDescent="0.25">
      <c r="A104" s="61"/>
      <c r="B104" s="155"/>
      <c r="C104" s="61"/>
    </row>
    <row r="105" spans="1:3" ht="13.2" x14ac:dyDescent="0.25">
      <c r="A105" s="61"/>
      <c r="B105" s="155"/>
      <c r="C105" s="61"/>
    </row>
    <row r="106" spans="1:3" ht="13.2" x14ac:dyDescent="0.25">
      <c r="A106" s="61"/>
      <c r="B106" s="155"/>
      <c r="C106" s="61"/>
    </row>
    <row r="107" spans="1:3" ht="13.2" x14ac:dyDescent="0.25">
      <c r="A107" s="61"/>
      <c r="B107" s="155"/>
      <c r="C107" s="61"/>
    </row>
    <row r="108" spans="1:3" ht="13.2" x14ac:dyDescent="0.25">
      <c r="A108" s="61"/>
      <c r="B108" s="155"/>
      <c r="C108" s="61"/>
    </row>
    <row r="109" spans="1:3" ht="13.2" x14ac:dyDescent="0.25">
      <c r="A109" s="61"/>
      <c r="B109" s="155"/>
      <c r="C109" s="61"/>
    </row>
    <row r="110" spans="1:3" ht="13.2" x14ac:dyDescent="0.25">
      <c r="A110" s="61"/>
      <c r="B110" s="155"/>
      <c r="C110" s="61"/>
    </row>
    <row r="111" spans="1:3" ht="13.2" x14ac:dyDescent="0.25">
      <c r="A111" s="61"/>
      <c r="B111" s="155"/>
      <c r="C111" s="61"/>
    </row>
    <row r="112" spans="1:3" ht="13.2" x14ac:dyDescent="0.25">
      <c r="A112" s="61"/>
      <c r="B112" s="155"/>
      <c r="C112" s="61"/>
    </row>
    <row r="113" spans="1:3" ht="13.2" x14ac:dyDescent="0.25">
      <c r="A113" s="61"/>
      <c r="B113" s="155"/>
      <c r="C113" s="61"/>
    </row>
    <row r="114" spans="1:3" ht="13.2" x14ac:dyDescent="0.25">
      <c r="A114" s="61"/>
      <c r="B114" s="155"/>
      <c r="C114" s="61"/>
    </row>
    <row r="115" spans="1:3" ht="13.2" x14ac:dyDescent="0.25">
      <c r="A115" s="61"/>
      <c r="B115" s="155"/>
      <c r="C115" s="61"/>
    </row>
    <row r="116" spans="1:3" ht="13.2" x14ac:dyDescent="0.25">
      <c r="A116" s="61"/>
      <c r="B116" s="155"/>
      <c r="C116" s="61"/>
    </row>
    <row r="117" spans="1:3" ht="13.2" x14ac:dyDescent="0.25">
      <c r="A117" s="61"/>
      <c r="B117" s="155"/>
      <c r="C117" s="61"/>
    </row>
    <row r="118" spans="1:3" ht="13.2" x14ac:dyDescent="0.25">
      <c r="A118" s="61"/>
      <c r="B118" s="155"/>
      <c r="C118" s="61"/>
    </row>
    <row r="119" spans="1:3" ht="13.2" x14ac:dyDescent="0.25">
      <c r="A119" s="61"/>
      <c r="B119" s="155"/>
      <c r="C119" s="61"/>
    </row>
    <row r="120" spans="1:3" ht="13.2" x14ac:dyDescent="0.25">
      <c r="A120" s="61"/>
      <c r="B120" s="155"/>
      <c r="C120" s="61"/>
    </row>
    <row r="121" spans="1:3" ht="13.2" x14ac:dyDescent="0.25">
      <c r="A121" s="61"/>
      <c r="B121" s="155"/>
      <c r="C121" s="61"/>
    </row>
    <row r="122" spans="1:3" ht="13.2" x14ac:dyDescent="0.25">
      <c r="A122" s="61"/>
      <c r="B122" s="155"/>
      <c r="C122" s="61"/>
    </row>
    <row r="123" spans="1:3" ht="13.2" x14ac:dyDescent="0.25">
      <c r="A123" s="61"/>
      <c r="B123" s="155"/>
      <c r="C123" s="61"/>
    </row>
    <row r="124" spans="1:3" ht="13.2" x14ac:dyDescent="0.25">
      <c r="A124" s="61"/>
      <c r="B124" s="155"/>
      <c r="C124" s="61"/>
    </row>
    <row r="125" spans="1:3" ht="13.2" x14ac:dyDescent="0.25">
      <c r="A125" s="61"/>
      <c r="B125" s="155"/>
      <c r="C125" s="61"/>
    </row>
    <row r="126" spans="1:3" ht="13.2" x14ac:dyDescent="0.25">
      <c r="A126" s="61"/>
      <c r="B126" s="155"/>
      <c r="C126" s="61"/>
    </row>
    <row r="127" spans="1:3" ht="13.2" x14ac:dyDescent="0.25">
      <c r="A127" s="61"/>
      <c r="B127" s="155"/>
      <c r="C127" s="61"/>
    </row>
    <row r="128" spans="1:3" ht="13.2" x14ac:dyDescent="0.25">
      <c r="A128" s="61"/>
      <c r="B128" s="155"/>
      <c r="C128" s="61"/>
    </row>
    <row r="129" spans="1:3" ht="13.2" x14ac:dyDescent="0.25">
      <c r="A129" s="61"/>
      <c r="B129" s="155"/>
      <c r="C129" s="61"/>
    </row>
    <row r="130" spans="1:3" ht="13.2" x14ac:dyDescent="0.25">
      <c r="A130" s="61"/>
      <c r="B130" s="155"/>
      <c r="C130" s="61"/>
    </row>
    <row r="131" spans="1:3" ht="13.2" x14ac:dyDescent="0.25">
      <c r="A131" s="61"/>
      <c r="B131" s="155"/>
      <c r="C131" s="61"/>
    </row>
    <row r="132" spans="1:3" ht="13.2" x14ac:dyDescent="0.25">
      <c r="A132" s="61"/>
      <c r="B132" s="155"/>
      <c r="C132" s="61"/>
    </row>
    <row r="133" spans="1:3" ht="13.2" x14ac:dyDescent="0.25">
      <c r="A133" s="61"/>
      <c r="B133" s="155"/>
      <c r="C133" s="61"/>
    </row>
    <row r="134" spans="1:3" ht="13.2" x14ac:dyDescent="0.25">
      <c r="A134" s="61"/>
      <c r="B134" s="155"/>
      <c r="C134" s="61"/>
    </row>
    <row r="135" spans="1:3" ht="13.2" x14ac:dyDescent="0.25">
      <c r="A135" s="61"/>
      <c r="B135" s="155"/>
      <c r="C135" s="61"/>
    </row>
    <row r="136" spans="1:3" ht="13.2" x14ac:dyDescent="0.25">
      <c r="A136" s="61"/>
      <c r="B136" s="155"/>
      <c r="C136" s="61"/>
    </row>
    <row r="137" spans="1:3" ht="13.2" x14ac:dyDescent="0.25">
      <c r="A137" s="61"/>
      <c r="B137" s="155"/>
      <c r="C137" s="61"/>
    </row>
    <row r="138" spans="1:3" ht="13.2" x14ac:dyDescent="0.25">
      <c r="A138" s="61"/>
      <c r="B138" s="155"/>
      <c r="C138" s="61"/>
    </row>
    <row r="139" spans="1:3" ht="13.2" x14ac:dyDescent="0.25">
      <c r="A139" s="61"/>
      <c r="B139" s="155"/>
      <c r="C139" s="61"/>
    </row>
    <row r="140" spans="1:3" ht="13.2" x14ac:dyDescent="0.25">
      <c r="A140" s="61"/>
      <c r="B140" s="155"/>
      <c r="C140" s="61"/>
    </row>
    <row r="141" spans="1:3" ht="13.2" x14ac:dyDescent="0.25">
      <c r="A141" s="61"/>
      <c r="B141" s="155"/>
      <c r="C141" s="61"/>
    </row>
    <row r="142" spans="1:3" ht="13.2" x14ac:dyDescent="0.25">
      <c r="A142" s="61"/>
      <c r="B142" s="155"/>
      <c r="C142" s="61"/>
    </row>
    <row r="143" spans="1:3" ht="13.2" x14ac:dyDescent="0.25">
      <c r="A143" s="61"/>
      <c r="B143" s="155"/>
      <c r="C143" s="61"/>
    </row>
    <row r="144" spans="1:3" ht="13.2" x14ac:dyDescent="0.25">
      <c r="A144" s="61"/>
      <c r="B144" s="155"/>
      <c r="C144" s="61"/>
    </row>
    <row r="145" spans="1:3" ht="13.2" x14ac:dyDescent="0.25">
      <c r="A145" s="61"/>
      <c r="B145" s="155"/>
      <c r="C145" s="61"/>
    </row>
    <row r="146" spans="1:3" ht="13.2" x14ac:dyDescent="0.25">
      <c r="A146" s="61"/>
      <c r="B146" s="155"/>
      <c r="C146" s="61"/>
    </row>
    <row r="147" spans="1:3" ht="13.2" x14ac:dyDescent="0.25">
      <c r="A147" s="61"/>
      <c r="B147" s="155"/>
      <c r="C147" s="61"/>
    </row>
    <row r="148" spans="1:3" ht="13.2" x14ac:dyDescent="0.25">
      <c r="A148" s="61"/>
      <c r="B148" s="155"/>
      <c r="C148" s="61"/>
    </row>
    <row r="149" spans="1:3" ht="13.2" x14ac:dyDescent="0.25">
      <c r="A149" s="61"/>
      <c r="B149" s="155"/>
      <c r="C149" s="61"/>
    </row>
    <row r="150" spans="1:3" ht="13.2" x14ac:dyDescent="0.25">
      <c r="A150" s="61"/>
      <c r="B150" s="155"/>
      <c r="C150" s="61"/>
    </row>
    <row r="151" spans="1:3" ht="13.2" x14ac:dyDescent="0.25">
      <c r="A151" s="61"/>
      <c r="B151" s="155"/>
      <c r="C151" s="61"/>
    </row>
    <row r="152" spans="1:3" ht="13.2" x14ac:dyDescent="0.25">
      <c r="A152" s="61"/>
      <c r="B152" s="155"/>
      <c r="C152" s="61"/>
    </row>
    <row r="153" spans="1:3" ht="13.2" x14ac:dyDescent="0.25">
      <c r="A153" s="61"/>
      <c r="B153" s="155"/>
      <c r="C153" s="61"/>
    </row>
    <row r="154" spans="1:3" ht="13.2" x14ac:dyDescent="0.25">
      <c r="A154" s="61"/>
      <c r="B154" s="155"/>
      <c r="C154" s="61"/>
    </row>
    <row r="155" spans="1:3" ht="13.2" x14ac:dyDescent="0.25">
      <c r="A155" s="61"/>
      <c r="B155" s="155"/>
      <c r="C155" s="61"/>
    </row>
    <row r="156" spans="1:3" ht="13.2" x14ac:dyDescent="0.25">
      <c r="A156" s="61"/>
      <c r="B156" s="155"/>
      <c r="C156" s="61"/>
    </row>
    <row r="157" spans="1:3" ht="13.2" x14ac:dyDescent="0.25">
      <c r="A157" s="61"/>
      <c r="B157" s="155"/>
      <c r="C157" s="61"/>
    </row>
    <row r="158" spans="1:3" ht="13.2" x14ac:dyDescent="0.25">
      <c r="A158" s="61"/>
      <c r="B158" s="155"/>
      <c r="C158" s="61"/>
    </row>
    <row r="159" spans="1:3" ht="13.2" x14ac:dyDescent="0.25">
      <c r="A159" s="61"/>
      <c r="B159" s="155"/>
      <c r="C159" s="61"/>
    </row>
    <row r="160" spans="1:3" ht="13.2" x14ac:dyDescent="0.25">
      <c r="A160" s="61"/>
      <c r="B160" s="155"/>
      <c r="C160" s="61"/>
    </row>
    <row r="161" spans="1:3" ht="13.2" x14ac:dyDescent="0.25">
      <c r="A161" s="61"/>
      <c r="B161" s="155"/>
      <c r="C161" s="61"/>
    </row>
    <row r="162" spans="1:3" ht="13.2" x14ac:dyDescent="0.25">
      <c r="A162" s="61"/>
      <c r="B162" s="155"/>
      <c r="C162" s="61"/>
    </row>
    <row r="163" spans="1:3" ht="13.2" x14ac:dyDescent="0.25">
      <c r="A163" s="61"/>
      <c r="B163" s="155"/>
      <c r="C163" s="61"/>
    </row>
    <row r="164" spans="1:3" ht="13.2" x14ac:dyDescent="0.25">
      <c r="A164" s="61"/>
      <c r="B164" s="155"/>
      <c r="C164" s="61"/>
    </row>
    <row r="165" spans="1:3" ht="13.2" x14ac:dyDescent="0.25">
      <c r="A165" s="61"/>
      <c r="B165" s="155"/>
      <c r="C165" s="61"/>
    </row>
    <row r="166" spans="1:3" ht="13.2" x14ac:dyDescent="0.25">
      <c r="A166" s="61"/>
      <c r="B166" s="155"/>
      <c r="C166" s="61"/>
    </row>
    <row r="167" spans="1:3" ht="13.2" x14ac:dyDescent="0.25">
      <c r="A167" s="61"/>
      <c r="B167" s="155"/>
      <c r="C167" s="61"/>
    </row>
    <row r="168" spans="1:3" ht="13.2" x14ac:dyDescent="0.25">
      <c r="A168" s="61"/>
      <c r="B168" s="155"/>
      <c r="C168" s="61"/>
    </row>
    <row r="169" spans="1:3" ht="13.2" x14ac:dyDescent="0.25">
      <c r="A169" s="61"/>
      <c r="B169" s="155"/>
      <c r="C169" s="61"/>
    </row>
    <row r="170" spans="1:3" ht="13.2" x14ac:dyDescent="0.25">
      <c r="A170" s="61"/>
      <c r="B170" s="155"/>
      <c r="C170" s="61"/>
    </row>
    <row r="171" spans="1:3" ht="13.2" x14ac:dyDescent="0.25">
      <c r="A171" s="61"/>
      <c r="B171" s="155"/>
      <c r="C171" s="61"/>
    </row>
    <row r="172" spans="1:3" ht="13.2" x14ac:dyDescent="0.25">
      <c r="A172" s="61"/>
      <c r="B172" s="155"/>
      <c r="C172" s="61"/>
    </row>
    <row r="173" spans="1:3" ht="13.2" x14ac:dyDescent="0.25">
      <c r="A173" s="61"/>
      <c r="B173" s="155"/>
      <c r="C173" s="61"/>
    </row>
    <row r="174" spans="1:3" ht="13.2" x14ac:dyDescent="0.25">
      <c r="A174" s="61"/>
      <c r="B174" s="155"/>
      <c r="C174" s="61"/>
    </row>
    <row r="175" spans="1:3" ht="13.2" x14ac:dyDescent="0.25">
      <c r="A175" s="61"/>
      <c r="B175" s="155"/>
      <c r="C175" s="61"/>
    </row>
    <row r="176" spans="1:3" ht="13.2" x14ac:dyDescent="0.25">
      <c r="A176" s="61"/>
      <c r="B176" s="155"/>
      <c r="C176" s="61"/>
    </row>
    <row r="177" spans="1:3" ht="13.2" x14ac:dyDescent="0.25">
      <c r="A177" s="61"/>
      <c r="B177" s="155"/>
      <c r="C177" s="61"/>
    </row>
    <row r="178" spans="1:3" ht="13.2" x14ac:dyDescent="0.25">
      <c r="A178" s="61"/>
      <c r="B178" s="155"/>
      <c r="C178" s="61"/>
    </row>
    <row r="179" spans="1:3" ht="13.2" x14ac:dyDescent="0.25">
      <c r="A179" s="61"/>
      <c r="B179" s="155"/>
      <c r="C179" s="61"/>
    </row>
    <row r="180" spans="1:3" ht="13.2" x14ac:dyDescent="0.25">
      <c r="A180" s="61"/>
      <c r="B180" s="155"/>
      <c r="C180" s="61"/>
    </row>
    <row r="181" spans="1:3" ht="13.2" x14ac:dyDescent="0.25">
      <c r="A181" s="61"/>
      <c r="B181" s="155"/>
      <c r="C181" s="61"/>
    </row>
    <row r="182" spans="1:3" ht="13.2" x14ac:dyDescent="0.25">
      <c r="A182" s="61"/>
      <c r="B182" s="155"/>
      <c r="C182" s="61"/>
    </row>
    <row r="183" spans="1:3" ht="13.2" x14ac:dyDescent="0.25">
      <c r="A183" s="61"/>
      <c r="B183" s="155"/>
      <c r="C183" s="61"/>
    </row>
    <row r="184" spans="1:3" ht="13.2" x14ac:dyDescent="0.25">
      <c r="A184" s="61"/>
      <c r="B184" s="155"/>
      <c r="C184" s="61"/>
    </row>
    <row r="185" spans="1:3" ht="13.2" x14ac:dyDescent="0.25">
      <c r="A185" s="61"/>
      <c r="B185" s="155"/>
      <c r="C185" s="61"/>
    </row>
    <row r="186" spans="1:3" ht="13.2" x14ac:dyDescent="0.25">
      <c r="A186" s="61"/>
      <c r="B186" s="155"/>
      <c r="C186" s="61"/>
    </row>
    <row r="187" spans="1:3" ht="13.2" x14ac:dyDescent="0.25">
      <c r="A187" s="61"/>
      <c r="B187" s="155"/>
      <c r="C187" s="61"/>
    </row>
    <row r="188" spans="1:3" ht="13.2" x14ac:dyDescent="0.25">
      <c r="A188" s="61"/>
      <c r="B188" s="155"/>
      <c r="C188" s="61"/>
    </row>
    <row r="189" spans="1:3" ht="13.2" x14ac:dyDescent="0.25">
      <c r="A189" s="61"/>
      <c r="B189" s="155"/>
      <c r="C189" s="61"/>
    </row>
    <row r="190" spans="1:3" ht="13.2" x14ac:dyDescent="0.25">
      <c r="A190" s="61"/>
      <c r="B190" s="155"/>
      <c r="C190" s="61"/>
    </row>
    <row r="191" spans="1:3" ht="13.2" x14ac:dyDescent="0.25">
      <c r="A191" s="61"/>
      <c r="B191" s="155"/>
      <c r="C191" s="61"/>
    </row>
    <row r="192" spans="1:3" ht="13.2" x14ac:dyDescent="0.25">
      <c r="A192" s="61"/>
      <c r="B192" s="155"/>
      <c r="C192" s="61"/>
    </row>
    <row r="193" spans="1:3" ht="13.2" x14ac:dyDescent="0.25">
      <c r="A193" s="61"/>
      <c r="B193" s="155"/>
      <c r="C193" s="61"/>
    </row>
    <row r="194" spans="1:3" ht="13.2" x14ac:dyDescent="0.25">
      <c r="A194" s="61"/>
      <c r="B194" s="155"/>
      <c r="C194" s="61"/>
    </row>
    <row r="195" spans="1:3" ht="13.2" x14ac:dyDescent="0.25">
      <c r="A195" s="61"/>
      <c r="B195" s="155"/>
      <c r="C195" s="61"/>
    </row>
    <row r="196" spans="1:3" ht="13.2" x14ac:dyDescent="0.25">
      <c r="A196" s="61"/>
      <c r="B196" s="155"/>
      <c r="C196" s="61"/>
    </row>
    <row r="197" spans="1:3" ht="13.2" x14ac:dyDescent="0.25">
      <c r="A197" s="61"/>
      <c r="B197" s="155"/>
      <c r="C197" s="61"/>
    </row>
    <row r="198" spans="1:3" ht="13.2" x14ac:dyDescent="0.25">
      <c r="A198" s="61"/>
      <c r="B198" s="155"/>
      <c r="C198" s="61"/>
    </row>
    <row r="199" spans="1:3" ht="13.2" x14ac:dyDescent="0.25">
      <c r="A199" s="61"/>
      <c r="B199" s="155"/>
      <c r="C199" s="61"/>
    </row>
    <row r="200" spans="1:3" ht="13.2" x14ac:dyDescent="0.25">
      <c r="A200" s="61"/>
      <c r="B200" s="155"/>
      <c r="C200" s="61"/>
    </row>
    <row r="201" spans="1:3" ht="13.2" x14ac:dyDescent="0.25">
      <c r="A201" s="61"/>
      <c r="B201" s="155"/>
      <c r="C201" s="61"/>
    </row>
    <row r="202" spans="1:3" ht="13.2" x14ac:dyDescent="0.25">
      <c r="A202" s="61"/>
      <c r="B202" s="155"/>
      <c r="C202" s="61"/>
    </row>
    <row r="203" spans="1:3" ht="13.2" x14ac:dyDescent="0.25">
      <c r="A203" s="61"/>
      <c r="B203" s="155"/>
      <c r="C203" s="61"/>
    </row>
    <row r="204" spans="1:3" ht="13.2" x14ac:dyDescent="0.25">
      <c r="A204" s="61"/>
      <c r="B204" s="155"/>
      <c r="C204" s="61"/>
    </row>
    <row r="205" spans="1:3" ht="13.2" x14ac:dyDescent="0.25">
      <c r="A205" s="61"/>
      <c r="B205" s="155"/>
      <c r="C205" s="61"/>
    </row>
    <row r="206" spans="1:3" ht="13.2" x14ac:dyDescent="0.25">
      <c r="A206" s="61"/>
      <c r="B206" s="155"/>
      <c r="C206" s="61"/>
    </row>
    <row r="207" spans="1:3" ht="13.2" x14ac:dyDescent="0.25">
      <c r="A207" s="61"/>
      <c r="B207" s="155"/>
      <c r="C207" s="61"/>
    </row>
    <row r="208" spans="1:3" ht="13.2" x14ac:dyDescent="0.25">
      <c r="A208" s="61"/>
      <c r="B208" s="155"/>
      <c r="C208" s="61"/>
    </row>
    <row r="209" spans="1:3" ht="13.2" x14ac:dyDescent="0.25">
      <c r="A209" s="61"/>
      <c r="B209" s="155"/>
      <c r="C209" s="61"/>
    </row>
    <row r="210" spans="1:3" ht="13.2" x14ac:dyDescent="0.25">
      <c r="A210" s="61"/>
      <c r="B210" s="155"/>
      <c r="C210" s="61"/>
    </row>
    <row r="211" spans="1:3" ht="13.2" x14ac:dyDescent="0.25">
      <c r="A211" s="61"/>
      <c r="B211" s="155"/>
      <c r="C211" s="61"/>
    </row>
    <row r="212" spans="1:3" ht="13.2" x14ac:dyDescent="0.25">
      <c r="A212" s="61"/>
      <c r="B212" s="155"/>
      <c r="C212" s="61"/>
    </row>
    <row r="213" spans="1:3" ht="13.2" x14ac:dyDescent="0.25">
      <c r="A213" s="61"/>
      <c r="B213" s="155"/>
      <c r="C213" s="61"/>
    </row>
    <row r="214" spans="1:3" ht="13.2" x14ac:dyDescent="0.25">
      <c r="A214" s="61"/>
      <c r="B214" s="155"/>
      <c r="C214" s="61"/>
    </row>
    <row r="215" spans="1:3" ht="13.2" x14ac:dyDescent="0.25">
      <c r="A215" s="61"/>
      <c r="B215" s="155"/>
      <c r="C215" s="61"/>
    </row>
    <row r="216" spans="1:3" ht="13.2" x14ac:dyDescent="0.25">
      <c r="A216" s="61"/>
      <c r="B216" s="155"/>
      <c r="C216" s="61"/>
    </row>
    <row r="217" spans="1:3" ht="13.2" x14ac:dyDescent="0.25">
      <c r="A217" s="61"/>
      <c r="B217" s="155"/>
      <c r="C217" s="61"/>
    </row>
    <row r="218" spans="1:3" ht="13.2" x14ac:dyDescent="0.25">
      <c r="A218" s="61"/>
      <c r="B218" s="155"/>
      <c r="C218" s="61"/>
    </row>
    <row r="219" spans="1:3" ht="13.2" x14ac:dyDescent="0.25">
      <c r="A219" s="61"/>
      <c r="B219" s="155"/>
      <c r="C219" s="61"/>
    </row>
    <row r="220" spans="1:3" ht="13.2" x14ac:dyDescent="0.25">
      <c r="A220" s="61"/>
      <c r="B220" s="155"/>
      <c r="C220" s="61"/>
    </row>
    <row r="221" spans="1:3" ht="13.2" x14ac:dyDescent="0.25">
      <c r="A221" s="61"/>
      <c r="B221" s="155"/>
      <c r="C221" s="61"/>
    </row>
    <row r="222" spans="1:3" ht="13.2" x14ac:dyDescent="0.25">
      <c r="A222" s="61"/>
      <c r="B222" s="155"/>
      <c r="C222" s="61"/>
    </row>
    <row r="223" spans="1:3" ht="13.2" x14ac:dyDescent="0.25">
      <c r="A223" s="61"/>
      <c r="B223" s="155"/>
      <c r="C223" s="61"/>
    </row>
    <row r="224" spans="1:3" ht="13.2" x14ac:dyDescent="0.25">
      <c r="A224" s="61"/>
      <c r="B224" s="155"/>
      <c r="C224" s="61"/>
    </row>
    <row r="225" spans="1:3" ht="13.2" x14ac:dyDescent="0.25">
      <c r="A225" s="61"/>
      <c r="B225" s="155"/>
      <c r="C225" s="61"/>
    </row>
    <row r="226" spans="1:3" ht="13.2" x14ac:dyDescent="0.25">
      <c r="A226" s="61"/>
      <c r="B226" s="155"/>
      <c r="C226" s="61"/>
    </row>
    <row r="227" spans="1:3" ht="13.2" x14ac:dyDescent="0.25">
      <c r="A227" s="61"/>
      <c r="B227" s="155"/>
      <c r="C227" s="61"/>
    </row>
    <row r="228" spans="1:3" ht="13.2" x14ac:dyDescent="0.25">
      <c r="A228" s="61"/>
      <c r="B228" s="155"/>
      <c r="C228" s="61"/>
    </row>
    <row r="229" spans="1:3" ht="13.2" x14ac:dyDescent="0.25">
      <c r="A229" s="61"/>
      <c r="B229" s="155"/>
      <c r="C229" s="61"/>
    </row>
    <row r="230" spans="1:3" ht="13.2" x14ac:dyDescent="0.25">
      <c r="A230" s="61"/>
      <c r="B230" s="155"/>
      <c r="C230" s="61"/>
    </row>
    <row r="231" spans="1:3" ht="13.2" x14ac:dyDescent="0.25">
      <c r="A231" s="61"/>
      <c r="B231" s="155"/>
      <c r="C231" s="61"/>
    </row>
    <row r="232" spans="1:3" ht="13.2" x14ac:dyDescent="0.25">
      <c r="A232" s="61"/>
      <c r="B232" s="155"/>
      <c r="C232" s="61"/>
    </row>
    <row r="233" spans="1:3" ht="13.2" x14ac:dyDescent="0.25">
      <c r="A233" s="61"/>
      <c r="B233" s="155"/>
      <c r="C233" s="61"/>
    </row>
    <row r="234" spans="1:3" ht="13.2" x14ac:dyDescent="0.25">
      <c r="A234" s="61"/>
      <c r="B234" s="155"/>
      <c r="C234" s="61"/>
    </row>
    <row r="235" spans="1:3" ht="13.2" x14ac:dyDescent="0.25">
      <c r="A235" s="61"/>
      <c r="B235" s="155"/>
      <c r="C235" s="61"/>
    </row>
    <row r="236" spans="1:3" ht="13.2" x14ac:dyDescent="0.25">
      <c r="A236" s="61"/>
      <c r="B236" s="155"/>
      <c r="C236" s="61"/>
    </row>
    <row r="237" spans="1:3" ht="13.2" x14ac:dyDescent="0.25">
      <c r="A237" s="61"/>
      <c r="B237" s="155"/>
      <c r="C237" s="61"/>
    </row>
    <row r="238" spans="1:3" ht="13.2" x14ac:dyDescent="0.25">
      <c r="A238" s="61"/>
      <c r="B238" s="155"/>
      <c r="C238" s="61"/>
    </row>
    <row r="239" spans="1:3" ht="13.2" x14ac:dyDescent="0.25">
      <c r="A239" s="61"/>
      <c r="B239" s="155"/>
      <c r="C239" s="61"/>
    </row>
    <row r="240" spans="1:3" ht="13.2" x14ac:dyDescent="0.25">
      <c r="A240" s="61"/>
      <c r="B240" s="155"/>
      <c r="C240" s="61"/>
    </row>
    <row r="241" spans="1:3" ht="13.2" x14ac:dyDescent="0.25">
      <c r="A241" s="61"/>
      <c r="B241" s="155"/>
      <c r="C241" s="61"/>
    </row>
    <row r="242" spans="1:3" ht="13.2" x14ac:dyDescent="0.25">
      <c r="A242" s="61"/>
      <c r="B242" s="155"/>
      <c r="C242" s="61"/>
    </row>
    <row r="243" spans="1:3" ht="13.2" x14ac:dyDescent="0.25">
      <c r="A243" s="61"/>
      <c r="B243" s="155"/>
      <c r="C243" s="61"/>
    </row>
    <row r="244" spans="1:3" ht="13.2" x14ac:dyDescent="0.25">
      <c r="A244" s="61"/>
      <c r="B244" s="155"/>
      <c r="C244" s="61"/>
    </row>
    <row r="245" spans="1:3" ht="13.2" x14ac:dyDescent="0.25">
      <c r="A245" s="61"/>
      <c r="B245" s="155"/>
      <c r="C245" s="61"/>
    </row>
    <row r="246" spans="1:3" ht="13.2" x14ac:dyDescent="0.25">
      <c r="A246" s="61"/>
      <c r="B246" s="155"/>
      <c r="C246" s="61"/>
    </row>
    <row r="247" spans="1:3" ht="13.2" x14ac:dyDescent="0.25">
      <c r="A247" s="61"/>
      <c r="B247" s="155"/>
      <c r="C247" s="61"/>
    </row>
    <row r="248" spans="1:3" ht="13.2" x14ac:dyDescent="0.25">
      <c r="A248" s="61"/>
      <c r="B248" s="155"/>
      <c r="C248" s="61"/>
    </row>
    <row r="249" spans="1:3" ht="13.2" x14ac:dyDescent="0.25">
      <c r="A249" s="61"/>
      <c r="B249" s="155"/>
      <c r="C249" s="61"/>
    </row>
    <row r="250" spans="1:3" ht="13.2" x14ac:dyDescent="0.25">
      <c r="A250" s="61"/>
      <c r="B250" s="155"/>
      <c r="C250" s="61"/>
    </row>
    <row r="251" spans="1:3" ht="13.2" x14ac:dyDescent="0.25">
      <c r="A251" s="61"/>
      <c r="B251" s="155"/>
      <c r="C251" s="61"/>
    </row>
    <row r="252" spans="1:3" ht="13.2" x14ac:dyDescent="0.25">
      <c r="A252" s="61"/>
      <c r="B252" s="155"/>
      <c r="C252" s="61"/>
    </row>
    <row r="253" spans="1:3" ht="13.2" x14ac:dyDescent="0.25">
      <c r="A253" s="61"/>
      <c r="B253" s="155"/>
      <c r="C253" s="61"/>
    </row>
    <row r="254" spans="1:3" ht="13.2" x14ac:dyDescent="0.25">
      <c r="A254" s="61"/>
      <c r="B254" s="155"/>
      <c r="C254" s="61"/>
    </row>
    <row r="255" spans="1:3" ht="13.2" x14ac:dyDescent="0.25">
      <c r="A255" s="61"/>
      <c r="B255" s="155"/>
      <c r="C255" s="61"/>
    </row>
    <row r="256" spans="1:3" ht="13.2" x14ac:dyDescent="0.25">
      <c r="A256" s="61"/>
      <c r="B256" s="155"/>
      <c r="C256" s="61"/>
    </row>
    <row r="257" spans="1:3" ht="13.2" x14ac:dyDescent="0.25">
      <c r="A257" s="61"/>
      <c r="B257" s="155"/>
      <c r="C257" s="61"/>
    </row>
    <row r="258" spans="1:3" ht="13.2" x14ac:dyDescent="0.25">
      <c r="A258" s="61"/>
      <c r="B258" s="155"/>
      <c r="C258" s="61"/>
    </row>
    <row r="259" spans="1:3" ht="13.2" x14ac:dyDescent="0.25">
      <c r="A259" s="61"/>
      <c r="B259" s="155"/>
      <c r="C259" s="61"/>
    </row>
    <row r="260" spans="1:3" ht="13.2" x14ac:dyDescent="0.25">
      <c r="A260" s="61"/>
      <c r="B260" s="155"/>
      <c r="C260" s="61"/>
    </row>
    <row r="261" spans="1:3" ht="13.2" x14ac:dyDescent="0.25">
      <c r="A261" s="61"/>
      <c r="B261" s="155"/>
      <c r="C261" s="61"/>
    </row>
    <row r="262" spans="1:3" ht="13.2" x14ac:dyDescent="0.25">
      <c r="A262" s="61"/>
      <c r="B262" s="155"/>
      <c r="C262" s="61"/>
    </row>
    <row r="263" spans="1:3" ht="13.2" x14ac:dyDescent="0.25">
      <c r="A263" s="61"/>
      <c r="B263" s="155"/>
      <c r="C263" s="61"/>
    </row>
    <row r="264" spans="1:3" ht="13.2" x14ac:dyDescent="0.25">
      <c r="A264" s="61"/>
      <c r="B264" s="155"/>
      <c r="C264" s="61"/>
    </row>
    <row r="265" spans="1:3" ht="13.2" x14ac:dyDescent="0.25">
      <c r="A265" s="61"/>
      <c r="B265" s="155"/>
      <c r="C265" s="61"/>
    </row>
    <row r="266" spans="1:3" ht="13.2" x14ac:dyDescent="0.25">
      <c r="A266" s="61"/>
      <c r="B266" s="155"/>
      <c r="C266" s="61"/>
    </row>
    <row r="267" spans="1:3" ht="13.2" x14ac:dyDescent="0.25">
      <c r="A267" s="61"/>
      <c r="B267" s="155"/>
      <c r="C267" s="61"/>
    </row>
    <row r="268" spans="1:3" ht="13.2" x14ac:dyDescent="0.25">
      <c r="A268" s="61"/>
      <c r="B268" s="155"/>
      <c r="C268" s="61"/>
    </row>
    <row r="269" spans="1:3" ht="13.2" x14ac:dyDescent="0.25">
      <c r="A269" s="61"/>
      <c r="B269" s="155"/>
      <c r="C269" s="61"/>
    </row>
    <row r="270" spans="1:3" ht="13.2" x14ac:dyDescent="0.25">
      <c r="A270" s="61"/>
      <c r="B270" s="155"/>
      <c r="C270" s="61"/>
    </row>
    <row r="271" spans="1:3" ht="13.2" x14ac:dyDescent="0.25">
      <c r="A271" s="61"/>
      <c r="B271" s="155"/>
      <c r="C271" s="61"/>
    </row>
    <row r="272" spans="1:3" ht="13.2" x14ac:dyDescent="0.25">
      <c r="A272" s="61"/>
      <c r="B272" s="155"/>
      <c r="C272" s="61"/>
    </row>
    <row r="273" spans="1:3" ht="13.2" x14ac:dyDescent="0.25">
      <c r="A273" s="61"/>
      <c r="B273" s="155"/>
      <c r="C273" s="61"/>
    </row>
    <row r="274" spans="1:3" ht="13.2" x14ac:dyDescent="0.25">
      <c r="A274" s="61"/>
      <c r="B274" s="155"/>
      <c r="C274" s="61"/>
    </row>
    <row r="275" spans="1:3" ht="13.2" x14ac:dyDescent="0.25">
      <c r="A275" s="61"/>
      <c r="B275" s="155"/>
      <c r="C275" s="61"/>
    </row>
    <row r="276" spans="1:3" ht="13.2" x14ac:dyDescent="0.25">
      <c r="A276" s="61"/>
      <c r="B276" s="155"/>
      <c r="C276" s="61"/>
    </row>
    <row r="277" spans="1:3" ht="13.2" x14ac:dyDescent="0.25">
      <c r="A277" s="61"/>
      <c r="B277" s="155"/>
      <c r="C277" s="61"/>
    </row>
    <row r="278" spans="1:3" ht="13.2" x14ac:dyDescent="0.25">
      <c r="A278" s="61"/>
      <c r="B278" s="155"/>
      <c r="C278" s="61"/>
    </row>
    <row r="279" spans="1:3" ht="13.2" x14ac:dyDescent="0.25">
      <c r="A279" s="61"/>
      <c r="B279" s="155"/>
      <c r="C279" s="61"/>
    </row>
    <row r="280" spans="1:3" ht="13.2" x14ac:dyDescent="0.25">
      <c r="A280" s="61"/>
      <c r="B280" s="155"/>
      <c r="C280" s="61"/>
    </row>
    <row r="281" spans="1:3" ht="13.2" x14ac:dyDescent="0.25">
      <c r="A281" s="61"/>
      <c r="B281" s="155"/>
      <c r="C281" s="61"/>
    </row>
    <row r="282" spans="1:3" ht="13.2" x14ac:dyDescent="0.25">
      <c r="A282" s="61"/>
      <c r="B282" s="155"/>
      <c r="C282" s="61"/>
    </row>
    <row r="283" spans="1:3" ht="13.2" x14ac:dyDescent="0.25">
      <c r="A283" s="61"/>
      <c r="B283" s="155"/>
      <c r="C283" s="61"/>
    </row>
    <row r="284" spans="1:3" ht="13.2" x14ac:dyDescent="0.25">
      <c r="A284" s="61"/>
      <c r="B284" s="155"/>
      <c r="C284" s="61"/>
    </row>
    <row r="285" spans="1:3" ht="13.2" x14ac:dyDescent="0.25">
      <c r="A285" s="61"/>
      <c r="B285" s="155"/>
      <c r="C285" s="61"/>
    </row>
    <row r="286" spans="1:3" ht="13.2" x14ac:dyDescent="0.25">
      <c r="A286" s="61"/>
      <c r="B286" s="155"/>
      <c r="C286" s="61"/>
    </row>
    <row r="287" spans="1:3" ht="13.2" x14ac:dyDescent="0.25">
      <c r="A287" s="61"/>
      <c r="B287" s="155"/>
      <c r="C287" s="61"/>
    </row>
    <row r="288" spans="1:3" ht="13.2" x14ac:dyDescent="0.25">
      <c r="A288" s="61"/>
      <c r="B288" s="155"/>
      <c r="C288" s="61"/>
    </row>
    <row r="289" spans="1:3" ht="13.2" x14ac:dyDescent="0.25">
      <c r="A289" s="61"/>
      <c r="B289" s="155"/>
      <c r="C289" s="61"/>
    </row>
    <row r="290" spans="1:3" ht="13.2" x14ac:dyDescent="0.25">
      <c r="A290" s="61"/>
      <c r="B290" s="155"/>
      <c r="C290" s="61"/>
    </row>
    <row r="291" spans="1:3" ht="13.2" x14ac:dyDescent="0.25">
      <c r="A291" s="61"/>
      <c r="B291" s="155"/>
      <c r="C291" s="61"/>
    </row>
    <row r="292" spans="1:3" ht="13.2" x14ac:dyDescent="0.25">
      <c r="A292" s="61"/>
      <c r="B292" s="155"/>
      <c r="C292" s="61"/>
    </row>
    <row r="293" spans="1:3" ht="13.2" x14ac:dyDescent="0.25">
      <c r="A293" s="61"/>
      <c r="B293" s="155"/>
      <c r="C293" s="61"/>
    </row>
    <row r="294" spans="1:3" ht="13.2" x14ac:dyDescent="0.25">
      <c r="A294" s="61"/>
      <c r="B294" s="155"/>
      <c r="C294" s="61"/>
    </row>
    <row r="295" spans="1:3" ht="13.2" x14ac:dyDescent="0.25">
      <c r="A295" s="61"/>
      <c r="B295" s="155"/>
      <c r="C295" s="61"/>
    </row>
    <row r="296" spans="1:3" ht="13.2" x14ac:dyDescent="0.25">
      <c r="A296" s="61"/>
      <c r="B296" s="155"/>
      <c r="C296" s="61"/>
    </row>
    <row r="297" spans="1:3" ht="13.2" x14ac:dyDescent="0.25">
      <c r="A297" s="61"/>
      <c r="B297" s="155"/>
      <c r="C297" s="61"/>
    </row>
    <row r="298" spans="1:3" ht="13.2" x14ac:dyDescent="0.25">
      <c r="A298" s="61"/>
      <c r="B298" s="155"/>
      <c r="C298" s="61"/>
    </row>
    <row r="299" spans="1:3" ht="13.2" x14ac:dyDescent="0.25">
      <c r="A299" s="61"/>
      <c r="B299" s="155"/>
      <c r="C299" s="61"/>
    </row>
    <row r="300" spans="1:3" ht="13.2" x14ac:dyDescent="0.25">
      <c r="A300" s="61"/>
      <c r="B300" s="155"/>
      <c r="C300" s="61"/>
    </row>
    <row r="301" spans="1:3" ht="13.2" x14ac:dyDescent="0.25">
      <c r="A301" s="61"/>
      <c r="B301" s="155"/>
      <c r="C301" s="61"/>
    </row>
    <row r="302" spans="1:3" ht="13.2" x14ac:dyDescent="0.25">
      <c r="A302" s="61"/>
      <c r="B302" s="155"/>
      <c r="C302" s="61"/>
    </row>
    <row r="303" spans="1:3" ht="13.2" x14ac:dyDescent="0.25">
      <c r="A303" s="61"/>
      <c r="B303" s="155"/>
      <c r="C303" s="61"/>
    </row>
    <row r="304" spans="1:3" ht="13.2" x14ac:dyDescent="0.25">
      <c r="A304" s="61"/>
      <c r="B304" s="155"/>
      <c r="C304" s="61"/>
    </row>
    <row r="305" spans="1:3" ht="13.2" x14ac:dyDescent="0.25">
      <c r="A305" s="61"/>
      <c r="B305" s="155"/>
      <c r="C305" s="61"/>
    </row>
    <row r="306" spans="1:3" ht="13.2" x14ac:dyDescent="0.25">
      <c r="A306" s="61"/>
      <c r="B306" s="155"/>
      <c r="C306" s="61"/>
    </row>
    <row r="307" spans="1:3" ht="13.2" x14ac:dyDescent="0.25">
      <c r="A307" s="61"/>
      <c r="B307" s="155"/>
      <c r="C307" s="61"/>
    </row>
    <row r="308" spans="1:3" ht="13.2" x14ac:dyDescent="0.25">
      <c r="A308" s="61"/>
      <c r="B308" s="155"/>
      <c r="C308" s="61"/>
    </row>
    <row r="309" spans="1:3" ht="13.2" x14ac:dyDescent="0.25">
      <c r="A309" s="61"/>
      <c r="B309" s="155"/>
      <c r="C309" s="61"/>
    </row>
    <row r="310" spans="1:3" ht="13.2" x14ac:dyDescent="0.25">
      <c r="A310" s="61"/>
      <c r="B310" s="155"/>
      <c r="C310" s="61"/>
    </row>
    <row r="311" spans="1:3" ht="13.2" x14ac:dyDescent="0.25">
      <c r="A311" s="61"/>
      <c r="B311" s="155"/>
      <c r="C311" s="61"/>
    </row>
    <row r="312" spans="1:3" ht="13.2" x14ac:dyDescent="0.25">
      <c r="A312" s="61"/>
      <c r="B312" s="155"/>
      <c r="C312" s="61"/>
    </row>
    <row r="313" spans="1:3" ht="13.2" x14ac:dyDescent="0.25">
      <c r="A313" s="61"/>
      <c r="B313" s="155"/>
      <c r="C313" s="61"/>
    </row>
    <row r="314" spans="1:3" ht="13.2" x14ac:dyDescent="0.25">
      <c r="A314" s="61"/>
      <c r="B314" s="155"/>
      <c r="C314" s="61"/>
    </row>
    <row r="315" spans="1:3" ht="13.2" x14ac:dyDescent="0.25">
      <c r="A315" s="61"/>
      <c r="B315" s="155"/>
      <c r="C315" s="61"/>
    </row>
    <row r="316" spans="1:3" ht="13.2" x14ac:dyDescent="0.25">
      <c r="A316" s="61"/>
      <c r="B316" s="155"/>
      <c r="C316" s="61"/>
    </row>
    <row r="317" spans="1:3" ht="13.2" x14ac:dyDescent="0.25">
      <c r="A317" s="61"/>
      <c r="B317" s="155"/>
      <c r="C317" s="61"/>
    </row>
    <row r="318" spans="1:3" ht="13.2" x14ac:dyDescent="0.25">
      <c r="A318" s="61"/>
      <c r="B318" s="155"/>
      <c r="C318" s="61"/>
    </row>
    <row r="319" spans="1:3" ht="13.2" x14ac:dyDescent="0.25">
      <c r="A319" s="61"/>
      <c r="B319" s="155"/>
      <c r="C319" s="61"/>
    </row>
    <row r="320" spans="1:3" ht="13.2" x14ac:dyDescent="0.25">
      <c r="A320" s="61"/>
      <c r="B320" s="155"/>
      <c r="C320" s="61"/>
    </row>
    <row r="321" spans="1:3" ht="13.2" x14ac:dyDescent="0.25">
      <c r="A321" s="61"/>
      <c r="B321" s="155"/>
      <c r="C321" s="61"/>
    </row>
    <row r="322" spans="1:3" ht="13.2" x14ac:dyDescent="0.25">
      <c r="A322" s="61"/>
      <c r="B322" s="155"/>
      <c r="C322" s="61"/>
    </row>
    <row r="323" spans="1:3" ht="13.2" x14ac:dyDescent="0.25">
      <c r="A323" s="61"/>
      <c r="B323" s="155"/>
      <c r="C323" s="61"/>
    </row>
    <row r="324" spans="1:3" ht="13.2" x14ac:dyDescent="0.25">
      <c r="A324" s="61"/>
      <c r="B324" s="155"/>
      <c r="C324" s="61"/>
    </row>
    <row r="325" spans="1:3" ht="13.2" x14ac:dyDescent="0.25">
      <c r="A325" s="61"/>
      <c r="B325" s="155"/>
      <c r="C325" s="61"/>
    </row>
    <row r="326" spans="1:3" ht="13.2" x14ac:dyDescent="0.25">
      <c r="A326" s="61"/>
      <c r="B326" s="155"/>
      <c r="C326" s="61"/>
    </row>
    <row r="327" spans="1:3" ht="13.2" x14ac:dyDescent="0.25">
      <c r="A327" s="61"/>
      <c r="B327" s="155"/>
      <c r="C327" s="61"/>
    </row>
    <row r="328" spans="1:3" ht="13.2" x14ac:dyDescent="0.25">
      <c r="A328" s="61"/>
      <c r="B328" s="155"/>
      <c r="C328" s="61"/>
    </row>
    <row r="329" spans="1:3" ht="13.2" x14ac:dyDescent="0.25">
      <c r="A329" s="61"/>
      <c r="B329" s="155"/>
      <c r="C329" s="61"/>
    </row>
    <row r="330" spans="1:3" ht="13.2" x14ac:dyDescent="0.25">
      <c r="A330" s="61"/>
      <c r="B330" s="155"/>
      <c r="C330" s="61"/>
    </row>
    <row r="331" spans="1:3" ht="13.2" x14ac:dyDescent="0.25">
      <c r="A331" s="61"/>
      <c r="B331" s="155"/>
      <c r="C331" s="61"/>
    </row>
    <row r="332" spans="1:3" ht="13.2" x14ac:dyDescent="0.25">
      <c r="A332" s="61"/>
      <c r="B332" s="155"/>
      <c r="C332" s="61"/>
    </row>
    <row r="333" spans="1:3" ht="13.2" x14ac:dyDescent="0.25">
      <c r="A333" s="61"/>
      <c r="B333" s="155"/>
      <c r="C333" s="61"/>
    </row>
    <row r="334" spans="1:3" ht="13.2" x14ac:dyDescent="0.25">
      <c r="A334" s="61"/>
      <c r="B334" s="155"/>
      <c r="C334" s="61"/>
    </row>
    <row r="335" spans="1:3" ht="13.2" x14ac:dyDescent="0.25">
      <c r="A335" s="61"/>
      <c r="B335" s="155"/>
      <c r="C335" s="61"/>
    </row>
    <row r="336" spans="1:3" ht="13.2" x14ac:dyDescent="0.25">
      <c r="A336" s="61"/>
      <c r="B336" s="155"/>
      <c r="C336" s="61"/>
    </row>
    <row r="337" spans="1:3" ht="13.2" x14ac:dyDescent="0.25">
      <c r="A337" s="61"/>
      <c r="B337" s="155"/>
      <c r="C337" s="61"/>
    </row>
    <row r="338" spans="1:3" ht="13.2" x14ac:dyDescent="0.25">
      <c r="A338" s="61"/>
      <c r="B338" s="155"/>
      <c r="C338" s="61"/>
    </row>
    <row r="339" spans="1:3" ht="13.2" x14ac:dyDescent="0.25">
      <c r="A339" s="61"/>
      <c r="B339" s="155"/>
      <c r="C339" s="61"/>
    </row>
    <row r="340" spans="1:3" ht="13.2" x14ac:dyDescent="0.25">
      <c r="A340" s="61"/>
      <c r="B340" s="155"/>
      <c r="C340" s="61"/>
    </row>
    <row r="341" spans="1:3" ht="13.2" x14ac:dyDescent="0.25">
      <c r="A341" s="61"/>
      <c r="B341" s="155"/>
      <c r="C341" s="61"/>
    </row>
    <row r="342" spans="1:3" ht="13.2" x14ac:dyDescent="0.25">
      <c r="A342" s="61"/>
      <c r="B342" s="155"/>
      <c r="C342" s="61"/>
    </row>
    <row r="343" spans="1:3" ht="13.2" x14ac:dyDescent="0.25">
      <c r="A343" s="61"/>
      <c r="B343" s="155"/>
      <c r="C343" s="61"/>
    </row>
    <row r="344" spans="1:3" ht="13.2" x14ac:dyDescent="0.25">
      <c r="A344" s="61"/>
      <c r="B344" s="155"/>
      <c r="C344" s="61"/>
    </row>
    <row r="345" spans="1:3" ht="13.2" x14ac:dyDescent="0.25">
      <c r="A345" s="61"/>
      <c r="B345" s="155"/>
      <c r="C345" s="61"/>
    </row>
    <row r="346" spans="1:3" ht="13.2" x14ac:dyDescent="0.25">
      <c r="A346" s="61"/>
      <c r="B346" s="155"/>
      <c r="C346" s="61"/>
    </row>
    <row r="347" spans="1:3" ht="13.2" x14ac:dyDescent="0.25">
      <c r="A347" s="61"/>
      <c r="B347" s="155"/>
      <c r="C347" s="61"/>
    </row>
    <row r="348" spans="1:3" ht="13.2" x14ac:dyDescent="0.25">
      <c r="A348" s="61"/>
      <c r="B348" s="155"/>
      <c r="C348" s="61"/>
    </row>
    <row r="349" spans="1:3" ht="13.2" x14ac:dyDescent="0.25">
      <c r="A349" s="61"/>
      <c r="B349" s="155"/>
      <c r="C349" s="61"/>
    </row>
    <row r="350" spans="1:3" ht="13.2" x14ac:dyDescent="0.25">
      <c r="A350" s="61"/>
      <c r="B350" s="155"/>
      <c r="C350" s="61"/>
    </row>
    <row r="351" spans="1:3" ht="13.2" x14ac:dyDescent="0.25">
      <c r="A351" s="61"/>
      <c r="B351" s="155"/>
      <c r="C351" s="61"/>
    </row>
    <row r="352" spans="1:3" ht="13.2" x14ac:dyDescent="0.25">
      <c r="A352" s="61"/>
      <c r="B352" s="155"/>
      <c r="C352" s="61"/>
    </row>
    <row r="353" spans="1:3" ht="13.2" x14ac:dyDescent="0.25">
      <c r="A353" s="61"/>
      <c r="B353" s="155"/>
      <c r="C353" s="61"/>
    </row>
    <row r="354" spans="1:3" ht="13.2" x14ac:dyDescent="0.25">
      <c r="A354" s="61"/>
      <c r="B354" s="155"/>
      <c r="C354" s="61"/>
    </row>
    <row r="355" spans="1:3" ht="13.2" x14ac:dyDescent="0.25">
      <c r="A355" s="61"/>
      <c r="B355" s="155"/>
      <c r="C355" s="61"/>
    </row>
    <row r="356" spans="1:3" ht="13.2" x14ac:dyDescent="0.25">
      <c r="A356" s="61"/>
      <c r="B356" s="155"/>
      <c r="C356" s="61"/>
    </row>
    <row r="357" spans="1:3" ht="13.2" x14ac:dyDescent="0.25">
      <c r="A357" s="61"/>
      <c r="B357" s="155"/>
      <c r="C357" s="61"/>
    </row>
    <row r="358" spans="1:3" ht="13.2" x14ac:dyDescent="0.25">
      <c r="A358" s="61"/>
      <c r="B358" s="155"/>
      <c r="C358" s="61"/>
    </row>
    <row r="359" spans="1:3" ht="13.2" x14ac:dyDescent="0.25">
      <c r="A359" s="61"/>
      <c r="B359" s="155"/>
      <c r="C359" s="61"/>
    </row>
    <row r="360" spans="1:3" ht="13.2" x14ac:dyDescent="0.25">
      <c r="A360" s="61"/>
      <c r="B360" s="155"/>
      <c r="C360" s="61"/>
    </row>
    <row r="361" spans="1:3" ht="13.2" x14ac:dyDescent="0.25">
      <c r="A361" s="61"/>
      <c r="B361" s="155"/>
      <c r="C361" s="61"/>
    </row>
    <row r="362" spans="1:3" ht="13.2" x14ac:dyDescent="0.25">
      <c r="A362" s="61"/>
      <c r="B362" s="155"/>
      <c r="C362" s="61"/>
    </row>
    <row r="363" spans="1:3" ht="13.2" x14ac:dyDescent="0.25">
      <c r="A363" s="61"/>
      <c r="B363" s="155"/>
      <c r="C363" s="61"/>
    </row>
    <row r="364" spans="1:3" ht="13.2" x14ac:dyDescent="0.25">
      <c r="A364" s="61"/>
      <c r="B364" s="155"/>
      <c r="C364" s="61"/>
    </row>
    <row r="365" spans="1:3" ht="13.2" x14ac:dyDescent="0.25">
      <c r="A365" s="61"/>
      <c r="B365" s="155"/>
      <c r="C365" s="61"/>
    </row>
    <row r="366" spans="1:3" ht="13.2" x14ac:dyDescent="0.25">
      <c r="A366" s="61"/>
      <c r="B366" s="155"/>
      <c r="C366" s="61"/>
    </row>
    <row r="367" spans="1:3" ht="13.2" x14ac:dyDescent="0.25">
      <c r="A367" s="61"/>
      <c r="B367" s="155"/>
      <c r="C367" s="61"/>
    </row>
    <row r="368" spans="1:3" ht="13.2" x14ac:dyDescent="0.25">
      <c r="A368" s="61"/>
      <c r="B368" s="155"/>
      <c r="C368" s="61"/>
    </row>
    <row r="369" spans="1:3" ht="13.2" x14ac:dyDescent="0.25">
      <c r="A369" s="61"/>
      <c r="B369" s="155"/>
      <c r="C369" s="61"/>
    </row>
    <row r="370" spans="1:3" ht="13.2" x14ac:dyDescent="0.25">
      <c r="A370" s="61"/>
      <c r="B370" s="155"/>
      <c r="C370" s="61"/>
    </row>
    <row r="371" spans="1:3" ht="13.2" x14ac:dyDescent="0.25">
      <c r="A371" s="61"/>
      <c r="B371" s="155"/>
      <c r="C371" s="61"/>
    </row>
    <row r="372" spans="1:3" ht="13.2" x14ac:dyDescent="0.25">
      <c r="A372" s="61"/>
      <c r="B372" s="155"/>
      <c r="C372" s="61"/>
    </row>
    <row r="373" spans="1:3" ht="13.2" x14ac:dyDescent="0.25">
      <c r="A373" s="61"/>
      <c r="B373" s="155"/>
      <c r="C373" s="61"/>
    </row>
    <row r="374" spans="1:3" ht="13.2" x14ac:dyDescent="0.25">
      <c r="A374" s="61"/>
      <c r="B374" s="155"/>
      <c r="C374" s="61"/>
    </row>
    <row r="375" spans="1:3" ht="13.2" x14ac:dyDescent="0.25">
      <c r="A375" s="61"/>
      <c r="B375" s="155"/>
      <c r="C375" s="61"/>
    </row>
    <row r="376" spans="1:3" ht="13.2" x14ac:dyDescent="0.25">
      <c r="A376" s="61"/>
      <c r="B376" s="155"/>
      <c r="C376" s="61"/>
    </row>
    <row r="377" spans="1:3" ht="13.2" x14ac:dyDescent="0.25">
      <c r="A377" s="61"/>
      <c r="B377" s="155"/>
      <c r="C377" s="61"/>
    </row>
    <row r="378" spans="1:3" ht="13.2" x14ac:dyDescent="0.25">
      <c r="A378" s="61"/>
      <c r="B378" s="155"/>
      <c r="C378" s="61"/>
    </row>
    <row r="379" spans="1:3" ht="13.2" x14ac:dyDescent="0.25">
      <c r="A379" s="61"/>
      <c r="B379" s="155"/>
      <c r="C379" s="61"/>
    </row>
    <row r="380" spans="1:3" ht="13.2" x14ac:dyDescent="0.25">
      <c r="A380" s="61"/>
      <c r="B380" s="155"/>
      <c r="C380" s="61"/>
    </row>
    <row r="381" spans="1:3" ht="13.2" x14ac:dyDescent="0.25">
      <c r="A381" s="61"/>
      <c r="B381" s="155"/>
      <c r="C381" s="61"/>
    </row>
    <row r="382" spans="1:3" ht="13.2" x14ac:dyDescent="0.25">
      <c r="A382" s="61"/>
      <c r="B382" s="155"/>
      <c r="C382" s="61"/>
    </row>
    <row r="383" spans="1:3" ht="13.2" x14ac:dyDescent="0.25">
      <c r="A383" s="61"/>
      <c r="B383" s="155"/>
      <c r="C383" s="61"/>
    </row>
    <row r="384" spans="1:3" ht="13.2" x14ac:dyDescent="0.25">
      <c r="A384" s="61"/>
      <c r="B384" s="155"/>
      <c r="C384" s="61"/>
    </row>
    <row r="385" spans="1:3" ht="13.2" x14ac:dyDescent="0.25">
      <c r="A385" s="61"/>
      <c r="B385" s="155"/>
      <c r="C385" s="61"/>
    </row>
    <row r="386" spans="1:3" ht="13.2" x14ac:dyDescent="0.25">
      <c r="A386" s="61"/>
      <c r="B386" s="155"/>
      <c r="C386" s="61"/>
    </row>
    <row r="387" spans="1:3" ht="13.2" x14ac:dyDescent="0.25">
      <c r="A387" s="61"/>
      <c r="B387" s="155"/>
      <c r="C387" s="61"/>
    </row>
    <row r="388" spans="1:3" ht="13.2" x14ac:dyDescent="0.25">
      <c r="A388" s="61"/>
      <c r="B388" s="155"/>
      <c r="C388" s="61"/>
    </row>
    <row r="389" spans="1:3" ht="13.2" x14ac:dyDescent="0.25">
      <c r="A389" s="61"/>
      <c r="B389" s="155"/>
      <c r="C389" s="61"/>
    </row>
    <row r="390" spans="1:3" ht="13.2" x14ac:dyDescent="0.25">
      <c r="A390" s="61"/>
      <c r="B390" s="155"/>
      <c r="C390" s="61"/>
    </row>
    <row r="391" spans="1:3" ht="13.2" x14ac:dyDescent="0.25">
      <c r="A391" s="61"/>
      <c r="B391" s="155"/>
      <c r="C391" s="61"/>
    </row>
    <row r="392" spans="1:3" ht="13.2" x14ac:dyDescent="0.25">
      <c r="A392" s="61"/>
      <c r="B392" s="155"/>
      <c r="C392" s="61"/>
    </row>
    <row r="393" spans="1:3" ht="13.2" x14ac:dyDescent="0.25">
      <c r="A393" s="61"/>
      <c r="B393" s="155"/>
      <c r="C393" s="61"/>
    </row>
    <row r="394" spans="1:3" ht="13.2" x14ac:dyDescent="0.25">
      <c r="A394" s="61"/>
      <c r="B394" s="155"/>
      <c r="C394" s="61"/>
    </row>
    <row r="395" spans="1:3" ht="13.2" x14ac:dyDescent="0.25">
      <c r="A395" s="61"/>
      <c r="B395" s="155"/>
      <c r="C395" s="61"/>
    </row>
    <row r="396" spans="1:3" ht="13.2" x14ac:dyDescent="0.25">
      <c r="A396" s="61"/>
      <c r="B396" s="155"/>
      <c r="C396" s="61"/>
    </row>
    <row r="397" spans="1:3" ht="13.2" x14ac:dyDescent="0.25">
      <c r="A397" s="61"/>
      <c r="B397" s="155"/>
      <c r="C397" s="61"/>
    </row>
    <row r="398" spans="1:3" ht="13.2" x14ac:dyDescent="0.25">
      <c r="A398" s="61"/>
      <c r="B398" s="155"/>
      <c r="C398" s="61"/>
    </row>
    <row r="399" spans="1:3" ht="13.2" x14ac:dyDescent="0.25">
      <c r="A399" s="61"/>
      <c r="B399" s="155"/>
      <c r="C399" s="61"/>
    </row>
    <row r="400" spans="1:3" ht="13.2" x14ac:dyDescent="0.25">
      <c r="A400" s="61"/>
      <c r="B400" s="155"/>
      <c r="C400" s="61"/>
    </row>
    <row r="401" spans="1:3" ht="13.2" x14ac:dyDescent="0.25">
      <c r="A401" s="61"/>
      <c r="B401" s="155"/>
      <c r="C401" s="61"/>
    </row>
    <row r="402" spans="1:3" ht="13.2" x14ac:dyDescent="0.25">
      <c r="A402" s="61"/>
      <c r="B402" s="155"/>
      <c r="C402" s="61"/>
    </row>
    <row r="403" spans="1:3" ht="13.2" x14ac:dyDescent="0.25">
      <c r="A403" s="61"/>
      <c r="B403" s="155"/>
      <c r="C403" s="61"/>
    </row>
    <row r="404" spans="1:3" ht="13.2" x14ac:dyDescent="0.25">
      <c r="A404" s="61"/>
      <c r="B404" s="155"/>
      <c r="C404" s="61"/>
    </row>
    <row r="405" spans="1:3" ht="13.2" x14ac:dyDescent="0.25">
      <c r="A405" s="61"/>
      <c r="B405" s="155"/>
      <c r="C405" s="61"/>
    </row>
    <row r="406" spans="1:3" ht="13.2" x14ac:dyDescent="0.25">
      <c r="A406" s="61"/>
      <c r="B406" s="155"/>
      <c r="C406" s="61"/>
    </row>
    <row r="407" spans="1:3" ht="13.2" x14ac:dyDescent="0.25">
      <c r="A407" s="61"/>
      <c r="B407" s="155"/>
      <c r="C407" s="61"/>
    </row>
    <row r="408" spans="1:3" ht="13.2" x14ac:dyDescent="0.25">
      <c r="A408" s="61"/>
      <c r="B408" s="155"/>
      <c r="C408" s="61"/>
    </row>
    <row r="409" spans="1:3" ht="13.2" x14ac:dyDescent="0.25">
      <c r="A409" s="61"/>
      <c r="B409" s="155"/>
      <c r="C409" s="61"/>
    </row>
    <row r="410" spans="1:3" ht="13.2" x14ac:dyDescent="0.25">
      <c r="A410" s="61"/>
      <c r="B410" s="155"/>
      <c r="C410" s="61"/>
    </row>
    <row r="411" spans="1:3" ht="13.2" x14ac:dyDescent="0.25">
      <c r="A411" s="61"/>
      <c r="B411" s="155"/>
      <c r="C411" s="61"/>
    </row>
    <row r="412" spans="1:3" ht="13.2" x14ac:dyDescent="0.25">
      <c r="A412" s="61"/>
      <c r="B412" s="155"/>
      <c r="C412" s="61"/>
    </row>
    <row r="413" spans="1:3" ht="13.2" x14ac:dyDescent="0.25">
      <c r="A413" s="61"/>
      <c r="B413" s="155"/>
      <c r="C413" s="61"/>
    </row>
    <row r="414" spans="1:3" ht="13.2" x14ac:dyDescent="0.25">
      <c r="A414" s="61"/>
      <c r="B414" s="155"/>
      <c r="C414" s="61"/>
    </row>
    <row r="415" spans="1:3" ht="13.2" x14ac:dyDescent="0.25">
      <c r="A415" s="61"/>
      <c r="B415" s="155"/>
      <c r="C415" s="61"/>
    </row>
    <row r="416" spans="1:3" ht="13.2" x14ac:dyDescent="0.25">
      <c r="A416" s="61"/>
      <c r="B416" s="155"/>
      <c r="C416" s="61"/>
    </row>
    <row r="417" spans="1:3" ht="13.2" x14ac:dyDescent="0.25">
      <c r="A417" s="61"/>
      <c r="B417" s="155"/>
      <c r="C417" s="61"/>
    </row>
    <row r="418" spans="1:3" ht="13.2" x14ac:dyDescent="0.25">
      <c r="A418" s="61"/>
      <c r="B418" s="155"/>
      <c r="C418" s="61"/>
    </row>
    <row r="419" spans="1:3" ht="13.2" x14ac:dyDescent="0.25">
      <c r="A419" s="61"/>
      <c r="B419" s="155"/>
      <c r="C419" s="61"/>
    </row>
    <row r="420" spans="1:3" ht="13.2" x14ac:dyDescent="0.25">
      <c r="A420" s="61"/>
      <c r="B420" s="155"/>
      <c r="C420" s="61"/>
    </row>
    <row r="421" spans="1:3" ht="13.2" x14ac:dyDescent="0.25">
      <c r="A421" s="61"/>
      <c r="B421" s="155"/>
      <c r="C421" s="61"/>
    </row>
    <row r="422" spans="1:3" ht="13.2" x14ac:dyDescent="0.25">
      <c r="A422" s="61"/>
      <c r="B422" s="155"/>
      <c r="C422" s="61"/>
    </row>
    <row r="423" spans="1:3" ht="13.2" x14ac:dyDescent="0.25">
      <c r="A423" s="61"/>
      <c r="B423" s="155"/>
      <c r="C423" s="61"/>
    </row>
    <row r="424" spans="1:3" ht="13.2" x14ac:dyDescent="0.25">
      <c r="A424" s="61"/>
      <c r="B424" s="155"/>
      <c r="C424" s="61"/>
    </row>
    <row r="425" spans="1:3" ht="13.2" x14ac:dyDescent="0.25">
      <c r="A425" s="61"/>
      <c r="B425" s="155"/>
      <c r="C425" s="61"/>
    </row>
    <row r="426" spans="1:3" ht="13.2" x14ac:dyDescent="0.25">
      <c r="A426" s="61"/>
      <c r="B426" s="155"/>
      <c r="C426" s="61"/>
    </row>
    <row r="427" spans="1:3" ht="13.2" x14ac:dyDescent="0.25">
      <c r="A427" s="61"/>
      <c r="B427" s="155"/>
      <c r="C427" s="61"/>
    </row>
    <row r="428" spans="1:3" ht="13.2" x14ac:dyDescent="0.25">
      <c r="A428" s="61"/>
      <c r="B428" s="155"/>
      <c r="C428" s="61"/>
    </row>
    <row r="429" spans="1:3" ht="13.2" x14ac:dyDescent="0.25">
      <c r="A429" s="61"/>
      <c r="B429" s="155"/>
      <c r="C429" s="61"/>
    </row>
    <row r="430" spans="1:3" ht="13.2" x14ac:dyDescent="0.25">
      <c r="A430" s="61"/>
      <c r="B430" s="155"/>
      <c r="C430" s="61"/>
    </row>
    <row r="431" spans="1:3" ht="13.2" x14ac:dyDescent="0.25">
      <c r="A431" s="61"/>
      <c r="B431" s="155"/>
      <c r="C431" s="61"/>
    </row>
    <row r="432" spans="1:3" ht="13.2" x14ac:dyDescent="0.25">
      <c r="A432" s="61"/>
      <c r="B432" s="155"/>
      <c r="C432" s="61"/>
    </row>
    <row r="433" spans="1:3" ht="13.2" x14ac:dyDescent="0.25">
      <c r="A433" s="61"/>
      <c r="B433" s="155"/>
      <c r="C433" s="61"/>
    </row>
    <row r="434" spans="1:3" ht="13.2" x14ac:dyDescent="0.25">
      <c r="A434" s="61"/>
      <c r="B434" s="155"/>
      <c r="C434" s="61"/>
    </row>
    <row r="435" spans="1:3" ht="13.2" x14ac:dyDescent="0.25">
      <c r="A435" s="61"/>
      <c r="B435" s="155"/>
      <c r="C435" s="61"/>
    </row>
    <row r="436" spans="1:3" ht="13.2" x14ac:dyDescent="0.25">
      <c r="A436" s="61"/>
      <c r="B436" s="155"/>
      <c r="C436" s="61"/>
    </row>
    <row r="437" spans="1:3" ht="13.2" x14ac:dyDescent="0.25">
      <c r="A437" s="61"/>
      <c r="B437" s="155"/>
      <c r="C437" s="61"/>
    </row>
    <row r="438" spans="1:3" ht="13.2" x14ac:dyDescent="0.25">
      <c r="A438" s="61"/>
      <c r="B438" s="155"/>
      <c r="C438" s="61"/>
    </row>
    <row r="439" spans="1:3" ht="13.2" x14ac:dyDescent="0.25">
      <c r="A439" s="61"/>
      <c r="B439" s="155"/>
      <c r="C439" s="61"/>
    </row>
    <row r="440" spans="1:3" ht="13.2" x14ac:dyDescent="0.25">
      <c r="A440" s="61"/>
      <c r="B440" s="155"/>
      <c r="C440" s="61"/>
    </row>
    <row r="441" spans="1:3" ht="13.2" x14ac:dyDescent="0.25">
      <c r="A441" s="61"/>
      <c r="B441" s="155"/>
      <c r="C441" s="61"/>
    </row>
    <row r="442" spans="1:3" ht="13.2" x14ac:dyDescent="0.25">
      <c r="A442" s="61"/>
      <c r="B442" s="155"/>
      <c r="C442" s="61"/>
    </row>
    <row r="443" spans="1:3" ht="13.2" x14ac:dyDescent="0.25">
      <c r="A443" s="61"/>
      <c r="B443" s="155"/>
      <c r="C443" s="61"/>
    </row>
    <row r="444" spans="1:3" ht="13.2" x14ac:dyDescent="0.25">
      <c r="A444" s="61"/>
      <c r="B444" s="155"/>
      <c r="C444" s="61"/>
    </row>
    <row r="445" spans="1:3" ht="13.2" x14ac:dyDescent="0.25">
      <c r="A445" s="61"/>
      <c r="B445" s="155"/>
      <c r="C445" s="61"/>
    </row>
    <row r="446" spans="1:3" ht="13.2" x14ac:dyDescent="0.25">
      <c r="A446" s="61"/>
      <c r="B446" s="155"/>
      <c r="C446" s="61"/>
    </row>
    <row r="447" spans="1:3" ht="13.2" x14ac:dyDescent="0.25">
      <c r="A447" s="61"/>
      <c r="B447" s="155"/>
      <c r="C447" s="61"/>
    </row>
    <row r="448" spans="1:3" ht="13.2" x14ac:dyDescent="0.25">
      <c r="A448" s="61"/>
      <c r="B448" s="155"/>
      <c r="C448" s="61"/>
    </row>
    <row r="449" spans="1:3" ht="13.2" x14ac:dyDescent="0.25">
      <c r="A449" s="61"/>
      <c r="B449" s="155"/>
      <c r="C449" s="61"/>
    </row>
    <row r="450" spans="1:3" ht="13.2" x14ac:dyDescent="0.25">
      <c r="A450" s="61"/>
      <c r="B450" s="155"/>
      <c r="C450" s="61"/>
    </row>
    <row r="451" spans="1:3" ht="13.2" x14ac:dyDescent="0.25">
      <c r="A451" s="61"/>
      <c r="B451" s="155"/>
      <c r="C451" s="61"/>
    </row>
    <row r="452" spans="1:3" ht="13.2" x14ac:dyDescent="0.25">
      <c r="A452" s="61"/>
      <c r="B452" s="155"/>
      <c r="C452" s="61"/>
    </row>
    <row r="453" spans="1:3" ht="13.2" x14ac:dyDescent="0.25">
      <c r="A453" s="61"/>
      <c r="B453" s="155"/>
      <c r="C453" s="61"/>
    </row>
    <row r="454" spans="1:3" ht="13.2" x14ac:dyDescent="0.25">
      <c r="A454" s="61"/>
      <c r="B454" s="155"/>
      <c r="C454" s="61"/>
    </row>
    <row r="455" spans="1:3" ht="13.2" x14ac:dyDescent="0.25">
      <c r="A455" s="61"/>
      <c r="B455" s="155"/>
      <c r="C455" s="61"/>
    </row>
    <row r="456" spans="1:3" ht="13.2" x14ac:dyDescent="0.25">
      <c r="A456" s="61"/>
      <c r="B456" s="155"/>
      <c r="C456" s="61"/>
    </row>
    <row r="457" spans="1:3" ht="13.2" x14ac:dyDescent="0.25">
      <c r="A457" s="61"/>
      <c r="B457" s="155"/>
      <c r="C457" s="61"/>
    </row>
    <row r="458" spans="1:3" ht="13.2" x14ac:dyDescent="0.25">
      <c r="A458" s="61"/>
      <c r="B458" s="155"/>
      <c r="C458" s="61"/>
    </row>
    <row r="459" spans="1:3" ht="13.2" x14ac:dyDescent="0.25">
      <c r="A459" s="61"/>
      <c r="B459" s="155"/>
      <c r="C459" s="61"/>
    </row>
    <row r="460" spans="1:3" ht="13.2" x14ac:dyDescent="0.25">
      <c r="A460" s="61"/>
      <c r="B460" s="155"/>
      <c r="C460" s="61"/>
    </row>
    <row r="461" spans="1:3" ht="13.2" x14ac:dyDescent="0.25">
      <c r="A461" s="61"/>
      <c r="B461" s="155"/>
      <c r="C461" s="61"/>
    </row>
    <row r="462" spans="1:3" ht="13.2" x14ac:dyDescent="0.25">
      <c r="A462" s="61"/>
      <c r="B462" s="155"/>
      <c r="C462" s="61"/>
    </row>
    <row r="463" spans="1:3" ht="13.2" x14ac:dyDescent="0.25">
      <c r="A463" s="61"/>
      <c r="B463" s="155"/>
      <c r="C463" s="61"/>
    </row>
    <row r="464" spans="1:3" ht="13.2" x14ac:dyDescent="0.25">
      <c r="A464" s="61"/>
      <c r="B464" s="155"/>
      <c r="C464" s="61"/>
    </row>
    <row r="465" spans="1:3" ht="13.2" x14ac:dyDescent="0.25">
      <c r="A465" s="61"/>
      <c r="B465" s="155"/>
      <c r="C465" s="61"/>
    </row>
    <row r="466" spans="1:3" ht="13.2" x14ac:dyDescent="0.25">
      <c r="A466" s="61"/>
      <c r="B466" s="155"/>
      <c r="C466" s="61"/>
    </row>
    <row r="467" spans="1:3" ht="13.2" x14ac:dyDescent="0.25">
      <c r="A467" s="61"/>
      <c r="B467" s="155"/>
      <c r="C467" s="61"/>
    </row>
    <row r="468" spans="1:3" ht="13.2" x14ac:dyDescent="0.25">
      <c r="A468" s="61"/>
      <c r="B468" s="155"/>
      <c r="C468" s="61"/>
    </row>
    <row r="469" spans="1:3" ht="13.2" x14ac:dyDescent="0.25">
      <c r="A469" s="61"/>
      <c r="B469" s="155"/>
      <c r="C469" s="61"/>
    </row>
    <row r="470" spans="1:3" ht="13.2" x14ac:dyDescent="0.25">
      <c r="A470" s="61"/>
      <c r="B470" s="155"/>
      <c r="C470" s="61"/>
    </row>
    <row r="471" spans="1:3" ht="13.2" x14ac:dyDescent="0.25">
      <c r="A471" s="61"/>
      <c r="B471" s="155"/>
      <c r="C471" s="61"/>
    </row>
    <row r="472" spans="1:3" ht="13.2" x14ac:dyDescent="0.25">
      <c r="A472" s="61"/>
      <c r="B472" s="155"/>
      <c r="C472" s="61"/>
    </row>
    <row r="473" spans="1:3" ht="13.2" x14ac:dyDescent="0.25">
      <c r="A473" s="61"/>
      <c r="B473" s="155"/>
      <c r="C473" s="61"/>
    </row>
    <row r="474" spans="1:3" ht="13.2" x14ac:dyDescent="0.25">
      <c r="A474" s="61"/>
      <c r="B474" s="155"/>
      <c r="C474" s="61"/>
    </row>
    <row r="475" spans="1:3" ht="13.2" x14ac:dyDescent="0.25">
      <c r="A475" s="61"/>
      <c r="B475" s="155"/>
      <c r="C475" s="61"/>
    </row>
    <row r="476" spans="1:3" ht="13.2" x14ac:dyDescent="0.25">
      <c r="A476" s="61"/>
      <c r="B476" s="155"/>
      <c r="C476" s="61"/>
    </row>
    <row r="477" spans="1:3" ht="13.2" x14ac:dyDescent="0.25">
      <c r="A477" s="61"/>
      <c r="B477" s="155"/>
      <c r="C477" s="61"/>
    </row>
    <row r="478" spans="1:3" ht="13.2" x14ac:dyDescent="0.25">
      <c r="A478" s="61"/>
      <c r="B478" s="155"/>
      <c r="C478" s="61"/>
    </row>
    <row r="479" spans="1:3" ht="13.2" x14ac:dyDescent="0.25">
      <c r="A479" s="61"/>
      <c r="B479" s="155"/>
      <c r="C479" s="61"/>
    </row>
    <row r="480" spans="1:3" ht="13.2" x14ac:dyDescent="0.25">
      <c r="A480" s="61"/>
      <c r="B480" s="155"/>
      <c r="C480" s="61"/>
    </row>
    <row r="481" spans="1:3" ht="13.2" x14ac:dyDescent="0.25">
      <c r="A481" s="61"/>
      <c r="B481" s="155"/>
      <c r="C481" s="61"/>
    </row>
    <row r="482" spans="1:3" ht="13.2" x14ac:dyDescent="0.25">
      <c r="A482" s="61"/>
      <c r="B482" s="155"/>
      <c r="C482" s="61"/>
    </row>
    <row r="483" spans="1:3" ht="13.2" x14ac:dyDescent="0.25">
      <c r="A483" s="61"/>
      <c r="B483" s="155"/>
      <c r="C483" s="61"/>
    </row>
    <row r="484" spans="1:3" ht="13.2" x14ac:dyDescent="0.25">
      <c r="A484" s="61"/>
      <c r="B484" s="155"/>
      <c r="C484" s="61"/>
    </row>
    <row r="485" spans="1:3" ht="13.2" x14ac:dyDescent="0.25">
      <c r="A485" s="61"/>
      <c r="B485" s="155"/>
      <c r="C485" s="61"/>
    </row>
    <row r="486" spans="1:3" ht="13.2" x14ac:dyDescent="0.25">
      <c r="A486" s="61"/>
      <c r="B486" s="155"/>
      <c r="C486" s="61"/>
    </row>
    <row r="487" spans="1:3" ht="13.2" x14ac:dyDescent="0.25">
      <c r="A487" s="61"/>
      <c r="B487" s="155"/>
      <c r="C487" s="61"/>
    </row>
    <row r="488" spans="1:3" ht="13.2" x14ac:dyDescent="0.25">
      <c r="A488" s="61"/>
      <c r="B488" s="155"/>
      <c r="C488" s="61"/>
    </row>
    <row r="489" spans="1:3" ht="13.2" x14ac:dyDescent="0.25">
      <c r="A489" s="61"/>
      <c r="B489" s="155"/>
      <c r="C489" s="61"/>
    </row>
    <row r="490" spans="1:3" ht="13.2" x14ac:dyDescent="0.25">
      <c r="A490" s="61"/>
      <c r="B490" s="155"/>
      <c r="C490" s="61"/>
    </row>
    <row r="491" spans="1:3" ht="13.2" x14ac:dyDescent="0.25">
      <c r="A491" s="61"/>
      <c r="B491" s="155"/>
      <c r="C491" s="61"/>
    </row>
    <row r="492" spans="1:3" ht="13.2" x14ac:dyDescent="0.25">
      <c r="A492" s="61"/>
      <c r="B492" s="155"/>
      <c r="C492" s="61"/>
    </row>
    <row r="493" spans="1:3" ht="13.2" x14ac:dyDescent="0.25">
      <c r="A493" s="61"/>
      <c r="B493" s="155"/>
      <c r="C493" s="61"/>
    </row>
    <row r="494" spans="1:3" ht="13.2" x14ac:dyDescent="0.25">
      <c r="A494" s="61"/>
      <c r="B494" s="155"/>
      <c r="C494" s="61"/>
    </row>
    <row r="495" spans="1:3" ht="13.2" x14ac:dyDescent="0.25">
      <c r="A495" s="61"/>
      <c r="B495" s="155"/>
      <c r="C495" s="61"/>
    </row>
    <row r="496" spans="1:3" ht="13.2" x14ac:dyDescent="0.25">
      <c r="A496" s="61"/>
      <c r="B496" s="155"/>
      <c r="C496" s="61"/>
    </row>
    <row r="497" spans="1:3" ht="13.2" x14ac:dyDescent="0.25">
      <c r="A497" s="61"/>
      <c r="B497" s="155"/>
      <c r="C497" s="61"/>
    </row>
    <row r="498" spans="1:3" ht="13.2" x14ac:dyDescent="0.25">
      <c r="A498" s="61"/>
      <c r="B498" s="155"/>
      <c r="C498" s="61"/>
    </row>
    <row r="499" spans="1:3" ht="13.2" x14ac:dyDescent="0.25">
      <c r="A499" s="61"/>
      <c r="B499" s="155"/>
      <c r="C499" s="61"/>
    </row>
    <row r="500" spans="1:3" ht="13.2" x14ac:dyDescent="0.25">
      <c r="A500" s="61"/>
      <c r="B500" s="155"/>
      <c r="C500" s="61"/>
    </row>
    <row r="501" spans="1:3" ht="13.2" x14ac:dyDescent="0.25">
      <c r="A501" s="61"/>
      <c r="B501" s="155"/>
      <c r="C501" s="61"/>
    </row>
    <row r="502" spans="1:3" ht="13.2" x14ac:dyDescent="0.25">
      <c r="A502" s="61"/>
      <c r="B502" s="155"/>
      <c r="C502" s="61"/>
    </row>
    <row r="503" spans="1:3" ht="13.2" x14ac:dyDescent="0.25">
      <c r="A503" s="61"/>
      <c r="B503" s="155"/>
      <c r="C503" s="61"/>
    </row>
    <row r="504" spans="1:3" ht="13.2" x14ac:dyDescent="0.25">
      <c r="A504" s="61"/>
      <c r="B504" s="155"/>
      <c r="C504" s="61"/>
    </row>
    <row r="505" spans="1:3" ht="13.2" x14ac:dyDescent="0.25">
      <c r="A505" s="61"/>
      <c r="B505" s="155"/>
      <c r="C505" s="61"/>
    </row>
    <row r="506" spans="1:3" ht="13.2" x14ac:dyDescent="0.25">
      <c r="A506" s="61"/>
      <c r="B506" s="155"/>
      <c r="C506" s="61"/>
    </row>
    <row r="507" spans="1:3" ht="13.2" x14ac:dyDescent="0.25">
      <c r="A507" s="61"/>
      <c r="B507" s="155"/>
      <c r="C507" s="61"/>
    </row>
    <row r="508" spans="1:3" ht="13.2" x14ac:dyDescent="0.25">
      <c r="A508" s="61"/>
      <c r="B508" s="155"/>
      <c r="C508" s="61"/>
    </row>
    <row r="509" spans="1:3" ht="13.2" x14ac:dyDescent="0.25">
      <c r="A509" s="61"/>
      <c r="B509" s="155"/>
      <c r="C509" s="61"/>
    </row>
    <row r="510" spans="1:3" ht="13.2" x14ac:dyDescent="0.25">
      <c r="A510" s="61"/>
      <c r="B510" s="155"/>
      <c r="C510" s="61"/>
    </row>
    <row r="511" spans="1:3" ht="13.2" x14ac:dyDescent="0.25">
      <c r="A511" s="61"/>
      <c r="B511" s="155"/>
      <c r="C511" s="61"/>
    </row>
    <row r="512" spans="1:3" ht="13.2" x14ac:dyDescent="0.25">
      <c r="A512" s="61"/>
      <c r="B512" s="155"/>
      <c r="C512" s="61"/>
    </row>
    <row r="513" spans="1:3" ht="13.2" x14ac:dyDescent="0.25">
      <c r="A513" s="61"/>
      <c r="B513" s="155"/>
      <c r="C513" s="61"/>
    </row>
    <row r="514" spans="1:3" ht="13.2" x14ac:dyDescent="0.25">
      <c r="A514" s="61"/>
      <c r="B514" s="155"/>
      <c r="C514" s="61"/>
    </row>
    <row r="515" spans="1:3" ht="13.2" x14ac:dyDescent="0.25">
      <c r="A515" s="61"/>
      <c r="B515" s="155"/>
      <c r="C515" s="61"/>
    </row>
    <row r="516" spans="1:3" ht="13.2" x14ac:dyDescent="0.25">
      <c r="A516" s="61"/>
      <c r="B516" s="155"/>
      <c r="C516" s="61"/>
    </row>
    <row r="517" spans="1:3" ht="13.2" x14ac:dyDescent="0.25">
      <c r="A517" s="61"/>
      <c r="B517" s="155"/>
      <c r="C517" s="61"/>
    </row>
    <row r="518" spans="1:3" ht="13.2" x14ac:dyDescent="0.25">
      <c r="A518" s="61"/>
      <c r="B518" s="155"/>
      <c r="C518" s="61"/>
    </row>
    <row r="519" spans="1:3" ht="13.2" x14ac:dyDescent="0.25">
      <c r="A519" s="61"/>
      <c r="B519" s="155"/>
      <c r="C519" s="61"/>
    </row>
    <row r="520" spans="1:3" ht="13.2" x14ac:dyDescent="0.25">
      <c r="A520" s="61"/>
      <c r="B520" s="155"/>
      <c r="C520" s="61"/>
    </row>
    <row r="521" spans="1:3" ht="13.2" x14ac:dyDescent="0.25">
      <c r="A521" s="61"/>
      <c r="B521" s="155"/>
      <c r="C521" s="61"/>
    </row>
    <row r="522" spans="1:3" ht="13.2" x14ac:dyDescent="0.25">
      <c r="A522" s="61"/>
      <c r="B522" s="155"/>
      <c r="C522" s="61"/>
    </row>
    <row r="523" spans="1:3" ht="13.2" x14ac:dyDescent="0.25">
      <c r="A523" s="61"/>
      <c r="B523" s="155"/>
      <c r="C523" s="61"/>
    </row>
    <row r="524" spans="1:3" ht="13.2" x14ac:dyDescent="0.25">
      <c r="A524" s="61"/>
      <c r="B524" s="155"/>
      <c r="C524" s="61"/>
    </row>
    <row r="525" spans="1:3" ht="13.2" x14ac:dyDescent="0.25">
      <c r="A525" s="61"/>
      <c r="B525" s="155"/>
      <c r="C525" s="61"/>
    </row>
    <row r="526" spans="1:3" ht="13.2" x14ac:dyDescent="0.25">
      <c r="A526" s="61"/>
      <c r="B526" s="155"/>
      <c r="C526" s="61"/>
    </row>
    <row r="527" spans="1:3" ht="13.2" x14ac:dyDescent="0.25">
      <c r="A527" s="61"/>
      <c r="B527" s="155"/>
      <c r="C527" s="61"/>
    </row>
    <row r="528" spans="1:3" ht="13.2" x14ac:dyDescent="0.25">
      <c r="A528" s="61"/>
      <c r="B528" s="155"/>
      <c r="C528" s="61"/>
    </row>
    <row r="529" spans="1:3" ht="13.2" x14ac:dyDescent="0.25">
      <c r="A529" s="61"/>
      <c r="B529" s="155"/>
      <c r="C529" s="61"/>
    </row>
    <row r="530" spans="1:3" ht="13.2" x14ac:dyDescent="0.25">
      <c r="A530" s="61"/>
      <c r="B530" s="155"/>
      <c r="C530" s="61"/>
    </row>
    <row r="531" spans="1:3" ht="13.2" x14ac:dyDescent="0.25">
      <c r="A531" s="61"/>
      <c r="B531" s="155"/>
      <c r="C531" s="61"/>
    </row>
    <row r="532" spans="1:3" ht="13.2" x14ac:dyDescent="0.25">
      <c r="A532" s="61"/>
      <c r="B532" s="155"/>
      <c r="C532" s="61"/>
    </row>
    <row r="533" spans="1:3" ht="13.2" x14ac:dyDescent="0.25">
      <c r="A533" s="61"/>
      <c r="B533" s="155"/>
      <c r="C533" s="61"/>
    </row>
    <row r="534" spans="1:3" ht="13.2" x14ac:dyDescent="0.25">
      <c r="A534" s="61"/>
      <c r="B534" s="155"/>
      <c r="C534" s="61"/>
    </row>
    <row r="535" spans="1:3" ht="13.2" x14ac:dyDescent="0.25">
      <c r="A535" s="61"/>
      <c r="B535" s="155"/>
      <c r="C535" s="61"/>
    </row>
    <row r="536" spans="1:3" ht="13.2" x14ac:dyDescent="0.25">
      <c r="A536" s="61"/>
      <c r="B536" s="155"/>
      <c r="C536" s="61"/>
    </row>
    <row r="537" spans="1:3" ht="13.2" x14ac:dyDescent="0.25">
      <c r="A537" s="61"/>
      <c r="B537" s="155"/>
      <c r="C537" s="61"/>
    </row>
    <row r="538" spans="1:3" ht="13.2" x14ac:dyDescent="0.25">
      <c r="A538" s="61"/>
      <c r="B538" s="155"/>
      <c r="C538" s="61"/>
    </row>
    <row r="539" spans="1:3" ht="13.2" x14ac:dyDescent="0.25">
      <c r="A539" s="61"/>
      <c r="B539" s="155"/>
      <c r="C539" s="61"/>
    </row>
    <row r="540" spans="1:3" ht="13.2" x14ac:dyDescent="0.25">
      <c r="A540" s="61"/>
      <c r="B540" s="155"/>
      <c r="C540" s="61"/>
    </row>
    <row r="541" spans="1:3" ht="13.2" x14ac:dyDescent="0.25">
      <c r="A541" s="61"/>
      <c r="B541" s="155"/>
      <c r="C541" s="61"/>
    </row>
    <row r="542" spans="1:3" ht="13.2" x14ac:dyDescent="0.25">
      <c r="A542" s="61"/>
      <c r="B542" s="155"/>
      <c r="C542" s="61"/>
    </row>
    <row r="543" spans="1:3" ht="13.2" x14ac:dyDescent="0.25">
      <c r="A543" s="61"/>
      <c r="B543" s="155"/>
      <c r="C543" s="61"/>
    </row>
    <row r="544" spans="1:3" ht="13.2" x14ac:dyDescent="0.25">
      <c r="A544" s="61"/>
      <c r="B544" s="155"/>
      <c r="C544" s="61"/>
    </row>
    <row r="545" spans="1:3" ht="13.2" x14ac:dyDescent="0.25">
      <c r="A545" s="61"/>
      <c r="B545" s="155"/>
      <c r="C545" s="61"/>
    </row>
    <row r="546" spans="1:3" ht="13.2" x14ac:dyDescent="0.25">
      <c r="A546" s="61"/>
      <c r="B546" s="155"/>
      <c r="C546" s="61"/>
    </row>
    <row r="547" spans="1:3" ht="13.2" x14ac:dyDescent="0.25">
      <c r="A547" s="61"/>
      <c r="B547" s="155"/>
      <c r="C547" s="61"/>
    </row>
    <row r="548" spans="1:3" ht="13.2" x14ac:dyDescent="0.25">
      <c r="A548" s="61"/>
      <c r="B548" s="155"/>
      <c r="C548" s="61"/>
    </row>
    <row r="549" spans="1:3" ht="13.2" x14ac:dyDescent="0.25">
      <c r="A549" s="61"/>
      <c r="B549" s="155"/>
      <c r="C549" s="61"/>
    </row>
    <row r="550" spans="1:3" ht="13.2" x14ac:dyDescent="0.25">
      <c r="A550" s="61"/>
      <c r="B550" s="155"/>
      <c r="C550" s="61"/>
    </row>
    <row r="551" spans="1:3" ht="13.2" x14ac:dyDescent="0.25">
      <c r="A551" s="61"/>
      <c r="B551" s="155"/>
      <c r="C551" s="61"/>
    </row>
    <row r="552" spans="1:3" ht="13.2" x14ac:dyDescent="0.25">
      <c r="A552" s="61"/>
      <c r="B552" s="155"/>
      <c r="C552" s="61"/>
    </row>
    <row r="553" spans="1:3" ht="13.2" x14ac:dyDescent="0.25">
      <c r="A553" s="61"/>
      <c r="B553" s="155"/>
      <c r="C553" s="61"/>
    </row>
    <row r="554" spans="1:3" ht="13.2" x14ac:dyDescent="0.25">
      <c r="A554" s="61"/>
      <c r="B554" s="155"/>
      <c r="C554" s="61"/>
    </row>
    <row r="555" spans="1:3" ht="13.2" x14ac:dyDescent="0.25">
      <c r="A555" s="61"/>
      <c r="B555" s="155"/>
      <c r="C555" s="61"/>
    </row>
    <row r="556" spans="1:3" ht="13.2" x14ac:dyDescent="0.25">
      <c r="A556" s="61"/>
      <c r="B556" s="155"/>
      <c r="C556" s="61"/>
    </row>
    <row r="557" spans="1:3" ht="13.2" x14ac:dyDescent="0.25">
      <c r="A557" s="61"/>
      <c r="B557" s="155"/>
      <c r="C557" s="61"/>
    </row>
    <row r="558" spans="1:3" ht="13.2" x14ac:dyDescent="0.25">
      <c r="A558" s="61"/>
      <c r="B558" s="155"/>
      <c r="C558" s="61"/>
    </row>
    <row r="559" spans="1:3" ht="13.2" x14ac:dyDescent="0.25">
      <c r="A559" s="61"/>
      <c r="B559" s="155"/>
      <c r="C559" s="61"/>
    </row>
    <row r="560" spans="1:3" ht="13.2" x14ac:dyDescent="0.25">
      <c r="A560" s="61"/>
      <c r="B560" s="155"/>
      <c r="C560" s="61"/>
    </row>
    <row r="561" spans="1:3" ht="13.2" x14ac:dyDescent="0.25">
      <c r="A561" s="61"/>
      <c r="B561" s="155"/>
      <c r="C561" s="61"/>
    </row>
    <row r="562" spans="1:3" ht="13.2" x14ac:dyDescent="0.25">
      <c r="A562" s="61"/>
      <c r="B562" s="155"/>
      <c r="C562" s="61"/>
    </row>
    <row r="563" spans="1:3" ht="13.2" x14ac:dyDescent="0.25">
      <c r="A563" s="61"/>
      <c r="B563" s="155"/>
      <c r="C563" s="61"/>
    </row>
    <row r="564" spans="1:3" ht="13.2" x14ac:dyDescent="0.25">
      <c r="A564" s="61"/>
      <c r="B564" s="155"/>
      <c r="C564" s="61"/>
    </row>
    <row r="565" spans="1:3" ht="13.2" x14ac:dyDescent="0.25">
      <c r="A565" s="61"/>
      <c r="B565" s="155"/>
      <c r="C565" s="61"/>
    </row>
    <row r="566" spans="1:3" ht="13.2" x14ac:dyDescent="0.25">
      <c r="A566" s="61"/>
      <c r="B566" s="155"/>
      <c r="C566" s="61"/>
    </row>
    <row r="567" spans="1:3" ht="13.2" x14ac:dyDescent="0.25">
      <c r="A567" s="61"/>
      <c r="B567" s="155"/>
      <c r="C567" s="61"/>
    </row>
    <row r="568" spans="1:3" ht="13.2" x14ac:dyDescent="0.25">
      <c r="A568" s="61"/>
      <c r="B568" s="155"/>
      <c r="C568" s="61"/>
    </row>
    <row r="569" spans="1:3" ht="13.2" x14ac:dyDescent="0.25">
      <c r="A569" s="61"/>
      <c r="B569" s="155"/>
      <c r="C569" s="61"/>
    </row>
    <row r="570" spans="1:3" ht="13.2" x14ac:dyDescent="0.25">
      <c r="A570" s="61"/>
      <c r="B570" s="155"/>
      <c r="C570" s="61"/>
    </row>
    <row r="571" spans="1:3" ht="13.2" x14ac:dyDescent="0.25">
      <c r="A571" s="61"/>
      <c r="B571" s="155"/>
      <c r="C571" s="61"/>
    </row>
    <row r="572" spans="1:3" ht="13.2" x14ac:dyDescent="0.25">
      <c r="A572" s="61"/>
      <c r="B572" s="155"/>
      <c r="C572" s="61"/>
    </row>
    <row r="573" spans="1:3" ht="13.2" x14ac:dyDescent="0.25">
      <c r="A573" s="61"/>
      <c r="B573" s="155"/>
      <c r="C573" s="61"/>
    </row>
    <row r="574" spans="1:3" ht="13.2" x14ac:dyDescent="0.25">
      <c r="A574" s="61"/>
      <c r="B574" s="155"/>
      <c r="C574" s="61"/>
    </row>
    <row r="575" spans="1:3" ht="13.2" x14ac:dyDescent="0.25">
      <c r="A575" s="61"/>
      <c r="B575" s="155"/>
      <c r="C575" s="61"/>
    </row>
    <row r="576" spans="1:3" ht="13.2" x14ac:dyDescent="0.25">
      <c r="A576" s="61"/>
      <c r="B576" s="155"/>
      <c r="C576" s="61"/>
    </row>
    <row r="577" spans="1:3" ht="13.2" x14ac:dyDescent="0.25">
      <c r="A577" s="61"/>
      <c r="B577" s="155"/>
      <c r="C577" s="61"/>
    </row>
    <row r="578" spans="1:3" ht="13.2" x14ac:dyDescent="0.25">
      <c r="A578" s="61"/>
      <c r="B578" s="155"/>
      <c r="C578" s="61"/>
    </row>
    <row r="579" spans="1:3" ht="13.2" x14ac:dyDescent="0.25">
      <c r="A579" s="61"/>
      <c r="B579" s="155"/>
      <c r="C579" s="61"/>
    </row>
    <row r="580" spans="1:3" ht="13.2" x14ac:dyDescent="0.25">
      <c r="A580" s="61"/>
      <c r="B580" s="155"/>
      <c r="C580" s="61"/>
    </row>
    <row r="581" spans="1:3" ht="13.2" x14ac:dyDescent="0.25">
      <c r="A581" s="61"/>
      <c r="B581" s="155"/>
      <c r="C581" s="61"/>
    </row>
  </sheetData>
  <mergeCells count="4">
    <mergeCell ref="A2:A20"/>
    <mergeCell ref="A21:A39"/>
    <mergeCell ref="A40:A58"/>
    <mergeCell ref="A59:A77"/>
  </mergeCells>
  <conditionalFormatting sqref="D2:D76">
    <cfRule type="cellIs" dxfId="45" priority="1" operator="equal">
      <formula>"j"</formula>
    </cfRule>
  </conditionalFormatting>
  <conditionalFormatting sqref="E2:E76">
    <cfRule type="notContainsBlanks" dxfId="44" priority="2">
      <formula>LEN(TRIM(E2))&gt;0</formula>
    </cfRule>
  </conditionalFormatting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K5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IFERROR(__xludf.DUMMYFUNCTION("Importrange(""https://docs.google.com/spreadsheets/d/1Smhy19RgNDWEfVaZXpQkkTtjxW-jeYiVgsGQmo0AwAc"",""Sheet1!A1:e81"")"),"Week")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IFERROR(__xludf.DUMMYFUNCTION("""COMPUTED_VALUE"""),"Otto")</f>
        <v>Otto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 t="str">
        <f ca="1">IFERROR(__xludf.DUMMYFUNCTION("""COMPUTED_VALUE"""),"j")</f>
        <v>j</v>
      </c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5" ht="15.75" customHeight="1" x14ac:dyDescent="0.25">
      <c r="A15" s="196"/>
      <c r="B15" s="131"/>
      <c r="C15" s="129"/>
      <c r="D15" s="128" t="str">
        <f ca="1">IFERROR(__xludf.DUMMYFUNCTION("""COMPUTED_VALUE"""),"j")</f>
        <v>j</v>
      </c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11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11" ht="15.75" customHeight="1" x14ac:dyDescent="0.25">
      <c r="A18" s="196"/>
      <c r="B18" s="131"/>
      <c r="C18" s="129"/>
      <c r="D18" s="128"/>
      <c r="E18" s="128"/>
    </row>
    <row r="19" spans="1:11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11" ht="15.75" customHeight="1" x14ac:dyDescent="0.45">
      <c r="A20" s="197"/>
      <c r="B20" s="131"/>
      <c r="C20" s="129"/>
      <c r="D20" s="128"/>
      <c r="E20" s="128"/>
      <c r="K20" s="162"/>
    </row>
    <row r="21" spans="1:11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11" ht="15.75" customHeight="1" x14ac:dyDescent="0.25">
      <c r="A22" s="196"/>
      <c r="B22" s="131"/>
      <c r="C22" s="129"/>
      <c r="D22" s="128"/>
      <c r="E22" s="128"/>
    </row>
    <row r="23" spans="1:11" ht="15.75" customHeight="1" x14ac:dyDescent="0.25">
      <c r="A23" s="196"/>
      <c r="B23" s="128"/>
      <c r="C23" s="130"/>
      <c r="D23" s="128"/>
      <c r="E23" s="128"/>
    </row>
    <row r="24" spans="1:11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 t="str">
        <f ca="1">IFERROR(__xludf.DUMMYFUNCTION("""COMPUTED_VALUE"""),"j")</f>
        <v>j</v>
      </c>
      <c r="E24" s="128"/>
    </row>
    <row r="25" spans="1:11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</row>
    <row r="26" spans="1:11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11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11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11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11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11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11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154"/>
      <c r="E77" s="64"/>
    </row>
    <row r="78" spans="1:5" ht="13.2" x14ac:dyDescent="0.25">
      <c r="A78" s="61" t="str">
        <f ca="1">IFERROR(__xludf.DUMMYFUNCTION("""COMPUTED_VALUE"""),"Uren beschikbaar in wk.")</f>
        <v>Uren beschikbaar in wk.</v>
      </c>
      <c r="B78" s="155"/>
      <c r="C78" s="61">
        <f ca="1">IFERROR(__xludf.DUMMYFUNCTION("""COMPUTED_VALUE"""),3)</f>
        <v>3</v>
      </c>
    </row>
    <row r="79" spans="1:5" ht="13.2" x14ac:dyDescent="0.25">
      <c r="A79" s="61"/>
      <c r="B79" s="155"/>
      <c r="C79" s="61">
        <f ca="1">IFERROR(__xludf.DUMMYFUNCTION("""COMPUTED_VALUE"""),4)</f>
        <v>4</v>
      </c>
    </row>
    <row r="80" spans="1:5" ht="13.2" x14ac:dyDescent="0.25">
      <c r="A80" s="61"/>
      <c r="B80" s="155"/>
      <c r="C80" s="61">
        <f ca="1">IFERROR(__xludf.DUMMYFUNCTION("""COMPUTED_VALUE"""),5)</f>
        <v>5</v>
      </c>
    </row>
    <row r="81" spans="1:3" ht="13.2" x14ac:dyDescent="0.25">
      <c r="A81" s="61"/>
      <c r="B81" s="155"/>
      <c r="C81" s="61">
        <f ca="1">IFERROR(__xludf.DUMMYFUNCTION("""COMPUTED_VALUE"""),6)</f>
        <v>6</v>
      </c>
    </row>
    <row r="82" spans="1:3" ht="13.2" x14ac:dyDescent="0.25">
      <c r="A82" s="61"/>
      <c r="B82" s="155"/>
      <c r="C82" s="61"/>
    </row>
    <row r="83" spans="1:3" ht="13.2" x14ac:dyDescent="0.25">
      <c r="A83" s="61"/>
      <c r="B83" s="155"/>
      <c r="C83" s="61"/>
    </row>
    <row r="84" spans="1:3" ht="13.2" x14ac:dyDescent="0.25">
      <c r="A84" s="61"/>
      <c r="B84" s="155"/>
      <c r="C84" s="61"/>
    </row>
    <row r="85" spans="1:3" ht="13.2" x14ac:dyDescent="0.25">
      <c r="A85" s="61"/>
      <c r="B85" s="155"/>
      <c r="C85" s="61"/>
    </row>
    <row r="86" spans="1:3" ht="13.2" x14ac:dyDescent="0.25">
      <c r="A86" s="61"/>
      <c r="B86" s="155"/>
      <c r="C86" s="61"/>
    </row>
    <row r="87" spans="1:3" ht="13.2" x14ac:dyDescent="0.25">
      <c r="A87" s="61"/>
      <c r="B87" s="155"/>
      <c r="C87" s="61"/>
    </row>
    <row r="88" spans="1:3" ht="13.2" x14ac:dyDescent="0.25">
      <c r="A88" s="61"/>
      <c r="B88" s="155"/>
      <c r="C88" s="61"/>
    </row>
    <row r="89" spans="1:3" ht="13.2" x14ac:dyDescent="0.25">
      <c r="A89" s="61"/>
      <c r="B89" s="155"/>
      <c r="C89" s="61"/>
    </row>
    <row r="90" spans="1:3" ht="13.2" x14ac:dyDescent="0.25">
      <c r="A90" s="61"/>
      <c r="B90" s="155"/>
      <c r="C90" s="61"/>
    </row>
    <row r="91" spans="1:3" ht="13.2" x14ac:dyDescent="0.25">
      <c r="A91" s="61"/>
      <c r="B91" s="155"/>
      <c r="C91" s="61"/>
    </row>
    <row r="92" spans="1:3" ht="13.2" x14ac:dyDescent="0.25">
      <c r="A92" s="61"/>
      <c r="B92" s="155"/>
      <c r="C92" s="61"/>
    </row>
    <row r="93" spans="1:3" ht="13.2" x14ac:dyDescent="0.25">
      <c r="A93" s="61"/>
      <c r="B93" s="155"/>
      <c r="C93" s="61"/>
    </row>
    <row r="94" spans="1:3" ht="13.2" x14ac:dyDescent="0.25">
      <c r="A94" s="61"/>
      <c r="B94" s="155"/>
      <c r="C94" s="61"/>
    </row>
    <row r="95" spans="1:3" ht="13.2" x14ac:dyDescent="0.25">
      <c r="A95" s="61"/>
      <c r="B95" s="155"/>
      <c r="C95" s="61"/>
    </row>
    <row r="96" spans="1:3" ht="13.2" x14ac:dyDescent="0.25">
      <c r="A96" s="61"/>
      <c r="B96" s="155"/>
      <c r="C96" s="61"/>
    </row>
    <row r="97" spans="1:3" ht="13.2" x14ac:dyDescent="0.25">
      <c r="A97" s="61"/>
      <c r="B97" s="155"/>
      <c r="C97" s="61"/>
    </row>
    <row r="98" spans="1:3" ht="13.2" x14ac:dyDescent="0.25">
      <c r="A98" s="61"/>
      <c r="B98" s="155"/>
      <c r="C98" s="61"/>
    </row>
    <row r="99" spans="1:3" ht="13.2" x14ac:dyDescent="0.25">
      <c r="A99" s="61"/>
      <c r="B99" s="155"/>
      <c r="C99" s="61"/>
    </row>
    <row r="100" spans="1:3" ht="13.2" x14ac:dyDescent="0.25">
      <c r="A100" s="61"/>
      <c r="B100" s="155"/>
      <c r="C100" s="61"/>
    </row>
    <row r="101" spans="1:3" ht="13.2" x14ac:dyDescent="0.25">
      <c r="A101" s="61"/>
      <c r="B101" s="155"/>
      <c r="C101" s="61"/>
    </row>
    <row r="102" spans="1:3" ht="13.2" x14ac:dyDescent="0.25">
      <c r="A102" s="61"/>
      <c r="B102" s="155"/>
      <c r="C102" s="61"/>
    </row>
    <row r="103" spans="1:3" ht="13.2" x14ac:dyDescent="0.25">
      <c r="A103" s="61"/>
      <c r="B103" s="155"/>
      <c r="C103" s="61"/>
    </row>
    <row r="104" spans="1:3" ht="13.2" x14ac:dyDescent="0.25">
      <c r="A104" s="61"/>
      <c r="B104" s="155"/>
      <c r="C104" s="61"/>
    </row>
    <row r="105" spans="1:3" ht="13.2" x14ac:dyDescent="0.25">
      <c r="A105" s="61"/>
      <c r="B105" s="155"/>
      <c r="C105" s="61"/>
    </row>
    <row r="106" spans="1:3" ht="13.2" x14ac:dyDescent="0.25">
      <c r="A106" s="61"/>
      <c r="B106" s="155"/>
      <c r="C106" s="61"/>
    </row>
    <row r="107" spans="1:3" ht="13.2" x14ac:dyDescent="0.25">
      <c r="A107" s="61"/>
      <c r="B107" s="155"/>
      <c r="C107" s="61"/>
    </row>
    <row r="108" spans="1:3" ht="13.2" x14ac:dyDescent="0.25">
      <c r="A108" s="61"/>
      <c r="B108" s="155"/>
      <c r="C108" s="61"/>
    </row>
    <row r="109" spans="1:3" ht="13.2" x14ac:dyDescent="0.25">
      <c r="A109" s="61"/>
      <c r="B109" s="155"/>
      <c r="C109" s="61"/>
    </row>
    <row r="110" spans="1:3" ht="13.2" x14ac:dyDescent="0.25">
      <c r="A110" s="61"/>
      <c r="B110" s="155"/>
      <c r="C110" s="61"/>
    </row>
    <row r="111" spans="1:3" ht="13.2" x14ac:dyDescent="0.25">
      <c r="A111" s="61"/>
      <c r="B111" s="155"/>
      <c r="C111" s="61"/>
    </row>
    <row r="112" spans="1:3" ht="13.2" x14ac:dyDescent="0.25">
      <c r="A112" s="61"/>
      <c r="B112" s="155"/>
      <c r="C112" s="61"/>
    </row>
    <row r="113" spans="1:3" ht="13.2" x14ac:dyDescent="0.25">
      <c r="A113" s="61"/>
      <c r="B113" s="155"/>
      <c r="C113" s="61"/>
    </row>
    <row r="114" spans="1:3" ht="13.2" x14ac:dyDescent="0.25">
      <c r="A114" s="61"/>
      <c r="B114" s="155"/>
      <c r="C114" s="61"/>
    </row>
    <row r="115" spans="1:3" ht="13.2" x14ac:dyDescent="0.25">
      <c r="A115" s="61"/>
      <c r="B115" s="155"/>
      <c r="C115" s="61"/>
    </row>
    <row r="116" spans="1:3" ht="13.2" x14ac:dyDescent="0.25">
      <c r="A116" s="61"/>
      <c r="B116" s="155"/>
      <c r="C116" s="61"/>
    </row>
    <row r="117" spans="1:3" ht="13.2" x14ac:dyDescent="0.25">
      <c r="A117" s="61"/>
      <c r="B117" s="155"/>
      <c r="C117" s="61"/>
    </row>
    <row r="118" spans="1:3" ht="13.2" x14ac:dyDescent="0.25">
      <c r="A118" s="61"/>
      <c r="B118" s="155"/>
      <c r="C118" s="61"/>
    </row>
    <row r="119" spans="1:3" ht="13.2" x14ac:dyDescent="0.25">
      <c r="A119" s="61"/>
      <c r="B119" s="155"/>
      <c r="C119" s="61"/>
    </row>
    <row r="120" spans="1:3" ht="13.2" x14ac:dyDescent="0.25">
      <c r="A120" s="61"/>
      <c r="B120" s="155"/>
      <c r="C120" s="61"/>
    </row>
    <row r="121" spans="1:3" ht="13.2" x14ac:dyDescent="0.25">
      <c r="A121" s="61"/>
      <c r="B121" s="155"/>
      <c r="C121" s="61"/>
    </row>
    <row r="122" spans="1:3" ht="13.2" x14ac:dyDescent="0.25">
      <c r="A122" s="61"/>
      <c r="B122" s="155"/>
      <c r="C122" s="61"/>
    </row>
    <row r="123" spans="1:3" ht="13.2" x14ac:dyDescent="0.25">
      <c r="A123" s="61"/>
      <c r="B123" s="155"/>
      <c r="C123" s="61"/>
    </row>
    <row r="124" spans="1:3" ht="13.2" x14ac:dyDescent="0.25">
      <c r="A124" s="61"/>
      <c r="B124" s="155"/>
      <c r="C124" s="61"/>
    </row>
    <row r="125" spans="1:3" ht="13.2" x14ac:dyDescent="0.25">
      <c r="A125" s="61"/>
      <c r="B125" s="155"/>
      <c r="C125" s="61"/>
    </row>
    <row r="126" spans="1:3" ht="13.2" x14ac:dyDescent="0.25">
      <c r="A126" s="61"/>
      <c r="B126" s="155"/>
      <c r="C126" s="61"/>
    </row>
    <row r="127" spans="1:3" ht="13.2" x14ac:dyDescent="0.25">
      <c r="A127" s="61"/>
      <c r="B127" s="155"/>
      <c r="C127" s="61"/>
    </row>
    <row r="128" spans="1:3" ht="13.2" x14ac:dyDescent="0.25">
      <c r="A128" s="61"/>
      <c r="B128" s="155"/>
      <c r="C128" s="61"/>
    </row>
    <row r="129" spans="1:3" ht="13.2" x14ac:dyDescent="0.25">
      <c r="A129" s="61"/>
      <c r="B129" s="155"/>
      <c r="C129" s="61"/>
    </row>
    <row r="130" spans="1:3" ht="13.2" x14ac:dyDescent="0.25">
      <c r="A130" s="61"/>
      <c r="B130" s="155"/>
      <c r="C130" s="61"/>
    </row>
    <row r="131" spans="1:3" ht="13.2" x14ac:dyDescent="0.25">
      <c r="A131" s="61"/>
      <c r="B131" s="155"/>
      <c r="C131" s="61"/>
    </row>
    <row r="132" spans="1:3" ht="13.2" x14ac:dyDescent="0.25">
      <c r="A132" s="61"/>
      <c r="B132" s="155"/>
      <c r="C132" s="61"/>
    </row>
    <row r="133" spans="1:3" ht="13.2" x14ac:dyDescent="0.25">
      <c r="A133" s="61"/>
      <c r="B133" s="155"/>
      <c r="C133" s="61"/>
    </row>
    <row r="134" spans="1:3" ht="13.2" x14ac:dyDescent="0.25">
      <c r="A134" s="61"/>
      <c r="B134" s="155"/>
      <c r="C134" s="61"/>
    </row>
    <row r="135" spans="1:3" ht="13.2" x14ac:dyDescent="0.25">
      <c r="A135" s="61"/>
      <c r="B135" s="155"/>
      <c r="C135" s="61"/>
    </row>
    <row r="136" spans="1:3" ht="13.2" x14ac:dyDescent="0.25">
      <c r="A136" s="61"/>
      <c r="B136" s="155"/>
      <c r="C136" s="61"/>
    </row>
    <row r="137" spans="1:3" ht="13.2" x14ac:dyDescent="0.25">
      <c r="A137" s="61"/>
      <c r="B137" s="155"/>
      <c r="C137" s="61"/>
    </row>
    <row r="138" spans="1:3" ht="13.2" x14ac:dyDescent="0.25">
      <c r="A138" s="61"/>
      <c r="B138" s="155"/>
      <c r="C138" s="61"/>
    </row>
    <row r="139" spans="1:3" ht="13.2" x14ac:dyDescent="0.25">
      <c r="A139" s="61"/>
      <c r="B139" s="155"/>
      <c r="C139" s="61"/>
    </row>
    <row r="140" spans="1:3" ht="13.2" x14ac:dyDescent="0.25">
      <c r="A140" s="61"/>
      <c r="B140" s="155"/>
      <c r="C140" s="61"/>
    </row>
    <row r="141" spans="1:3" ht="13.2" x14ac:dyDescent="0.25">
      <c r="A141" s="61"/>
      <c r="B141" s="155"/>
      <c r="C141" s="61"/>
    </row>
    <row r="142" spans="1:3" ht="13.2" x14ac:dyDescent="0.25">
      <c r="A142" s="61"/>
      <c r="B142" s="155"/>
      <c r="C142" s="61"/>
    </row>
    <row r="143" spans="1:3" ht="13.2" x14ac:dyDescent="0.25">
      <c r="A143" s="61"/>
      <c r="B143" s="155"/>
      <c r="C143" s="61"/>
    </row>
    <row r="144" spans="1:3" ht="13.2" x14ac:dyDescent="0.25">
      <c r="A144" s="61"/>
      <c r="B144" s="155"/>
      <c r="C144" s="61"/>
    </row>
    <row r="145" spans="1:3" ht="13.2" x14ac:dyDescent="0.25">
      <c r="A145" s="61"/>
      <c r="B145" s="155"/>
      <c r="C145" s="61"/>
    </row>
    <row r="146" spans="1:3" ht="13.2" x14ac:dyDescent="0.25">
      <c r="A146" s="61"/>
      <c r="B146" s="155"/>
      <c r="C146" s="61"/>
    </row>
    <row r="147" spans="1:3" ht="13.2" x14ac:dyDescent="0.25">
      <c r="A147" s="61"/>
      <c r="B147" s="155"/>
      <c r="C147" s="61"/>
    </row>
    <row r="148" spans="1:3" ht="13.2" x14ac:dyDescent="0.25">
      <c r="A148" s="61"/>
      <c r="B148" s="155"/>
      <c r="C148" s="61"/>
    </row>
    <row r="149" spans="1:3" ht="13.2" x14ac:dyDescent="0.25">
      <c r="A149" s="61"/>
      <c r="B149" s="155"/>
      <c r="C149" s="61"/>
    </row>
    <row r="150" spans="1:3" ht="13.2" x14ac:dyDescent="0.25">
      <c r="A150" s="61"/>
      <c r="B150" s="155"/>
      <c r="C150" s="61"/>
    </row>
    <row r="151" spans="1:3" ht="13.2" x14ac:dyDescent="0.25">
      <c r="A151" s="61"/>
      <c r="B151" s="155"/>
      <c r="C151" s="61"/>
    </row>
    <row r="152" spans="1:3" ht="13.2" x14ac:dyDescent="0.25">
      <c r="A152" s="61"/>
      <c r="B152" s="155"/>
      <c r="C152" s="61"/>
    </row>
    <row r="153" spans="1:3" ht="13.2" x14ac:dyDescent="0.25">
      <c r="A153" s="61"/>
      <c r="B153" s="155"/>
      <c r="C153" s="61"/>
    </row>
    <row r="154" spans="1:3" ht="13.2" x14ac:dyDescent="0.25">
      <c r="A154" s="61"/>
      <c r="B154" s="155"/>
      <c r="C154" s="61"/>
    </row>
    <row r="155" spans="1:3" ht="13.2" x14ac:dyDescent="0.25">
      <c r="A155" s="61"/>
      <c r="B155" s="155"/>
      <c r="C155" s="61"/>
    </row>
    <row r="156" spans="1:3" ht="13.2" x14ac:dyDescent="0.25">
      <c r="A156" s="61"/>
      <c r="B156" s="155"/>
      <c r="C156" s="61"/>
    </row>
    <row r="157" spans="1:3" ht="13.2" x14ac:dyDescent="0.25">
      <c r="A157" s="61"/>
      <c r="B157" s="155"/>
      <c r="C157" s="61"/>
    </row>
    <row r="158" spans="1:3" ht="13.2" x14ac:dyDescent="0.25">
      <c r="A158" s="61"/>
      <c r="B158" s="155"/>
      <c r="C158" s="61"/>
    </row>
    <row r="159" spans="1:3" ht="13.2" x14ac:dyDescent="0.25">
      <c r="A159" s="61"/>
      <c r="B159" s="155"/>
      <c r="C159" s="61"/>
    </row>
    <row r="160" spans="1:3" ht="13.2" x14ac:dyDescent="0.25">
      <c r="A160" s="61"/>
      <c r="B160" s="155"/>
      <c r="C160" s="61"/>
    </row>
    <row r="161" spans="1:3" ht="13.2" x14ac:dyDescent="0.25">
      <c r="A161" s="61"/>
      <c r="B161" s="155"/>
      <c r="C161" s="61"/>
    </row>
    <row r="162" spans="1:3" ht="13.2" x14ac:dyDescent="0.25">
      <c r="A162" s="61"/>
      <c r="B162" s="155"/>
      <c r="C162" s="61"/>
    </row>
    <row r="163" spans="1:3" ht="13.2" x14ac:dyDescent="0.25">
      <c r="A163" s="61"/>
      <c r="B163" s="155"/>
      <c r="C163" s="61"/>
    </row>
    <row r="164" spans="1:3" ht="13.2" x14ac:dyDescent="0.25">
      <c r="A164" s="61"/>
      <c r="B164" s="155"/>
      <c r="C164" s="61"/>
    </row>
    <row r="165" spans="1:3" ht="13.2" x14ac:dyDescent="0.25">
      <c r="A165" s="61"/>
      <c r="B165" s="155"/>
      <c r="C165" s="61"/>
    </row>
    <row r="166" spans="1:3" ht="13.2" x14ac:dyDescent="0.25">
      <c r="A166" s="61"/>
      <c r="B166" s="155"/>
      <c r="C166" s="61"/>
    </row>
    <row r="167" spans="1:3" ht="13.2" x14ac:dyDescent="0.25">
      <c r="A167" s="61"/>
      <c r="B167" s="155"/>
      <c r="C167" s="61"/>
    </row>
    <row r="168" spans="1:3" ht="13.2" x14ac:dyDescent="0.25">
      <c r="A168" s="61"/>
      <c r="B168" s="155"/>
      <c r="C168" s="61"/>
    </row>
    <row r="169" spans="1:3" ht="13.2" x14ac:dyDescent="0.25">
      <c r="A169" s="61"/>
      <c r="B169" s="155"/>
      <c r="C169" s="61"/>
    </row>
    <row r="170" spans="1:3" ht="13.2" x14ac:dyDescent="0.25">
      <c r="A170" s="61"/>
      <c r="B170" s="155"/>
      <c r="C170" s="61"/>
    </row>
    <row r="171" spans="1:3" ht="13.2" x14ac:dyDescent="0.25">
      <c r="A171" s="61"/>
      <c r="B171" s="155"/>
      <c r="C171" s="61"/>
    </row>
    <row r="172" spans="1:3" ht="13.2" x14ac:dyDescent="0.25">
      <c r="A172" s="61"/>
      <c r="B172" s="155"/>
      <c r="C172" s="61"/>
    </row>
    <row r="173" spans="1:3" ht="13.2" x14ac:dyDescent="0.25">
      <c r="A173" s="61"/>
      <c r="B173" s="155"/>
      <c r="C173" s="61"/>
    </row>
    <row r="174" spans="1:3" ht="13.2" x14ac:dyDescent="0.25">
      <c r="A174" s="61"/>
      <c r="B174" s="155"/>
      <c r="C174" s="61"/>
    </row>
    <row r="175" spans="1:3" ht="13.2" x14ac:dyDescent="0.25">
      <c r="A175" s="61"/>
      <c r="B175" s="155"/>
      <c r="C175" s="61"/>
    </row>
    <row r="176" spans="1:3" ht="13.2" x14ac:dyDescent="0.25">
      <c r="A176" s="61"/>
      <c r="B176" s="155"/>
      <c r="C176" s="61"/>
    </row>
    <row r="177" spans="1:3" ht="13.2" x14ac:dyDescent="0.25">
      <c r="A177" s="61"/>
      <c r="B177" s="155"/>
      <c r="C177" s="61"/>
    </row>
    <row r="178" spans="1:3" ht="13.2" x14ac:dyDescent="0.25">
      <c r="A178" s="61"/>
      <c r="B178" s="155"/>
      <c r="C178" s="61"/>
    </row>
    <row r="179" spans="1:3" ht="13.2" x14ac:dyDescent="0.25">
      <c r="A179" s="61"/>
      <c r="B179" s="155"/>
      <c r="C179" s="61"/>
    </row>
    <row r="180" spans="1:3" ht="13.2" x14ac:dyDescent="0.25">
      <c r="A180" s="61"/>
      <c r="B180" s="155"/>
      <c r="C180" s="61"/>
    </row>
    <row r="181" spans="1:3" ht="13.2" x14ac:dyDescent="0.25">
      <c r="A181" s="61"/>
      <c r="B181" s="155"/>
      <c r="C181" s="61"/>
    </row>
    <row r="182" spans="1:3" ht="13.2" x14ac:dyDescent="0.25">
      <c r="A182" s="61"/>
      <c r="B182" s="155"/>
      <c r="C182" s="61"/>
    </row>
    <row r="183" spans="1:3" ht="13.2" x14ac:dyDescent="0.25">
      <c r="A183" s="61"/>
      <c r="B183" s="155"/>
      <c r="C183" s="61"/>
    </row>
    <row r="184" spans="1:3" ht="13.2" x14ac:dyDescent="0.25">
      <c r="A184" s="61"/>
      <c r="B184" s="155"/>
      <c r="C184" s="61"/>
    </row>
    <row r="185" spans="1:3" ht="13.2" x14ac:dyDescent="0.25">
      <c r="A185" s="61"/>
      <c r="B185" s="155"/>
      <c r="C185" s="61"/>
    </row>
    <row r="186" spans="1:3" ht="13.2" x14ac:dyDescent="0.25">
      <c r="A186" s="61"/>
      <c r="B186" s="155"/>
      <c r="C186" s="61"/>
    </row>
    <row r="187" spans="1:3" ht="13.2" x14ac:dyDescent="0.25">
      <c r="A187" s="61"/>
      <c r="B187" s="155"/>
      <c r="C187" s="61"/>
    </row>
    <row r="188" spans="1:3" ht="13.2" x14ac:dyDescent="0.25">
      <c r="A188" s="61"/>
      <c r="B188" s="155"/>
      <c r="C188" s="61"/>
    </row>
    <row r="189" spans="1:3" ht="13.2" x14ac:dyDescent="0.25">
      <c r="A189" s="61"/>
      <c r="B189" s="155"/>
      <c r="C189" s="61"/>
    </row>
    <row r="190" spans="1:3" ht="13.2" x14ac:dyDescent="0.25">
      <c r="A190" s="61"/>
      <c r="B190" s="155"/>
      <c r="C190" s="61"/>
    </row>
    <row r="191" spans="1:3" ht="13.2" x14ac:dyDescent="0.25">
      <c r="A191" s="61"/>
      <c r="B191" s="155"/>
      <c r="C191" s="61"/>
    </row>
    <row r="192" spans="1:3" ht="13.2" x14ac:dyDescent="0.25">
      <c r="A192" s="61"/>
      <c r="B192" s="155"/>
      <c r="C192" s="61"/>
    </row>
    <row r="193" spans="1:3" ht="13.2" x14ac:dyDescent="0.25">
      <c r="A193" s="61"/>
      <c r="B193" s="155"/>
      <c r="C193" s="61"/>
    </row>
    <row r="194" spans="1:3" ht="13.2" x14ac:dyDescent="0.25">
      <c r="A194" s="61"/>
      <c r="B194" s="155"/>
      <c r="C194" s="61"/>
    </row>
    <row r="195" spans="1:3" ht="13.2" x14ac:dyDescent="0.25">
      <c r="A195" s="61"/>
      <c r="B195" s="155"/>
      <c r="C195" s="61"/>
    </row>
    <row r="196" spans="1:3" ht="13.2" x14ac:dyDescent="0.25">
      <c r="A196" s="61"/>
      <c r="B196" s="155"/>
      <c r="C196" s="61"/>
    </row>
    <row r="197" spans="1:3" ht="13.2" x14ac:dyDescent="0.25">
      <c r="A197" s="61"/>
      <c r="B197" s="155"/>
      <c r="C197" s="61"/>
    </row>
    <row r="198" spans="1:3" ht="13.2" x14ac:dyDescent="0.25">
      <c r="A198" s="61"/>
      <c r="B198" s="155"/>
      <c r="C198" s="61"/>
    </row>
    <row r="199" spans="1:3" ht="13.2" x14ac:dyDescent="0.25">
      <c r="A199" s="61"/>
      <c r="B199" s="155"/>
      <c r="C199" s="61"/>
    </row>
    <row r="200" spans="1:3" ht="13.2" x14ac:dyDescent="0.25">
      <c r="A200" s="61"/>
      <c r="B200" s="155"/>
      <c r="C200" s="61"/>
    </row>
    <row r="201" spans="1:3" ht="13.2" x14ac:dyDescent="0.25">
      <c r="A201" s="61"/>
      <c r="B201" s="155"/>
      <c r="C201" s="61"/>
    </row>
    <row r="202" spans="1:3" ht="13.2" x14ac:dyDescent="0.25">
      <c r="A202" s="61"/>
      <c r="B202" s="155"/>
      <c r="C202" s="61"/>
    </row>
    <row r="203" spans="1:3" ht="13.2" x14ac:dyDescent="0.25">
      <c r="A203" s="61"/>
      <c r="B203" s="155"/>
      <c r="C203" s="61"/>
    </row>
    <row r="204" spans="1:3" ht="13.2" x14ac:dyDescent="0.25">
      <c r="A204" s="61"/>
      <c r="B204" s="155"/>
      <c r="C204" s="61"/>
    </row>
    <row r="205" spans="1:3" ht="13.2" x14ac:dyDescent="0.25">
      <c r="A205" s="61"/>
      <c r="B205" s="155"/>
      <c r="C205" s="61"/>
    </row>
    <row r="206" spans="1:3" ht="13.2" x14ac:dyDescent="0.25">
      <c r="A206" s="61"/>
      <c r="B206" s="155"/>
      <c r="C206" s="61"/>
    </row>
    <row r="207" spans="1:3" ht="13.2" x14ac:dyDescent="0.25">
      <c r="A207" s="61"/>
      <c r="B207" s="155"/>
      <c r="C207" s="61"/>
    </row>
    <row r="208" spans="1:3" ht="13.2" x14ac:dyDescent="0.25">
      <c r="A208" s="61"/>
      <c r="B208" s="155"/>
      <c r="C208" s="61"/>
    </row>
    <row r="209" spans="1:3" ht="13.2" x14ac:dyDescent="0.25">
      <c r="A209" s="61"/>
      <c r="B209" s="155"/>
      <c r="C209" s="61"/>
    </row>
    <row r="210" spans="1:3" ht="13.2" x14ac:dyDescent="0.25">
      <c r="A210" s="61"/>
      <c r="B210" s="155"/>
      <c r="C210" s="61"/>
    </row>
    <row r="211" spans="1:3" ht="13.2" x14ac:dyDescent="0.25">
      <c r="A211" s="61"/>
      <c r="B211" s="155"/>
      <c r="C211" s="61"/>
    </row>
    <row r="212" spans="1:3" ht="13.2" x14ac:dyDescent="0.25">
      <c r="A212" s="61"/>
      <c r="B212" s="155"/>
      <c r="C212" s="61"/>
    </row>
    <row r="213" spans="1:3" ht="13.2" x14ac:dyDescent="0.25">
      <c r="A213" s="61"/>
      <c r="B213" s="155"/>
      <c r="C213" s="61"/>
    </row>
    <row r="214" spans="1:3" ht="13.2" x14ac:dyDescent="0.25">
      <c r="A214" s="61"/>
      <c r="B214" s="155"/>
      <c r="C214" s="61"/>
    </row>
    <row r="215" spans="1:3" ht="13.2" x14ac:dyDescent="0.25">
      <c r="A215" s="61"/>
      <c r="B215" s="155"/>
      <c r="C215" s="61"/>
    </row>
    <row r="216" spans="1:3" ht="13.2" x14ac:dyDescent="0.25">
      <c r="A216" s="61"/>
      <c r="B216" s="155"/>
      <c r="C216" s="61"/>
    </row>
    <row r="217" spans="1:3" ht="13.2" x14ac:dyDescent="0.25">
      <c r="A217" s="61"/>
      <c r="B217" s="155"/>
      <c r="C217" s="61"/>
    </row>
    <row r="218" spans="1:3" ht="13.2" x14ac:dyDescent="0.25">
      <c r="A218" s="61"/>
      <c r="B218" s="155"/>
      <c r="C218" s="61"/>
    </row>
    <row r="219" spans="1:3" ht="13.2" x14ac:dyDescent="0.25">
      <c r="A219" s="61"/>
      <c r="B219" s="155"/>
      <c r="C219" s="61"/>
    </row>
    <row r="220" spans="1:3" ht="13.2" x14ac:dyDescent="0.25">
      <c r="A220" s="61"/>
      <c r="B220" s="155"/>
      <c r="C220" s="61"/>
    </row>
    <row r="221" spans="1:3" ht="13.2" x14ac:dyDescent="0.25">
      <c r="A221" s="61"/>
      <c r="B221" s="155"/>
      <c r="C221" s="61"/>
    </row>
    <row r="222" spans="1:3" ht="13.2" x14ac:dyDescent="0.25">
      <c r="A222" s="61"/>
      <c r="B222" s="155"/>
      <c r="C222" s="61"/>
    </row>
    <row r="223" spans="1:3" ht="13.2" x14ac:dyDescent="0.25">
      <c r="A223" s="61"/>
      <c r="B223" s="155"/>
      <c r="C223" s="61"/>
    </row>
    <row r="224" spans="1:3" ht="13.2" x14ac:dyDescent="0.25">
      <c r="A224" s="61"/>
      <c r="B224" s="155"/>
      <c r="C224" s="61"/>
    </row>
    <row r="225" spans="1:3" ht="13.2" x14ac:dyDescent="0.25">
      <c r="A225" s="61"/>
      <c r="B225" s="155"/>
      <c r="C225" s="61"/>
    </row>
    <row r="226" spans="1:3" ht="13.2" x14ac:dyDescent="0.25">
      <c r="A226" s="61"/>
      <c r="B226" s="155"/>
      <c r="C226" s="61"/>
    </row>
    <row r="227" spans="1:3" ht="13.2" x14ac:dyDescent="0.25">
      <c r="A227" s="61"/>
      <c r="B227" s="155"/>
      <c r="C227" s="61"/>
    </row>
    <row r="228" spans="1:3" ht="13.2" x14ac:dyDescent="0.25">
      <c r="A228" s="61"/>
      <c r="B228" s="155"/>
      <c r="C228" s="61"/>
    </row>
    <row r="229" spans="1:3" ht="13.2" x14ac:dyDescent="0.25">
      <c r="A229" s="61"/>
      <c r="B229" s="155"/>
      <c r="C229" s="61"/>
    </row>
    <row r="230" spans="1:3" ht="13.2" x14ac:dyDescent="0.25">
      <c r="A230" s="61"/>
      <c r="B230" s="155"/>
      <c r="C230" s="61"/>
    </row>
    <row r="231" spans="1:3" ht="13.2" x14ac:dyDescent="0.25">
      <c r="A231" s="61"/>
      <c r="B231" s="155"/>
      <c r="C231" s="61"/>
    </row>
    <row r="232" spans="1:3" ht="13.2" x14ac:dyDescent="0.25">
      <c r="A232" s="61"/>
      <c r="B232" s="155"/>
      <c r="C232" s="61"/>
    </row>
    <row r="233" spans="1:3" ht="13.2" x14ac:dyDescent="0.25">
      <c r="A233" s="61"/>
      <c r="B233" s="155"/>
      <c r="C233" s="61"/>
    </row>
    <row r="234" spans="1:3" ht="13.2" x14ac:dyDescent="0.25">
      <c r="A234" s="61"/>
      <c r="B234" s="155"/>
      <c r="C234" s="61"/>
    </row>
    <row r="235" spans="1:3" ht="13.2" x14ac:dyDescent="0.25">
      <c r="A235" s="61"/>
      <c r="B235" s="155"/>
      <c r="C235" s="61"/>
    </row>
    <row r="236" spans="1:3" ht="13.2" x14ac:dyDescent="0.25">
      <c r="A236" s="61"/>
      <c r="B236" s="155"/>
      <c r="C236" s="61"/>
    </row>
    <row r="237" spans="1:3" ht="13.2" x14ac:dyDescent="0.25">
      <c r="A237" s="61"/>
      <c r="B237" s="155"/>
      <c r="C237" s="61"/>
    </row>
    <row r="238" spans="1:3" ht="13.2" x14ac:dyDescent="0.25">
      <c r="A238" s="61"/>
      <c r="B238" s="155"/>
      <c r="C238" s="61"/>
    </row>
    <row r="239" spans="1:3" ht="13.2" x14ac:dyDescent="0.25">
      <c r="A239" s="61"/>
      <c r="B239" s="155"/>
      <c r="C239" s="61"/>
    </row>
    <row r="240" spans="1:3" ht="13.2" x14ac:dyDescent="0.25">
      <c r="A240" s="61"/>
      <c r="B240" s="155"/>
      <c r="C240" s="61"/>
    </row>
    <row r="241" spans="1:3" ht="13.2" x14ac:dyDescent="0.25">
      <c r="A241" s="61"/>
      <c r="B241" s="155"/>
      <c r="C241" s="61"/>
    </row>
    <row r="242" spans="1:3" ht="13.2" x14ac:dyDescent="0.25">
      <c r="A242" s="61"/>
      <c r="B242" s="155"/>
      <c r="C242" s="61"/>
    </row>
    <row r="243" spans="1:3" ht="13.2" x14ac:dyDescent="0.25">
      <c r="A243" s="61"/>
      <c r="B243" s="155"/>
      <c r="C243" s="61"/>
    </row>
    <row r="244" spans="1:3" ht="13.2" x14ac:dyDescent="0.25">
      <c r="A244" s="61"/>
      <c r="B244" s="155"/>
      <c r="C244" s="61"/>
    </row>
    <row r="245" spans="1:3" ht="13.2" x14ac:dyDescent="0.25">
      <c r="A245" s="61"/>
      <c r="B245" s="155"/>
      <c r="C245" s="61"/>
    </row>
    <row r="246" spans="1:3" ht="13.2" x14ac:dyDescent="0.25">
      <c r="A246" s="61"/>
      <c r="B246" s="155"/>
      <c r="C246" s="61"/>
    </row>
    <row r="247" spans="1:3" ht="13.2" x14ac:dyDescent="0.25">
      <c r="A247" s="61"/>
      <c r="B247" s="155"/>
      <c r="C247" s="61"/>
    </row>
    <row r="248" spans="1:3" ht="13.2" x14ac:dyDescent="0.25">
      <c r="A248" s="61"/>
      <c r="B248" s="155"/>
      <c r="C248" s="61"/>
    </row>
    <row r="249" spans="1:3" ht="13.2" x14ac:dyDescent="0.25">
      <c r="A249" s="61"/>
      <c r="B249" s="155"/>
      <c r="C249" s="61"/>
    </row>
    <row r="250" spans="1:3" ht="13.2" x14ac:dyDescent="0.25">
      <c r="A250" s="61"/>
      <c r="B250" s="155"/>
      <c r="C250" s="61"/>
    </row>
    <row r="251" spans="1:3" ht="13.2" x14ac:dyDescent="0.25">
      <c r="A251" s="61"/>
      <c r="B251" s="155"/>
      <c r="C251" s="61"/>
    </row>
    <row r="252" spans="1:3" ht="13.2" x14ac:dyDescent="0.25">
      <c r="A252" s="61"/>
      <c r="B252" s="155"/>
      <c r="C252" s="61"/>
    </row>
    <row r="253" spans="1:3" ht="13.2" x14ac:dyDescent="0.25">
      <c r="A253" s="61"/>
      <c r="B253" s="155"/>
      <c r="C253" s="61"/>
    </row>
    <row r="254" spans="1:3" ht="13.2" x14ac:dyDescent="0.25">
      <c r="A254" s="61"/>
      <c r="B254" s="155"/>
      <c r="C254" s="61"/>
    </row>
    <row r="255" spans="1:3" ht="13.2" x14ac:dyDescent="0.25">
      <c r="A255" s="61"/>
      <c r="B255" s="155"/>
      <c r="C255" s="61"/>
    </row>
    <row r="256" spans="1:3" ht="13.2" x14ac:dyDescent="0.25">
      <c r="A256" s="61"/>
      <c r="B256" s="155"/>
      <c r="C256" s="61"/>
    </row>
    <row r="257" spans="1:3" ht="13.2" x14ac:dyDescent="0.25">
      <c r="A257" s="61"/>
      <c r="B257" s="155"/>
      <c r="C257" s="61"/>
    </row>
    <row r="258" spans="1:3" ht="13.2" x14ac:dyDescent="0.25">
      <c r="A258" s="61"/>
      <c r="B258" s="155"/>
      <c r="C258" s="61"/>
    </row>
    <row r="259" spans="1:3" ht="13.2" x14ac:dyDescent="0.25">
      <c r="A259" s="61"/>
      <c r="B259" s="155"/>
      <c r="C259" s="61"/>
    </row>
    <row r="260" spans="1:3" ht="13.2" x14ac:dyDescent="0.25">
      <c r="A260" s="61"/>
      <c r="B260" s="155"/>
      <c r="C260" s="61"/>
    </row>
    <row r="261" spans="1:3" ht="13.2" x14ac:dyDescent="0.25">
      <c r="A261" s="61"/>
      <c r="B261" s="155"/>
      <c r="C261" s="61"/>
    </row>
    <row r="262" spans="1:3" ht="13.2" x14ac:dyDescent="0.25">
      <c r="A262" s="61"/>
      <c r="B262" s="155"/>
      <c r="C262" s="61"/>
    </row>
    <row r="263" spans="1:3" ht="13.2" x14ac:dyDescent="0.25">
      <c r="A263" s="61"/>
      <c r="B263" s="155"/>
      <c r="C263" s="61"/>
    </row>
    <row r="264" spans="1:3" ht="13.2" x14ac:dyDescent="0.25">
      <c r="A264" s="61"/>
      <c r="B264" s="155"/>
      <c r="C264" s="61"/>
    </row>
    <row r="265" spans="1:3" ht="13.2" x14ac:dyDescent="0.25">
      <c r="A265" s="61"/>
      <c r="B265" s="155"/>
      <c r="C265" s="61"/>
    </row>
    <row r="266" spans="1:3" ht="13.2" x14ac:dyDescent="0.25">
      <c r="A266" s="61"/>
      <c r="B266" s="155"/>
      <c r="C266" s="61"/>
    </row>
    <row r="267" spans="1:3" ht="13.2" x14ac:dyDescent="0.25">
      <c r="A267" s="61"/>
      <c r="B267" s="155"/>
      <c r="C267" s="61"/>
    </row>
    <row r="268" spans="1:3" ht="13.2" x14ac:dyDescent="0.25">
      <c r="A268" s="61"/>
      <c r="B268" s="155"/>
      <c r="C268" s="61"/>
    </row>
    <row r="269" spans="1:3" ht="13.2" x14ac:dyDescent="0.25">
      <c r="A269" s="61"/>
      <c r="B269" s="155"/>
      <c r="C269" s="61"/>
    </row>
    <row r="270" spans="1:3" ht="13.2" x14ac:dyDescent="0.25">
      <c r="A270" s="61"/>
      <c r="B270" s="155"/>
      <c r="C270" s="61"/>
    </row>
    <row r="271" spans="1:3" ht="13.2" x14ac:dyDescent="0.25">
      <c r="A271" s="61"/>
      <c r="B271" s="155"/>
      <c r="C271" s="61"/>
    </row>
    <row r="272" spans="1:3" ht="13.2" x14ac:dyDescent="0.25">
      <c r="A272" s="61"/>
      <c r="B272" s="155"/>
      <c r="C272" s="61"/>
    </row>
    <row r="273" spans="1:3" ht="13.2" x14ac:dyDescent="0.25">
      <c r="A273" s="61"/>
      <c r="B273" s="155"/>
      <c r="C273" s="61"/>
    </row>
    <row r="274" spans="1:3" ht="13.2" x14ac:dyDescent="0.25">
      <c r="A274" s="61"/>
      <c r="B274" s="155"/>
      <c r="C274" s="61"/>
    </row>
    <row r="275" spans="1:3" ht="13.2" x14ac:dyDescent="0.25">
      <c r="A275" s="61"/>
      <c r="B275" s="155"/>
      <c r="C275" s="61"/>
    </row>
    <row r="276" spans="1:3" ht="13.2" x14ac:dyDescent="0.25">
      <c r="A276" s="61"/>
      <c r="B276" s="155"/>
      <c r="C276" s="61"/>
    </row>
    <row r="277" spans="1:3" ht="13.2" x14ac:dyDescent="0.25">
      <c r="A277" s="61"/>
      <c r="B277" s="155"/>
      <c r="C277" s="61"/>
    </row>
    <row r="278" spans="1:3" ht="13.2" x14ac:dyDescent="0.25">
      <c r="A278" s="61"/>
      <c r="B278" s="155"/>
      <c r="C278" s="61"/>
    </row>
    <row r="279" spans="1:3" ht="13.2" x14ac:dyDescent="0.25">
      <c r="A279" s="61"/>
      <c r="B279" s="155"/>
      <c r="C279" s="61"/>
    </row>
    <row r="280" spans="1:3" ht="13.2" x14ac:dyDescent="0.25">
      <c r="A280" s="61"/>
      <c r="B280" s="155"/>
      <c r="C280" s="61"/>
    </row>
    <row r="281" spans="1:3" ht="13.2" x14ac:dyDescent="0.25">
      <c r="A281" s="61"/>
      <c r="B281" s="155"/>
      <c r="C281" s="61"/>
    </row>
    <row r="282" spans="1:3" ht="13.2" x14ac:dyDescent="0.25">
      <c r="A282" s="61"/>
      <c r="B282" s="155"/>
      <c r="C282" s="61"/>
    </row>
    <row r="283" spans="1:3" ht="13.2" x14ac:dyDescent="0.25">
      <c r="A283" s="61"/>
      <c r="B283" s="155"/>
      <c r="C283" s="61"/>
    </row>
    <row r="284" spans="1:3" ht="13.2" x14ac:dyDescent="0.25">
      <c r="A284" s="61"/>
      <c r="B284" s="155"/>
      <c r="C284" s="61"/>
    </row>
    <row r="285" spans="1:3" ht="13.2" x14ac:dyDescent="0.25">
      <c r="A285" s="61"/>
      <c r="B285" s="155"/>
      <c r="C285" s="61"/>
    </row>
    <row r="286" spans="1:3" ht="13.2" x14ac:dyDescent="0.25">
      <c r="A286" s="61"/>
      <c r="B286" s="155"/>
      <c r="C286" s="61"/>
    </row>
    <row r="287" spans="1:3" ht="13.2" x14ac:dyDescent="0.25">
      <c r="A287" s="61"/>
      <c r="B287" s="155"/>
      <c r="C287" s="61"/>
    </row>
    <row r="288" spans="1:3" ht="13.2" x14ac:dyDescent="0.25">
      <c r="A288" s="61"/>
      <c r="B288" s="155"/>
      <c r="C288" s="61"/>
    </row>
    <row r="289" spans="1:3" ht="13.2" x14ac:dyDescent="0.25">
      <c r="A289" s="61"/>
      <c r="B289" s="155"/>
      <c r="C289" s="61"/>
    </row>
    <row r="290" spans="1:3" ht="13.2" x14ac:dyDescent="0.25">
      <c r="A290" s="61"/>
      <c r="B290" s="155"/>
      <c r="C290" s="61"/>
    </row>
    <row r="291" spans="1:3" ht="13.2" x14ac:dyDescent="0.25">
      <c r="A291" s="61"/>
      <c r="B291" s="155"/>
      <c r="C291" s="61"/>
    </row>
    <row r="292" spans="1:3" ht="13.2" x14ac:dyDescent="0.25">
      <c r="A292" s="61"/>
      <c r="B292" s="155"/>
      <c r="C292" s="61"/>
    </row>
    <row r="293" spans="1:3" ht="13.2" x14ac:dyDescent="0.25">
      <c r="A293" s="61"/>
      <c r="B293" s="155"/>
      <c r="C293" s="61"/>
    </row>
    <row r="294" spans="1:3" ht="13.2" x14ac:dyDescent="0.25">
      <c r="A294" s="61"/>
      <c r="B294" s="155"/>
      <c r="C294" s="61"/>
    </row>
    <row r="295" spans="1:3" ht="13.2" x14ac:dyDescent="0.25">
      <c r="A295" s="61"/>
      <c r="B295" s="155"/>
      <c r="C295" s="61"/>
    </row>
    <row r="296" spans="1:3" ht="13.2" x14ac:dyDescent="0.25">
      <c r="A296" s="61"/>
      <c r="B296" s="155"/>
      <c r="C296" s="61"/>
    </row>
    <row r="297" spans="1:3" ht="13.2" x14ac:dyDescent="0.25">
      <c r="A297" s="61"/>
      <c r="B297" s="155"/>
      <c r="C297" s="61"/>
    </row>
    <row r="298" spans="1:3" ht="13.2" x14ac:dyDescent="0.25">
      <c r="A298" s="61"/>
      <c r="B298" s="155"/>
      <c r="C298" s="61"/>
    </row>
    <row r="299" spans="1:3" ht="13.2" x14ac:dyDescent="0.25">
      <c r="A299" s="61"/>
      <c r="B299" s="155"/>
      <c r="C299" s="61"/>
    </row>
    <row r="300" spans="1:3" ht="13.2" x14ac:dyDescent="0.25">
      <c r="A300" s="61"/>
      <c r="B300" s="155"/>
      <c r="C300" s="61"/>
    </row>
    <row r="301" spans="1:3" ht="13.2" x14ac:dyDescent="0.25">
      <c r="A301" s="61"/>
      <c r="B301" s="155"/>
      <c r="C301" s="61"/>
    </row>
    <row r="302" spans="1:3" ht="13.2" x14ac:dyDescent="0.25">
      <c r="A302" s="61"/>
      <c r="B302" s="155"/>
      <c r="C302" s="61"/>
    </row>
    <row r="303" spans="1:3" ht="13.2" x14ac:dyDescent="0.25">
      <c r="A303" s="61"/>
      <c r="B303" s="155"/>
      <c r="C303" s="61"/>
    </row>
    <row r="304" spans="1:3" ht="13.2" x14ac:dyDescent="0.25">
      <c r="A304" s="61"/>
      <c r="B304" s="155"/>
      <c r="C304" s="61"/>
    </row>
    <row r="305" spans="1:3" ht="13.2" x14ac:dyDescent="0.25">
      <c r="A305" s="61"/>
      <c r="B305" s="155"/>
      <c r="C305" s="61"/>
    </row>
    <row r="306" spans="1:3" ht="13.2" x14ac:dyDescent="0.25">
      <c r="A306" s="61"/>
      <c r="B306" s="155"/>
      <c r="C306" s="61"/>
    </row>
    <row r="307" spans="1:3" ht="13.2" x14ac:dyDescent="0.25">
      <c r="A307" s="61"/>
      <c r="B307" s="155"/>
      <c r="C307" s="61"/>
    </row>
    <row r="308" spans="1:3" ht="13.2" x14ac:dyDescent="0.25">
      <c r="A308" s="61"/>
      <c r="B308" s="155"/>
      <c r="C308" s="61"/>
    </row>
    <row r="309" spans="1:3" ht="13.2" x14ac:dyDescent="0.25">
      <c r="A309" s="61"/>
      <c r="B309" s="155"/>
      <c r="C309" s="61"/>
    </row>
    <row r="310" spans="1:3" ht="13.2" x14ac:dyDescent="0.25">
      <c r="A310" s="61"/>
      <c r="B310" s="155"/>
      <c r="C310" s="61"/>
    </row>
    <row r="311" spans="1:3" ht="13.2" x14ac:dyDescent="0.25">
      <c r="A311" s="61"/>
      <c r="B311" s="155"/>
      <c r="C311" s="61"/>
    </row>
    <row r="312" spans="1:3" ht="13.2" x14ac:dyDescent="0.25">
      <c r="A312" s="61"/>
      <c r="B312" s="155"/>
      <c r="C312" s="61"/>
    </row>
    <row r="313" spans="1:3" ht="13.2" x14ac:dyDescent="0.25">
      <c r="A313" s="61"/>
      <c r="B313" s="155"/>
      <c r="C313" s="61"/>
    </row>
    <row r="314" spans="1:3" ht="13.2" x14ac:dyDescent="0.25">
      <c r="A314" s="61"/>
      <c r="B314" s="155"/>
      <c r="C314" s="61"/>
    </row>
    <row r="315" spans="1:3" ht="13.2" x14ac:dyDescent="0.25">
      <c r="A315" s="61"/>
      <c r="B315" s="155"/>
      <c r="C315" s="61"/>
    </row>
    <row r="316" spans="1:3" ht="13.2" x14ac:dyDescent="0.25">
      <c r="A316" s="61"/>
      <c r="B316" s="155"/>
      <c r="C316" s="61"/>
    </row>
    <row r="317" spans="1:3" ht="13.2" x14ac:dyDescent="0.25">
      <c r="A317" s="61"/>
      <c r="B317" s="155"/>
      <c r="C317" s="61"/>
    </row>
    <row r="318" spans="1:3" ht="13.2" x14ac:dyDescent="0.25">
      <c r="A318" s="61"/>
      <c r="B318" s="155"/>
      <c r="C318" s="61"/>
    </row>
    <row r="319" spans="1:3" ht="13.2" x14ac:dyDescent="0.25">
      <c r="A319" s="61"/>
      <c r="B319" s="155"/>
      <c r="C319" s="61"/>
    </row>
    <row r="320" spans="1:3" ht="13.2" x14ac:dyDescent="0.25">
      <c r="A320" s="61"/>
      <c r="B320" s="155"/>
      <c r="C320" s="61"/>
    </row>
    <row r="321" spans="1:3" ht="13.2" x14ac:dyDescent="0.25">
      <c r="A321" s="61"/>
      <c r="B321" s="155"/>
      <c r="C321" s="61"/>
    </row>
    <row r="322" spans="1:3" ht="13.2" x14ac:dyDescent="0.25">
      <c r="A322" s="61"/>
      <c r="B322" s="155"/>
      <c r="C322" s="61"/>
    </row>
    <row r="323" spans="1:3" ht="13.2" x14ac:dyDescent="0.25">
      <c r="A323" s="61"/>
      <c r="B323" s="155"/>
      <c r="C323" s="61"/>
    </row>
    <row r="324" spans="1:3" ht="13.2" x14ac:dyDescent="0.25">
      <c r="A324" s="61"/>
      <c r="B324" s="155"/>
      <c r="C324" s="61"/>
    </row>
    <row r="325" spans="1:3" ht="13.2" x14ac:dyDescent="0.25">
      <c r="A325" s="61"/>
      <c r="B325" s="155"/>
      <c r="C325" s="61"/>
    </row>
    <row r="326" spans="1:3" ht="13.2" x14ac:dyDescent="0.25">
      <c r="A326" s="61"/>
      <c r="B326" s="155"/>
      <c r="C326" s="61"/>
    </row>
    <row r="327" spans="1:3" ht="13.2" x14ac:dyDescent="0.25">
      <c r="A327" s="61"/>
      <c r="B327" s="155"/>
      <c r="C327" s="61"/>
    </row>
    <row r="328" spans="1:3" ht="13.2" x14ac:dyDescent="0.25">
      <c r="A328" s="61"/>
      <c r="B328" s="155"/>
      <c r="C328" s="61"/>
    </row>
    <row r="329" spans="1:3" ht="13.2" x14ac:dyDescent="0.25">
      <c r="A329" s="61"/>
      <c r="B329" s="155"/>
      <c r="C329" s="61"/>
    </row>
    <row r="330" spans="1:3" ht="13.2" x14ac:dyDescent="0.25">
      <c r="A330" s="61"/>
      <c r="B330" s="155"/>
      <c r="C330" s="61"/>
    </row>
    <row r="331" spans="1:3" ht="13.2" x14ac:dyDescent="0.25">
      <c r="A331" s="61"/>
      <c r="B331" s="155"/>
      <c r="C331" s="61"/>
    </row>
    <row r="332" spans="1:3" ht="13.2" x14ac:dyDescent="0.25">
      <c r="A332" s="61"/>
      <c r="B332" s="155"/>
      <c r="C332" s="61"/>
    </row>
    <row r="333" spans="1:3" ht="13.2" x14ac:dyDescent="0.25">
      <c r="A333" s="61"/>
      <c r="B333" s="155"/>
      <c r="C333" s="61"/>
    </row>
    <row r="334" spans="1:3" ht="13.2" x14ac:dyDescent="0.25">
      <c r="A334" s="61"/>
      <c r="B334" s="155"/>
      <c r="C334" s="61"/>
    </row>
    <row r="335" spans="1:3" ht="13.2" x14ac:dyDescent="0.25">
      <c r="A335" s="61"/>
      <c r="B335" s="155"/>
      <c r="C335" s="61"/>
    </row>
    <row r="336" spans="1:3" ht="13.2" x14ac:dyDescent="0.25">
      <c r="A336" s="61"/>
      <c r="B336" s="155"/>
      <c r="C336" s="61"/>
    </row>
    <row r="337" spans="1:3" ht="13.2" x14ac:dyDescent="0.25">
      <c r="A337" s="61"/>
      <c r="B337" s="155"/>
      <c r="C337" s="61"/>
    </row>
    <row r="338" spans="1:3" ht="13.2" x14ac:dyDescent="0.25">
      <c r="A338" s="61"/>
      <c r="B338" s="155"/>
      <c r="C338" s="61"/>
    </row>
    <row r="339" spans="1:3" ht="13.2" x14ac:dyDescent="0.25">
      <c r="A339" s="61"/>
      <c r="B339" s="155"/>
      <c r="C339" s="61"/>
    </row>
    <row r="340" spans="1:3" ht="13.2" x14ac:dyDescent="0.25">
      <c r="A340" s="61"/>
      <c r="B340" s="155"/>
      <c r="C340" s="61"/>
    </row>
    <row r="341" spans="1:3" ht="13.2" x14ac:dyDescent="0.25">
      <c r="A341" s="61"/>
      <c r="B341" s="155"/>
      <c r="C341" s="61"/>
    </row>
    <row r="342" spans="1:3" ht="13.2" x14ac:dyDescent="0.25">
      <c r="A342" s="61"/>
      <c r="B342" s="155"/>
      <c r="C342" s="61"/>
    </row>
    <row r="343" spans="1:3" ht="13.2" x14ac:dyDescent="0.25">
      <c r="A343" s="61"/>
      <c r="B343" s="155"/>
      <c r="C343" s="61"/>
    </row>
    <row r="344" spans="1:3" ht="13.2" x14ac:dyDescent="0.25">
      <c r="A344" s="61"/>
      <c r="B344" s="155"/>
      <c r="C344" s="61"/>
    </row>
    <row r="345" spans="1:3" ht="13.2" x14ac:dyDescent="0.25">
      <c r="A345" s="61"/>
      <c r="B345" s="155"/>
      <c r="C345" s="61"/>
    </row>
    <row r="346" spans="1:3" ht="13.2" x14ac:dyDescent="0.25">
      <c r="A346" s="61"/>
      <c r="B346" s="155"/>
      <c r="C346" s="61"/>
    </row>
    <row r="347" spans="1:3" ht="13.2" x14ac:dyDescent="0.25">
      <c r="A347" s="61"/>
      <c r="B347" s="155"/>
      <c r="C347" s="61"/>
    </row>
    <row r="348" spans="1:3" ht="13.2" x14ac:dyDescent="0.25">
      <c r="A348" s="61"/>
      <c r="B348" s="155"/>
      <c r="C348" s="61"/>
    </row>
    <row r="349" spans="1:3" ht="13.2" x14ac:dyDescent="0.25">
      <c r="A349" s="61"/>
      <c r="B349" s="155"/>
      <c r="C349" s="61"/>
    </row>
    <row r="350" spans="1:3" ht="13.2" x14ac:dyDescent="0.25">
      <c r="A350" s="61"/>
      <c r="B350" s="155"/>
      <c r="C350" s="61"/>
    </row>
    <row r="351" spans="1:3" ht="13.2" x14ac:dyDescent="0.25">
      <c r="A351" s="61"/>
      <c r="B351" s="155"/>
      <c r="C351" s="61"/>
    </row>
    <row r="352" spans="1:3" ht="13.2" x14ac:dyDescent="0.25">
      <c r="A352" s="61"/>
      <c r="B352" s="155"/>
      <c r="C352" s="61"/>
    </row>
    <row r="353" spans="1:3" ht="13.2" x14ac:dyDescent="0.25">
      <c r="A353" s="61"/>
      <c r="B353" s="155"/>
      <c r="C353" s="61"/>
    </row>
    <row r="354" spans="1:3" ht="13.2" x14ac:dyDescent="0.25">
      <c r="A354" s="61"/>
      <c r="B354" s="155"/>
      <c r="C354" s="61"/>
    </row>
    <row r="355" spans="1:3" ht="13.2" x14ac:dyDescent="0.25">
      <c r="A355" s="61"/>
      <c r="B355" s="155"/>
      <c r="C355" s="61"/>
    </row>
    <row r="356" spans="1:3" ht="13.2" x14ac:dyDescent="0.25">
      <c r="A356" s="61"/>
      <c r="B356" s="155"/>
      <c r="C356" s="61"/>
    </row>
    <row r="357" spans="1:3" ht="13.2" x14ac:dyDescent="0.25">
      <c r="A357" s="61"/>
      <c r="B357" s="155"/>
      <c r="C357" s="61"/>
    </row>
    <row r="358" spans="1:3" ht="13.2" x14ac:dyDescent="0.25">
      <c r="A358" s="61"/>
      <c r="B358" s="155"/>
      <c r="C358" s="61"/>
    </row>
    <row r="359" spans="1:3" ht="13.2" x14ac:dyDescent="0.25">
      <c r="A359" s="61"/>
      <c r="B359" s="155"/>
      <c r="C359" s="61"/>
    </row>
    <row r="360" spans="1:3" ht="13.2" x14ac:dyDescent="0.25">
      <c r="A360" s="61"/>
      <c r="B360" s="155"/>
      <c r="C360" s="61"/>
    </row>
    <row r="361" spans="1:3" ht="13.2" x14ac:dyDescent="0.25">
      <c r="A361" s="61"/>
      <c r="B361" s="155"/>
      <c r="C361" s="61"/>
    </row>
    <row r="362" spans="1:3" ht="13.2" x14ac:dyDescent="0.25">
      <c r="A362" s="61"/>
      <c r="B362" s="155"/>
      <c r="C362" s="61"/>
    </row>
    <row r="363" spans="1:3" ht="13.2" x14ac:dyDescent="0.25">
      <c r="A363" s="61"/>
      <c r="B363" s="155"/>
      <c r="C363" s="61"/>
    </row>
    <row r="364" spans="1:3" ht="13.2" x14ac:dyDescent="0.25">
      <c r="A364" s="61"/>
      <c r="B364" s="155"/>
      <c r="C364" s="61"/>
    </row>
    <row r="365" spans="1:3" ht="13.2" x14ac:dyDescent="0.25">
      <c r="A365" s="61"/>
      <c r="B365" s="155"/>
      <c r="C365" s="61"/>
    </row>
    <row r="366" spans="1:3" ht="13.2" x14ac:dyDescent="0.25">
      <c r="A366" s="61"/>
      <c r="B366" s="155"/>
      <c r="C366" s="61"/>
    </row>
    <row r="367" spans="1:3" ht="13.2" x14ac:dyDescent="0.25">
      <c r="A367" s="61"/>
      <c r="B367" s="155"/>
      <c r="C367" s="61"/>
    </row>
    <row r="368" spans="1:3" ht="13.2" x14ac:dyDescent="0.25">
      <c r="A368" s="61"/>
      <c r="B368" s="155"/>
      <c r="C368" s="61"/>
    </row>
    <row r="369" spans="1:3" ht="13.2" x14ac:dyDescent="0.25">
      <c r="A369" s="61"/>
      <c r="B369" s="155"/>
      <c r="C369" s="61"/>
    </row>
    <row r="370" spans="1:3" ht="13.2" x14ac:dyDescent="0.25">
      <c r="A370" s="61"/>
      <c r="B370" s="155"/>
      <c r="C370" s="61"/>
    </row>
    <row r="371" spans="1:3" ht="13.2" x14ac:dyDescent="0.25">
      <c r="A371" s="61"/>
      <c r="B371" s="155"/>
      <c r="C371" s="61"/>
    </row>
    <row r="372" spans="1:3" ht="13.2" x14ac:dyDescent="0.25">
      <c r="A372" s="61"/>
      <c r="B372" s="155"/>
      <c r="C372" s="61"/>
    </row>
    <row r="373" spans="1:3" ht="13.2" x14ac:dyDescent="0.25">
      <c r="A373" s="61"/>
      <c r="B373" s="155"/>
      <c r="C373" s="61"/>
    </row>
    <row r="374" spans="1:3" ht="13.2" x14ac:dyDescent="0.25">
      <c r="A374" s="61"/>
      <c r="B374" s="155"/>
      <c r="C374" s="61"/>
    </row>
    <row r="375" spans="1:3" ht="13.2" x14ac:dyDescent="0.25">
      <c r="A375" s="61"/>
      <c r="B375" s="155"/>
      <c r="C375" s="61"/>
    </row>
    <row r="376" spans="1:3" ht="13.2" x14ac:dyDescent="0.25">
      <c r="A376" s="61"/>
      <c r="B376" s="155"/>
      <c r="C376" s="61"/>
    </row>
    <row r="377" spans="1:3" ht="13.2" x14ac:dyDescent="0.25">
      <c r="A377" s="61"/>
      <c r="B377" s="155"/>
      <c r="C377" s="61"/>
    </row>
    <row r="378" spans="1:3" ht="13.2" x14ac:dyDescent="0.25">
      <c r="A378" s="61"/>
      <c r="B378" s="155"/>
      <c r="C378" s="61"/>
    </row>
    <row r="379" spans="1:3" ht="13.2" x14ac:dyDescent="0.25">
      <c r="A379" s="61"/>
      <c r="B379" s="155"/>
      <c r="C379" s="61"/>
    </row>
    <row r="380" spans="1:3" ht="13.2" x14ac:dyDescent="0.25">
      <c r="A380" s="61"/>
      <c r="B380" s="155"/>
      <c r="C380" s="61"/>
    </row>
    <row r="381" spans="1:3" ht="13.2" x14ac:dyDescent="0.25">
      <c r="A381" s="61"/>
      <c r="B381" s="155"/>
      <c r="C381" s="61"/>
    </row>
    <row r="382" spans="1:3" ht="13.2" x14ac:dyDescent="0.25">
      <c r="A382" s="61"/>
      <c r="B382" s="155"/>
      <c r="C382" s="61"/>
    </row>
    <row r="383" spans="1:3" ht="13.2" x14ac:dyDescent="0.25">
      <c r="A383" s="61"/>
      <c r="B383" s="155"/>
      <c r="C383" s="61"/>
    </row>
    <row r="384" spans="1:3" ht="13.2" x14ac:dyDescent="0.25">
      <c r="A384" s="61"/>
      <c r="B384" s="155"/>
      <c r="C384" s="61"/>
    </row>
    <row r="385" spans="1:3" ht="13.2" x14ac:dyDescent="0.25">
      <c r="A385" s="61"/>
      <c r="B385" s="155"/>
      <c r="C385" s="61"/>
    </row>
    <row r="386" spans="1:3" ht="13.2" x14ac:dyDescent="0.25">
      <c r="A386" s="61"/>
      <c r="B386" s="155"/>
      <c r="C386" s="61"/>
    </row>
    <row r="387" spans="1:3" ht="13.2" x14ac:dyDescent="0.25">
      <c r="A387" s="61"/>
      <c r="B387" s="155"/>
      <c r="C387" s="61"/>
    </row>
    <row r="388" spans="1:3" ht="13.2" x14ac:dyDescent="0.25">
      <c r="A388" s="61"/>
      <c r="B388" s="155"/>
      <c r="C388" s="61"/>
    </row>
    <row r="389" spans="1:3" ht="13.2" x14ac:dyDescent="0.25">
      <c r="A389" s="61"/>
      <c r="B389" s="155"/>
      <c r="C389" s="61"/>
    </row>
    <row r="390" spans="1:3" ht="13.2" x14ac:dyDescent="0.25">
      <c r="A390" s="61"/>
      <c r="B390" s="155"/>
      <c r="C390" s="61"/>
    </row>
    <row r="391" spans="1:3" ht="13.2" x14ac:dyDescent="0.25">
      <c r="A391" s="61"/>
      <c r="B391" s="155"/>
      <c r="C391" s="61"/>
    </row>
    <row r="392" spans="1:3" ht="13.2" x14ac:dyDescent="0.25">
      <c r="A392" s="61"/>
      <c r="B392" s="155"/>
      <c r="C392" s="61"/>
    </row>
    <row r="393" spans="1:3" ht="13.2" x14ac:dyDescent="0.25">
      <c r="A393" s="61"/>
      <c r="B393" s="155"/>
      <c r="C393" s="61"/>
    </row>
    <row r="394" spans="1:3" ht="13.2" x14ac:dyDescent="0.25">
      <c r="A394" s="61"/>
      <c r="B394" s="155"/>
      <c r="C394" s="61"/>
    </row>
    <row r="395" spans="1:3" ht="13.2" x14ac:dyDescent="0.25">
      <c r="A395" s="61"/>
      <c r="B395" s="155"/>
      <c r="C395" s="61"/>
    </row>
    <row r="396" spans="1:3" ht="13.2" x14ac:dyDescent="0.25">
      <c r="A396" s="61"/>
      <c r="B396" s="155"/>
      <c r="C396" s="61"/>
    </row>
    <row r="397" spans="1:3" ht="13.2" x14ac:dyDescent="0.25">
      <c r="A397" s="61"/>
      <c r="B397" s="155"/>
      <c r="C397" s="61"/>
    </row>
    <row r="398" spans="1:3" ht="13.2" x14ac:dyDescent="0.25">
      <c r="A398" s="61"/>
      <c r="B398" s="155"/>
      <c r="C398" s="61"/>
    </row>
    <row r="399" spans="1:3" ht="13.2" x14ac:dyDescent="0.25">
      <c r="A399" s="61"/>
      <c r="B399" s="155"/>
      <c r="C399" s="61"/>
    </row>
    <row r="400" spans="1:3" ht="13.2" x14ac:dyDescent="0.25">
      <c r="A400" s="61"/>
      <c r="B400" s="155"/>
      <c r="C400" s="61"/>
    </row>
    <row r="401" spans="1:3" ht="13.2" x14ac:dyDescent="0.25">
      <c r="A401" s="61"/>
      <c r="B401" s="155"/>
      <c r="C401" s="61"/>
    </row>
    <row r="402" spans="1:3" ht="13.2" x14ac:dyDescent="0.25">
      <c r="A402" s="61"/>
      <c r="B402" s="155"/>
      <c r="C402" s="61"/>
    </row>
    <row r="403" spans="1:3" ht="13.2" x14ac:dyDescent="0.25">
      <c r="A403" s="61"/>
      <c r="B403" s="155"/>
      <c r="C403" s="61"/>
    </row>
    <row r="404" spans="1:3" ht="13.2" x14ac:dyDescent="0.25">
      <c r="A404" s="61"/>
      <c r="B404" s="155"/>
      <c r="C404" s="61"/>
    </row>
    <row r="405" spans="1:3" ht="13.2" x14ac:dyDescent="0.25">
      <c r="A405" s="61"/>
      <c r="B405" s="155"/>
      <c r="C405" s="61"/>
    </row>
    <row r="406" spans="1:3" ht="13.2" x14ac:dyDescent="0.25">
      <c r="A406" s="61"/>
      <c r="B406" s="155"/>
      <c r="C406" s="61"/>
    </row>
    <row r="407" spans="1:3" ht="13.2" x14ac:dyDescent="0.25">
      <c r="A407" s="61"/>
      <c r="B407" s="155"/>
      <c r="C407" s="61"/>
    </row>
    <row r="408" spans="1:3" ht="13.2" x14ac:dyDescent="0.25">
      <c r="A408" s="61"/>
      <c r="B408" s="155"/>
      <c r="C408" s="61"/>
    </row>
    <row r="409" spans="1:3" ht="13.2" x14ac:dyDescent="0.25">
      <c r="A409" s="61"/>
      <c r="B409" s="155"/>
      <c r="C409" s="61"/>
    </row>
    <row r="410" spans="1:3" ht="13.2" x14ac:dyDescent="0.25">
      <c r="A410" s="61"/>
      <c r="B410" s="155"/>
      <c r="C410" s="61"/>
    </row>
    <row r="411" spans="1:3" ht="13.2" x14ac:dyDescent="0.25">
      <c r="A411" s="61"/>
      <c r="B411" s="155"/>
      <c r="C411" s="61"/>
    </row>
    <row r="412" spans="1:3" ht="13.2" x14ac:dyDescent="0.25">
      <c r="A412" s="61"/>
      <c r="B412" s="155"/>
      <c r="C412" s="61"/>
    </row>
    <row r="413" spans="1:3" ht="13.2" x14ac:dyDescent="0.25">
      <c r="A413" s="61"/>
      <c r="B413" s="155"/>
      <c r="C413" s="61"/>
    </row>
    <row r="414" spans="1:3" ht="13.2" x14ac:dyDescent="0.25">
      <c r="A414" s="61"/>
      <c r="B414" s="155"/>
      <c r="C414" s="61"/>
    </row>
    <row r="415" spans="1:3" ht="13.2" x14ac:dyDescent="0.25">
      <c r="A415" s="61"/>
      <c r="B415" s="155"/>
      <c r="C415" s="61"/>
    </row>
    <row r="416" spans="1:3" ht="13.2" x14ac:dyDescent="0.25">
      <c r="A416" s="61"/>
      <c r="B416" s="155"/>
      <c r="C416" s="61"/>
    </row>
    <row r="417" spans="1:3" ht="13.2" x14ac:dyDescent="0.25">
      <c r="A417" s="61"/>
      <c r="B417" s="155"/>
      <c r="C417" s="61"/>
    </row>
    <row r="418" spans="1:3" ht="13.2" x14ac:dyDescent="0.25">
      <c r="A418" s="61"/>
      <c r="B418" s="155"/>
      <c r="C418" s="61"/>
    </row>
    <row r="419" spans="1:3" ht="13.2" x14ac:dyDescent="0.25">
      <c r="A419" s="61"/>
      <c r="B419" s="155"/>
      <c r="C419" s="61"/>
    </row>
    <row r="420" spans="1:3" ht="13.2" x14ac:dyDescent="0.25">
      <c r="A420" s="61"/>
      <c r="B420" s="155"/>
      <c r="C420" s="61"/>
    </row>
    <row r="421" spans="1:3" ht="13.2" x14ac:dyDescent="0.25">
      <c r="A421" s="61"/>
      <c r="B421" s="155"/>
      <c r="C421" s="61"/>
    </row>
    <row r="422" spans="1:3" ht="13.2" x14ac:dyDescent="0.25">
      <c r="A422" s="61"/>
      <c r="B422" s="155"/>
      <c r="C422" s="61"/>
    </row>
    <row r="423" spans="1:3" ht="13.2" x14ac:dyDescent="0.25">
      <c r="A423" s="61"/>
      <c r="B423" s="155"/>
      <c r="C423" s="61"/>
    </row>
    <row r="424" spans="1:3" ht="13.2" x14ac:dyDescent="0.25">
      <c r="A424" s="61"/>
      <c r="B424" s="155"/>
      <c r="C424" s="61"/>
    </row>
    <row r="425" spans="1:3" ht="13.2" x14ac:dyDescent="0.25">
      <c r="A425" s="61"/>
      <c r="B425" s="155"/>
      <c r="C425" s="61"/>
    </row>
    <row r="426" spans="1:3" ht="13.2" x14ac:dyDescent="0.25">
      <c r="A426" s="61"/>
      <c r="B426" s="155"/>
      <c r="C426" s="61"/>
    </row>
    <row r="427" spans="1:3" ht="13.2" x14ac:dyDescent="0.25">
      <c r="A427" s="61"/>
      <c r="B427" s="155"/>
      <c r="C427" s="61"/>
    </row>
    <row r="428" spans="1:3" ht="13.2" x14ac:dyDescent="0.25">
      <c r="A428" s="61"/>
      <c r="B428" s="155"/>
      <c r="C428" s="61"/>
    </row>
    <row r="429" spans="1:3" ht="13.2" x14ac:dyDescent="0.25">
      <c r="A429" s="61"/>
      <c r="B429" s="155"/>
      <c r="C429" s="61"/>
    </row>
    <row r="430" spans="1:3" ht="13.2" x14ac:dyDescent="0.25">
      <c r="A430" s="61"/>
      <c r="B430" s="155"/>
      <c r="C430" s="61"/>
    </row>
    <row r="431" spans="1:3" ht="13.2" x14ac:dyDescent="0.25">
      <c r="A431" s="61"/>
      <c r="B431" s="155"/>
      <c r="C431" s="61"/>
    </row>
    <row r="432" spans="1:3" ht="13.2" x14ac:dyDescent="0.25">
      <c r="A432" s="61"/>
      <c r="B432" s="155"/>
      <c r="C432" s="61"/>
    </row>
    <row r="433" spans="1:3" ht="13.2" x14ac:dyDescent="0.25">
      <c r="A433" s="61"/>
      <c r="B433" s="155"/>
      <c r="C433" s="61"/>
    </row>
    <row r="434" spans="1:3" ht="13.2" x14ac:dyDescent="0.25">
      <c r="A434" s="61"/>
      <c r="B434" s="155"/>
      <c r="C434" s="61"/>
    </row>
    <row r="435" spans="1:3" ht="13.2" x14ac:dyDescent="0.25">
      <c r="A435" s="61"/>
      <c r="B435" s="155"/>
      <c r="C435" s="61"/>
    </row>
    <row r="436" spans="1:3" ht="13.2" x14ac:dyDescent="0.25">
      <c r="A436" s="61"/>
      <c r="B436" s="155"/>
      <c r="C436" s="61"/>
    </row>
    <row r="437" spans="1:3" ht="13.2" x14ac:dyDescent="0.25">
      <c r="A437" s="61"/>
      <c r="B437" s="155"/>
      <c r="C437" s="61"/>
    </row>
    <row r="438" spans="1:3" ht="13.2" x14ac:dyDescent="0.25">
      <c r="A438" s="61"/>
      <c r="B438" s="155"/>
      <c r="C438" s="61"/>
    </row>
    <row r="439" spans="1:3" ht="13.2" x14ac:dyDescent="0.25">
      <c r="A439" s="61"/>
      <c r="B439" s="155"/>
      <c r="C439" s="61"/>
    </row>
    <row r="440" spans="1:3" ht="13.2" x14ac:dyDescent="0.25">
      <c r="A440" s="61"/>
      <c r="B440" s="155"/>
      <c r="C440" s="61"/>
    </row>
    <row r="441" spans="1:3" ht="13.2" x14ac:dyDescent="0.25">
      <c r="A441" s="61"/>
      <c r="B441" s="155"/>
      <c r="C441" s="61"/>
    </row>
    <row r="442" spans="1:3" ht="13.2" x14ac:dyDescent="0.25">
      <c r="A442" s="61"/>
      <c r="B442" s="155"/>
      <c r="C442" s="61"/>
    </row>
    <row r="443" spans="1:3" ht="13.2" x14ac:dyDescent="0.25">
      <c r="A443" s="61"/>
      <c r="B443" s="155"/>
      <c r="C443" s="61"/>
    </row>
    <row r="444" spans="1:3" ht="13.2" x14ac:dyDescent="0.25">
      <c r="A444" s="61"/>
      <c r="B444" s="155"/>
      <c r="C444" s="61"/>
    </row>
    <row r="445" spans="1:3" ht="13.2" x14ac:dyDescent="0.25">
      <c r="A445" s="61"/>
      <c r="B445" s="155"/>
      <c r="C445" s="61"/>
    </row>
    <row r="446" spans="1:3" ht="13.2" x14ac:dyDescent="0.25">
      <c r="A446" s="61"/>
      <c r="B446" s="155"/>
      <c r="C446" s="61"/>
    </row>
    <row r="447" spans="1:3" ht="13.2" x14ac:dyDescent="0.25">
      <c r="A447" s="61"/>
      <c r="B447" s="155"/>
      <c r="C447" s="61"/>
    </row>
    <row r="448" spans="1:3" ht="13.2" x14ac:dyDescent="0.25">
      <c r="A448" s="61"/>
      <c r="B448" s="155"/>
      <c r="C448" s="61"/>
    </row>
    <row r="449" spans="1:3" ht="13.2" x14ac:dyDescent="0.25">
      <c r="A449" s="61"/>
      <c r="B449" s="155"/>
      <c r="C449" s="61"/>
    </row>
    <row r="450" spans="1:3" ht="13.2" x14ac:dyDescent="0.25">
      <c r="A450" s="61"/>
      <c r="B450" s="155"/>
      <c r="C450" s="61"/>
    </row>
    <row r="451" spans="1:3" ht="13.2" x14ac:dyDescent="0.25">
      <c r="A451" s="61"/>
      <c r="B451" s="155"/>
      <c r="C451" s="61"/>
    </row>
    <row r="452" spans="1:3" ht="13.2" x14ac:dyDescent="0.25">
      <c r="A452" s="61"/>
      <c r="B452" s="155"/>
      <c r="C452" s="61"/>
    </row>
    <row r="453" spans="1:3" ht="13.2" x14ac:dyDescent="0.25">
      <c r="A453" s="61"/>
      <c r="B453" s="155"/>
      <c r="C453" s="61"/>
    </row>
    <row r="454" spans="1:3" ht="13.2" x14ac:dyDescent="0.25">
      <c r="A454" s="61"/>
      <c r="B454" s="155"/>
      <c r="C454" s="61"/>
    </row>
    <row r="455" spans="1:3" ht="13.2" x14ac:dyDescent="0.25">
      <c r="A455" s="61"/>
      <c r="B455" s="155"/>
      <c r="C455" s="61"/>
    </row>
    <row r="456" spans="1:3" ht="13.2" x14ac:dyDescent="0.25">
      <c r="A456" s="61"/>
      <c r="B456" s="155"/>
      <c r="C456" s="61"/>
    </row>
    <row r="457" spans="1:3" ht="13.2" x14ac:dyDescent="0.25">
      <c r="A457" s="61"/>
      <c r="B457" s="155"/>
      <c r="C457" s="61"/>
    </row>
    <row r="458" spans="1:3" ht="13.2" x14ac:dyDescent="0.25">
      <c r="A458" s="61"/>
      <c r="B458" s="155"/>
      <c r="C458" s="61"/>
    </row>
    <row r="459" spans="1:3" ht="13.2" x14ac:dyDescent="0.25">
      <c r="A459" s="61"/>
      <c r="B459" s="155"/>
      <c r="C459" s="61"/>
    </row>
    <row r="460" spans="1:3" ht="13.2" x14ac:dyDescent="0.25">
      <c r="A460" s="61"/>
      <c r="B460" s="155"/>
      <c r="C460" s="61"/>
    </row>
    <row r="461" spans="1:3" ht="13.2" x14ac:dyDescent="0.25">
      <c r="A461" s="61"/>
      <c r="B461" s="155"/>
      <c r="C461" s="61"/>
    </row>
    <row r="462" spans="1:3" ht="13.2" x14ac:dyDescent="0.25">
      <c r="A462" s="61"/>
      <c r="B462" s="155"/>
      <c r="C462" s="61"/>
    </row>
    <row r="463" spans="1:3" ht="13.2" x14ac:dyDescent="0.25">
      <c r="A463" s="61"/>
      <c r="B463" s="155"/>
      <c r="C463" s="61"/>
    </row>
    <row r="464" spans="1:3" ht="13.2" x14ac:dyDescent="0.25">
      <c r="A464" s="61"/>
      <c r="B464" s="155"/>
      <c r="C464" s="61"/>
    </row>
    <row r="465" spans="1:3" ht="13.2" x14ac:dyDescent="0.25">
      <c r="A465" s="61"/>
      <c r="B465" s="155"/>
      <c r="C465" s="61"/>
    </row>
    <row r="466" spans="1:3" ht="13.2" x14ac:dyDescent="0.25">
      <c r="A466" s="61"/>
      <c r="B466" s="155"/>
      <c r="C466" s="61"/>
    </row>
    <row r="467" spans="1:3" ht="13.2" x14ac:dyDescent="0.25">
      <c r="A467" s="61"/>
      <c r="B467" s="155"/>
      <c r="C467" s="61"/>
    </row>
    <row r="468" spans="1:3" ht="13.2" x14ac:dyDescent="0.25">
      <c r="A468" s="61"/>
      <c r="B468" s="155"/>
      <c r="C468" s="61"/>
    </row>
    <row r="469" spans="1:3" ht="13.2" x14ac:dyDescent="0.25">
      <c r="A469" s="61"/>
      <c r="B469" s="155"/>
      <c r="C469" s="61"/>
    </row>
    <row r="470" spans="1:3" ht="13.2" x14ac:dyDescent="0.25">
      <c r="A470" s="61"/>
      <c r="B470" s="155"/>
      <c r="C470" s="61"/>
    </row>
    <row r="471" spans="1:3" ht="13.2" x14ac:dyDescent="0.25">
      <c r="A471" s="61"/>
      <c r="B471" s="155"/>
      <c r="C471" s="61"/>
    </row>
    <row r="472" spans="1:3" ht="13.2" x14ac:dyDescent="0.25">
      <c r="A472" s="61"/>
      <c r="B472" s="155"/>
      <c r="C472" s="61"/>
    </row>
    <row r="473" spans="1:3" ht="13.2" x14ac:dyDescent="0.25">
      <c r="A473" s="61"/>
      <c r="B473" s="155"/>
      <c r="C473" s="61"/>
    </row>
    <row r="474" spans="1:3" ht="13.2" x14ac:dyDescent="0.25">
      <c r="A474" s="61"/>
      <c r="B474" s="155"/>
      <c r="C474" s="61"/>
    </row>
    <row r="475" spans="1:3" ht="13.2" x14ac:dyDescent="0.25">
      <c r="A475" s="61"/>
      <c r="B475" s="155"/>
      <c r="C475" s="61"/>
    </row>
    <row r="476" spans="1:3" ht="13.2" x14ac:dyDescent="0.25">
      <c r="A476" s="61"/>
      <c r="B476" s="155"/>
      <c r="C476" s="61"/>
    </row>
    <row r="477" spans="1:3" ht="13.2" x14ac:dyDescent="0.25">
      <c r="A477" s="61"/>
      <c r="B477" s="155"/>
      <c r="C477" s="61"/>
    </row>
    <row r="478" spans="1:3" ht="13.2" x14ac:dyDescent="0.25">
      <c r="A478" s="61"/>
      <c r="B478" s="155"/>
      <c r="C478" s="61"/>
    </row>
    <row r="479" spans="1:3" ht="13.2" x14ac:dyDescent="0.25">
      <c r="A479" s="61"/>
      <c r="B479" s="155"/>
      <c r="C479" s="61"/>
    </row>
    <row r="480" spans="1:3" ht="13.2" x14ac:dyDescent="0.25">
      <c r="A480" s="61"/>
      <c r="B480" s="155"/>
      <c r="C480" s="61"/>
    </row>
    <row r="481" spans="1:3" ht="13.2" x14ac:dyDescent="0.25">
      <c r="A481" s="61"/>
      <c r="B481" s="155"/>
      <c r="C481" s="61"/>
    </row>
    <row r="482" spans="1:3" ht="13.2" x14ac:dyDescent="0.25">
      <c r="A482" s="61"/>
      <c r="B482" s="155"/>
      <c r="C482" s="61"/>
    </row>
    <row r="483" spans="1:3" ht="13.2" x14ac:dyDescent="0.25">
      <c r="A483" s="61"/>
      <c r="B483" s="155"/>
      <c r="C483" s="61"/>
    </row>
    <row r="484" spans="1:3" ht="13.2" x14ac:dyDescent="0.25">
      <c r="A484" s="61"/>
      <c r="B484" s="155"/>
      <c r="C484" s="61"/>
    </row>
    <row r="485" spans="1:3" ht="13.2" x14ac:dyDescent="0.25">
      <c r="A485" s="61"/>
      <c r="B485" s="155"/>
      <c r="C485" s="61"/>
    </row>
    <row r="486" spans="1:3" ht="13.2" x14ac:dyDescent="0.25">
      <c r="A486" s="61"/>
      <c r="B486" s="155"/>
      <c r="C486" s="61"/>
    </row>
    <row r="487" spans="1:3" ht="13.2" x14ac:dyDescent="0.25">
      <c r="A487" s="61"/>
      <c r="B487" s="155"/>
      <c r="C487" s="61"/>
    </row>
    <row r="488" spans="1:3" ht="13.2" x14ac:dyDescent="0.25">
      <c r="A488" s="61"/>
      <c r="B488" s="155"/>
      <c r="C488" s="61"/>
    </row>
    <row r="489" spans="1:3" ht="13.2" x14ac:dyDescent="0.25">
      <c r="A489" s="61"/>
      <c r="B489" s="155"/>
      <c r="C489" s="61"/>
    </row>
    <row r="490" spans="1:3" ht="13.2" x14ac:dyDescent="0.25">
      <c r="A490" s="61"/>
      <c r="B490" s="155"/>
      <c r="C490" s="61"/>
    </row>
    <row r="491" spans="1:3" ht="13.2" x14ac:dyDescent="0.25">
      <c r="A491" s="61"/>
      <c r="B491" s="155"/>
      <c r="C491" s="61"/>
    </row>
    <row r="492" spans="1:3" ht="13.2" x14ac:dyDescent="0.25">
      <c r="A492" s="61"/>
      <c r="B492" s="155"/>
      <c r="C492" s="61"/>
    </row>
    <row r="493" spans="1:3" ht="13.2" x14ac:dyDescent="0.25">
      <c r="A493" s="61"/>
      <c r="B493" s="155"/>
      <c r="C493" s="61"/>
    </row>
    <row r="494" spans="1:3" ht="13.2" x14ac:dyDescent="0.25">
      <c r="A494" s="61"/>
      <c r="B494" s="155"/>
      <c r="C494" s="61"/>
    </row>
    <row r="495" spans="1:3" ht="13.2" x14ac:dyDescent="0.25">
      <c r="A495" s="61"/>
      <c r="B495" s="155"/>
      <c r="C495" s="61"/>
    </row>
    <row r="496" spans="1:3" ht="13.2" x14ac:dyDescent="0.25">
      <c r="A496" s="61"/>
      <c r="B496" s="155"/>
      <c r="C496" s="61"/>
    </row>
    <row r="497" spans="1:3" ht="13.2" x14ac:dyDescent="0.25">
      <c r="A497" s="61"/>
      <c r="B497" s="155"/>
      <c r="C497" s="61"/>
    </row>
    <row r="498" spans="1:3" ht="13.2" x14ac:dyDescent="0.25">
      <c r="A498" s="61"/>
      <c r="B498" s="155"/>
      <c r="C498" s="61"/>
    </row>
    <row r="499" spans="1:3" ht="13.2" x14ac:dyDescent="0.25">
      <c r="A499" s="61"/>
      <c r="B499" s="155"/>
      <c r="C499" s="61"/>
    </row>
    <row r="500" spans="1:3" ht="13.2" x14ac:dyDescent="0.25">
      <c r="A500" s="61"/>
      <c r="B500" s="155"/>
      <c r="C500" s="61"/>
    </row>
    <row r="501" spans="1:3" ht="13.2" x14ac:dyDescent="0.25">
      <c r="A501" s="61"/>
      <c r="B501" s="155"/>
      <c r="C501" s="61"/>
    </row>
    <row r="502" spans="1:3" ht="13.2" x14ac:dyDescent="0.25">
      <c r="A502" s="61"/>
      <c r="B502" s="155"/>
      <c r="C502" s="61"/>
    </row>
    <row r="503" spans="1:3" ht="13.2" x14ac:dyDescent="0.25">
      <c r="A503" s="61"/>
      <c r="B503" s="155"/>
      <c r="C503" s="61"/>
    </row>
    <row r="504" spans="1:3" ht="13.2" x14ac:dyDescent="0.25">
      <c r="A504" s="61"/>
      <c r="B504" s="155"/>
      <c r="C504" s="61"/>
    </row>
    <row r="505" spans="1:3" ht="13.2" x14ac:dyDescent="0.25">
      <c r="A505" s="61"/>
      <c r="B505" s="155"/>
      <c r="C505" s="61"/>
    </row>
    <row r="506" spans="1:3" ht="13.2" x14ac:dyDescent="0.25">
      <c r="A506" s="61"/>
      <c r="B506" s="155"/>
      <c r="C506" s="61"/>
    </row>
    <row r="507" spans="1:3" ht="13.2" x14ac:dyDescent="0.25">
      <c r="A507" s="61"/>
      <c r="B507" s="155"/>
      <c r="C507" s="61"/>
    </row>
    <row r="508" spans="1:3" ht="13.2" x14ac:dyDescent="0.25">
      <c r="A508" s="61"/>
      <c r="B508" s="155"/>
      <c r="C508" s="61"/>
    </row>
    <row r="509" spans="1:3" ht="13.2" x14ac:dyDescent="0.25">
      <c r="A509" s="61"/>
      <c r="B509" s="155"/>
      <c r="C509" s="61"/>
    </row>
    <row r="510" spans="1:3" ht="13.2" x14ac:dyDescent="0.25">
      <c r="A510" s="61"/>
      <c r="B510" s="155"/>
      <c r="C510" s="61"/>
    </row>
    <row r="511" spans="1:3" ht="13.2" x14ac:dyDescent="0.25">
      <c r="A511" s="61"/>
      <c r="B511" s="155"/>
      <c r="C511" s="61"/>
    </row>
    <row r="512" spans="1:3" ht="13.2" x14ac:dyDescent="0.25">
      <c r="A512" s="61"/>
      <c r="B512" s="155"/>
      <c r="C512" s="61"/>
    </row>
    <row r="513" spans="1:3" ht="13.2" x14ac:dyDescent="0.25">
      <c r="A513" s="61"/>
      <c r="B513" s="155"/>
      <c r="C513" s="61"/>
    </row>
    <row r="514" spans="1:3" ht="13.2" x14ac:dyDescent="0.25">
      <c r="A514" s="61"/>
      <c r="B514" s="155"/>
      <c r="C514" s="61"/>
    </row>
    <row r="515" spans="1:3" ht="13.2" x14ac:dyDescent="0.25">
      <c r="A515" s="61"/>
      <c r="B515" s="155"/>
      <c r="C515" s="61"/>
    </row>
    <row r="516" spans="1:3" ht="13.2" x14ac:dyDescent="0.25">
      <c r="A516" s="61"/>
      <c r="B516" s="155"/>
      <c r="C516" s="61"/>
    </row>
    <row r="517" spans="1:3" ht="13.2" x14ac:dyDescent="0.25">
      <c r="A517" s="61"/>
      <c r="B517" s="155"/>
      <c r="C517" s="61"/>
    </row>
    <row r="518" spans="1:3" ht="13.2" x14ac:dyDescent="0.25">
      <c r="A518" s="61"/>
      <c r="B518" s="155"/>
      <c r="C518" s="61"/>
    </row>
    <row r="519" spans="1:3" ht="13.2" x14ac:dyDescent="0.25">
      <c r="A519" s="61"/>
      <c r="B519" s="155"/>
      <c r="C519" s="61"/>
    </row>
    <row r="520" spans="1:3" ht="13.2" x14ac:dyDescent="0.25">
      <c r="A520" s="61"/>
      <c r="B520" s="155"/>
      <c r="C520" s="61"/>
    </row>
    <row r="521" spans="1:3" ht="13.2" x14ac:dyDescent="0.25">
      <c r="A521" s="61"/>
      <c r="B521" s="155"/>
      <c r="C521" s="61"/>
    </row>
    <row r="522" spans="1:3" ht="13.2" x14ac:dyDescent="0.25">
      <c r="A522" s="61"/>
      <c r="B522" s="155"/>
      <c r="C522" s="61"/>
    </row>
    <row r="523" spans="1:3" ht="13.2" x14ac:dyDescent="0.25">
      <c r="A523" s="61"/>
      <c r="B523" s="155"/>
      <c r="C523" s="61"/>
    </row>
    <row r="524" spans="1:3" ht="13.2" x14ac:dyDescent="0.25">
      <c r="A524" s="61"/>
      <c r="B524" s="155"/>
      <c r="C524" s="61"/>
    </row>
    <row r="525" spans="1:3" ht="13.2" x14ac:dyDescent="0.25">
      <c r="A525" s="61"/>
      <c r="B525" s="155"/>
      <c r="C525" s="61"/>
    </row>
    <row r="526" spans="1:3" ht="13.2" x14ac:dyDescent="0.25">
      <c r="A526" s="61"/>
      <c r="B526" s="155"/>
      <c r="C526" s="61"/>
    </row>
    <row r="527" spans="1:3" ht="13.2" x14ac:dyDescent="0.25">
      <c r="A527" s="61"/>
      <c r="B527" s="155"/>
      <c r="C527" s="61"/>
    </row>
    <row r="528" spans="1:3" ht="13.2" x14ac:dyDescent="0.25">
      <c r="A528" s="61"/>
      <c r="B528" s="155"/>
      <c r="C528" s="61"/>
    </row>
    <row r="529" spans="1:3" ht="13.2" x14ac:dyDescent="0.25">
      <c r="A529" s="61"/>
      <c r="B529" s="155"/>
      <c r="C529" s="61"/>
    </row>
    <row r="530" spans="1:3" ht="13.2" x14ac:dyDescent="0.25">
      <c r="A530" s="61"/>
      <c r="B530" s="155"/>
      <c r="C530" s="61"/>
    </row>
    <row r="531" spans="1:3" ht="13.2" x14ac:dyDescent="0.25">
      <c r="A531" s="61"/>
      <c r="B531" s="155"/>
      <c r="C531" s="61"/>
    </row>
    <row r="532" spans="1:3" ht="13.2" x14ac:dyDescent="0.25">
      <c r="A532" s="61"/>
      <c r="B532" s="155"/>
      <c r="C532" s="61"/>
    </row>
    <row r="533" spans="1:3" ht="13.2" x14ac:dyDescent="0.25">
      <c r="A533" s="61"/>
      <c r="B533" s="155"/>
      <c r="C533" s="61"/>
    </row>
    <row r="534" spans="1:3" ht="13.2" x14ac:dyDescent="0.25">
      <c r="A534" s="61"/>
      <c r="B534" s="155"/>
      <c r="C534" s="61"/>
    </row>
    <row r="535" spans="1:3" ht="13.2" x14ac:dyDescent="0.25">
      <c r="A535" s="61"/>
      <c r="B535" s="155"/>
      <c r="C535" s="61"/>
    </row>
    <row r="536" spans="1:3" ht="13.2" x14ac:dyDescent="0.25">
      <c r="A536" s="61"/>
      <c r="B536" s="155"/>
      <c r="C536" s="61"/>
    </row>
    <row r="537" spans="1:3" ht="13.2" x14ac:dyDescent="0.25">
      <c r="A537" s="61"/>
      <c r="B537" s="155"/>
      <c r="C537" s="61"/>
    </row>
    <row r="538" spans="1:3" ht="13.2" x14ac:dyDescent="0.25">
      <c r="A538" s="61"/>
      <c r="B538" s="155"/>
      <c r="C538" s="61"/>
    </row>
    <row r="539" spans="1:3" ht="13.2" x14ac:dyDescent="0.25">
      <c r="A539" s="61"/>
      <c r="B539" s="155"/>
      <c r="C539" s="61"/>
    </row>
    <row r="540" spans="1:3" ht="13.2" x14ac:dyDescent="0.25">
      <c r="A540" s="61"/>
      <c r="B540" s="155"/>
      <c r="C540" s="61"/>
    </row>
    <row r="541" spans="1:3" ht="13.2" x14ac:dyDescent="0.25">
      <c r="A541" s="61"/>
      <c r="B541" s="155"/>
      <c r="C541" s="61"/>
    </row>
    <row r="542" spans="1:3" ht="13.2" x14ac:dyDescent="0.25">
      <c r="A542" s="61"/>
      <c r="B542" s="155"/>
      <c r="C542" s="61"/>
    </row>
    <row r="543" spans="1:3" ht="13.2" x14ac:dyDescent="0.25">
      <c r="A543" s="61"/>
      <c r="B543" s="155"/>
      <c r="C543" s="61"/>
    </row>
    <row r="544" spans="1:3" ht="13.2" x14ac:dyDescent="0.25">
      <c r="A544" s="61"/>
      <c r="B544" s="155"/>
      <c r="C544" s="61"/>
    </row>
    <row r="545" spans="1:3" ht="13.2" x14ac:dyDescent="0.25">
      <c r="A545" s="61"/>
      <c r="B545" s="155"/>
      <c r="C545" s="61"/>
    </row>
    <row r="546" spans="1:3" ht="13.2" x14ac:dyDescent="0.25">
      <c r="A546" s="61"/>
      <c r="B546" s="155"/>
      <c r="C546" s="61"/>
    </row>
    <row r="547" spans="1:3" ht="13.2" x14ac:dyDescent="0.25">
      <c r="A547" s="61"/>
      <c r="B547" s="155"/>
      <c r="C547" s="61"/>
    </row>
    <row r="548" spans="1:3" ht="13.2" x14ac:dyDescent="0.25">
      <c r="A548" s="61"/>
      <c r="B548" s="155"/>
      <c r="C548" s="61"/>
    </row>
    <row r="549" spans="1:3" ht="13.2" x14ac:dyDescent="0.25">
      <c r="A549" s="61"/>
      <c r="B549" s="155"/>
      <c r="C549" s="61"/>
    </row>
    <row r="550" spans="1:3" ht="13.2" x14ac:dyDescent="0.25">
      <c r="A550" s="61"/>
      <c r="B550" s="155"/>
      <c r="C550" s="61"/>
    </row>
    <row r="551" spans="1:3" ht="13.2" x14ac:dyDescent="0.25">
      <c r="A551" s="61"/>
      <c r="B551" s="155"/>
      <c r="C551" s="61"/>
    </row>
    <row r="552" spans="1:3" ht="13.2" x14ac:dyDescent="0.25">
      <c r="A552" s="61"/>
      <c r="B552" s="155"/>
      <c r="C552" s="61"/>
    </row>
    <row r="553" spans="1:3" ht="13.2" x14ac:dyDescent="0.25">
      <c r="A553" s="61"/>
      <c r="B553" s="155"/>
      <c r="C553" s="61"/>
    </row>
    <row r="554" spans="1:3" ht="13.2" x14ac:dyDescent="0.25">
      <c r="A554" s="61"/>
      <c r="B554" s="155"/>
      <c r="C554" s="61"/>
    </row>
    <row r="555" spans="1:3" ht="13.2" x14ac:dyDescent="0.25">
      <c r="A555" s="61"/>
      <c r="B555" s="155"/>
      <c r="C555" s="61"/>
    </row>
    <row r="556" spans="1:3" ht="13.2" x14ac:dyDescent="0.25">
      <c r="A556" s="61"/>
      <c r="B556" s="155"/>
      <c r="C556" s="61"/>
    </row>
    <row r="557" spans="1:3" ht="13.2" x14ac:dyDescent="0.25">
      <c r="A557" s="61"/>
      <c r="B557" s="155"/>
      <c r="C557" s="61"/>
    </row>
    <row r="558" spans="1:3" ht="13.2" x14ac:dyDescent="0.25">
      <c r="A558" s="61"/>
      <c r="B558" s="155"/>
      <c r="C558" s="61"/>
    </row>
    <row r="559" spans="1:3" ht="13.2" x14ac:dyDescent="0.25">
      <c r="A559" s="61"/>
      <c r="B559" s="155"/>
      <c r="C559" s="61"/>
    </row>
    <row r="560" spans="1:3" ht="13.2" x14ac:dyDescent="0.25">
      <c r="A560" s="61"/>
      <c r="B560" s="155"/>
      <c r="C560" s="61"/>
    </row>
    <row r="561" spans="1:3" ht="13.2" x14ac:dyDescent="0.25">
      <c r="A561" s="61"/>
      <c r="B561" s="155"/>
      <c r="C561" s="61"/>
    </row>
    <row r="562" spans="1:3" ht="13.2" x14ac:dyDescent="0.25">
      <c r="A562" s="61"/>
      <c r="B562" s="155"/>
      <c r="C562" s="61"/>
    </row>
    <row r="563" spans="1:3" ht="13.2" x14ac:dyDescent="0.25">
      <c r="A563" s="61"/>
      <c r="B563" s="155"/>
      <c r="C563" s="61"/>
    </row>
    <row r="564" spans="1:3" ht="13.2" x14ac:dyDescent="0.25">
      <c r="A564" s="61"/>
      <c r="B564" s="155"/>
      <c r="C564" s="61"/>
    </row>
    <row r="565" spans="1:3" ht="13.2" x14ac:dyDescent="0.25">
      <c r="A565" s="61"/>
      <c r="B565" s="155"/>
      <c r="C565" s="61"/>
    </row>
    <row r="566" spans="1:3" ht="13.2" x14ac:dyDescent="0.25">
      <c r="A566" s="61"/>
      <c r="B566" s="155"/>
      <c r="C566" s="61"/>
    </row>
    <row r="567" spans="1:3" ht="13.2" x14ac:dyDescent="0.25">
      <c r="A567" s="61"/>
      <c r="B567" s="155"/>
      <c r="C567" s="61"/>
    </row>
    <row r="568" spans="1:3" ht="13.2" x14ac:dyDescent="0.25">
      <c r="A568" s="61"/>
      <c r="B568" s="155"/>
      <c r="C568" s="61"/>
    </row>
    <row r="569" spans="1:3" ht="13.2" x14ac:dyDescent="0.25">
      <c r="A569" s="61"/>
      <c r="B569" s="155"/>
      <c r="C569" s="61"/>
    </row>
    <row r="570" spans="1:3" ht="13.2" x14ac:dyDescent="0.25">
      <c r="A570" s="61"/>
      <c r="B570" s="155"/>
      <c r="C570" s="61"/>
    </row>
    <row r="571" spans="1:3" ht="13.2" x14ac:dyDescent="0.25">
      <c r="A571" s="61"/>
      <c r="B571" s="155"/>
      <c r="C571" s="61"/>
    </row>
    <row r="572" spans="1:3" ht="13.2" x14ac:dyDescent="0.25">
      <c r="A572" s="61"/>
      <c r="B572" s="155"/>
      <c r="C572" s="61"/>
    </row>
    <row r="573" spans="1:3" ht="13.2" x14ac:dyDescent="0.25">
      <c r="A573" s="61"/>
      <c r="B573" s="155"/>
      <c r="C573" s="61"/>
    </row>
    <row r="574" spans="1:3" ht="13.2" x14ac:dyDescent="0.25">
      <c r="A574" s="61"/>
      <c r="B574" s="155"/>
      <c r="C574" s="61"/>
    </row>
    <row r="575" spans="1:3" ht="13.2" x14ac:dyDescent="0.25">
      <c r="A575" s="61"/>
      <c r="B575" s="155"/>
      <c r="C575" s="61"/>
    </row>
    <row r="576" spans="1:3" ht="13.2" x14ac:dyDescent="0.25">
      <c r="A576" s="61"/>
      <c r="B576" s="155"/>
      <c r="C576" s="61"/>
    </row>
    <row r="577" spans="1:3" ht="13.2" x14ac:dyDescent="0.25">
      <c r="A577" s="61"/>
      <c r="B577" s="155"/>
      <c r="C577" s="61"/>
    </row>
    <row r="578" spans="1:3" ht="13.2" x14ac:dyDescent="0.25">
      <c r="A578" s="61"/>
      <c r="B578" s="155"/>
      <c r="C578" s="61"/>
    </row>
    <row r="579" spans="1:3" ht="13.2" x14ac:dyDescent="0.25">
      <c r="A579" s="61"/>
      <c r="B579" s="155"/>
      <c r="C579" s="61"/>
    </row>
    <row r="580" spans="1:3" ht="13.2" x14ac:dyDescent="0.25">
      <c r="A580" s="61"/>
      <c r="B580" s="155"/>
      <c r="C580" s="61"/>
    </row>
    <row r="581" spans="1:3" ht="13.2" x14ac:dyDescent="0.25">
      <c r="A581" s="61"/>
      <c r="B581" s="155"/>
      <c r="C581" s="61"/>
    </row>
  </sheetData>
  <mergeCells count="4">
    <mergeCell ref="A2:A20"/>
    <mergeCell ref="A21:A39"/>
    <mergeCell ref="A40:A58"/>
    <mergeCell ref="A59:A77"/>
  </mergeCells>
  <conditionalFormatting sqref="D2:D76">
    <cfRule type="cellIs" dxfId="43" priority="1" operator="equal">
      <formula>"j"</formula>
    </cfRule>
  </conditionalFormatting>
  <conditionalFormatting sqref="E2:E76">
    <cfRule type="notContainsBlanks" dxfId="42" priority="2">
      <formula>LEN(TRIM(E2))&gt;0</formula>
    </cfRule>
  </conditionalFormatting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K5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IFERROR(__xludf.DUMMYFUNCTION("Importrange(""https://docs.google.com/spreadsheets/d/1X7mGrSaN3YIN1rt82gMvNbkH4mnt_yZB8j0cvprGUpw"",""Sheet1!A1:e81"")"),"Week")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IFERROR(__xludf.DUMMYFUNCTION("""COMPUTED_VALUE"""),"Pepijn")</f>
        <v>Pepijn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11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11" ht="15.75" customHeight="1" x14ac:dyDescent="0.25">
      <c r="A18" s="196"/>
      <c r="B18" s="131"/>
      <c r="C18" s="129"/>
      <c r="D18" s="128"/>
      <c r="E18" s="128"/>
    </row>
    <row r="19" spans="1:11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11" ht="15.75" customHeight="1" x14ac:dyDescent="0.45">
      <c r="A20" s="197"/>
      <c r="B20" s="131"/>
      <c r="C20" s="129"/>
      <c r="D20" s="128"/>
      <c r="E20" s="128"/>
      <c r="K20" s="162"/>
    </row>
    <row r="21" spans="1:11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11" ht="15.75" customHeight="1" x14ac:dyDescent="0.25">
      <c r="A22" s="196"/>
      <c r="B22" s="131"/>
      <c r="C22" s="129"/>
      <c r="D22" s="128"/>
      <c r="E22" s="128"/>
    </row>
    <row r="23" spans="1:11" ht="15.75" customHeight="1" x14ac:dyDescent="0.25">
      <c r="A23" s="196"/>
      <c r="B23" s="128"/>
      <c r="C23" s="130"/>
      <c r="D23" s="128"/>
      <c r="E23" s="128"/>
    </row>
    <row r="24" spans="1:11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11" ht="15.75" customHeight="1" x14ac:dyDescent="0.25">
      <c r="A25" s="196"/>
      <c r="B25" s="131"/>
      <c r="C25" s="129"/>
      <c r="D25" s="128"/>
      <c r="E25" s="128"/>
    </row>
    <row r="26" spans="1:11" ht="15.75" customHeight="1" x14ac:dyDescent="0.25">
      <c r="A26" s="196"/>
      <c r="B26" s="128"/>
      <c r="C26" s="130"/>
      <c r="D26" s="128"/>
      <c r="E26" s="128"/>
    </row>
    <row r="27" spans="1:11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11" ht="13.2" x14ac:dyDescent="0.25">
      <c r="A28" s="196"/>
      <c r="B28" s="131"/>
      <c r="C28" s="129"/>
      <c r="D28" s="128"/>
      <c r="E28" s="128"/>
    </row>
    <row r="29" spans="1:11" ht="13.2" x14ac:dyDescent="0.25">
      <c r="A29" s="196"/>
      <c r="B29" s="128"/>
      <c r="C29" s="130"/>
      <c r="D29" s="128"/>
      <c r="E29" s="128"/>
    </row>
    <row r="30" spans="1:11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11" ht="13.2" x14ac:dyDescent="0.25">
      <c r="A31" s="196"/>
      <c r="B31" s="131"/>
      <c r="C31" s="129"/>
      <c r="D31" s="128"/>
      <c r="E31" s="128"/>
    </row>
    <row r="32" spans="1:11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29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154"/>
      <c r="E77" s="64"/>
    </row>
    <row r="78" spans="1:5" ht="13.2" x14ac:dyDescent="0.25">
      <c r="A78" s="61" t="str">
        <f ca="1">IFERROR(__xludf.DUMMYFUNCTION("""COMPUTED_VALUE"""),"Uren beschikbaar in wk.")</f>
        <v>Uren beschikbaar in wk.</v>
      </c>
      <c r="B78" s="155"/>
      <c r="C78" s="61">
        <f ca="1">IFERROR(__xludf.DUMMYFUNCTION("""COMPUTED_VALUE"""),3)</f>
        <v>3</v>
      </c>
    </row>
    <row r="79" spans="1:5" ht="13.2" x14ac:dyDescent="0.25">
      <c r="A79" s="61"/>
      <c r="B79" s="155"/>
      <c r="C79" s="61">
        <f ca="1">IFERROR(__xludf.DUMMYFUNCTION("""COMPUTED_VALUE"""),4)</f>
        <v>4</v>
      </c>
    </row>
    <row r="80" spans="1:5" ht="13.2" x14ac:dyDescent="0.25">
      <c r="A80" s="61"/>
      <c r="B80" s="155"/>
      <c r="C80" s="61">
        <f ca="1">IFERROR(__xludf.DUMMYFUNCTION("""COMPUTED_VALUE"""),5)</f>
        <v>5</v>
      </c>
    </row>
    <row r="81" spans="1:3" ht="13.2" x14ac:dyDescent="0.25">
      <c r="A81" s="61"/>
      <c r="B81" s="155"/>
      <c r="C81" s="61">
        <f ca="1">IFERROR(__xludf.DUMMYFUNCTION("""COMPUTED_VALUE"""),6)</f>
        <v>6</v>
      </c>
    </row>
    <row r="82" spans="1:3" ht="13.2" x14ac:dyDescent="0.25">
      <c r="A82" s="61"/>
      <c r="B82" s="155"/>
      <c r="C82" s="61"/>
    </row>
    <row r="83" spans="1:3" ht="13.2" x14ac:dyDescent="0.25">
      <c r="A83" s="61"/>
      <c r="B83" s="155"/>
      <c r="C83" s="61"/>
    </row>
    <row r="84" spans="1:3" ht="13.2" x14ac:dyDescent="0.25">
      <c r="A84" s="61"/>
      <c r="B84" s="155"/>
      <c r="C84" s="61"/>
    </row>
    <row r="85" spans="1:3" ht="13.2" x14ac:dyDescent="0.25">
      <c r="A85" s="61"/>
      <c r="B85" s="155"/>
      <c r="C85" s="61"/>
    </row>
    <row r="86" spans="1:3" ht="13.2" x14ac:dyDescent="0.25">
      <c r="A86" s="61"/>
      <c r="B86" s="155"/>
      <c r="C86" s="61"/>
    </row>
    <row r="87" spans="1:3" ht="13.2" x14ac:dyDescent="0.25">
      <c r="A87" s="61"/>
      <c r="B87" s="155"/>
      <c r="C87" s="61"/>
    </row>
    <row r="88" spans="1:3" ht="13.2" x14ac:dyDescent="0.25">
      <c r="A88" s="61"/>
      <c r="B88" s="155"/>
      <c r="C88" s="61"/>
    </row>
    <row r="89" spans="1:3" ht="13.2" x14ac:dyDescent="0.25">
      <c r="A89" s="61"/>
      <c r="B89" s="155"/>
      <c r="C89" s="61"/>
    </row>
    <row r="90" spans="1:3" ht="13.2" x14ac:dyDescent="0.25">
      <c r="A90" s="61"/>
      <c r="B90" s="155"/>
      <c r="C90" s="61"/>
    </row>
    <row r="91" spans="1:3" ht="13.2" x14ac:dyDescent="0.25">
      <c r="A91" s="61"/>
      <c r="B91" s="155"/>
      <c r="C91" s="61"/>
    </row>
    <row r="92" spans="1:3" ht="13.2" x14ac:dyDescent="0.25">
      <c r="A92" s="61"/>
      <c r="B92" s="155"/>
      <c r="C92" s="61"/>
    </row>
    <row r="93" spans="1:3" ht="13.2" x14ac:dyDescent="0.25">
      <c r="A93" s="61"/>
      <c r="B93" s="155"/>
      <c r="C93" s="61"/>
    </row>
    <row r="94" spans="1:3" ht="13.2" x14ac:dyDescent="0.25">
      <c r="A94" s="61"/>
      <c r="B94" s="155"/>
      <c r="C94" s="61"/>
    </row>
    <row r="95" spans="1:3" ht="13.2" x14ac:dyDescent="0.25">
      <c r="A95" s="61"/>
      <c r="B95" s="155"/>
      <c r="C95" s="61"/>
    </row>
    <row r="96" spans="1:3" ht="13.2" x14ac:dyDescent="0.25">
      <c r="A96" s="61"/>
      <c r="B96" s="155"/>
      <c r="C96" s="61"/>
    </row>
    <row r="97" spans="1:3" ht="13.2" x14ac:dyDescent="0.25">
      <c r="A97" s="61"/>
      <c r="B97" s="155"/>
      <c r="C97" s="61"/>
    </row>
    <row r="98" spans="1:3" ht="13.2" x14ac:dyDescent="0.25">
      <c r="A98" s="61"/>
      <c r="B98" s="155"/>
      <c r="C98" s="61"/>
    </row>
    <row r="99" spans="1:3" ht="13.2" x14ac:dyDescent="0.25">
      <c r="A99" s="61"/>
      <c r="B99" s="155"/>
      <c r="C99" s="61"/>
    </row>
    <row r="100" spans="1:3" ht="13.2" x14ac:dyDescent="0.25">
      <c r="A100" s="61"/>
      <c r="B100" s="155"/>
      <c r="C100" s="61"/>
    </row>
    <row r="101" spans="1:3" ht="13.2" x14ac:dyDescent="0.25">
      <c r="A101" s="61"/>
      <c r="B101" s="155"/>
      <c r="C101" s="61"/>
    </row>
    <row r="102" spans="1:3" ht="13.2" x14ac:dyDescent="0.25">
      <c r="A102" s="61"/>
      <c r="B102" s="155"/>
      <c r="C102" s="61"/>
    </row>
    <row r="103" spans="1:3" ht="13.2" x14ac:dyDescent="0.25">
      <c r="A103" s="61"/>
      <c r="B103" s="155"/>
      <c r="C103" s="61"/>
    </row>
    <row r="104" spans="1:3" ht="13.2" x14ac:dyDescent="0.25">
      <c r="A104" s="61"/>
      <c r="B104" s="155"/>
      <c r="C104" s="61"/>
    </row>
    <row r="105" spans="1:3" ht="13.2" x14ac:dyDescent="0.25">
      <c r="A105" s="61"/>
      <c r="B105" s="155"/>
      <c r="C105" s="61"/>
    </row>
    <row r="106" spans="1:3" ht="13.2" x14ac:dyDescent="0.25">
      <c r="A106" s="61"/>
      <c r="B106" s="155"/>
      <c r="C106" s="61"/>
    </row>
    <row r="107" spans="1:3" ht="13.2" x14ac:dyDescent="0.25">
      <c r="A107" s="61"/>
      <c r="B107" s="155"/>
      <c r="C107" s="61"/>
    </row>
    <row r="108" spans="1:3" ht="13.2" x14ac:dyDescent="0.25">
      <c r="A108" s="61"/>
      <c r="B108" s="155"/>
      <c r="C108" s="61"/>
    </row>
    <row r="109" spans="1:3" ht="13.2" x14ac:dyDescent="0.25">
      <c r="A109" s="61"/>
      <c r="B109" s="155"/>
      <c r="C109" s="61"/>
    </row>
    <row r="110" spans="1:3" ht="13.2" x14ac:dyDescent="0.25">
      <c r="A110" s="61"/>
      <c r="B110" s="155"/>
      <c r="C110" s="61"/>
    </row>
    <row r="111" spans="1:3" ht="13.2" x14ac:dyDescent="0.25">
      <c r="A111" s="61"/>
      <c r="B111" s="155"/>
      <c r="C111" s="61"/>
    </row>
    <row r="112" spans="1:3" ht="13.2" x14ac:dyDescent="0.25">
      <c r="A112" s="61"/>
      <c r="B112" s="155"/>
      <c r="C112" s="61"/>
    </row>
    <row r="113" spans="1:3" ht="13.2" x14ac:dyDescent="0.25">
      <c r="A113" s="61"/>
      <c r="B113" s="155"/>
      <c r="C113" s="61"/>
    </row>
    <row r="114" spans="1:3" ht="13.2" x14ac:dyDescent="0.25">
      <c r="A114" s="61"/>
      <c r="B114" s="155"/>
      <c r="C114" s="61"/>
    </row>
    <row r="115" spans="1:3" ht="13.2" x14ac:dyDescent="0.25">
      <c r="A115" s="61"/>
      <c r="B115" s="155"/>
      <c r="C115" s="61"/>
    </row>
    <row r="116" spans="1:3" ht="13.2" x14ac:dyDescent="0.25">
      <c r="A116" s="61"/>
      <c r="B116" s="155"/>
      <c r="C116" s="61"/>
    </row>
    <row r="117" spans="1:3" ht="13.2" x14ac:dyDescent="0.25">
      <c r="A117" s="61"/>
      <c r="B117" s="155"/>
      <c r="C117" s="61"/>
    </row>
    <row r="118" spans="1:3" ht="13.2" x14ac:dyDescent="0.25">
      <c r="A118" s="61"/>
      <c r="B118" s="155"/>
      <c r="C118" s="61"/>
    </row>
    <row r="119" spans="1:3" ht="13.2" x14ac:dyDescent="0.25">
      <c r="A119" s="61"/>
      <c r="B119" s="155"/>
      <c r="C119" s="61"/>
    </row>
    <row r="120" spans="1:3" ht="13.2" x14ac:dyDescent="0.25">
      <c r="A120" s="61"/>
      <c r="B120" s="155"/>
      <c r="C120" s="61"/>
    </row>
    <row r="121" spans="1:3" ht="13.2" x14ac:dyDescent="0.25">
      <c r="A121" s="61"/>
      <c r="B121" s="155"/>
      <c r="C121" s="61"/>
    </row>
    <row r="122" spans="1:3" ht="13.2" x14ac:dyDescent="0.25">
      <c r="A122" s="61"/>
      <c r="B122" s="155"/>
      <c r="C122" s="61"/>
    </row>
    <row r="123" spans="1:3" ht="13.2" x14ac:dyDescent="0.25">
      <c r="A123" s="61"/>
      <c r="B123" s="155"/>
      <c r="C123" s="61"/>
    </row>
    <row r="124" spans="1:3" ht="13.2" x14ac:dyDescent="0.25">
      <c r="A124" s="61"/>
      <c r="B124" s="155"/>
      <c r="C124" s="61"/>
    </row>
    <row r="125" spans="1:3" ht="13.2" x14ac:dyDescent="0.25">
      <c r="A125" s="61"/>
      <c r="B125" s="155"/>
      <c r="C125" s="61"/>
    </row>
    <row r="126" spans="1:3" ht="13.2" x14ac:dyDescent="0.25">
      <c r="A126" s="61"/>
      <c r="B126" s="155"/>
      <c r="C126" s="61"/>
    </row>
    <row r="127" spans="1:3" ht="13.2" x14ac:dyDescent="0.25">
      <c r="A127" s="61"/>
      <c r="B127" s="155"/>
      <c r="C127" s="61"/>
    </row>
    <row r="128" spans="1:3" ht="13.2" x14ac:dyDescent="0.25">
      <c r="A128" s="61"/>
      <c r="B128" s="155"/>
      <c r="C128" s="61"/>
    </row>
    <row r="129" spans="1:3" ht="13.2" x14ac:dyDescent="0.25">
      <c r="A129" s="61"/>
      <c r="B129" s="155"/>
      <c r="C129" s="61"/>
    </row>
    <row r="130" spans="1:3" ht="13.2" x14ac:dyDescent="0.25">
      <c r="A130" s="61"/>
      <c r="B130" s="155"/>
      <c r="C130" s="61"/>
    </row>
    <row r="131" spans="1:3" ht="13.2" x14ac:dyDescent="0.25">
      <c r="A131" s="61"/>
      <c r="B131" s="155"/>
      <c r="C131" s="61"/>
    </row>
    <row r="132" spans="1:3" ht="13.2" x14ac:dyDescent="0.25">
      <c r="A132" s="61"/>
      <c r="B132" s="155"/>
      <c r="C132" s="61"/>
    </row>
    <row r="133" spans="1:3" ht="13.2" x14ac:dyDescent="0.25">
      <c r="A133" s="61"/>
      <c r="B133" s="155"/>
      <c r="C133" s="61"/>
    </row>
    <row r="134" spans="1:3" ht="13.2" x14ac:dyDescent="0.25">
      <c r="A134" s="61"/>
      <c r="B134" s="155"/>
      <c r="C134" s="61"/>
    </row>
    <row r="135" spans="1:3" ht="13.2" x14ac:dyDescent="0.25">
      <c r="A135" s="61"/>
      <c r="B135" s="155"/>
      <c r="C135" s="61"/>
    </row>
    <row r="136" spans="1:3" ht="13.2" x14ac:dyDescent="0.25">
      <c r="A136" s="61"/>
      <c r="B136" s="155"/>
      <c r="C136" s="61"/>
    </row>
    <row r="137" spans="1:3" ht="13.2" x14ac:dyDescent="0.25">
      <c r="A137" s="61"/>
      <c r="B137" s="155"/>
      <c r="C137" s="61"/>
    </row>
    <row r="138" spans="1:3" ht="13.2" x14ac:dyDescent="0.25">
      <c r="A138" s="61"/>
      <c r="B138" s="155"/>
      <c r="C138" s="61"/>
    </row>
    <row r="139" spans="1:3" ht="13.2" x14ac:dyDescent="0.25">
      <c r="A139" s="61"/>
      <c r="B139" s="155"/>
      <c r="C139" s="61"/>
    </row>
    <row r="140" spans="1:3" ht="13.2" x14ac:dyDescent="0.25">
      <c r="A140" s="61"/>
      <c r="B140" s="155"/>
      <c r="C140" s="61"/>
    </row>
    <row r="141" spans="1:3" ht="13.2" x14ac:dyDescent="0.25">
      <c r="A141" s="61"/>
      <c r="B141" s="155"/>
      <c r="C141" s="61"/>
    </row>
    <row r="142" spans="1:3" ht="13.2" x14ac:dyDescent="0.25">
      <c r="A142" s="61"/>
      <c r="B142" s="155"/>
      <c r="C142" s="61"/>
    </row>
    <row r="143" spans="1:3" ht="13.2" x14ac:dyDescent="0.25">
      <c r="A143" s="61"/>
      <c r="B143" s="155"/>
      <c r="C143" s="61"/>
    </row>
    <row r="144" spans="1:3" ht="13.2" x14ac:dyDescent="0.25">
      <c r="A144" s="61"/>
      <c r="B144" s="155"/>
      <c r="C144" s="61"/>
    </row>
    <row r="145" spans="1:3" ht="13.2" x14ac:dyDescent="0.25">
      <c r="A145" s="61"/>
      <c r="B145" s="155"/>
      <c r="C145" s="61"/>
    </row>
    <row r="146" spans="1:3" ht="13.2" x14ac:dyDescent="0.25">
      <c r="A146" s="61"/>
      <c r="B146" s="155"/>
      <c r="C146" s="61"/>
    </row>
    <row r="147" spans="1:3" ht="13.2" x14ac:dyDescent="0.25">
      <c r="A147" s="61"/>
      <c r="B147" s="155"/>
      <c r="C147" s="61"/>
    </row>
    <row r="148" spans="1:3" ht="13.2" x14ac:dyDescent="0.25">
      <c r="A148" s="61"/>
      <c r="B148" s="155"/>
      <c r="C148" s="61"/>
    </row>
    <row r="149" spans="1:3" ht="13.2" x14ac:dyDescent="0.25">
      <c r="A149" s="61"/>
      <c r="B149" s="155"/>
      <c r="C149" s="61"/>
    </row>
    <row r="150" spans="1:3" ht="13.2" x14ac:dyDescent="0.25">
      <c r="A150" s="61"/>
      <c r="B150" s="155"/>
      <c r="C150" s="61"/>
    </row>
    <row r="151" spans="1:3" ht="13.2" x14ac:dyDescent="0.25">
      <c r="A151" s="61"/>
      <c r="B151" s="155"/>
      <c r="C151" s="61"/>
    </row>
    <row r="152" spans="1:3" ht="13.2" x14ac:dyDescent="0.25">
      <c r="A152" s="61"/>
      <c r="B152" s="155"/>
      <c r="C152" s="61"/>
    </row>
    <row r="153" spans="1:3" ht="13.2" x14ac:dyDescent="0.25">
      <c r="A153" s="61"/>
      <c r="B153" s="155"/>
      <c r="C153" s="61"/>
    </row>
    <row r="154" spans="1:3" ht="13.2" x14ac:dyDescent="0.25">
      <c r="A154" s="61"/>
      <c r="B154" s="155"/>
      <c r="C154" s="61"/>
    </row>
    <row r="155" spans="1:3" ht="13.2" x14ac:dyDescent="0.25">
      <c r="A155" s="61"/>
      <c r="B155" s="155"/>
      <c r="C155" s="61"/>
    </row>
    <row r="156" spans="1:3" ht="13.2" x14ac:dyDescent="0.25">
      <c r="A156" s="61"/>
      <c r="B156" s="155"/>
      <c r="C156" s="61"/>
    </row>
    <row r="157" spans="1:3" ht="13.2" x14ac:dyDescent="0.25">
      <c r="A157" s="61"/>
      <c r="B157" s="155"/>
      <c r="C157" s="61"/>
    </row>
    <row r="158" spans="1:3" ht="13.2" x14ac:dyDescent="0.25">
      <c r="A158" s="61"/>
      <c r="B158" s="155"/>
      <c r="C158" s="61"/>
    </row>
    <row r="159" spans="1:3" ht="13.2" x14ac:dyDescent="0.25">
      <c r="A159" s="61"/>
      <c r="B159" s="155"/>
      <c r="C159" s="61"/>
    </row>
    <row r="160" spans="1:3" ht="13.2" x14ac:dyDescent="0.25">
      <c r="A160" s="61"/>
      <c r="B160" s="155"/>
      <c r="C160" s="61"/>
    </row>
    <row r="161" spans="1:3" ht="13.2" x14ac:dyDescent="0.25">
      <c r="A161" s="61"/>
      <c r="B161" s="155"/>
      <c r="C161" s="61"/>
    </row>
    <row r="162" spans="1:3" ht="13.2" x14ac:dyDescent="0.25">
      <c r="A162" s="61"/>
      <c r="B162" s="155"/>
      <c r="C162" s="61"/>
    </row>
    <row r="163" spans="1:3" ht="13.2" x14ac:dyDescent="0.25">
      <c r="A163" s="61"/>
      <c r="B163" s="155"/>
      <c r="C163" s="61"/>
    </row>
    <row r="164" spans="1:3" ht="13.2" x14ac:dyDescent="0.25">
      <c r="A164" s="61"/>
      <c r="B164" s="155"/>
      <c r="C164" s="61"/>
    </row>
    <row r="165" spans="1:3" ht="13.2" x14ac:dyDescent="0.25">
      <c r="A165" s="61"/>
      <c r="B165" s="155"/>
      <c r="C165" s="61"/>
    </row>
    <row r="166" spans="1:3" ht="13.2" x14ac:dyDescent="0.25">
      <c r="A166" s="61"/>
      <c r="B166" s="155"/>
      <c r="C166" s="61"/>
    </row>
    <row r="167" spans="1:3" ht="13.2" x14ac:dyDescent="0.25">
      <c r="A167" s="61"/>
      <c r="B167" s="155"/>
      <c r="C167" s="61"/>
    </row>
    <row r="168" spans="1:3" ht="13.2" x14ac:dyDescent="0.25">
      <c r="A168" s="61"/>
      <c r="B168" s="155"/>
      <c r="C168" s="61"/>
    </row>
    <row r="169" spans="1:3" ht="13.2" x14ac:dyDescent="0.25">
      <c r="A169" s="61"/>
      <c r="B169" s="155"/>
      <c r="C169" s="61"/>
    </row>
    <row r="170" spans="1:3" ht="13.2" x14ac:dyDescent="0.25">
      <c r="A170" s="61"/>
      <c r="B170" s="155"/>
      <c r="C170" s="61"/>
    </row>
    <row r="171" spans="1:3" ht="13.2" x14ac:dyDescent="0.25">
      <c r="A171" s="61"/>
      <c r="B171" s="155"/>
      <c r="C171" s="61"/>
    </row>
    <row r="172" spans="1:3" ht="13.2" x14ac:dyDescent="0.25">
      <c r="A172" s="61"/>
      <c r="B172" s="155"/>
      <c r="C172" s="61"/>
    </row>
    <row r="173" spans="1:3" ht="13.2" x14ac:dyDescent="0.25">
      <c r="A173" s="61"/>
      <c r="B173" s="155"/>
      <c r="C173" s="61"/>
    </row>
    <row r="174" spans="1:3" ht="13.2" x14ac:dyDescent="0.25">
      <c r="A174" s="61"/>
      <c r="B174" s="155"/>
      <c r="C174" s="61"/>
    </row>
    <row r="175" spans="1:3" ht="13.2" x14ac:dyDescent="0.25">
      <c r="A175" s="61"/>
      <c r="B175" s="155"/>
      <c r="C175" s="61"/>
    </row>
    <row r="176" spans="1:3" ht="13.2" x14ac:dyDescent="0.25">
      <c r="A176" s="61"/>
      <c r="B176" s="155"/>
      <c r="C176" s="61"/>
    </row>
    <row r="177" spans="1:3" ht="13.2" x14ac:dyDescent="0.25">
      <c r="A177" s="61"/>
      <c r="B177" s="155"/>
      <c r="C177" s="61"/>
    </row>
    <row r="178" spans="1:3" ht="13.2" x14ac:dyDescent="0.25">
      <c r="A178" s="61"/>
      <c r="B178" s="155"/>
      <c r="C178" s="61"/>
    </row>
    <row r="179" spans="1:3" ht="13.2" x14ac:dyDescent="0.25">
      <c r="A179" s="61"/>
      <c r="B179" s="155"/>
      <c r="C179" s="61"/>
    </row>
    <row r="180" spans="1:3" ht="13.2" x14ac:dyDescent="0.25">
      <c r="A180" s="61"/>
      <c r="B180" s="155"/>
      <c r="C180" s="61"/>
    </row>
    <row r="181" spans="1:3" ht="13.2" x14ac:dyDescent="0.25">
      <c r="A181" s="61"/>
      <c r="B181" s="155"/>
      <c r="C181" s="61"/>
    </row>
    <row r="182" spans="1:3" ht="13.2" x14ac:dyDescent="0.25">
      <c r="A182" s="61"/>
      <c r="B182" s="155"/>
      <c r="C182" s="61"/>
    </row>
    <row r="183" spans="1:3" ht="13.2" x14ac:dyDescent="0.25">
      <c r="A183" s="61"/>
      <c r="B183" s="155"/>
      <c r="C183" s="61"/>
    </row>
    <row r="184" spans="1:3" ht="13.2" x14ac:dyDescent="0.25">
      <c r="A184" s="61"/>
      <c r="B184" s="155"/>
      <c r="C184" s="61"/>
    </row>
    <row r="185" spans="1:3" ht="13.2" x14ac:dyDescent="0.25">
      <c r="A185" s="61"/>
      <c r="B185" s="155"/>
      <c r="C185" s="61"/>
    </row>
    <row r="186" spans="1:3" ht="13.2" x14ac:dyDescent="0.25">
      <c r="A186" s="61"/>
      <c r="B186" s="155"/>
      <c r="C186" s="61"/>
    </row>
    <row r="187" spans="1:3" ht="13.2" x14ac:dyDescent="0.25">
      <c r="A187" s="61"/>
      <c r="B187" s="155"/>
      <c r="C187" s="61"/>
    </row>
    <row r="188" spans="1:3" ht="13.2" x14ac:dyDescent="0.25">
      <c r="A188" s="61"/>
      <c r="B188" s="155"/>
      <c r="C188" s="61"/>
    </row>
    <row r="189" spans="1:3" ht="13.2" x14ac:dyDescent="0.25">
      <c r="A189" s="61"/>
      <c r="B189" s="155"/>
      <c r="C189" s="61"/>
    </row>
    <row r="190" spans="1:3" ht="13.2" x14ac:dyDescent="0.25">
      <c r="A190" s="61"/>
      <c r="B190" s="155"/>
      <c r="C190" s="61"/>
    </row>
    <row r="191" spans="1:3" ht="13.2" x14ac:dyDescent="0.25">
      <c r="A191" s="61"/>
      <c r="B191" s="155"/>
      <c r="C191" s="61"/>
    </row>
    <row r="192" spans="1:3" ht="13.2" x14ac:dyDescent="0.25">
      <c r="A192" s="61"/>
      <c r="B192" s="155"/>
      <c r="C192" s="61"/>
    </row>
    <row r="193" spans="1:3" ht="13.2" x14ac:dyDescent="0.25">
      <c r="A193" s="61"/>
      <c r="B193" s="155"/>
      <c r="C193" s="61"/>
    </row>
    <row r="194" spans="1:3" ht="13.2" x14ac:dyDescent="0.25">
      <c r="A194" s="61"/>
      <c r="B194" s="155"/>
      <c r="C194" s="61"/>
    </row>
    <row r="195" spans="1:3" ht="13.2" x14ac:dyDescent="0.25">
      <c r="A195" s="61"/>
      <c r="B195" s="155"/>
      <c r="C195" s="61"/>
    </row>
    <row r="196" spans="1:3" ht="13.2" x14ac:dyDescent="0.25">
      <c r="A196" s="61"/>
      <c r="B196" s="155"/>
      <c r="C196" s="61"/>
    </row>
    <row r="197" spans="1:3" ht="13.2" x14ac:dyDescent="0.25">
      <c r="A197" s="61"/>
      <c r="B197" s="155"/>
      <c r="C197" s="61"/>
    </row>
    <row r="198" spans="1:3" ht="13.2" x14ac:dyDescent="0.25">
      <c r="A198" s="61"/>
      <c r="B198" s="155"/>
      <c r="C198" s="61"/>
    </row>
    <row r="199" spans="1:3" ht="13.2" x14ac:dyDescent="0.25">
      <c r="A199" s="61"/>
      <c r="B199" s="155"/>
      <c r="C199" s="61"/>
    </row>
    <row r="200" spans="1:3" ht="13.2" x14ac:dyDescent="0.25">
      <c r="A200" s="61"/>
      <c r="B200" s="155"/>
      <c r="C200" s="61"/>
    </row>
    <row r="201" spans="1:3" ht="13.2" x14ac:dyDescent="0.25">
      <c r="A201" s="61"/>
      <c r="B201" s="155"/>
      <c r="C201" s="61"/>
    </row>
    <row r="202" spans="1:3" ht="13.2" x14ac:dyDescent="0.25">
      <c r="A202" s="61"/>
      <c r="B202" s="155"/>
      <c r="C202" s="61"/>
    </row>
    <row r="203" spans="1:3" ht="13.2" x14ac:dyDescent="0.25">
      <c r="A203" s="61"/>
      <c r="B203" s="155"/>
      <c r="C203" s="61"/>
    </row>
    <row r="204" spans="1:3" ht="13.2" x14ac:dyDescent="0.25">
      <c r="A204" s="61"/>
      <c r="B204" s="155"/>
      <c r="C204" s="61"/>
    </row>
    <row r="205" spans="1:3" ht="13.2" x14ac:dyDescent="0.25">
      <c r="A205" s="61"/>
      <c r="B205" s="155"/>
      <c r="C205" s="61"/>
    </row>
    <row r="206" spans="1:3" ht="13.2" x14ac:dyDescent="0.25">
      <c r="A206" s="61"/>
      <c r="B206" s="155"/>
      <c r="C206" s="61"/>
    </row>
    <row r="207" spans="1:3" ht="13.2" x14ac:dyDescent="0.25">
      <c r="A207" s="61"/>
      <c r="B207" s="155"/>
      <c r="C207" s="61"/>
    </row>
    <row r="208" spans="1:3" ht="13.2" x14ac:dyDescent="0.25">
      <c r="A208" s="61"/>
      <c r="B208" s="155"/>
      <c r="C208" s="61"/>
    </row>
    <row r="209" spans="1:3" ht="13.2" x14ac:dyDescent="0.25">
      <c r="A209" s="61"/>
      <c r="B209" s="155"/>
      <c r="C209" s="61"/>
    </row>
    <row r="210" spans="1:3" ht="13.2" x14ac:dyDescent="0.25">
      <c r="A210" s="61"/>
      <c r="B210" s="155"/>
      <c r="C210" s="61"/>
    </row>
    <row r="211" spans="1:3" ht="13.2" x14ac:dyDescent="0.25">
      <c r="A211" s="61"/>
      <c r="B211" s="155"/>
      <c r="C211" s="61"/>
    </row>
    <row r="212" spans="1:3" ht="13.2" x14ac:dyDescent="0.25">
      <c r="A212" s="61"/>
      <c r="B212" s="155"/>
      <c r="C212" s="61"/>
    </row>
    <row r="213" spans="1:3" ht="13.2" x14ac:dyDescent="0.25">
      <c r="A213" s="61"/>
      <c r="B213" s="155"/>
      <c r="C213" s="61"/>
    </row>
    <row r="214" spans="1:3" ht="13.2" x14ac:dyDescent="0.25">
      <c r="A214" s="61"/>
      <c r="B214" s="155"/>
      <c r="C214" s="61"/>
    </row>
    <row r="215" spans="1:3" ht="13.2" x14ac:dyDescent="0.25">
      <c r="A215" s="61"/>
      <c r="B215" s="155"/>
      <c r="C215" s="61"/>
    </row>
    <row r="216" spans="1:3" ht="13.2" x14ac:dyDescent="0.25">
      <c r="A216" s="61"/>
      <c r="B216" s="155"/>
      <c r="C216" s="61"/>
    </row>
    <row r="217" spans="1:3" ht="13.2" x14ac:dyDescent="0.25">
      <c r="A217" s="61"/>
      <c r="B217" s="155"/>
      <c r="C217" s="61"/>
    </row>
    <row r="218" spans="1:3" ht="13.2" x14ac:dyDescent="0.25">
      <c r="A218" s="61"/>
      <c r="B218" s="155"/>
      <c r="C218" s="61"/>
    </row>
    <row r="219" spans="1:3" ht="13.2" x14ac:dyDescent="0.25">
      <c r="A219" s="61"/>
      <c r="B219" s="155"/>
      <c r="C219" s="61"/>
    </row>
    <row r="220" spans="1:3" ht="13.2" x14ac:dyDescent="0.25">
      <c r="A220" s="61"/>
      <c r="B220" s="155"/>
      <c r="C220" s="61"/>
    </row>
    <row r="221" spans="1:3" ht="13.2" x14ac:dyDescent="0.25">
      <c r="A221" s="61"/>
      <c r="B221" s="155"/>
      <c r="C221" s="61"/>
    </row>
    <row r="222" spans="1:3" ht="13.2" x14ac:dyDescent="0.25">
      <c r="A222" s="61"/>
      <c r="B222" s="155"/>
      <c r="C222" s="61"/>
    </row>
    <row r="223" spans="1:3" ht="13.2" x14ac:dyDescent="0.25">
      <c r="A223" s="61"/>
      <c r="B223" s="155"/>
      <c r="C223" s="61"/>
    </row>
    <row r="224" spans="1:3" ht="13.2" x14ac:dyDescent="0.25">
      <c r="A224" s="61"/>
      <c r="B224" s="155"/>
      <c r="C224" s="61"/>
    </row>
    <row r="225" spans="1:3" ht="13.2" x14ac:dyDescent="0.25">
      <c r="A225" s="61"/>
      <c r="B225" s="155"/>
      <c r="C225" s="61"/>
    </row>
    <row r="226" spans="1:3" ht="13.2" x14ac:dyDescent="0.25">
      <c r="A226" s="61"/>
      <c r="B226" s="155"/>
      <c r="C226" s="61"/>
    </row>
    <row r="227" spans="1:3" ht="13.2" x14ac:dyDescent="0.25">
      <c r="A227" s="61"/>
      <c r="B227" s="155"/>
      <c r="C227" s="61"/>
    </row>
    <row r="228" spans="1:3" ht="13.2" x14ac:dyDescent="0.25">
      <c r="A228" s="61"/>
      <c r="B228" s="155"/>
      <c r="C228" s="61"/>
    </row>
    <row r="229" spans="1:3" ht="13.2" x14ac:dyDescent="0.25">
      <c r="A229" s="61"/>
      <c r="B229" s="155"/>
      <c r="C229" s="61"/>
    </row>
    <row r="230" spans="1:3" ht="13.2" x14ac:dyDescent="0.25">
      <c r="A230" s="61"/>
      <c r="B230" s="155"/>
      <c r="C230" s="61"/>
    </row>
    <row r="231" spans="1:3" ht="13.2" x14ac:dyDescent="0.25">
      <c r="A231" s="61"/>
      <c r="B231" s="155"/>
      <c r="C231" s="61"/>
    </row>
    <row r="232" spans="1:3" ht="13.2" x14ac:dyDescent="0.25">
      <c r="A232" s="61"/>
      <c r="B232" s="155"/>
      <c r="C232" s="61"/>
    </row>
    <row r="233" spans="1:3" ht="13.2" x14ac:dyDescent="0.25">
      <c r="A233" s="61"/>
      <c r="B233" s="155"/>
      <c r="C233" s="61"/>
    </row>
    <row r="234" spans="1:3" ht="13.2" x14ac:dyDescent="0.25">
      <c r="A234" s="61"/>
      <c r="B234" s="155"/>
      <c r="C234" s="61"/>
    </row>
    <row r="235" spans="1:3" ht="13.2" x14ac:dyDescent="0.25">
      <c r="A235" s="61"/>
      <c r="B235" s="155"/>
      <c r="C235" s="61"/>
    </row>
    <row r="236" spans="1:3" ht="13.2" x14ac:dyDescent="0.25">
      <c r="A236" s="61"/>
      <c r="B236" s="155"/>
      <c r="C236" s="61"/>
    </row>
    <row r="237" spans="1:3" ht="13.2" x14ac:dyDescent="0.25">
      <c r="A237" s="61"/>
      <c r="B237" s="155"/>
      <c r="C237" s="61"/>
    </row>
    <row r="238" spans="1:3" ht="13.2" x14ac:dyDescent="0.25">
      <c r="A238" s="61"/>
      <c r="B238" s="155"/>
      <c r="C238" s="61"/>
    </row>
    <row r="239" spans="1:3" ht="13.2" x14ac:dyDescent="0.25">
      <c r="A239" s="61"/>
      <c r="B239" s="155"/>
      <c r="C239" s="61"/>
    </row>
    <row r="240" spans="1:3" ht="13.2" x14ac:dyDescent="0.25">
      <c r="A240" s="61"/>
      <c r="B240" s="155"/>
      <c r="C240" s="61"/>
    </row>
    <row r="241" spans="1:3" ht="13.2" x14ac:dyDescent="0.25">
      <c r="A241" s="61"/>
      <c r="B241" s="155"/>
      <c r="C241" s="61"/>
    </row>
    <row r="242" spans="1:3" ht="13.2" x14ac:dyDescent="0.25">
      <c r="A242" s="61"/>
      <c r="B242" s="155"/>
      <c r="C242" s="61"/>
    </row>
    <row r="243" spans="1:3" ht="13.2" x14ac:dyDescent="0.25">
      <c r="A243" s="61"/>
      <c r="B243" s="155"/>
      <c r="C243" s="61"/>
    </row>
    <row r="244" spans="1:3" ht="13.2" x14ac:dyDescent="0.25">
      <c r="A244" s="61"/>
      <c r="B244" s="155"/>
      <c r="C244" s="61"/>
    </row>
    <row r="245" spans="1:3" ht="13.2" x14ac:dyDescent="0.25">
      <c r="A245" s="61"/>
      <c r="B245" s="155"/>
      <c r="C245" s="61"/>
    </row>
    <row r="246" spans="1:3" ht="13.2" x14ac:dyDescent="0.25">
      <c r="A246" s="61"/>
      <c r="B246" s="155"/>
      <c r="C246" s="61"/>
    </row>
    <row r="247" spans="1:3" ht="13.2" x14ac:dyDescent="0.25">
      <c r="A247" s="61"/>
      <c r="B247" s="155"/>
      <c r="C247" s="61"/>
    </row>
    <row r="248" spans="1:3" ht="13.2" x14ac:dyDescent="0.25">
      <c r="A248" s="61"/>
      <c r="B248" s="155"/>
      <c r="C248" s="61"/>
    </row>
    <row r="249" spans="1:3" ht="13.2" x14ac:dyDescent="0.25">
      <c r="A249" s="61"/>
      <c r="B249" s="155"/>
      <c r="C249" s="61"/>
    </row>
    <row r="250" spans="1:3" ht="13.2" x14ac:dyDescent="0.25">
      <c r="A250" s="61"/>
      <c r="B250" s="155"/>
      <c r="C250" s="61"/>
    </row>
    <row r="251" spans="1:3" ht="13.2" x14ac:dyDescent="0.25">
      <c r="A251" s="61"/>
      <c r="B251" s="155"/>
      <c r="C251" s="61"/>
    </row>
    <row r="252" spans="1:3" ht="13.2" x14ac:dyDescent="0.25">
      <c r="A252" s="61"/>
      <c r="B252" s="155"/>
      <c r="C252" s="61"/>
    </row>
    <row r="253" spans="1:3" ht="13.2" x14ac:dyDescent="0.25">
      <c r="A253" s="61"/>
      <c r="B253" s="155"/>
      <c r="C253" s="61"/>
    </row>
    <row r="254" spans="1:3" ht="13.2" x14ac:dyDescent="0.25">
      <c r="A254" s="61"/>
      <c r="B254" s="155"/>
      <c r="C254" s="61"/>
    </row>
    <row r="255" spans="1:3" ht="13.2" x14ac:dyDescent="0.25">
      <c r="A255" s="61"/>
      <c r="B255" s="155"/>
      <c r="C255" s="61"/>
    </row>
    <row r="256" spans="1:3" ht="13.2" x14ac:dyDescent="0.25">
      <c r="A256" s="61"/>
      <c r="B256" s="155"/>
      <c r="C256" s="61"/>
    </row>
    <row r="257" spans="1:3" ht="13.2" x14ac:dyDescent="0.25">
      <c r="A257" s="61"/>
      <c r="B257" s="155"/>
      <c r="C257" s="61"/>
    </row>
    <row r="258" spans="1:3" ht="13.2" x14ac:dyDescent="0.25">
      <c r="A258" s="61"/>
      <c r="B258" s="155"/>
      <c r="C258" s="61"/>
    </row>
    <row r="259" spans="1:3" ht="13.2" x14ac:dyDescent="0.25">
      <c r="A259" s="61"/>
      <c r="B259" s="155"/>
      <c r="C259" s="61"/>
    </row>
    <row r="260" spans="1:3" ht="13.2" x14ac:dyDescent="0.25">
      <c r="A260" s="61"/>
      <c r="B260" s="155"/>
      <c r="C260" s="61"/>
    </row>
    <row r="261" spans="1:3" ht="13.2" x14ac:dyDescent="0.25">
      <c r="A261" s="61"/>
      <c r="B261" s="155"/>
      <c r="C261" s="61"/>
    </row>
    <row r="262" spans="1:3" ht="13.2" x14ac:dyDescent="0.25">
      <c r="A262" s="61"/>
      <c r="B262" s="155"/>
      <c r="C262" s="61"/>
    </row>
    <row r="263" spans="1:3" ht="13.2" x14ac:dyDescent="0.25">
      <c r="A263" s="61"/>
      <c r="B263" s="155"/>
      <c r="C263" s="61"/>
    </row>
    <row r="264" spans="1:3" ht="13.2" x14ac:dyDescent="0.25">
      <c r="A264" s="61"/>
      <c r="B264" s="155"/>
      <c r="C264" s="61"/>
    </row>
    <row r="265" spans="1:3" ht="13.2" x14ac:dyDescent="0.25">
      <c r="A265" s="61"/>
      <c r="B265" s="155"/>
      <c r="C265" s="61"/>
    </row>
    <row r="266" spans="1:3" ht="13.2" x14ac:dyDescent="0.25">
      <c r="A266" s="61"/>
      <c r="B266" s="155"/>
      <c r="C266" s="61"/>
    </row>
    <row r="267" spans="1:3" ht="13.2" x14ac:dyDescent="0.25">
      <c r="A267" s="61"/>
      <c r="B267" s="155"/>
      <c r="C267" s="61"/>
    </row>
    <row r="268" spans="1:3" ht="13.2" x14ac:dyDescent="0.25">
      <c r="A268" s="61"/>
      <c r="B268" s="155"/>
      <c r="C268" s="61"/>
    </row>
    <row r="269" spans="1:3" ht="13.2" x14ac:dyDescent="0.25">
      <c r="A269" s="61"/>
      <c r="B269" s="155"/>
      <c r="C269" s="61"/>
    </row>
    <row r="270" spans="1:3" ht="13.2" x14ac:dyDescent="0.25">
      <c r="A270" s="61"/>
      <c r="B270" s="155"/>
      <c r="C270" s="61"/>
    </row>
    <row r="271" spans="1:3" ht="13.2" x14ac:dyDescent="0.25">
      <c r="A271" s="61"/>
      <c r="B271" s="155"/>
      <c r="C271" s="61"/>
    </row>
    <row r="272" spans="1:3" ht="13.2" x14ac:dyDescent="0.25">
      <c r="A272" s="61"/>
      <c r="B272" s="155"/>
      <c r="C272" s="61"/>
    </row>
    <row r="273" spans="1:3" ht="13.2" x14ac:dyDescent="0.25">
      <c r="A273" s="61"/>
      <c r="B273" s="155"/>
      <c r="C273" s="61"/>
    </row>
    <row r="274" spans="1:3" ht="13.2" x14ac:dyDescent="0.25">
      <c r="A274" s="61"/>
      <c r="B274" s="155"/>
      <c r="C274" s="61"/>
    </row>
    <row r="275" spans="1:3" ht="13.2" x14ac:dyDescent="0.25">
      <c r="A275" s="61"/>
      <c r="B275" s="155"/>
      <c r="C275" s="61"/>
    </row>
    <row r="276" spans="1:3" ht="13.2" x14ac:dyDescent="0.25">
      <c r="A276" s="61"/>
      <c r="B276" s="155"/>
      <c r="C276" s="61"/>
    </row>
    <row r="277" spans="1:3" ht="13.2" x14ac:dyDescent="0.25">
      <c r="A277" s="61"/>
      <c r="B277" s="155"/>
      <c r="C277" s="61"/>
    </row>
    <row r="278" spans="1:3" ht="13.2" x14ac:dyDescent="0.25">
      <c r="A278" s="61"/>
      <c r="B278" s="155"/>
      <c r="C278" s="61"/>
    </row>
    <row r="279" spans="1:3" ht="13.2" x14ac:dyDescent="0.25">
      <c r="A279" s="61"/>
      <c r="B279" s="155"/>
      <c r="C279" s="61"/>
    </row>
    <row r="280" spans="1:3" ht="13.2" x14ac:dyDescent="0.25">
      <c r="A280" s="61"/>
      <c r="B280" s="155"/>
      <c r="C280" s="61"/>
    </row>
    <row r="281" spans="1:3" ht="13.2" x14ac:dyDescent="0.25">
      <c r="A281" s="61"/>
      <c r="B281" s="155"/>
      <c r="C281" s="61"/>
    </row>
    <row r="282" spans="1:3" ht="13.2" x14ac:dyDescent="0.25">
      <c r="A282" s="61"/>
      <c r="B282" s="155"/>
      <c r="C282" s="61"/>
    </row>
    <row r="283" spans="1:3" ht="13.2" x14ac:dyDescent="0.25">
      <c r="A283" s="61"/>
      <c r="B283" s="155"/>
      <c r="C283" s="61"/>
    </row>
    <row r="284" spans="1:3" ht="13.2" x14ac:dyDescent="0.25">
      <c r="A284" s="61"/>
      <c r="B284" s="155"/>
      <c r="C284" s="61"/>
    </row>
    <row r="285" spans="1:3" ht="13.2" x14ac:dyDescent="0.25">
      <c r="A285" s="61"/>
      <c r="B285" s="155"/>
      <c r="C285" s="61"/>
    </row>
    <row r="286" spans="1:3" ht="13.2" x14ac:dyDescent="0.25">
      <c r="A286" s="61"/>
      <c r="B286" s="155"/>
      <c r="C286" s="61"/>
    </row>
    <row r="287" spans="1:3" ht="13.2" x14ac:dyDescent="0.25">
      <c r="A287" s="61"/>
      <c r="B287" s="155"/>
      <c r="C287" s="61"/>
    </row>
    <row r="288" spans="1:3" ht="13.2" x14ac:dyDescent="0.25">
      <c r="A288" s="61"/>
      <c r="B288" s="155"/>
      <c r="C288" s="61"/>
    </row>
    <row r="289" spans="1:3" ht="13.2" x14ac:dyDescent="0.25">
      <c r="A289" s="61"/>
      <c r="B289" s="155"/>
      <c r="C289" s="61"/>
    </row>
    <row r="290" spans="1:3" ht="13.2" x14ac:dyDescent="0.25">
      <c r="A290" s="61"/>
      <c r="B290" s="155"/>
      <c r="C290" s="61"/>
    </row>
    <row r="291" spans="1:3" ht="13.2" x14ac:dyDescent="0.25">
      <c r="A291" s="61"/>
      <c r="B291" s="155"/>
      <c r="C291" s="61"/>
    </row>
    <row r="292" spans="1:3" ht="13.2" x14ac:dyDescent="0.25">
      <c r="A292" s="61"/>
      <c r="B292" s="155"/>
      <c r="C292" s="61"/>
    </row>
    <row r="293" spans="1:3" ht="13.2" x14ac:dyDescent="0.25">
      <c r="A293" s="61"/>
      <c r="B293" s="155"/>
      <c r="C293" s="61"/>
    </row>
    <row r="294" spans="1:3" ht="13.2" x14ac:dyDescent="0.25">
      <c r="A294" s="61"/>
      <c r="B294" s="155"/>
      <c r="C294" s="61"/>
    </row>
    <row r="295" spans="1:3" ht="13.2" x14ac:dyDescent="0.25">
      <c r="A295" s="61"/>
      <c r="B295" s="155"/>
      <c r="C295" s="61"/>
    </row>
    <row r="296" spans="1:3" ht="13.2" x14ac:dyDescent="0.25">
      <c r="A296" s="61"/>
      <c r="B296" s="155"/>
      <c r="C296" s="61"/>
    </row>
    <row r="297" spans="1:3" ht="13.2" x14ac:dyDescent="0.25">
      <c r="A297" s="61"/>
      <c r="B297" s="155"/>
      <c r="C297" s="61"/>
    </row>
    <row r="298" spans="1:3" ht="13.2" x14ac:dyDescent="0.25">
      <c r="A298" s="61"/>
      <c r="B298" s="155"/>
      <c r="C298" s="61"/>
    </row>
    <row r="299" spans="1:3" ht="13.2" x14ac:dyDescent="0.25">
      <c r="A299" s="61"/>
      <c r="B299" s="155"/>
      <c r="C299" s="61"/>
    </row>
    <row r="300" spans="1:3" ht="13.2" x14ac:dyDescent="0.25">
      <c r="A300" s="61"/>
      <c r="B300" s="155"/>
      <c r="C300" s="61"/>
    </row>
    <row r="301" spans="1:3" ht="13.2" x14ac:dyDescent="0.25">
      <c r="A301" s="61"/>
      <c r="B301" s="155"/>
      <c r="C301" s="61"/>
    </row>
    <row r="302" spans="1:3" ht="13.2" x14ac:dyDescent="0.25">
      <c r="A302" s="61"/>
      <c r="B302" s="155"/>
      <c r="C302" s="61"/>
    </row>
    <row r="303" spans="1:3" ht="13.2" x14ac:dyDescent="0.25">
      <c r="A303" s="61"/>
      <c r="B303" s="155"/>
      <c r="C303" s="61"/>
    </row>
    <row r="304" spans="1:3" ht="13.2" x14ac:dyDescent="0.25">
      <c r="A304" s="61"/>
      <c r="B304" s="155"/>
      <c r="C304" s="61"/>
    </row>
    <row r="305" spans="1:3" ht="13.2" x14ac:dyDescent="0.25">
      <c r="A305" s="61"/>
      <c r="B305" s="155"/>
      <c r="C305" s="61"/>
    </row>
    <row r="306" spans="1:3" ht="13.2" x14ac:dyDescent="0.25">
      <c r="A306" s="61"/>
      <c r="B306" s="155"/>
      <c r="C306" s="61"/>
    </row>
    <row r="307" spans="1:3" ht="13.2" x14ac:dyDescent="0.25">
      <c r="A307" s="61"/>
      <c r="B307" s="155"/>
      <c r="C307" s="61"/>
    </row>
    <row r="308" spans="1:3" ht="13.2" x14ac:dyDescent="0.25">
      <c r="A308" s="61"/>
      <c r="B308" s="155"/>
      <c r="C308" s="61"/>
    </row>
    <row r="309" spans="1:3" ht="13.2" x14ac:dyDescent="0.25">
      <c r="A309" s="61"/>
      <c r="B309" s="155"/>
      <c r="C309" s="61"/>
    </row>
    <row r="310" spans="1:3" ht="13.2" x14ac:dyDescent="0.25">
      <c r="A310" s="61"/>
      <c r="B310" s="155"/>
      <c r="C310" s="61"/>
    </row>
    <row r="311" spans="1:3" ht="13.2" x14ac:dyDescent="0.25">
      <c r="A311" s="61"/>
      <c r="B311" s="155"/>
      <c r="C311" s="61"/>
    </row>
    <row r="312" spans="1:3" ht="13.2" x14ac:dyDescent="0.25">
      <c r="A312" s="61"/>
      <c r="B312" s="155"/>
      <c r="C312" s="61"/>
    </row>
    <row r="313" spans="1:3" ht="13.2" x14ac:dyDescent="0.25">
      <c r="A313" s="61"/>
      <c r="B313" s="155"/>
      <c r="C313" s="61"/>
    </row>
    <row r="314" spans="1:3" ht="13.2" x14ac:dyDescent="0.25">
      <c r="A314" s="61"/>
      <c r="B314" s="155"/>
      <c r="C314" s="61"/>
    </row>
    <row r="315" spans="1:3" ht="13.2" x14ac:dyDescent="0.25">
      <c r="A315" s="61"/>
      <c r="B315" s="155"/>
      <c r="C315" s="61"/>
    </row>
    <row r="316" spans="1:3" ht="13.2" x14ac:dyDescent="0.25">
      <c r="A316" s="61"/>
      <c r="B316" s="155"/>
      <c r="C316" s="61"/>
    </row>
    <row r="317" spans="1:3" ht="13.2" x14ac:dyDescent="0.25">
      <c r="A317" s="61"/>
      <c r="B317" s="155"/>
      <c r="C317" s="61"/>
    </row>
    <row r="318" spans="1:3" ht="13.2" x14ac:dyDescent="0.25">
      <c r="A318" s="61"/>
      <c r="B318" s="155"/>
      <c r="C318" s="61"/>
    </row>
    <row r="319" spans="1:3" ht="13.2" x14ac:dyDescent="0.25">
      <c r="A319" s="61"/>
      <c r="B319" s="155"/>
      <c r="C319" s="61"/>
    </row>
    <row r="320" spans="1:3" ht="13.2" x14ac:dyDescent="0.25">
      <c r="A320" s="61"/>
      <c r="B320" s="155"/>
      <c r="C320" s="61"/>
    </row>
    <row r="321" spans="1:3" ht="13.2" x14ac:dyDescent="0.25">
      <c r="A321" s="61"/>
      <c r="B321" s="155"/>
      <c r="C321" s="61"/>
    </row>
    <row r="322" spans="1:3" ht="13.2" x14ac:dyDescent="0.25">
      <c r="A322" s="61"/>
      <c r="B322" s="155"/>
      <c r="C322" s="61"/>
    </row>
    <row r="323" spans="1:3" ht="13.2" x14ac:dyDescent="0.25">
      <c r="A323" s="61"/>
      <c r="B323" s="155"/>
      <c r="C323" s="61"/>
    </row>
    <row r="324" spans="1:3" ht="13.2" x14ac:dyDescent="0.25">
      <c r="A324" s="61"/>
      <c r="B324" s="155"/>
      <c r="C324" s="61"/>
    </row>
    <row r="325" spans="1:3" ht="13.2" x14ac:dyDescent="0.25">
      <c r="A325" s="61"/>
      <c r="B325" s="155"/>
      <c r="C325" s="61"/>
    </row>
    <row r="326" spans="1:3" ht="13.2" x14ac:dyDescent="0.25">
      <c r="A326" s="61"/>
      <c r="B326" s="155"/>
      <c r="C326" s="61"/>
    </row>
    <row r="327" spans="1:3" ht="13.2" x14ac:dyDescent="0.25">
      <c r="A327" s="61"/>
      <c r="B327" s="155"/>
      <c r="C327" s="61"/>
    </row>
    <row r="328" spans="1:3" ht="13.2" x14ac:dyDescent="0.25">
      <c r="A328" s="61"/>
      <c r="B328" s="155"/>
      <c r="C328" s="61"/>
    </row>
    <row r="329" spans="1:3" ht="13.2" x14ac:dyDescent="0.25">
      <c r="A329" s="61"/>
      <c r="B329" s="155"/>
      <c r="C329" s="61"/>
    </row>
    <row r="330" spans="1:3" ht="13.2" x14ac:dyDescent="0.25">
      <c r="A330" s="61"/>
      <c r="B330" s="155"/>
      <c r="C330" s="61"/>
    </row>
    <row r="331" spans="1:3" ht="13.2" x14ac:dyDescent="0.25">
      <c r="A331" s="61"/>
      <c r="B331" s="155"/>
      <c r="C331" s="61"/>
    </row>
    <row r="332" spans="1:3" ht="13.2" x14ac:dyDescent="0.25">
      <c r="A332" s="61"/>
      <c r="B332" s="155"/>
      <c r="C332" s="61"/>
    </row>
    <row r="333" spans="1:3" ht="13.2" x14ac:dyDescent="0.25">
      <c r="A333" s="61"/>
      <c r="B333" s="155"/>
      <c r="C333" s="61"/>
    </row>
    <row r="334" spans="1:3" ht="13.2" x14ac:dyDescent="0.25">
      <c r="A334" s="61"/>
      <c r="B334" s="155"/>
      <c r="C334" s="61"/>
    </row>
    <row r="335" spans="1:3" ht="13.2" x14ac:dyDescent="0.25">
      <c r="A335" s="61"/>
      <c r="B335" s="155"/>
      <c r="C335" s="61"/>
    </row>
    <row r="336" spans="1:3" ht="13.2" x14ac:dyDescent="0.25">
      <c r="A336" s="61"/>
      <c r="B336" s="155"/>
      <c r="C336" s="61"/>
    </row>
    <row r="337" spans="1:3" ht="13.2" x14ac:dyDescent="0.25">
      <c r="A337" s="61"/>
      <c r="B337" s="155"/>
      <c r="C337" s="61"/>
    </row>
    <row r="338" spans="1:3" ht="13.2" x14ac:dyDescent="0.25">
      <c r="A338" s="61"/>
      <c r="B338" s="155"/>
      <c r="C338" s="61"/>
    </row>
    <row r="339" spans="1:3" ht="13.2" x14ac:dyDescent="0.25">
      <c r="A339" s="61"/>
      <c r="B339" s="155"/>
      <c r="C339" s="61"/>
    </row>
    <row r="340" spans="1:3" ht="13.2" x14ac:dyDescent="0.25">
      <c r="A340" s="61"/>
      <c r="B340" s="155"/>
      <c r="C340" s="61"/>
    </row>
    <row r="341" spans="1:3" ht="13.2" x14ac:dyDescent="0.25">
      <c r="A341" s="61"/>
      <c r="B341" s="155"/>
      <c r="C341" s="61"/>
    </row>
    <row r="342" spans="1:3" ht="13.2" x14ac:dyDescent="0.25">
      <c r="A342" s="61"/>
      <c r="B342" s="155"/>
      <c r="C342" s="61"/>
    </row>
    <row r="343" spans="1:3" ht="13.2" x14ac:dyDescent="0.25">
      <c r="A343" s="61"/>
      <c r="B343" s="155"/>
      <c r="C343" s="61"/>
    </row>
    <row r="344" spans="1:3" ht="13.2" x14ac:dyDescent="0.25">
      <c r="A344" s="61"/>
      <c r="B344" s="155"/>
      <c r="C344" s="61"/>
    </row>
    <row r="345" spans="1:3" ht="13.2" x14ac:dyDescent="0.25">
      <c r="A345" s="61"/>
      <c r="B345" s="155"/>
      <c r="C345" s="61"/>
    </row>
    <row r="346" spans="1:3" ht="13.2" x14ac:dyDescent="0.25">
      <c r="A346" s="61"/>
      <c r="B346" s="155"/>
      <c r="C346" s="61"/>
    </row>
    <row r="347" spans="1:3" ht="13.2" x14ac:dyDescent="0.25">
      <c r="A347" s="61"/>
      <c r="B347" s="155"/>
      <c r="C347" s="61"/>
    </row>
    <row r="348" spans="1:3" ht="13.2" x14ac:dyDescent="0.25">
      <c r="A348" s="61"/>
      <c r="B348" s="155"/>
      <c r="C348" s="61"/>
    </row>
    <row r="349" spans="1:3" ht="13.2" x14ac:dyDescent="0.25">
      <c r="A349" s="61"/>
      <c r="B349" s="155"/>
      <c r="C349" s="61"/>
    </row>
    <row r="350" spans="1:3" ht="13.2" x14ac:dyDescent="0.25">
      <c r="A350" s="61"/>
      <c r="B350" s="155"/>
      <c r="C350" s="61"/>
    </row>
    <row r="351" spans="1:3" ht="13.2" x14ac:dyDescent="0.25">
      <c r="A351" s="61"/>
      <c r="B351" s="155"/>
      <c r="C351" s="61"/>
    </row>
    <row r="352" spans="1:3" ht="13.2" x14ac:dyDescent="0.25">
      <c r="A352" s="61"/>
      <c r="B352" s="155"/>
      <c r="C352" s="61"/>
    </row>
    <row r="353" spans="1:3" ht="13.2" x14ac:dyDescent="0.25">
      <c r="A353" s="61"/>
      <c r="B353" s="155"/>
      <c r="C353" s="61"/>
    </row>
    <row r="354" spans="1:3" ht="13.2" x14ac:dyDescent="0.25">
      <c r="A354" s="61"/>
      <c r="B354" s="155"/>
      <c r="C354" s="61"/>
    </row>
    <row r="355" spans="1:3" ht="13.2" x14ac:dyDescent="0.25">
      <c r="A355" s="61"/>
      <c r="B355" s="155"/>
      <c r="C355" s="61"/>
    </row>
    <row r="356" spans="1:3" ht="13.2" x14ac:dyDescent="0.25">
      <c r="A356" s="61"/>
      <c r="B356" s="155"/>
      <c r="C356" s="61"/>
    </row>
    <row r="357" spans="1:3" ht="13.2" x14ac:dyDescent="0.25">
      <c r="A357" s="61"/>
      <c r="B357" s="155"/>
      <c r="C357" s="61"/>
    </row>
    <row r="358" spans="1:3" ht="13.2" x14ac:dyDescent="0.25">
      <c r="A358" s="61"/>
      <c r="B358" s="155"/>
      <c r="C358" s="61"/>
    </row>
    <row r="359" spans="1:3" ht="13.2" x14ac:dyDescent="0.25">
      <c r="A359" s="61"/>
      <c r="B359" s="155"/>
      <c r="C359" s="61"/>
    </row>
    <row r="360" spans="1:3" ht="13.2" x14ac:dyDescent="0.25">
      <c r="A360" s="61"/>
      <c r="B360" s="155"/>
      <c r="C360" s="61"/>
    </row>
    <row r="361" spans="1:3" ht="13.2" x14ac:dyDescent="0.25">
      <c r="A361" s="61"/>
      <c r="B361" s="155"/>
      <c r="C361" s="61"/>
    </row>
    <row r="362" spans="1:3" ht="13.2" x14ac:dyDescent="0.25">
      <c r="A362" s="61"/>
      <c r="B362" s="155"/>
      <c r="C362" s="61"/>
    </row>
    <row r="363" spans="1:3" ht="13.2" x14ac:dyDescent="0.25">
      <c r="A363" s="61"/>
      <c r="B363" s="155"/>
      <c r="C363" s="61"/>
    </row>
    <row r="364" spans="1:3" ht="13.2" x14ac:dyDescent="0.25">
      <c r="A364" s="61"/>
      <c r="B364" s="155"/>
      <c r="C364" s="61"/>
    </row>
    <row r="365" spans="1:3" ht="13.2" x14ac:dyDescent="0.25">
      <c r="A365" s="61"/>
      <c r="B365" s="155"/>
      <c r="C365" s="61"/>
    </row>
    <row r="366" spans="1:3" ht="13.2" x14ac:dyDescent="0.25">
      <c r="A366" s="61"/>
      <c r="B366" s="155"/>
      <c r="C366" s="61"/>
    </row>
    <row r="367" spans="1:3" ht="13.2" x14ac:dyDescent="0.25">
      <c r="A367" s="61"/>
      <c r="B367" s="155"/>
      <c r="C367" s="61"/>
    </row>
    <row r="368" spans="1:3" ht="13.2" x14ac:dyDescent="0.25">
      <c r="A368" s="61"/>
      <c r="B368" s="155"/>
      <c r="C368" s="61"/>
    </row>
    <row r="369" spans="1:3" ht="13.2" x14ac:dyDescent="0.25">
      <c r="A369" s="61"/>
      <c r="B369" s="155"/>
      <c r="C369" s="61"/>
    </row>
    <row r="370" spans="1:3" ht="13.2" x14ac:dyDescent="0.25">
      <c r="A370" s="61"/>
      <c r="B370" s="155"/>
      <c r="C370" s="61"/>
    </row>
    <row r="371" spans="1:3" ht="13.2" x14ac:dyDescent="0.25">
      <c r="A371" s="61"/>
      <c r="B371" s="155"/>
      <c r="C371" s="61"/>
    </row>
    <row r="372" spans="1:3" ht="13.2" x14ac:dyDescent="0.25">
      <c r="A372" s="61"/>
      <c r="B372" s="155"/>
      <c r="C372" s="61"/>
    </row>
    <row r="373" spans="1:3" ht="13.2" x14ac:dyDescent="0.25">
      <c r="A373" s="61"/>
      <c r="B373" s="155"/>
      <c r="C373" s="61"/>
    </row>
    <row r="374" spans="1:3" ht="13.2" x14ac:dyDescent="0.25">
      <c r="A374" s="61"/>
      <c r="B374" s="155"/>
      <c r="C374" s="61"/>
    </row>
    <row r="375" spans="1:3" ht="13.2" x14ac:dyDescent="0.25">
      <c r="A375" s="61"/>
      <c r="B375" s="155"/>
      <c r="C375" s="61"/>
    </row>
    <row r="376" spans="1:3" ht="13.2" x14ac:dyDescent="0.25">
      <c r="A376" s="61"/>
      <c r="B376" s="155"/>
      <c r="C376" s="61"/>
    </row>
    <row r="377" spans="1:3" ht="13.2" x14ac:dyDescent="0.25">
      <c r="A377" s="61"/>
      <c r="B377" s="155"/>
      <c r="C377" s="61"/>
    </row>
    <row r="378" spans="1:3" ht="13.2" x14ac:dyDescent="0.25">
      <c r="A378" s="61"/>
      <c r="B378" s="155"/>
      <c r="C378" s="61"/>
    </row>
    <row r="379" spans="1:3" ht="13.2" x14ac:dyDescent="0.25">
      <c r="A379" s="61"/>
      <c r="B379" s="155"/>
      <c r="C379" s="61"/>
    </row>
    <row r="380" spans="1:3" ht="13.2" x14ac:dyDescent="0.25">
      <c r="A380" s="61"/>
      <c r="B380" s="155"/>
      <c r="C380" s="61"/>
    </row>
    <row r="381" spans="1:3" ht="13.2" x14ac:dyDescent="0.25">
      <c r="A381" s="61"/>
      <c r="B381" s="155"/>
      <c r="C381" s="61"/>
    </row>
    <row r="382" spans="1:3" ht="13.2" x14ac:dyDescent="0.25">
      <c r="A382" s="61"/>
      <c r="B382" s="155"/>
      <c r="C382" s="61"/>
    </row>
    <row r="383" spans="1:3" ht="13.2" x14ac:dyDescent="0.25">
      <c r="A383" s="61"/>
      <c r="B383" s="155"/>
      <c r="C383" s="61"/>
    </row>
    <row r="384" spans="1:3" ht="13.2" x14ac:dyDescent="0.25">
      <c r="A384" s="61"/>
      <c r="B384" s="155"/>
      <c r="C384" s="61"/>
    </row>
    <row r="385" spans="1:3" ht="13.2" x14ac:dyDescent="0.25">
      <c r="A385" s="61"/>
      <c r="B385" s="155"/>
      <c r="C385" s="61"/>
    </row>
    <row r="386" spans="1:3" ht="13.2" x14ac:dyDescent="0.25">
      <c r="A386" s="61"/>
      <c r="B386" s="155"/>
      <c r="C386" s="61"/>
    </row>
    <row r="387" spans="1:3" ht="13.2" x14ac:dyDescent="0.25">
      <c r="A387" s="61"/>
      <c r="B387" s="155"/>
      <c r="C387" s="61"/>
    </row>
    <row r="388" spans="1:3" ht="13.2" x14ac:dyDescent="0.25">
      <c r="A388" s="61"/>
      <c r="B388" s="155"/>
      <c r="C388" s="61"/>
    </row>
    <row r="389" spans="1:3" ht="13.2" x14ac:dyDescent="0.25">
      <c r="A389" s="61"/>
      <c r="B389" s="155"/>
      <c r="C389" s="61"/>
    </row>
    <row r="390" spans="1:3" ht="13.2" x14ac:dyDescent="0.25">
      <c r="A390" s="61"/>
      <c r="B390" s="155"/>
      <c r="C390" s="61"/>
    </row>
    <row r="391" spans="1:3" ht="13.2" x14ac:dyDescent="0.25">
      <c r="A391" s="61"/>
      <c r="B391" s="155"/>
      <c r="C391" s="61"/>
    </row>
    <row r="392" spans="1:3" ht="13.2" x14ac:dyDescent="0.25">
      <c r="A392" s="61"/>
      <c r="B392" s="155"/>
      <c r="C392" s="61"/>
    </row>
    <row r="393" spans="1:3" ht="13.2" x14ac:dyDescent="0.25">
      <c r="A393" s="61"/>
      <c r="B393" s="155"/>
      <c r="C393" s="61"/>
    </row>
    <row r="394" spans="1:3" ht="13.2" x14ac:dyDescent="0.25">
      <c r="A394" s="61"/>
      <c r="B394" s="155"/>
      <c r="C394" s="61"/>
    </row>
    <row r="395" spans="1:3" ht="13.2" x14ac:dyDescent="0.25">
      <c r="A395" s="61"/>
      <c r="B395" s="155"/>
      <c r="C395" s="61"/>
    </row>
    <row r="396" spans="1:3" ht="13.2" x14ac:dyDescent="0.25">
      <c r="A396" s="61"/>
      <c r="B396" s="155"/>
      <c r="C396" s="61"/>
    </row>
    <row r="397" spans="1:3" ht="13.2" x14ac:dyDescent="0.25">
      <c r="A397" s="61"/>
      <c r="B397" s="155"/>
      <c r="C397" s="61"/>
    </row>
    <row r="398" spans="1:3" ht="13.2" x14ac:dyDescent="0.25">
      <c r="A398" s="61"/>
      <c r="B398" s="155"/>
      <c r="C398" s="61"/>
    </row>
    <row r="399" spans="1:3" ht="13.2" x14ac:dyDescent="0.25">
      <c r="A399" s="61"/>
      <c r="B399" s="155"/>
      <c r="C399" s="61"/>
    </row>
    <row r="400" spans="1:3" ht="13.2" x14ac:dyDescent="0.25">
      <c r="A400" s="61"/>
      <c r="B400" s="155"/>
      <c r="C400" s="61"/>
    </row>
    <row r="401" spans="1:3" ht="13.2" x14ac:dyDescent="0.25">
      <c r="A401" s="61"/>
      <c r="B401" s="155"/>
      <c r="C401" s="61"/>
    </row>
    <row r="402" spans="1:3" ht="13.2" x14ac:dyDescent="0.25">
      <c r="A402" s="61"/>
      <c r="B402" s="155"/>
      <c r="C402" s="61"/>
    </row>
    <row r="403" spans="1:3" ht="13.2" x14ac:dyDescent="0.25">
      <c r="A403" s="61"/>
      <c r="B403" s="155"/>
      <c r="C403" s="61"/>
    </row>
    <row r="404" spans="1:3" ht="13.2" x14ac:dyDescent="0.25">
      <c r="A404" s="61"/>
      <c r="B404" s="155"/>
      <c r="C404" s="61"/>
    </row>
    <row r="405" spans="1:3" ht="13.2" x14ac:dyDescent="0.25">
      <c r="A405" s="61"/>
      <c r="B405" s="155"/>
      <c r="C405" s="61"/>
    </row>
    <row r="406" spans="1:3" ht="13.2" x14ac:dyDescent="0.25">
      <c r="A406" s="61"/>
      <c r="B406" s="155"/>
      <c r="C406" s="61"/>
    </row>
    <row r="407" spans="1:3" ht="13.2" x14ac:dyDescent="0.25">
      <c r="A407" s="61"/>
      <c r="B407" s="155"/>
      <c r="C407" s="61"/>
    </row>
    <row r="408" spans="1:3" ht="13.2" x14ac:dyDescent="0.25">
      <c r="A408" s="61"/>
      <c r="B408" s="155"/>
      <c r="C408" s="61"/>
    </row>
    <row r="409" spans="1:3" ht="13.2" x14ac:dyDescent="0.25">
      <c r="A409" s="61"/>
      <c r="B409" s="155"/>
      <c r="C409" s="61"/>
    </row>
    <row r="410" spans="1:3" ht="13.2" x14ac:dyDescent="0.25">
      <c r="A410" s="61"/>
      <c r="B410" s="155"/>
      <c r="C410" s="61"/>
    </row>
    <row r="411" spans="1:3" ht="13.2" x14ac:dyDescent="0.25">
      <c r="A411" s="61"/>
      <c r="B411" s="155"/>
      <c r="C411" s="61"/>
    </row>
    <row r="412" spans="1:3" ht="13.2" x14ac:dyDescent="0.25">
      <c r="A412" s="61"/>
      <c r="B412" s="155"/>
      <c r="C412" s="61"/>
    </row>
    <row r="413" spans="1:3" ht="13.2" x14ac:dyDescent="0.25">
      <c r="A413" s="61"/>
      <c r="B413" s="155"/>
      <c r="C413" s="61"/>
    </row>
    <row r="414" spans="1:3" ht="13.2" x14ac:dyDescent="0.25">
      <c r="A414" s="61"/>
      <c r="B414" s="155"/>
      <c r="C414" s="61"/>
    </row>
    <row r="415" spans="1:3" ht="13.2" x14ac:dyDescent="0.25">
      <c r="A415" s="61"/>
      <c r="B415" s="155"/>
      <c r="C415" s="61"/>
    </row>
    <row r="416" spans="1:3" ht="13.2" x14ac:dyDescent="0.25">
      <c r="A416" s="61"/>
      <c r="B416" s="155"/>
      <c r="C416" s="61"/>
    </row>
    <row r="417" spans="1:3" ht="13.2" x14ac:dyDescent="0.25">
      <c r="A417" s="61"/>
      <c r="B417" s="155"/>
      <c r="C417" s="61"/>
    </row>
    <row r="418" spans="1:3" ht="13.2" x14ac:dyDescent="0.25">
      <c r="A418" s="61"/>
      <c r="B418" s="155"/>
      <c r="C418" s="61"/>
    </row>
    <row r="419" spans="1:3" ht="13.2" x14ac:dyDescent="0.25">
      <c r="A419" s="61"/>
      <c r="B419" s="155"/>
      <c r="C419" s="61"/>
    </row>
    <row r="420" spans="1:3" ht="13.2" x14ac:dyDescent="0.25">
      <c r="A420" s="61"/>
      <c r="B420" s="155"/>
      <c r="C420" s="61"/>
    </row>
    <row r="421" spans="1:3" ht="13.2" x14ac:dyDescent="0.25">
      <c r="A421" s="61"/>
      <c r="B421" s="155"/>
      <c r="C421" s="61"/>
    </row>
    <row r="422" spans="1:3" ht="13.2" x14ac:dyDescent="0.25">
      <c r="A422" s="61"/>
      <c r="B422" s="155"/>
      <c r="C422" s="61"/>
    </row>
    <row r="423" spans="1:3" ht="13.2" x14ac:dyDescent="0.25">
      <c r="A423" s="61"/>
      <c r="B423" s="155"/>
      <c r="C423" s="61"/>
    </row>
    <row r="424" spans="1:3" ht="13.2" x14ac:dyDescent="0.25">
      <c r="A424" s="61"/>
      <c r="B424" s="155"/>
      <c r="C424" s="61"/>
    </row>
    <row r="425" spans="1:3" ht="13.2" x14ac:dyDescent="0.25">
      <c r="A425" s="61"/>
      <c r="B425" s="155"/>
      <c r="C425" s="61"/>
    </row>
    <row r="426" spans="1:3" ht="13.2" x14ac:dyDescent="0.25">
      <c r="A426" s="61"/>
      <c r="B426" s="155"/>
      <c r="C426" s="61"/>
    </row>
    <row r="427" spans="1:3" ht="13.2" x14ac:dyDescent="0.25">
      <c r="A427" s="61"/>
      <c r="B427" s="155"/>
      <c r="C427" s="61"/>
    </row>
    <row r="428" spans="1:3" ht="13.2" x14ac:dyDescent="0.25">
      <c r="A428" s="61"/>
      <c r="B428" s="155"/>
      <c r="C428" s="61"/>
    </row>
    <row r="429" spans="1:3" ht="13.2" x14ac:dyDescent="0.25">
      <c r="A429" s="61"/>
      <c r="B429" s="155"/>
      <c r="C429" s="61"/>
    </row>
    <row r="430" spans="1:3" ht="13.2" x14ac:dyDescent="0.25">
      <c r="A430" s="61"/>
      <c r="B430" s="155"/>
      <c r="C430" s="61"/>
    </row>
    <row r="431" spans="1:3" ht="13.2" x14ac:dyDescent="0.25">
      <c r="A431" s="61"/>
      <c r="B431" s="155"/>
      <c r="C431" s="61"/>
    </row>
    <row r="432" spans="1:3" ht="13.2" x14ac:dyDescent="0.25">
      <c r="A432" s="61"/>
      <c r="B432" s="155"/>
      <c r="C432" s="61"/>
    </row>
    <row r="433" spans="1:3" ht="13.2" x14ac:dyDescent="0.25">
      <c r="A433" s="61"/>
      <c r="B433" s="155"/>
      <c r="C433" s="61"/>
    </row>
    <row r="434" spans="1:3" ht="13.2" x14ac:dyDescent="0.25">
      <c r="A434" s="61"/>
      <c r="B434" s="155"/>
      <c r="C434" s="61"/>
    </row>
    <row r="435" spans="1:3" ht="13.2" x14ac:dyDescent="0.25">
      <c r="A435" s="61"/>
      <c r="B435" s="155"/>
      <c r="C435" s="61"/>
    </row>
    <row r="436" spans="1:3" ht="13.2" x14ac:dyDescent="0.25">
      <c r="A436" s="61"/>
      <c r="B436" s="155"/>
      <c r="C436" s="61"/>
    </row>
    <row r="437" spans="1:3" ht="13.2" x14ac:dyDescent="0.25">
      <c r="A437" s="61"/>
      <c r="B437" s="155"/>
      <c r="C437" s="61"/>
    </row>
    <row r="438" spans="1:3" ht="13.2" x14ac:dyDescent="0.25">
      <c r="A438" s="61"/>
      <c r="B438" s="155"/>
      <c r="C438" s="61"/>
    </row>
    <row r="439" spans="1:3" ht="13.2" x14ac:dyDescent="0.25">
      <c r="A439" s="61"/>
      <c r="B439" s="155"/>
      <c r="C439" s="61"/>
    </row>
    <row r="440" spans="1:3" ht="13.2" x14ac:dyDescent="0.25">
      <c r="A440" s="61"/>
      <c r="B440" s="155"/>
      <c r="C440" s="61"/>
    </row>
    <row r="441" spans="1:3" ht="13.2" x14ac:dyDescent="0.25">
      <c r="A441" s="61"/>
      <c r="B441" s="155"/>
      <c r="C441" s="61"/>
    </row>
    <row r="442" spans="1:3" ht="13.2" x14ac:dyDescent="0.25">
      <c r="A442" s="61"/>
      <c r="B442" s="155"/>
      <c r="C442" s="61"/>
    </row>
    <row r="443" spans="1:3" ht="13.2" x14ac:dyDescent="0.25">
      <c r="A443" s="61"/>
      <c r="B443" s="155"/>
      <c r="C443" s="61"/>
    </row>
    <row r="444" spans="1:3" ht="13.2" x14ac:dyDescent="0.25">
      <c r="A444" s="61"/>
      <c r="B444" s="155"/>
      <c r="C444" s="61"/>
    </row>
    <row r="445" spans="1:3" ht="13.2" x14ac:dyDescent="0.25">
      <c r="A445" s="61"/>
      <c r="B445" s="155"/>
      <c r="C445" s="61"/>
    </row>
    <row r="446" spans="1:3" ht="13.2" x14ac:dyDescent="0.25">
      <c r="A446" s="61"/>
      <c r="B446" s="155"/>
      <c r="C446" s="61"/>
    </row>
    <row r="447" spans="1:3" ht="13.2" x14ac:dyDescent="0.25">
      <c r="A447" s="61"/>
      <c r="B447" s="155"/>
      <c r="C447" s="61"/>
    </row>
    <row r="448" spans="1:3" ht="13.2" x14ac:dyDescent="0.25">
      <c r="A448" s="61"/>
      <c r="B448" s="155"/>
      <c r="C448" s="61"/>
    </row>
    <row r="449" spans="1:3" ht="13.2" x14ac:dyDescent="0.25">
      <c r="A449" s="61"/>
      <c r="B449" s="155"/>
      <c r="C449" s="61"/>
    </row>
    <row r="450" spans="1:3" ht="13.2" x14ac:dyDescent="0.25">
      <c r="A450" s="61"/>
      <c r="B450" s="155"/>
      <c r="C450" s="61"/>
    </row>
    <row r="451" spans="1:3" ht="13.2" x14ac:dyDescent="0.25">
      <c r="A451" s="61"/>
      <c r="B451" s="155"/>
      <c r="C451" s="61"/>
    </row>
    <row r="452" spans="1:3" ht="13.2" x14ac:dyDescent="0.25">
      <c r="A452" s="61"/>
      <c r="B452" s="155"/>
      <c r="C452" s="61"/>
    </row>
    <row r="453" spans="1:3" ht="13.2" x14ac:dyDescent="0.25">
      <c r="A453" s="61"/>
      <c r="B453" s="155"/>
      <c r="C453" s="61"/>
    </row>
    <row r="454" spans="1:3" ht="13.2" x14ac:dyDescent="0.25">
      <c r="A454" s="61"/>
      <c r="B454" s="155"/>
      <c r="C454" s="61"/>
    </row>
    <row r="455" spans="1:3" ht="13.2" x14ac:dyDescent="0.25">
      <c r="A455" s="61"/>
      <c r="B455" s="155"/>
      <c r="C455" s="61"/>
    </row>
    <row r="456" spans="1:3" ht="13.2" x14ac:dyDescent="0.25">
      <c r="A456" s="61"/>
      <c r="B456" s="155"/>
      <c r="C456" s="61"/>
    </row>
    <row r="457" spans="1:3" ht="13.2" x14ac:dyDescent="0.25">
      <c r="A457" s="61"/>
      <c r="B457" s="155"/>
      <c r="C457" s="61"/>
    </row>
    <row r="458" spans="1:3" ht="13.2" x14ac:dyDescent="0.25">
      <c r="A458" s="61"/>
      <c r="B458" s="155"/>
      <c r="C458" s="61"/>
    </row>
    <row r="459" spans="1:3" ht="13.2" x14ac:dyDescent="0.25">
      <c r="A459" s="61"/>
      <c r="B459" s="155"/>
      <c r="C459" s="61"/>
    </row>
    <row r="460" spans="1:3" ht="13.2" x14ac:dyDescent="0.25">
      <c r="A460" s="61"/>
      <c r="B460" s="155"/>
      <c r="C460" s="61"/>
    </row>
    <row r="461" spans="1:3" ht="13.2" x14ac:dyDescent="0.25">
      <c r="A461" s="61"/>
      <c r="B461" s="155"/>
      <c r="C461" s="61"/>
    </row>
    <row r="462" spans="1:3" ht="13.2" x14ac:dyDescent="0.25">
      <c r="A462" s="61"/>
      <c r="B462" s="155"/>
      <c r="C462" s="61"/>
    </row>
    <row r="463" spans="1:3" ht="13.2" x14ac:dyDescent="0.25">
      <c r="A463" s="61"/>
      <c r="B463" s="155"/>
      <c r="C463" s="61"/>
    </row>
    <row r="464" spans="1:3" ht="13.2" x14ac:dyDescent="0.25">
      <c r="A464" s="61"/>
      <c r="B464" s="155"/>
      <c r="C464" s="61"/>
    </row>
    <row r="465" spans="1:3" ht="13.2" x14ac:dyDescent="0.25">
      <c r="A465" s="61"/>
      <c r="B465" s="155"/>
      <c r="C465" s="61"/>
    </row>
    <row r="466" spans="1:3" ht="13.2" x14ac:dyDescent="0.25">
      <c r="A466" s="61"/>
      <c r="B466" s="155"/>
      <c r="C466" s="61"/>
    </row>
    <row r="467" spans="1:3" ht="13.2" x14ac:dyDescent="0.25">
      <c r="A467" s="61"/>
      <c r="B467" s="155"/>
      <c r="C467" s="61"/>
    </row>
    <row r="468" spans="1:3" ht="13.2" x14ac:dyDescent="0.25">
      <c r="A468" s="61"/>
      <c r="B468" s="155"/>
      <c r="C468" s="61"/>
    </row>
    <row r="469" spans="1:3" ht="13.2" x14ac:dyDescent="0.25">
      <c r="A469" s="61"/>
      <c r="B469" s="155"/>
      <c r="C469" s="61"/>
    </row>
    <row r="470" spans="1:3" ht="13.2" x14ac:dyDescent="0.25">
      <c r="A470" s="61"/>
      <c r="B470" s="155"/>
      <c r="C470" s="61"/>
    </row>
    <row r="471" spans="1:3" ht="13.2" x14ac:dyDescent="0.25">
      <c r="A471" s="61"/>
      <c r="B471" s="155"/>
      <c r="C471" s="61"/>
    </row>
    <row r="472" spans="1:3" ht="13.2" x14ac:dyDescent="0.25">
      <c r="A472" s="61"/>
      <c r="B472" s="155"/>
      <c r="C472" s="61"/>
    </row>
    <row r="473" spans="1:3" ht="13.2" x14ac:dyDescent="0.25">
      <c r="A473" s="61"/>
      <c r="B473" s="155"/>
      <c r="C473" s="61"/>
    </row>
    <row r="474" spans="1:3" ht="13.2" x14ac:dyDescent="0.25">
      <c r="A474" s="61"/>
      <c r="B474" s="155"/>
      <c r="C474" s="61"/>
    </row>
    <row r="475" spans="1:3" ht="13.2" x14ac:dyDescent="0.25">
      <c r="A475" s="61"/>
      <c r="B475" s="155"/>
      <c r="C475" s="61"/>
    </row>
    <row r="476" spans="1:3" ht="13.2" x14ac:dyDescent="0.25">
      <c r="A476" s="61"/>
      <c r="B476" s="155"/>
      <c r="C476" s="61"/>
    </row>
    <row r="477" spans="1:3" ht="13.2" x14ac:dyDescent="0.25">
      <c r="A477" s="61"/>
      <c r="B477" s="155"/>
      <c r="C477" s="61"/>
    </row>
    <row r="478" spans="1:3" ht="13.2" x14ac:dyDescent="0.25">
      <c r="A478" s="61"/>
      <c r="B478" s="155"/>
      <c r="C478" s="61"/>
    </row>
    <row r="479" spans="1:3" ht="13.2" x14ac:dyDescent="0.25">
      <c r="A479" s="61"/>
      <c r="B479" s="155"/>
      <c r="C479" s="61"/>
    </row>
    <row r="480" spans="1:3" ht="13.2" x14ac:dyDescent="0.25">
      <c r="A480" s="61"/>
      <c r="B480" s="155"/>
      <c r="C480" s="61"/>
    </row>
    <row r="481" spans="1:3" ht="13.2" x14ac:dyDescent="0.25">
      <c r="A481" s="61"/>
      <c r="B481" s="155"/>
      <c r="C481" s="61"/>
    </row>
    <row r="482" spans="1:3" ht="13.2" x14ac:dyDescent="0.25">
      <c r="A482" s="61"/>
      <c r="B482" s="155"/>
      <c r="C482" s="61"/>
    </row>
    <row r="483" spans="1:3" ht="13.2" x14ac:dyDescent="0.25">
      <c r="A483" s="61"/>
      <c r="B483" s="155"/>
      <c r="C483" s="61"/>
    </row>
    <row r="484" spans="1:3" ht="13.2" x14ac:dyDescent="0.25">
      <c r="A484" s="61"/>
      <c r="B484" s="155"/>
      <c r="C484" s="61"/>
    </row>
    <row r="485" spans="1:3" ht="13.2" x14ac:dyDescent="0.25">
      <c r="A485" s="61"/>
      <c r="B485" s="155"/>
      <c r="C485" s="61"/>
    </row>
    <row r="486" spans="1:3" ht="13.2" x14ac:dyDescent="0.25">
      <c r="A486" s="61"/>
      <c r="B486" s="155"/>
      <c r="C486" s="61"/>
    </row>
    <row r="487" spans="1:3" ht="13.2" x14ac:dyDescent="0.25">
      <c r="A487" s="61"/>
      <c r="B487" s="155"/>
      <c r="C487" s="61"/>
    </row>
    <row r="488" spans="1:3" ht="13.2" x14ac:dyDescent="0.25">
      <c r="A488" s="61"/>
      <c r="B488" s="155"/>
      <c r="C488" s="61"/>
    </row>
    <row r="489" spans="1:3" ht="13.2" x14ac:dyDescent="0.25">
      <c r="A489" s="61"/>
      <c r="B489" s="155"/>
      <c r="C489" s="61"/>
    </row>
    <row r="490" spans="1:3" ht="13.2" x14ac:dyDescent="0.25">
      <c r="A490" s="61"/>
      <c r="B490" s="155"/>
      <c r="C490" s="61"/>
    </row>
    <row r="491" spans="1:3" ht="13.2" x14ac:dyDescent="0.25">
      <c r="A491" s="61"/>
      <c r="B491" s="155"/>
      <c r="C491" s="61"/>
    </row>
    <row r="492" spans="1:3" ht="13.2" x14ac:dyDescent="0.25">
      <c r="A492" s="61"/>
      <c r="B492" s="155"/>
      <c r="C492" s="61"/>
    </row>
    <row r="493" spans="1:3" ht="13.2" x14ac:dyDescent="0.25">
      <c r="A493" s="61"/>
      <c r="B493" s="155"/>
      <c r="C493" s="61"/>
    </row>
    <row r="494" spans="1:3" ht="13.2" x14ac:dyDescent="0.25">
      <c r="A494" s="61"/>
      <c r="B494" s="155"/>
      <c r="C494" s="61"/>
    </row>
    <row r="495" spans="1:3" ht="13.2" x14ac:dyDescent="0.25">
      <c r="A495" s="61"/>
      <c r="B495" s="155"/>
      <c r="C495" s="61"/>
    </row>
    <row r="496" spans="1:3" ht="13.2" x14ac:dyDescent="0.25">
      <c r="A496" s="61"/>
      <c r="B496" s="155"/>
      <c r="C496" s="61"/>
    </row>
    <row r="497" spans="1:3" ht="13.2" x14ac:dyDescent="0.25">
      <c r="A497" s="61"/>
      <c r="B497" s="155"/>
      <c r="C497" s="61"/>
    </row>
    <row r="498" spans="1:3" ht="13.2" x14ac:dyDescent="0.25">
      <c r="A498" s="61"/>
      <c r="B498" s="155"/>
      <c r="C498" s="61"/>
    </row>
    <row r="499" spans="1:3" ht="13.2" x14ac:dyDescent="0.25">
      <c r="A499" s="61"/>
      <c r="B499" s="155"/>
      <c r="C499" s="61"/>
    </row>
    <row r="500" spans="1:3" ht="13.2" x14ac:dyDescent="0.25">
      <c r="A500" s="61"/>
      <c r="B500" s="155"/>
      <c r="C500" s="61"/>
    </row>
    <row r="501" spans="1:3" ht="13.2" x14ac:dyDescent="0.25">
      <c r="A501" s="61"/>
      <c r="B501" s="155"/>
      <c r="C501" s="61"/>
    </row>
    <row r="502" spans="1:3" ht="13.2" x14ac:dyDescent="0.25">
      <c r="A502" s="61"/>
      <c r="B502" s="155"/>
      <c r="C502" s="61"/>
    </row>
    <row r="503" spans="1:3" ht="13.2" x14ac:dyDescent="0.25">
      <c r="A503" s="61"/>
      <c r="B503" s="155"/>
      <c r="C503" s="61"/>
    </row>
    <row r="504" spans="1:3" ht="13.2" x14ac:dyDescent="0.25">
      <c r="A504" s="61"/>
      <c r="B504" s="155"/>
      <c r="C504" s="61"/>
    </row>
    <row r="505" spans="1:3" ht="13.2" x14ac:dyDescent="0.25">
      <c r="A505" s="61"/>
      <c r="B505" s="155"/>
      <c r="C505" s="61"/>
    </row>
    <row r="506" spans="1:3" ht="13.2" x14ac:dyDescent="0.25">
      <c r="A506" s="61"/>
      <c r="B506" s="155"/>
      <c r="C506" s="61"/>
    </row>
    <row r="507" spans="1:3" ht="13.2" x14ac:dyDescent="0.25">
      <c r="A507" s="61"/>
      <c r="B507" s="155"/>
      <c r="C507" s="61"/>
    </row>
    <row r="508" spans="1:3" ht="13.2" x14ac:dyDescent="0.25">
      <c r="A508" s="61"/>
      <c r="B508" s="155"/>
      <c r="C508" s="61"/>
    </row>
    <row r="509" spans="1:3" ht="13.2" x14ac:dyDescent="0.25">
      <c r="A509" s="61"/>
      <c r="B509" s="155"/>
      <c r="C509" s="61"/>
    </row>
    <row r="510" spans="1:3" ht="13.2" x14ac:dyDescent="0.25">
      <c r="A510" s="61"/>
      <c r="B510" s="155"/>
      <c r="C510" s="61"/>
    </row>
    <row r="511" spans="1:3" ht="13.2" x14ac:dyDescent="0.25">
      <c r="A511" s="61"/>
      <c r="B511" s="155"/>
      <c r="C511" s="61"/>
    </row>
    <row r="512" spans="1:3" ht="13.2" x14ac:dyDescent="0.25">
      <c r="A512" s="61"/>
      <c r="B512" s="155"/>
      <c r="C512" s="61"/>
    </row>
    <row r="513" spans="1:3" ht="13.2" x14ac:dyDescent="0.25">
      <c r="A513" s="61"/>
      <c r="B513" s="155"/>
      <c r="C513" s="61"/>
    </row>
    <row r="514" spans="1:3" ht="13.2" x14ac:dyDescent="0.25">
      <c r="A514" s="61"/>
      <c r="B514" s="155"/>
      <c r="C514" s="61"/>
    </row>
    <row r="515" spans="1:3" ht="13.2" x14ac:dyDescent="0.25">
      <c r="A515" s="61"/>
      <c r="B515" s="155"/>
      <c r="C515" s="61"/>
    </row>
    <row r="516" spans="1:3" ht="13.2" x14ac:dyDescent="0.25">
      <c r="A516" s="61"/>
      <c r="B516" s="155"/>
      <c r="C516" s="61"/>
    </row>
    <row r="517" spans="1:3" ht="13.2" x14ac:dyDescent="0.25">
      <c r="A517" s="61"/>
      <c r="B517" s="155"/>
      <c r="C517" s="61"/>
    </row>
    <row r="518" spans="1:3" ht="13.2" x14ac:dyDescent="0.25">
      <c r="A518" s="61"/>
      <c r="B518" s="155"/>
      <c r="C518" s="61"/>
    </row>
    <row r="519" spans="1:3" ht="13.2" x14ac:dyDescent="0.25">
      <c r="A519" s="61"/>
      <c r="B519" s="155"/>
      <c r="C519" s="61"/>
    </row>
    <row r="520" spans="1:3" ht="13.2" x14ac:dyDescent="0.25">
      <c r="A520" s="61"/>
      <c r="B520" s="155"/>
      <c r="C520" s="61"/>
    </row>
    <row r="521" spans="1:3" ht="13.2" x14ac:dyDescent="0.25">
      <c r="A521" s="61"/>
      <c r="B521" s="155"/>
      <c r="C521" s="61"/>
    </row>
    <row r="522" spans="1:3" ht="13.2" x14ac:dyDescent="0.25">
      <c r="A522" s="61"/>
      <c r="B522" s="155"/>
      <c r="C522" s="61"/>
    </row>
    <row r="523" spans="1:3" ht="13.2" x14ac:dyDescent="0.25">
      <c r="A523" s="61"/>
      <c r="B523" s="155"/>
      <c r="C523" s="61"/>
    </row>
    <row r="524" spans="1:3" ht="13.2" x14ac:dyDescent="0.25">
      <c r="A524" s="61"/>
      <c r="B524" s="155"/>
      <c r="C524" s="61"/>
    </row>
    <row r="525" spans="1:3" ht="13.2" x14ac:dyDescent="0.25">
      <c r="A525" s="61"/>
      <c r="B525" s="155"/>
      <c r="C525" s="61"/>
    </row>
    <row r="526" spans="1:3" ht="13.2" x14ac:dyDescent="0.25">
      <c r="A526" s="61"/>
      <c r="B526" s="155"/>
      <c r="C526" s="61"/>
    </row>
    <row r="527" spans="1:3" ht="13.2" x14ac:dyDescent="0.25">
      <c r="A527" s="61"/>
      <c r="B527" s="155"/>
      <c r="C527" s="61"/>
    </row>
    <row r="528" spans="1:3" ht="13.2" x14ac:dyDescent="0.25">
      <c r="A528" s="61"/>
      <c r="B528" s="155"/>
      <c r="C528" s="61"/>
    </row>
    <row r="529" spans="1:3" ht="13.2" x14ac:dyDescent="0.25">
      <c r="A529" s="61"/>
      <c r="B529" s="155"/>
      <c r="C529" s="61"/>
    </row>
    <row r="530" spans="1:3" ht="13.2" x14ac:dyDescent="0.25">
      <c r="A530" s="61"/>
      <c r="B530" s="155"/>
      <c r="C530" s="61"/>
    </row>
    <row r="531" spans="1:3" ht="13.2" x14ac:dyDescent="0.25">
      <c r="A531" s="61"/>
      <c r="B531" s="155"/>
      <c r="C531" s="61"/>
    </row>
    <row r="532" spans="1:3" ht="13.2" x14ac:dyDescent="0.25">
      <c r="A532" s="61"/>
      <c r="B532" s="155"/>
      <c r="C532" s="61"/>
    </row>
    <row r="533" spans="1:3" ht="13.2" x14ac:dyDescent="0.25">
      <c r="A533" s="61"/>
      <c r="B533" s="155"/>
      <c r="C533" s="61"/>
    </row>
    <row r="534" spans="1:3" ht="13.2" x14ac:dyDescent="0.25">
      <c r="A534" s="61"/>
      <c r="B534" s="155"/>
      <c r="C534" s="61"/>
    </row>
    <row r="535" spans="1:3" ht="13.2" x14ac:dyDescent="0.25">
      <c r="A535" s="61"/>
      <c r="B535" s="155"/>
      <c r="C535" s="61"/>
    </row>
    <row r="536" spans="1:3" ht="13.2" x14ac:dyDescent="0.25">
      <c r="A536" s="61"/>
      <c r="B536" s="155"/>
      <c r="C536" s="61"/>
    </row>
    <row r="537" spans="1:3" ht="13.2" x14ac:dyDescent="0.25">
      <c r="A537" s="61"/>
      <c r="B537" s="155"/>
      <c r="C537" s="61"/>
    </row>
    <row r="538" spans="1:3" ht="13.2" x14ac:dyDescent="0.25">
      <c r="A538" s="61"/>
      <c r="B538" s="155"/>
      <c r="C538" s="61"/>
    </row>
    <row r="539" spans="1:3" ht="13.2" x14ac:dyDescent="0.25">
      <c r="A539" s="61"/>
      <c r="B539" s="155"/>
      <c r="C539" s="61"/>
    </row>
    <row r="540" spans="1:3" ht="13.2" x14ac:dyDescent="0.25">
      <c r="A540" s="61"/>
      <c r="B540" s="155"/>
      <c r="C540" s="61"/>
    </row>
    <row r="541" spans="1:3" ht="13.2" x14ac:dyDescent="0.25">
      <c r="A541" s="61"/>
      <c r="B541" s="155"/>
      <c r="C541" s="61"/>
    </row>
    <row r="542" spans="1:3" ht="13.2" x14ac:dyDescent="0.25">
      <c r="A542" s="61"/>
      <c r="B542" s="155"/>
      <c r="C542" s="61"/>
    </row>
    <row r="543" spans="1:3" ht="13.2" x14ac:dyDescent="0.25">
      <c r="A543" s="61"/>
      <c r="B543" s="155"/>
      <c r="C543" s="61"/>
    </row>
    <row r="544" spans="1:3" ht="13.2" x14ac:dyDescent="0.25">
      <c r="A544" s="61"/>
      <c r="B544" s="155"/>
      <c r="C544" s="61"/>
    </row>
    <row r="545" spans="1:3" ht="13.2" x14ac:dyDescent="0.25">
      <c r="A545" s="61"/>
      <c r="B545" s="155"/>
      <c r="C545" s="61"/>
    </row>
    <row r="546" spans="1:3" ht="13.2" x14ac:dyDescent="0.25">
      <c r="A546" s="61"/>
      <c r="B546" s="155"/>
      <c r="C546" s="61"/>
    </row>
    <row r="547" spans="1:3" ht="13.2" x14ac:dyDescent="0.25">
      <c r="A547" s="61"/>
      <c r="B547" s="155"/>
      <c r="C547" s="61"/>
    </row>
    <row r="548" spans="1:3" ht="13.2" x14ac:dyDescent="0.25">
      <c r="A548" s="61"/>
      <c r="B548" s="155"/>
      <c r="C548" s="61"/>
    </row>
    <row r="549" spans="1:3" ht="13.2" x14ac:dyDescent="0.25">
      <c r="A549" s="61"/>
      <c r="B549" s="155"/>
      <c r="C549" s="61"/>
    </row>
    <row r="550" spans="1:3" ht="13.2" x14ac:dyDescent="0.25">
      <c r="A550" s="61"/>
      <c r="B550" s="155"/>
      <c r="C550" s="61"/>
    </row>
    <row r="551" spans="1:3" ht="13.2" x14ac:dyDescent="0.25">
      <c r="A551" s="61"/>
      <c r="B551" s="155"/>
      <c r="C551" s="61"/>
    </row>
    <row r="552" spans="1:3" ht="13.2" x14ac:dyDescent="0.25">
      <c r="A552" s="61"/>
      <c r="B552" s="155"/>
      <c r="C552" s="61"/>
    </row>
    <row r="553" spans="1:3" ht="13.2" x14ac:dyDescent="0.25">
      <c r="A553" s="61"/>
      <c r="B553" s="155"/>
      <c r="C553" s="61"/>
    </row>
    <row r="554" spans="1:3" ht="13.2" x14ac:dyDescent="0.25">
      <c r="A554" s="61"/>
      <c r="B554" s="155"/>
      <c r="C554" s="61"/>
    </row>
    <row r="555" spans="1:3" ht="13.2" x14ac:dyDescent="0.25">
      <c r="A555" s="61"/>
      <c r="B555" s="155"/>
      <c r="C555" s="61"/>
    </row>
    <row r="556" spans="1:3" ht="13.2" x14ac:dyDescent="0.25">
      <c r="A556" s="61"/>
      <c r="B556" s="155"/>
      <c r="C556" s="61"/>
    </row>
    <row r="557" spans="1:3" ht="13.2" x14ac:dyDescent="0.25">
      <c r="A557" s="61"/>
      <c r="B557" s="155"/>
      <c r="C557" s="61"/>
    </row>
    <row r="558" spans="1:3" ht="13.2" x14ac:dyDescent="0.25">
      <c r="A558" s="61"/>
      <c r="B558" s="155"/>
      <c r="C558" s="61"/>
    </row>
    <row r="559" spans="1:3" ht="13.2" x14ac:dyDescent="0.25">
      <c r="A559" s="61"/>
      <c r="B559" s="155"/>
      <c r="C559" s="61"/>
    </row>
    <row r="560" spans="1:3" ht="13.2" x14ac:dyDescent="0.25">
      <c r="A560" s="61"/>
      <c r="B560" s="155"/>
      <c r="C560" s="61"/>
    </row>
    <row r="561" spans="1:3" ht="13.2" x14ac:dyDescent="0.25">
      <c r="A561" s="61"/>
      <c r="B561" s="155"/>
      <c r="C561" s="61"/>
    </row>
    <row r="562" spans="1:3" ht="13.2" x14ac:dyDescent="0.25">
      <c r="A562" s="61"/>
      <c r="B562" s="155"/>
      <c r="C562" s="61"/>
    </row>
    <row r="563" spans="1:3" ht="13.2" x14ac:dyDescent="0.25">
      <c r="A563" s="61"/>
      <c r="B563" s="155"/>
      <c r="C563" s="61"/>
    </row>
    <row r="564" spans="1:3" ht="13.2" x14ac:dyDescent="0.25">
      <c r="A564" s="61"/>
      <c r="B564" s="155"/>
      <c r="C564" s="61"/>
    </row>
    <row r="565" spans="1:3" ht="13.2" x14ac:dyDescent="0.25">
      <c r="A565" s="61"/>
      <c r="B565" s="155"/>
      <c r="C565" s="61"/>
    </row>
    <row r="566" spans="1:3" ht="13.2" x14ac:dyDescent="0.25">
      <c r="A566" s="61"/>
      <c r="B566" s="155"/>
      <c r="C566" s="61"/>
    </row>
    <row r="567" spans="1:3" ht="13.2" x14ac:dyDescent="0.25">
      <c r="A567" s="61"/>
      <c r="B567" s="155"/>
      <c r="C567" s="61"/>
    </row>
    <row r="568" spans="1:3" ht="13.2" x14ac:dyDescent="0.25">
      <c r="A568" s="61"/>
      <c r="B568" s="155"/>
      <c r="C568" s="61"/>
    </row>
    <row r="569" spans="1:3" ht="13.2" x14ac:dyDescent="0.25">
      <c r="A569" s="61"/>
      <c r="B569" s="155"/>
      <c r="C569" s="61"/>
    </row>
    <row r="570" spans="1:3" ht="13.2" x14ac:dyDescent="0.25">
      <c r="A570" s="61"/>
      <c r="B570" s="155"/>
      <c r="C570" s="61"/>
    </row>
    <row r="571" spans="1:3" ht="13.2" x14ac:dyDescent="0.25">
      <c r="A571" s="61"/>
      <c r="B571" s="155"/>
      <c r="C571" s="61"/>
    </row>
    <row r="572" spans="1:3" ht="13.2" x14ac:dyDescent="0.25">
      <c r="A572" s="61"/>
      <c r="B572" s="155"/>
      <c r="C572" s="61"/>
    </row>
    <row r="573" spans="1:3" ht="13.2" x14ac:dyDescent="0.25">
      <c r="A573" s="61"/>
      <c r="B573" s="155"/>
      <c r="C573" s="61"/>
    </row>
    <row r="574" spans="1:3" ht="13.2" x14ac:dyDescent="0.25">
      <c r="A574" s="61"/>
      <c r="B574" s="155"/>
      <c r="C574" s="61"/>
    </row>
    <row r="575" spans="1:3" ht="13.2" x14ac:dyDescent="0.25">
      <c r="A575" s="61"/>
      <c r="B575" s="155"/>
      <c r="C575" s="61"/>
    </row>
    <row r="576" spans="1:3" ht="13.2" x14ac:dyDescent="0.25">
      <c r="A576" s="61"/>
      <c r="B576" s="155"/>
      <c r="C576" s="61"/>
    </row>
    <row r="577" spans="1:3" ht="13.2" x14ac:dyDescent="0.25">
      <c r="A577" s="61"/>
      <c r="B577" s="155"/>
      <c r="C577" s="61"/>
    </row>
    <row r="578" spans="1:3" ht="13.2" x14ac:dyDescent="0.25">
      <c r="A578" s="61"/>
      <c r="B578" s="155"/>
      <c r="C578" s="61"/>
    </row>
    <row r="579" spans="1:3" ht="13.2" x14ac:dyDescent="0.25">
      <c r="A579" s="61"/>
      <c r="B579" s="155"/>
      <c r="C579" s="61"/>
    </row>
    <row r="580" spans="1:3" ht="13.2" x14ac:dyDescent="0.25">
      <c r="A580" s="61"/>
      <c r="B580" s="155"/>
      <c r="C580" s="61"/>
    </row>
    <row r="581" spans="1:3" ht="13.2" x14ac:dyDescent="0.25">
      <c r="A581" s="61"/>
      <c r="B581" s="155"/>
      <c r="C581" s="61"/>
    </row>
  </sheetData>
  <mergeCells count="4">
    <mergeCell ref="A2:A20"/>
    <mergeCell ref="A21:A39"/>
    <mergeCell ref="A40:A58"/>
    <mergeCell ref="A59:A77"/>
  </mergeCells>
  <conditionalFormatting sqref="D2:D76">
    <cfRule type="cellIs" dxfId="41" priority="1" operator="equal">
      <formula>"j"</formula>
    </cfRule>
  </conditionalFormatting>
  <conditionalFormatting sqref="E2:E76">
    <cfRule type="notContainsBlanks" dxfId="40" priority="2">
      <formula>LEN(TRIM(E2))&gt;0</formula>
    </cfRule>
  </conditionalFormatting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E10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IFERROR(__xludf.DUMMYFUNCTION("Importrange(""https://docs.google.com/spreadsheets/d/1Gd8UwLeeefi0mANm4A2_18PxO0VFzSApMC8enj2BgzI"",""Sheet1!A1:E81"")"),"Week")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IFERROR(__xludf.DUMMYFUNCTION("""COMPUTED_VALUE"""),"Pieter")</f>
        <v>Pieter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</sheetData>
  <mergeCells count="4">
    <mergeCell ref="A2:A20"/>
    <mergeCell ref="A21:A39"/>
    <mergeCell ref="A40:A58"/>
    <mergeCell ref="A59:A77"/>
  </mergeCells>
  <conditionalFormatting sqref="D2:D76">
    <cfRule type="cellIs" dxfId="39" priority="1" operator="equal">
      <formula>"j"</formula>
    </cfRule>
  </conditionalFormatting>
  <conditionalFormatting sqref="E2:E76">
    <cfRule type="notContainsBlanks" dxfId="38" priority="2">
      <formula>LEN(TRIM(E2))&gt;0</formula>
    </cfRule>
  </conditionalFormatting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K5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IFERROR(__xludf.DUMMYFUNCTION("Importrange(""https://docs.google.com/spreadsheets/d/1ZiLFCy84CrwH2I-V_hzaL8Y2ezsHqFFVdu_vjXvxeds"",""Sheet1!A1:e81"")"),"Week")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IFERROR(__xludf.DUMMYFUNCTION("""COMPUTED_VALUE"""),"Pim Jan")</f>
        <v>Pim Jan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11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11" ht="15.75" customHeight="1" x14ac:dyDescent="0.25">
      <c r="A18" s="196"/>
      <c r="B18" s="131"/>
      <c r="C18" s="129"/>
      <c r="D18" s="128"/>
      <c r="E18" s="128"/>
    </row>
    <row r="19" spans="1:11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11" ht="15.75" customHeight="1" x14ac:dyDescent="0.45">
      <c r="A20" s="197"/>
      <c r="B20" s="131"/>
      <c r="C20" s="129"/>
      <c r="D20" s="128"/>
      <c r="E20" s="128"/>
      <c r="K20" s="162"/>
    </row>
    <row r="21" spans="1:11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11" ht="15.75" customHeight="1" x14ac:dyDescent="0.25">
      <c r="A22" s="196"/>
      <c r="B22" s="131"/>
      <c r="C22" s="129"/>
      <c r="D22" s="128"/>
      <c r="E22" s="128"/>
    </row>
    <row r="23" spans="1:11" ht="15.75" customHeight="1" x14ac:dyDescent="0.25">
      <c r="A23" s="196"/>
      <c r="B23" s="128"/>
      <c r="C23" s="130"/>
      <c r="D23" s="128"/>
      <c r="E23" s="128"/>
    </row>
    <row r="24" spans="1:11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11" ht="15.75" customHeight="1" x14ac:dyDescent="0.25">
      <c r="A25" s="196"/>
      <c r="B25" s="131"/>
      <c r="C25" s="129"/>
      <c r="D25" s="128"/>
      <c r="E25" s="128"/>
    </row>
    <row r="26" spans="1:11" ht="15.75" customHeight="1" x14ac:dyDescent="0.25">
      <c r="A26" s="196"/>
      <c r="B26" s="128"/>
      <c r="C26" s="130"/>
      <c r="D26" s="128"/>
      <c r="E26" s="128"/>
    </row>
    <row r="27" spans="1:11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11" ht="13.2" x14ac:dyDescent="0.25">
      <c r="A28" s="196"/>
      <c r="B28" s="131"/>
      <c r="C28" s="129"/>
      <c r="D28" s="128"/>
      <c r="E28" s="128"/>
    </row>
    <row r="29" spans="1:11" ht="13.2" x14ac:dyDescent="0.25">
      <c r="A29" s="196"/>
      <c r="B29" s="128"/>
      <c r="C29" s="130"/>
      <c r="D29" s="128"/>
      <c r="E29" s="128"/>
    </row>
    <row r="30" spans="1:11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11" ht="13.2" x14ac:dyDescent="0.25">
      <c r="A31" s="196"/>
      <c r="B31" s="131"/>
      <c r="C31" s="129"/>
      <c r="D31" s="128"/>
      <c r="E31" s="128"/>
    </row>
    <row r="32" spans="1:11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61" t="str">
        <f ca="1">IFERROR(__xludf.DUMMYFUNCTION("""COMPUTED_VALUE"""),"Uren beschikbaar in wk.")</f>
        <v>Uren beschikbaar in wk.</v>
      </c>
      <c r="B78" s="155"/>
      <c r="C78" s="61">
        <f ca="1">IFERROR(__xludf.DUMMYFUNCTION("""COMPUTED_VALUE"""),3)</f>
        <v>3</v>
      </c>
      <c r="D78">
        <f ca="1">IFERROR(__xludf.DUMMYFUNCTION("""COMPUTED_VALUE"""),11)</f>
        <v>11</v>
      </c>
    </row>
    <row r="79" spans="1:5" ht="13.2" x14ac:dyDescent="0.25">
      <c r="A79" s="61"/>
      <c r="B79" s="155"/>
      <c r="C79" s="61">
        <f ca="1">IFERROR(__xludf.DUMMYFUNCTION("""COMPUTED_VALUE"""),4)</f>
        <v>4</v>
      </c>
      <c r="D79">
        <f ca="1">IFERROR(__xludf.DUMMYFUNCTION("""COMPUTED_VALUE"""),6)</f>
        <v>6</v>
      </c>
    </row>
    <row r="80" spans="1:5" ht="13.2" x14ac:dyDescent="0.25">
      <c r="A80" s="61"/>
      <c r="B80" s="155"/>
      <c r="C80" s="61">
        <f ca="1">IFERROR(__xludf.DUMMYFUNCTION("""COMPUTED_VALUE"""),5)</f>
        <v>5</v>
      </c>
      <c r="D80">
        <f ca="1">IFERROR(__xludf.DUMMYFUNCTION("""COMPUTED_VALUE"""),0)</f>
        <v>0</v>
      </c>
    </row>
    <row r="81" spans="1:4" ht="13.2" x14ac:dyDescent="0.25">
      <c r="A81" s="61"/>
      <c r="B81" s="155"/>
      <c r="C81" s="61">
        <f ca="1">IFERROR(__xludf.DUMMYFUNCTION("""COMPUTED_VALUE"""),6)</f>
        <v>6</v>
      </c>
      <c r="D81">
        <f ca="1">IFERROR(__xludf.DUMMYFUNCTION("""COMPUTED_VALUE"""),0)</f>
        <v>0</v>
      </c>
    </row>
    <row r="82" spans="1:4" ht="13.2" x14ac:dyDescent="0.25">
      <c r="A82" s="61"/>
      <c r="B82" s="155"/>
      <c r="C82" s="61"/>
    </row>
    <row r="83" spans="1:4" ht="13.2" x14ac:dyDescent="0.25">
      <c r="A83" s="61"/>
      <c r="B83" s="155"/>
      <c r="C83" s="61"/>
    </row>
    <row r="84" spans="1:4" ht="13.2" x14ac:dyDescent="0.25">
      <c r="A84" s="61"/>
      <c r="B84" s="155"/>
      <c r="C84" s="61"/>
    </row>
    <row r="85" spans="1:4" ht="13.2" x14ac:dyDescent="0.25">
      <c r="A85" s="61"/>
      <c r="B85" s="155"/>
      <c r="C85" s="61"/>
    </row>
    <row r="86" spans="1:4" ht="13.2" x14ac:dyDescent="0.25">
      <c r="A86" s="61"/>
      <c r="B86" s="155"/>
      <c r="C86" s="61"/>
    </row>
    <row r="87" spans="1:4" ht="13.2" x14ac:dyDescent="0.25">
      <c r="A87" s="61"/>
      <c r="B87" s="155"/>
      <c r="C87" s="61"/>
    </row>
    <row r="88" spans="1:4" ht="13.2" x14ac:dyDescent="0.25">
      <c r="A88" s="61"/>
      <c r="B88" s="155"/>
      <c r="C88" s="61"/>
    </row>
    <row r="89" spans="1:4" ht="13.2" x14ac:dyDescent="0.25">
      <c r="A89" s="61"/>
      <c r="B89" s="155"/>
      <c r="C89" s="61"/>
    </row>
    <row r="90" spans="1:4" ht="13.2" x14ac:dyDescent="0.25">
      <c r="A90" s="61"/>
      <c r="B90" s="155"/>
      <c r="C90" s="61"/>
    </row>
    <row r="91" spans="1:4" ht="13.2" x14ac:dyDescent="0.25">
      <c r="A91" s="61"/>
      <c r="B91" s="155"/>
      <c r="C91" s="61"/>
    </row>
    <row r="92" spans="1:4" ht="13.2" x14ac:dyDescent="0.25">
      <c r="A92" s="61"/>
      <c r="B92" s="155"/>
      <c r="C92" s="61"/>
    </row>
    <row r="93" spans="1:4" ht="13.2" x14ac:dyDescent="0.25">
      <c r="A93" s="61"/>
      <c r="B93" s="155"/>
      <c r="C93" s="61"/>
    </row>
    <row r="94" spans="1:4" ht="13.2" x14ac:dyDescent="0.25">
      <c r="A94" s="61"/>
      <c r="B94" s="155"/>
      <c r="C94" s="61"/>
    </row>
    <row r="95" spans="1:4" ht="13.2" x14ac:dyDescent="0.25">
      <c r="A95" s="61"/>
      <c r="B95" s="155"/>
      <c r="C95" s="61"/>
    </row>
    <row r="96" spans="1:4" ht="13.2" x14ac:dyDescent="0.25">
      <c r="A96" s="61"/>
      <c r="B96" s="155"/>
      <c r="C96" s="61"/>
    </row>
    <row r="97" spans="1:3" ht="13.2" x14ac:dyDescent="0.25">
      <c r="A97" s="61"/>
      <c r="B97" s="155"/>
      <c r="C97" s="61"/>
    </row>
    <row r="98" spans="1:3" ht="13.2" x14ac:dyDescent="0.25">
      <c r="A98" s="61"/>
      <c r="B98" s="155"/>
      <c r="C98" s="61"/>
    </row>
    <row r="99" spans="1:3" ht="13.2" x14ac:dyDescent="0.25">
      <c r="A99" s="61"/>
      <c r="B99" s="155"/>
      <c r="C99" s="61"/>
    </row>
    <row r="100" spans="1:3" ht="13.2" x14ac:dyDescent="0.25">
      <c r="A100" s="61"/>
      <c r="B100" s="155"/>
      <c r="C100" s="61"/>
    </row>
    <row r="101" spans="1:3" ht="13.2" x14ac:dyDescent="0.25">
      <c r="A101" s="61"/>
      <c r="B101" s="155"/>
      <c r="C101" s="61"/>
    </row>
    <row r="102" spans="1:3" ht="13.2" x14ac:dyDescent="0.25">
      <c r="A102" s="61"/>
      <c r="B102" s="155"/>
      <c r="C102" s="61"/>
    </row>
    <row r="103" spans="1:3" ht="13.2" x14ac:dyDescent="0.25">
      <c r="A103" s="61"/>
      <c r="B103" s="155"/>
      <c r="C103" s="61"/>
    </row>
    <row r="104" spans="1:3" ht="13.2" x14ac:dyDescent="0.25">
      <c r="A104" s="61"/>
      <c r="B104" s="155"/>
      <c r="C104" s="61"/>
    </row>
    <row r="105" spans="1:3" ht="13.2" x14ac:dyDescent="0.25">
      <c r="A105" s="61"/>
      <c r="B105" s="155"/>
      <c r="C105" s="61"/>
    </row>
    <row r="106" spans="1:3" ht="13.2" x14ac:dyDescent="0.25">
      <c r="A106" s="61"/>
      <c r="B106" s="155"/>
      <c r="C106" s="61"/>
    </row>
    <row r="107" spans="1:3" ht="13.2" x14ac:dyDescent="0.25">
      <c r="A107" s="61"/>
      <c r="B107" s="155"/>
      <c r="C107" s="61"/>
    </row>
    <row r="108" spans="1:3" ht="13.2" x14ac:dyDescent="0.25">
      <c r="A108" s="61"/>
      <c r="B108" s="155"/>
      <c r="C108" s="61"/>
    </row>
    <row r="109" spans="1:3" ht="13.2" x14ac:dyDescent="0.25">
      <c r="A109" s="61"/>
      <c r="B109" s="155"/>
      <c r="C109" s="61"/>
    </row>
    <row r="110" spans="1:3" ht="13.2" x14ac:dyDescent="0.25">
      <c r="A110" s="61"/>
      <c r="B110" s="155"/>
      <c r="C110" s="61"/>
    </row>
    <row r="111" spans="1:3" ht="13.2" x14ac:dyDescent="0.25">
      <c r="A111" s="61"/>
      <c r="B111" s="155"/>
      <c r="C111" s="61"/>
    </row>
    <row r="112" spans="1:3" ht="13.2" x14ac:dyDescent="0.25">
      <c r="A112" s="61"/>
      <c r="B112" s="155"/>
      <c r="C112" s="61"/>
    </row>
    <row r="113" spans="1:3" ht="13.2" x14ac:dyDescent="0.25">
      <c r="A113" s="61"/>
      <c r="B113" s="155"/>
      <c r="C113" s="61"/>
    </row>
    <row r="114" spans="1:3" ht="13.2" x14ac:dyDescent="0.25">
      <c r="A114" s="61"/>
      <c r="B114" s="155"/>
      <c r="C114" s="61"/>
    </row>
    <row r="115" spans="1:3" ht="13.2" x14ac:dyDescent="0.25">
      <c r="A115" s="61"/>
      <c r="B115" s="155"/>
      <c r="C115" s="61"/>
    </row>
    <row r="116" spans="1:3" ht="13.2" x14ac:dyDescent="0.25">
      <c r="A116" s="61"/>
      <c r="B116" s="155"/>
      <c r="C116" s="61"/>
    </row>
    <row r="117" spans="1:3" ht="13.2" x14ac:dyDescent="0.25">
      <c r="A117" s="61"/>
      <c r="B117" s="155"/>
      <c r="C117" s="61"/>
    </row>
    <row r="118" spans="1:3" ht="13.2" x14ac:dyDescent="0.25">
      <c r="A118" s="61"/>
      <c r="B118" s="155"/>
      <c r="C118" s="61"/>
    </row>
    <row r="119" spans="1:3" ht="13.2" x14ac:dyDescent="0.25">
      <c r="A119" s="61"/>
      <c r="B119" s="155"/>
      <c r="C119" s="61"/>
    </row>
    <row r="120" spans="1:3" ht="13.2" x14ac:dyDescent="0.25">
      <c r="A120" s="61"/>
      <c r="B120" s="155"/>
      <c r="C120" s="61"/>
    </row>
    <row r="121" spans="1:3" ht="13.2" x14ac:dyDescent="0.25">
      <c r="A121" s="61"/>
      <c r="B121" s="155"/>
      <c r="C121" s="61"/>
    </row>
    <row r="122" spans="1:3" ht="13.2" x14ac:dyDescent="0.25">
      <c r="A122" s="61"/>
      <c r="B122" s="155"/>
      <c r="C122" s="61"/>
    </row>
    <row r="123" spans="1:3" ht="13.2" x14ac:dyDescent="0.25">
      <c r="A123" s="61"/>
      <c r="B123" s="155"/>
      <c r="C123" s="61"/>
    </row>
    <row r="124" spans="1:3" ht="13.2" x14ac:dyDescent="0.25">
      <c r="A124" s="61"/>
      <c r="B124" s="155"/>
      <c r="C124" s="61"/>
    </row>
    <row r="125" spans="1:3" ht="13.2" x14ac:dyDescent="0.25">
      <c r="A125" s="61"/>
      <c r="B125" s="155"/>
      <c r="C125" s="61"/>
    </row>
    <row r="126" spans="1:3" ht="13.2" x14ac:dyDescent="0.25">
      <c r="A126" s="61"/>
      <c r="B126" s="155"/>
      <c r="C126" s="61"/>
    </row>
    <row r="127" spans="1:3" ht="13.2" x14ac:dyDescent="0.25">
      <c r="A127" s="61"/>
      <c r="B127" s="155"/>
      <c r="C127" s="61"/>
    </row>
    <row r="128" spans="1:3" ht="13.2" x14ac:dyDescent="0.25">
      <c r="A128" s="61"/>
      <c r="B128" s="155"/>
      <c r="C128" s="61"/>
    </row>
    <row r="129" spans="1:3" ht="13.2" x14ac:dyDescent="0.25">
      <c r="A129" s="61"/>
      <c r="B129" s="155"/>
      <c r="C129" s="61"/>
    </row>
    <row r="130" spans="1:3" ht="13.2" x14ac:dyDescent="0.25">
      <c r="A130" s="61"/>
      <c r="B130" s="155"/>
      <c r="C130" s="61"/>
    </row>
    <row r="131" spans="1:3" ht="13.2" x14ac:dyDescent="0.25">
      <c r="A131" s="61"/>
      <c r="B131" s="155"/>
      <c r="C131" s="61"/>
    </row>
    <row r="132" spans="1:3" ht="13.2" x14ac:dyDescent="0.25">
      <c r="A132" s="61"/>
      <c r="B132" s="155"/>
      <c r="C132" s="61"/>
    </row>
    <row r="133" spans="1:3" ht="13.2" x14ac:dyDescent="0.25">
      <c r="A133" s="61"/>
      <c r="B133" s="155"/>
      <c r="C133" s="61"/>
    </row>
    <row r="134" spans="1:3" ht="13.2" x14ac:dyDescent="0.25">
      <c r="A134" s="61"/>
      <c r="B134" s="155"/>
      <c r="C134" s="61"/>
    </row>
    <row r="135" spans="1:3" ht="13.2" x14ac:dyDescent="0.25">
      <c r="A135" s="61"/>
      <c r="B135" s="155"/>
      <c r="C135" s="61"/>
    </row>
    <row r="136" spans="1:3" ht="13.2" x14ac:dyDescent="0.25">
      <c r="A136" s="61"/>
      <c r="B136" s="155"/>
      <c r="C136" s="61"/>
    </row>
    <row r="137" spans="1:3" ht="13.2" x14ac:dyDescent="0.25">
      <c r="A137" s="61"/>
      <c r="B137" s="155"/>
      <c r="C137" s="61"/>
    </row>
    <row r="138" spans="1:3" ht="13.2" x14ac:dyDescent="0.25">
      <c r="A138" s="61"/>
      <c r="B138" s="155"/>
      <c r="C138" s="61"/>
    </row>
    <row r="139" spans="1:3" ht="13.2" x14ac:dyDescent="0.25">
      <c r="A139" s="61"/>
      <c r="B139" s="155"/>
      <c r="C139" s="61"/>
    </row>
    <row r="140" spans="1:3" ht="13.2" x14ac:dyDescent="0.25">
      <c r="A140" s="61"/>
      <c r="B140" s="155"/>
      <c r="C140" s="61"/>
    </row>
    <row r="141" spans="1:3" ht="13.2" x14ac:dyDescent="0.25">
      <c r="A141" s="61"/>
      <c r="B141" s="155"/>
      <c r="C141" s="61"/>
    </row>
    <row r="142" spans="1:3" ht="13.2" x14ac:dyDescent="0.25">
      <c r="A142" s="61"/>
      <c r="B142" s="155"/>
      <c r="C142" s="61"/>
    </row>
    <row r="143" spans="1:3" ht="13.2" x14ac:dyDescent="0.25">
      <c r="A143" s="61"/>
      <c r="B143" s="155"/>
      <c r="C143" s="61"/>
    </row>
    <row r="144" spans="1:3" ht="13.2" x14ac:dyDescent="0.25">
      <c r="A144" s="61"/>
      <c r="B144" s="155"/>
      <c r="C144" s="61"/>
    </row>
    <row r="145" spans="1:3" ht="13.2" x14ac:dyDescent="0.25">
      <c r="A145" s="61"/>
      <c r="B145" s="155"/>
      <c r="C145" s="61"/>
    </row>
    <row r="146" spans="1:3" ht="13.2" x14ac:dyDescent="0.25">
      <c r="A146" s="61"/>
      <c r="B146" s="155"/>
      <c r="C146" s="61"/>
    </row>
    <row r="147" spans="1:3" ht="13.2" x14ac:dyDescent="0.25">
      <c r="A147" s="61"/>
      <c r="B147" s="155"/>
      <c r="C147" s="61"/>
    </row>
    <row r="148" spans="1:3" ht="13.2" x14ac:dyDescent="0.25">
      <c r="A148" s="61"/>
      <c r="B148" s="155"/>
      <c r="C148" s="61"/>
    </row>
    <row r="149" spans="1:3" ht="13.2" x14ac:dyDescent="0.25">
      <c r="A149" s="61"/>
      <c r="B149" s="155"/>
      <c r="C149" s="61"/>
    </row>
    <row r="150" spans="1:3" ht="13.2" x14ac:dyDescent="0.25">
      <c r="A150" s="61"/>
      <c r="B150" s="155"/>
      <c r="C150" s="61"/>
    </row>
    <row r="151" spans="1:3" ht="13.2" x14ac:dyDescent="0.25">
      <c r="A151" s="61"/>
      <c r="B151" s="155"/>
      <c r="C151" s="61"/>
    </row>
    <row r="152" spans="1:3" ht="13.2" x14ac:dyDescent="0.25">
      <c r="A152" s="61"/>
      <c r="B152" s="155"/>
      <c r="C152" s="61"/>
    </row>
    <row r="153" spans="1:3" ht="13.2" x14ac:dyDescent="0.25">
      <c r="A153" s="61"/>
      <c r="B153" s="155"/>
      <c r="C153" s="61"/>
    </row>
    <row r="154" spans="1:3" ht="13.2" x14ac:dyDescent="0.25">
      <c r="A154" s="61"/>
      <c r="B154" s="155"/>
      <c r="C154" s="61"/>
    </row>
    <row r="155" spans="1:3" ht="13.2" x14ac:dyDescent="0.25">
      <c r="A155" s="61"/>
      <c r="B155" s="155"/>
      <c r="C155" s="61"/>
    </row>
    <row r="156" spans="1:3" ht="13.2" x14ac:dyDescent="0.25">
      <c r="A156" s="61"/>
      <c r="B156" s="155"/>
      <c r="C156" s="61"/>
    </row>
    <row r="157" spans="1:3" ht="13.2" x14ac:dyDescent="0.25">
      <c r="A157" s="61"/>
      <c r="B157" s="155"/>
      <c r="C157" s="61"/>
    </row>
    <row r="158" spans="1:3" ht="13.2" x14ac:dyDescent="0.25">
      <c r="A158" s="61"/>
      <c r="B158" s="155"/>
      <c r="C158" s="61"/>
    </row>
    <row r="159" spans="1:3" ht="13.2" x14ac:dyDescent="0.25">
      <c r="A159" s="61"/>
      <c r="B159" s="155"/>
      <c r="C159" s="61"/>
    </row>
    <row r="160" spans="1:3" ht="13.2" x14ac:dyDescent="0.25">
      <c r="A160" s="61"/>
      <c r="B160" s="155"/>
      <c r="C160" s="61"/>
    </row>
    <row r="161" spans="1:3" ht="13.2" x14ac:dyDescent="0.25">
      <c r="A161" s="61"/>
      <c r="B161" s="155"/>
      <c r="C161" s="61"/>
    </row>
    <row r="162" spans="1:3" ht="13.2" x14ac:dyDescent="0.25">
      <c r="A162" s="61"/>
      <c r="B162" s="155"/>
      <c r="C162" s="61"/>
    </row>
    <row r="163" spans="1:3" ht="13.2" x14ac:dyDescent="0.25">
      <c r="A163" s="61"/>
      <c r="B163" s="155"/>
      <c r="C163" s="61"/>
    </row>
    <row r="164" spans="1:3" ht="13.2" x14ac:dyDescent="0.25">
      <c r="A164" s="61"/>
      <c r="B164" s="155"/>
      <c r="C164" s="61"/>
    </row>
    <row r="165" spans="1:3" ht="13.2" x14ac:dyDescent="0.25">
      <c r="A165" s="61"/>
      <c r="B165" s="155"/>
      <c r="C165" s="61"/>
    </row>
    <row r="166" spans="1:3" ht="13.2" x14ac:dyDescent="0.25">
      <c r="A166" s="61"/>
      <c r="B166" s="155"/>
      <c r="C166" s="61"/>
    </row>
    <row r="167" spans="1:3" ht="13.2" x14ac:dyDescent="0.25">
      <c r="A167" s="61"/>
      <c r="B167" s="155"/>
      <c r="C167" s="61"/>
    </row>
    <row r="168" spans="1:3" ht="13.2" x14ac:dyDescent="0.25">
      <c r="A168" s="61"/>
      <c r="B168" s="155"/>
      <c r="C168" s="61"/>
    </row>
    <row r="169" spans="1:3" ht="13.2" x14ac:dyDescent="0.25">
      <c r="A169" s="61"/>
      <c r="B169" s="155"/>
      <c r="C169" s="61"/>
    </row>
    <row r="170" spans="1:3" ht="13.2" x14ac:dyDescent="0.25">
      <c r="A170" s="61"/>
      <c r="B170" s="155"/>
      <c r="C170" s="61"/>
    </row>
    <row r="171" spans="1:3" ht="13.2" x14ac:dyDescent="0.25">
      <c r="A171" s="61"/>
      <c r="B171" s="155"/>
      <c r="C171" s="61"/>
    </row>
    <row r="172" spans="1:3" ht="13.2" x14ac:dyDescent="0.25">
      <c r="A172" s="61"/>
      <c r="B172" s="155"/>
      <c r="C172" s="61"/>
    </row>
    <row r="173" spans="1:3" ht="13.2" x14ac:dyDescent="0.25">
      <c r="A173" s="61"/>
      <c r="B173" s="155"/>
      <c r="C173" s="61"/>
    </row>
    <row r="174" spans="1:3" ht="13.2" x14ac:dyDescent="0.25">
      <c r="A174" s="61"/>
      <c r="B174" s="155"/>
      <c r="C174" s="61"/>
    </row>
    <row r="175" spans="1:3" ht="13.2" x14ac:dyDescent="0.25">
      <c r="A175" s="61"/>
      <c r="B175" s="155"/>
      <c r="C175" s="61"/>
    </row>
    <row r="176" spans="1:3" ht="13.2" x14ac:dyDescent="0.25">
      <c r="A176" s="61"/>
      <c r="B176" s="155"/>
      <c r="C176" s="61"/>
    </row>
    <row r="177" spans="1:3" ht="13.2" x14ac:dyDescent="0.25">
      <c r="A177" s="61"/>
      <c r="B177" s="155"/>
      <c r="C177" s="61"/>
    </row>
    <row r="178" spans="1:3" ht="13.2" x14ac:dyDescent="0.25">
      <c r="A178" s="61"/>
      <c r="B178" s="155"/>
      <c r="C178" s="61"/>
    </row>
    <row r="179" spans="1:3" ht="13.2" x14ac:dyDescent="0.25">
      <c r="A179" s="61"/>
      <c r="B179" s="155"/>
      <c r="C179" s="61"/>
    </row>
    <row r="180" spans="1:3" ht="13.2" x14ac:dyDescent="0.25">
      <c r="A180" s="61"/>
      <c r="B180" s="155"/>
      <c r="C180" s="61"/>
    </row>
    <row r="181" spans="1:3" ht="13.2" x14ac:dyDescent="0.25">
      <c r="A181" s="61"/>
      <c r="B181" s="155"/>
      <c r="C181" s="61"/>
    </row>
    <row r="182" spans="1:3" ht="13.2" x14ac:dyDescent="0.25">
      <c r="A182" s="61"/>
      <c r="B182" s="155"/>
      <c r="C182" s="61"/>
    </row>
    <row r="183" spans="1:3" ht="13.2" x14ac:dyDescent="0.25">
      <c r="A183" s="61"/>
      <c r="B183" s="155"/>
      <c r="C183" s="61"/>
    </row>
    <row r="184" spans="1:3" ht="13.2" x14ac:dyDescent="0.25">
      <c r="A184" s="61"/>
      <c r="B184" s="155"/>
      <c r="C184" s="61"/>
    </row>
    <row r="185" spans="1:3" ht="13.2" x14ac:dyDescent="0.25">
      <c r="A185" s="61"/>
      <c r="B185" s="155"/>
      <c r="C185" s="61"/>
    </row>
    <row r="186" spans="1:3" ht="13.2" x14ac:dyDescent="0.25">
      <c r="A186" s="61"/>
      <c r="B186" s="155"/>
      <c r="C186" s="61"/>
    </row>
    <row r="187" spans="1:3" ht="13.2" x14ac:dyDescent="0.25">
      <c r="A187" s="61"/>
      <c r="B187" s="155"/>
      <c r="C187" s="61"/>
    </row>
    <row r="188" spans="1:3" ht="13.2" x14ac:dyDescent="0.25">
      <c r="A188" s="61"/>
      <c r="B188" s="155"/>
      <c r="C188" s="61"/>
    </row>
    <row r="189" spans="1:3" ht="13.2" x14ac:dyDescent="0.25">
      <c r="A189" s="61"/>
      <c r="B189" s="155"/>
      <c r="C189" s="61"/>
    </row>
    <row r="190" spans="1:3" ht="13.2" x14ac:dyDescent="0.25">
      <c r="A190" s="61"/>
      <c r="B190" s="155"/>
      <c r="C190" s="61"/>
    </row>
    <row r="191" spans="1:3" ht="13.2" x14ac:dyDescent="0.25">
      <c r="A191" s="61"/>
      <c r="B191" s="155"/>
      <c r="C191" s="61"/>
    </row>
    <row r="192" spans="1:3" ht="13.2" x14ac:dyDescent="0.25">
      <c r="A192" s="61"/>
      <c r="B192" s="155"/>
      <c r="C192" s="61"/>
    </row>
    <row r="193" spans="1:3" ht="13.2" x14ac:dyDescent="0.25">
      <c r="A193" s="61"/>
      <c r="B193" s="155"/>
      <c r="C193" s="61"/>
    </row>
    <row r="194" spans="1:3" ht="13.2" x14ac:dyDescent="0.25">
      <c r="A194" s="61"/>
      <c r="B194" s="155"/>
      <c r="C194" s="61"/>
    </row>
    <row r="195" spans="1:3" ht="13.2" x14ac:dyDescent="0.25">
      <c r="A195" s="61"/>
      <c r="B195" s="155"/>
      <c r="C195" s="61"/>
    </row>
    <row r="196" spans="1:3" ht="13.2" x14ac:dyDescent="0.25">
      <c r="A196" s="61"/>
      <c r="B196" s="155"/>
      <c r="C196" s="61"/>
    </row>
    <row r="197" spans="1:3" ht="13.2" x14ac:dyDescent="0.25">
      <c r="A197" s="61"/>
      <c r="B197" s="155"/>
      <c r="C197" s="61"/>
    </row>
    <row r="198" spans="1:3" ht="13.2" x14ac:dyDescent="0.25">
      <c r="A198" s="61"/>
      <c r="B198" s="155"/>
      <c r="C198" s="61"/>
    </row>
    <row r="199" spans="1:3" ht="13.2" x14ac:dyDescent="0.25">
      <c r="A199" s="61"/>
      <c r="B199" s="155"/>
      <c r="C199" s="61"/>
    </row>
    <row r="200" spans="1:3" ht="13.2" x14ac:dyDescent="0.25">
      <c r="A200" s="61"/>
      <c r="B200" s="155"/>
      <c r="C200" s="61"/>
    </row>
    <row r="201" spans="1:3" ht="13.2" x14ac:dyDescent="0.25">
      <c r="A201" s="61"/>
      <c r="B201" s="155"/>
      <c r="C201" s="61"/>
    </row>
    <row r="202" spans="1:3" ht="13.2" x14ac:dyDescent="0.25">
      <c r="A202" s="61"/>
      <c r="B202" s="155"/>
      <c r="C202" s="61"/>
    </row>
    <row r="203" spans="1:3" ht="13.2" x14ac:dyDescent="0.25">
      <c r="A203" s="61"/>
      <c r="B203" s="155"/>
      <c r="C203" s="61"/>
    </row>
    <row r="204" spans="1:3" ht="13.2" x14ac:dyDescent="0.25">
      <c r="A204" s="61"/>
      <c r="B204" s="155"/>
      <c r="C204" s="61"/>
    </row>
    <row r="205" spans="1:3" ht="13.2" x14ac:dyDescent="0.25">
      <c r="A205" s="61"/>
      <c r="B205" s="155"/>
      <c r="C205" s="61"/>
    </row>
    <row r="206" spans="1:3" ht="13.2" x14ac:dyDescent="0.25">
      <c r="A206" s="61"/>
      <c r="B206" s="155"/>
      <c r="C206" s="61"/>
    </row>
    <row r="207" spans="1:3" ht="13.2" x14ac:dyDescent="0.25">
      <c r="A207" s="61"/>
      <c r="B207" s="155"/>
      <c r="C207" s="61"/>
    </row>
    <row r="208" spans="1:3" ht="13.2" x14ac:dyDescent="0.25">
      <c r="A208" s="61"/>
      <c r="B208" s="155"/>
      <c r="C208" s="61"/>
    </row>
    <row r="209" spans="1:3" ht="13.2" x14ac:dyDescent="0.25">
      <c r="A209" s="61"/>
      <c r="B209" s="155"/>
      <c r="C209" s="61"/>
    </row>
    <row r="210" spans="1:3" ht="13.2" x14ac:dyDescent="0.25">
      <c r="A210" s="61"/>
      <c r="B210" s="155"/>
      <c r="C210" s="61"/>
    </row>
    <row r="211" spans="1:3" ht="13.2" x14ac:dyDescent="0.25">
      <c r="A211" s="61"/>
      <c r="B211" s="155"/>
      <c r="C211" s="61"/>
    </row>
    <row r="212" spans="1:3" ht="13.2" x14ac:dyDescent="0.25">
      <c r="A212" s="61"/>
      <c r="B212" s="155"/>
      <c r="C212" s="61"/>
    </row>
    <row r="213" spans="1:3" ht="13.2" x14ac:dyDescent="0.25">
      <c r="A213" s="61"/>
      <c r="B213" s="155"/>
      <c r="C213" s="61"/>
    </row>
    <row r="214" spans="1:3" ht="13.2" x14ac:dyDescent="0.25">
      <c r="A214" s="61"/>
      <c r="B214" s="155"/>
      <c r="C214" s="61"/>
    </row>
    <row r="215" spans="1:3" ht="13.2" x14ac:dyDescent="0.25">
      <c r="A215" s="61"/>
      <c r="B215" s="155"/>
      <c r="C215" s="61"/>
    </row>
    <row r="216" spans="1:3" ht="13.2" x14ac:dyDescent="0.25">
      <c r="A216" s="61"/>
      <c r="B216" s="155"/>
      <c r="C216" s="61"/>
    </row>
    <row r="217" spans="1:3" ht="13.2" x14ac:dyDescent="0.25">
      <c r="A217" s="61"/>
      <c r="B217" s="155"/>
      <c r="C217" s="61"/>
    </row>
    <row r="218" spans="1:3" ht="13.2" x14ac:dyDescent="0.25">
      <c r="A218" s="61"/>
      <c r="B218" s="155"/>
      <c r="C218" s="61"/>
    </row>
    <row r="219" spans="1:3" ht="13.2" x14ac:dyDescent="0.25">
      <c r="A219" s="61"/>
      <c r="B219" s="155"/>
      <c r="C219" s="61"/>
    </row>
    <row r="220" spans="1:3" ht="13.2" x14ac:dyDescent="0.25">
      <c r="A220" s="61"/>
      <c r="B220" s="155"/>
      <c r="C220" s="61"/>
    </row>
    <row r="221" spans="1:3" ht="13.2" x14ac:dyDescent="0.25">
      <c r="A221" s="61"/>
      <c r="B221" s="155"/>
      <c r="C221" s="61"/>
    </row>
    <row r="222" spans="1:3" ht="13.2" x14ac:dyDescent="0.25">
      <c r="A222" s="61"/>
      <c r="B222" s="155"/>
      <c r="C222" s="61"/>
    </row>
    <row r="223" spans="1:3" ht="13.2" x14ac:dyDescent="0.25">
      <c r="A223" s="61"/>
      <c r="B223" s="155"/>
      <c r="C223" s="61"/>
    </row>
    <row r="224" spans="1:3" ht="13.2" x14ac:dyDescent="0.25">
      <c r="A224" s="61"/>
      <c r="B224" s="155"/>
      <c r="C224" s="61"/>
    </row>
    <row r="225" spans="1:3" ht="13.2" x14ac:dyDescent="0.25">
      <c r="A225" s="61"/>
      <c r="B225" s="155"/>
      <c r="C225" s="61"/>
    </row>
    <row r="226" spans="1:3" ht="13.2" x14ac:dyDescent="0.25">
      <c r="A226" s="61"/>
      <c r="B226" s="155"/>
      <c r="C226" s="61"/>
    </row>
    <row r="227" spans="1:3" ht="13.2" x14ac:dyDescent="0.25">
      <c r="A227" s="61"/>
      <c r="B227" s="155"/>
      <c r="C227" s="61"/>
    </row>
    <row r="228" spans="1:3" ht="13.2" x14ac:dyDescent="0.25">
      <c r="A228" s="61"/>
      <c r="B228" s="155"/>
      <c r="C228" s="61"/>
    </row>
    <row r="229" spans="1:3" ht="13.2" x14ac:dyDescent="0.25">
      <c r="A229" s="61"/>
      <c r="B229" s="155"/>
      <c r="C229" s="61"/>
    </row>
    <row r="230" spans="1:3" ht="13.2" x14ac:dyDescent="0.25">
      <c r="A230" s="61"/>
      <c r="B230" s="155"/>
      <c r="C230" s="61"/>
    </row>
    <row r="231" spans="1:3" ht="13.2" x14ac:dyDescent="0.25">
      <c r="A231" s="61"/>
      <c r="B231" s="155"/>
      <c r="C231" s="61"/>
    </row>
    <row r="232" spans="1:3" ht="13.2" x14ac:dyDescent="0.25">
      <c r="A232" s="61"/>
      <c r="B232" s="155"/>
      <c r="C232" s="61"/>
    </row>
    <row r="233" spans="1:3" ht="13.2" x14ac:dyDescent="0.25">
      <c r="A233" s="61"/>
      <c r="B233" s="155"/>
      <c r="C233" s="61"/>
    </row>
    <row r="234" spans="1:3" ht="13.2" x14ac:dyDescent="0.25">
      <c r="A234" s="61"/>
      <c r="B234" s="155"/>
      <c r="C234" s="61"/>
    </row>
    <row r="235" spans="1:3" ht="13.2" x14ac:dyDescent="0.25">
      <c r="A235" s="61"/>
      <c r="B235" s="155"/>
      <c r="C235" s="61"/>
    </row>
    <row r="236" spans="1:3" ht="13.2" x14ac:dyDescent="0.25">
      <c r="A236" s="61"/>
      <c r="B236" s="155"/>
      <c r="C236" s="61"/>
    </row>
    <row r="237" spans="1:3" ht="13.2" x14ac:dyDescent="0.25">
      <c r="A237" s="61"/>
      <c r="B237" s="155"/>
      <c r="C237" s="61"/>
    </row>
    <row r="238" spans="1:3" ht="13.2" x14ac:dyDescent="0.25">
      <c r="A238" s="61"/>
      <c r="B238" s="155"/>
      <c r="C238" s="61"/>
    </row>
    <row r="239" spans="1:3" ht="13.2" x14ac:dyDescent="0.25">
      <c r="A239" s="61"/>
      <c r="B239" s="155"/>
      <c r="C239" s="61"/>
    </row>
    <row r="240" spans="1:3" ht="13.2" x14ac:dyDescent="0.25">
      <c r="A240" s="61"/>
      <c r="B240" s="155"/>
      <c r="C240" s="61"/>
    </row>
    <row r="241" spans="1:3" ht="13.2" x14ac:dyDescent="0.25">
      <c r="A241" s="61"/>
      <c r="B241" s="155"/>
      <c r="C241" s="61"/>
    </row>
    <row r="242" spans="1:3" ht="13.2" x14ac:dyDescent="0.25">
      <c r="A242" s="61"/>
      <c r="B242" s="155"/>
      <c r="C242" s="61"/>
    </row>
    <row r="243" spans="1:3" ht="13.2" x14ac:dyDescent="0.25">
      <c r="A243" s="61"/>
      <c r="B243" s="155"/>
      <c r="C243" s="61"/>
    </row>
    <row r="244" spans="1:3" ht="13.2" x14ac:dyDescent="0.25">
      <c r="A244" s="61"/>
      <c r="B244" s="155"/>
      <c r="C244" s="61"/>
    </row>
    <row r="245" spans="1:3" ht="13.2" x14ac:dyDescent="0.25">
      <c r="A245" s="61"/>
      <c r="B245" s="155"/>
      <c r="C245" s="61"/>
    </row>
    <row r="246" spans="1:3" ht="13.2" x14ac:dyDescent="0.25">
      <c r="A246" s="61"/>
      <c r="B246" s="155"/>
      <c r="C246" s="61"/>
    </row>
    <row r="247" spans="1:3" ht="13.2" x14ac:dyDescent="0.25">
      <c r="A247" s="61"/>
      <c r="B247" s="155"/>
      <c r="C247" s="61"/>
    </row>
    <row r="248" spans="1:3" ht="13.2" x14ac:dyDescent="0.25">
      <c r="A248" s="61"/>
      <c r="B248" s="155"/>
      <c r="C248" s="61"/>
    </row>
    <row r="249" spans="1:3" ht="13.2" x14ac:dyDescent="0.25">
      <c r="A249" s="61"/>
      <c r="B249" s="155"/>
      <c r="C249" s="61"/>
    </row>
    <row r="250" spans="1:3" ht="13.2" x14ac:dyDescent="0.25">
      <c r="A250" s="61"/>
      <c r="B250" s="155"/>
      <c r="C250" s="61"/>
    </row>
    <row r="251" spans="1:3" ht="13.2" x14ac:dyDescent="0.25">
      <c r="A251" s="61"/>
      <c r="B251" s="155"/>
      <c r="C251" s="61"/>
    </row>
    <row r="252" spans="1:3" ht="13.2" x14ac:dyDescent="0.25">
      <c r="A252" s="61"/>
      <c r="B252" s="155"/>
      <c r="C252" s="61"/>
    </row>
    <row r="253" spans="1:3" ht="13.2" x14ac:dyDescent="0.25">
      <c r="A253" s="61"/>
      <c r="B253" s="155"/>
      <c r="C253" s="61"/>
    </row>
    <row r="254" spans="1:3" ht="13.2" x14ac:dyDescent="0.25">
      <c r="A254" s="61"/>
      <c r="B254" s="155"/>
      <c r="C254" s="61"/>
    </row>
    <row r="255" spans="1:3" ht="13.2" x14ac:dyDescent="0.25">
      <c r="A255" s="61"/>
      <c r="B255" s="155"/>
      <c r="C255" s="61"/>
    </row>
    <row r="256" spans="1:3" ht="13.2" x14ac:dyDescent="0.25">
      <c r="A256" s="61"/>
      <c r="B256" s="155"/>
      <c r="C256" s="61"/>
    </row>
    <row r="257" spans="1:3" ht="13.2" x14ac:dyDescent="0.25">
      <c r="A257" s="61"/>
      <c r="B257" s="155"/>
      <c r="C257" s="61"/>
    </row>
    <row r="258" spans="1:3" ht="13.2" x14ac:dyDescent="0.25">
      <c r="A258" s="61"/>
      <c r="B258" s="155"/>
      <c r="C258" s="61"/>
    </row>
    <row r="259" spans="1:3" ht="13.2" x14ac:dyDescent="0.25">
      <c r="A259" s="61"/>
      <c r="B259" s="155"/>
      <c r="C259" s="61"/>
    </row>
    <row r="260" spans="1:3" ht="13.2" x14ac:dyDescent="0.25">
      <c r="A260" s="61"/>
      <c r="B260" s="155"/>
      <c r="C260" s="61"/>
    </row>
    <row r="261" spans="1:3" ht="13.2" x14ac:dyDescent="0.25">
      <c r="A261" s="61"/>
      <c r="B261" s="155"/>
      <c r="C261" s="61"/>
    </row>
    <row r="262" spans="1:3" ht="13.2" x14ac:dyDescent="0.25">
      <c r="A262" s="61"/>
      <c r="B262" s="155"/>
      <c r="C262" s="61"/>
    </row>
    <row r="263" spans="1:3" ht="13.2" x14ac:dyDescent="0.25">
      <c r="A263" s="61"/>
      <c r="B263" s="155"/>
      <c r="C263" s="61"/>
    </row>
    <row r="264" spans="1:3" ht="13.2" x14ac:dyDescent="0.25">
      <c r="A264" s="61"/>
      <c r="B264" s="155"/>
      <c r="C264" s="61"/>
    </row>
    <row r="265" spans="1:3" ht="13.2" x14ac:dyDescent="0.25">
      <c r="A265" s="61"/>
      <c r="B265" s="155"/>
      <c r="C265" s="61"/>
    </row>
    <row r="266" spans="1:3" ht="13.2" x14ac:dyDescent="0.25">
      <c r="A266" s="61"/>
      <c r="B266" s="155"/>
      <c r="C266" s="61"/>
    </row>
    <row r="267" spans="1:3" ht="13.2" x14ac:dyDescent="0.25">
      <c r="A267" s="61"/>
      <c r="B267" s="155"/>
      <c r="C267" s="61"/>
    </row>
    <row r="268" spans="1:3" ht="13.2" x14ac:dyDescent="0.25">
      <c r="A268" s="61"/>
      <c r="B268" s="155"/>
      <c r="C268" s="61"/>
    </row>
    <row r="269" spans="1:3" ht="13.2" x14ac:dyDescent="0.25">
      <c r="A269" s="61"/>
      <c r="B269" s="155"/>
      <c r="C269" s="61"/>
    </row>
    <row r="270" spans="1:3" ht="13.2" x14ac:dyDescent="0.25">
      <c r="A270" s="61"/>
      <c r="B270" s="155"/>
      <c r="C270" s="61"/>
    </row>
    <row r="271" spans="1:3" ht="13.2" x14ac:dyDescent="0.25">
      <c r="A271" s="61"/>
      <c r="B271" s="155"/>
      <c r="C271" s="61"/>
    </row>
    <row r="272" spans="1:3" ht="13.2" x14ac:dyDescent="0.25">
      <c r="A272" s="61"/>
      <c r="B272" s="155"/>
      <c r="C272" s="61"/>
    </row>
    <row r="273" spans="1:3" ht="13.2" x14ac:dyDescent="0.25">
      <c r="A273" s="61"/>
      <c r="B273" s="155"/>
      <c r="C273" s="61"/>
    </row>
    <row r="274" spans="1:3" ht="13.2" x14ac:dyDescent="0.25">
      <c r="A274" s="61"/>
      <c r="B274" s="155"/>
      <c r="C274" s="61"/>
    </row>
    <row r="275" spans="1:3" ht="13.2" x14ac:dyDescent="0.25">
      <c r="A275" s="61"/>
      <c r="B275" s="155"/>
      <c r="C275" s="61"/>
    </row>
    <row r="276" spans="1:3" ht="13.2" x14ac:dyDescent="0.25">
      <c r="A276" s="61"/>
      <c r="B276" s="155"/>
      <c r="C276" s="61"/>
    </row>
    <row r="277" spans="1:3" ht="13.2" x14ac:dyDescent="0.25">
      <c r="A277" s="61"/>
      <c r="B277" s="155"/>
      <c r="C277" s="61"/>
    </row>
    <row r="278" spans="1:3" ht="13.2" x14ac:dyDescent="0.25">
      <c r="A278" s="61"/>
      <c r="B278" s="155"/>
      <c r="C278" s="61"/>
    </row>
    <row r="279" spans="1:3" ht="13.2" x14ac:dyDescent="0.25">
      <c r="A279" s="61"/>
      <c r="B279" s="155"/>
      <c r="C279" s="61"/>
    </row>
    <row r="280" spans="1:3" ht="13.2" x14ac:dyDescent="0.25">
      <c r="A280" s="61"/>
      <c r="B280" s="155"/>
      <c r="C280" s="61"/>
    </row>
    <row r="281" spans="1:3" ht="13.2" x14ac:dyDescent="0.25">
      <c r="A281" s="61"/>
      <c r="B281" s="155"/>
      <c r="C281" s="61"/>
    </row>
    <row r="282" spans="1:3" ht="13.2" x14ac:dyDescent="0.25">
      <c r="A282" s="61"/>
      <c r="B282" s="155"/>
      <c r="C282" s="61"/>
    </row>
    <row r="283" spans="1:3" ht="13.2" x14ac:dyDescent="0.25">
      <c r="A283" s="61"/>
      <c r="B283" s="155"/>
      <c r="C283" s="61"/>
    </row>
    <row r="284" spans="1:3" ht="13.2" x14ac:dyDescent="0.25">
      <c r="A284" s="61"/>
      <c r="B284" s="155"/>
      <c r="C284" s="61"/>
    </row>
    <row r="285" spans="1:3" ht="13.2" x14ac:dyDescent="0.25">
      <c r="A285" s="61"/>
      <c r="B285" s="155"/>
      <c r="C285" s="61"/>
    </row>
    <row r="286" spans="1:3" ht="13.2" x14ac:dyDescent="0.25">
      <c r="A286" s="61"/>
      <c r="B286" s="155"/>
      <c r="C286" s="61"/>
    </row>
    <row r="287" spans="1:3" ht="13.2" x14ac:dyDescent="0.25">
      <c r="A287" s="61"/>
      <c r="B287" s="155"/>
      <c r="C287" s="61"/>
    </row>
    <row r="288" spans="1:3" ht="13.2" x14ac:dyDescent="0.25">
      <c r="A288" s="61"/>
      <c r="B288" s="155"/>
      <c r="C288" s="61"/>
    </row>
    <row r="289" spans="1:3" ht="13.2" x14ac:dyDescent="0.25">
      <c r="A289" s="61"/>
      <c r="B289" s="155"/>
      <c r="C289" s="61"/>
    </row>
    <row r="290" spans="1:3" ht="13.2" x14ac:dyDescent="0.25">
      <c r="A290" s="61"/>
      <c r="B290" s="155"/>
      <c r="C290" s="61"/>
    </row>
    <row r="291" spans="1:3" ht="13.2" x14ac:dyDescent="0.25">
      <c r="A291" s="61"/>
      <c r="B291" s="155"/>
      <c r="C291" s="61"/>
    </row>
    <row r="292" spans="1:3" ht="13.2" x14ac:dyDescent="0.25">
      <c r="A292" s="61"/>
      <c r="B292" s="155"/>
      <c r="C292" s="61"/>
    </row>
    <row r="293" spans="1:3" ht="13.2" x14ac:dyDescent="0.25">
      <c r="A293" s="61"/>
      <c r="B293" s="155"/>
      <c r="C293" s="61"/>
    </row>
    <row r="294" spans="1:3" ht="13.2" x14ac:dyDescent="0.25">
      <c r="A294" s="61"/>
      <c r="B294" s="155"/>
      <c r="C294" s="61"/>
    </row>
    <row r="295" spans="1:3" ht="13.2" x14ac:dyDescent="0.25">
      <c r="A295" s="61"/>
      <c r="B295" s="155"/>
      <c r="C295" s="61"/>
    </row>
    <row r="296" spans="1:3" ht="13.2" x14ac:dyDescent="0.25">
      <c r="A296" s="61"/>
      <c r="B296" s="155"/>
      <c r="C296" s="61"/>
    </row>
    <row r="297" spans="1:3" ht="13.2" x14ac:dyDescent="0.25">
      <c r="A297" s="61"/>
      <c r="B297" s="155"/>
      <c r="C297" s="61"/>
    </row>
    <row r="298" spans="1:3" ht="13.2" x14ac:dyDescent="0.25">
      <c r="A298" s="61"/>
      <c r="B298" s="155"/>
      <c r="C298" s="61"/>
    </row>
    <row r="299" spans="1:3" ht="13.2" x14ac:dyDescent="0.25">
      <c r="A299" s="61"/>
      <c r="B299" s="155"/>
      <c r="C299" s="61"/>
    </row>
    <row r="300" spans="1:3" ht="13.2" x14ac:dyDescent="0.25">
      <c r="A300" s="61"/>
      <c r="B300" s="155"/>
      <c r="C300" s="61"/>
    </row>
    <row r="301" spans="1:3" ht="13.2" x14ac:dyDescent="0.25">
      <c r="A301" s="61"/>
      <c r="B301" s="155"/>
      <c r="C301" s="61"/>
    </row>
    <row r="302" spans="1:3" ht="13.2" x14ac:dyDescent="0.25">
      <c r="A302" s="61"/>
      <c r="B302" s="155"/>
      <c r="C302" s="61"/>
    </row>
    <row r="303" spans="1:3" ht="13.2" x14ac:dyDescent="0.25">
      <c r="A303" s="61"/>
      <c r="B303" s="155"/>
      <c r="C303" s="61"/>
    </row>
    <row r="304" spans="1:3" ht="13.2" x14ac:dyDescent="0.25">
      <c r="A304" s="61"/>
      <c r="B304" s="155"/>
      <c r="C304" s="61"/>
    </row>
    <row r="305" spans="1:3" ht="13.2" x14ac:dyDescent="0.25">
      <c r="A305" s="61"/>
      <c r="B305" s="155"/>
      <c r="C305" s="61"/>
    </row>
    <row r="306" spans="1:3" ht="13.2" x14ac:dyDescent="0.25">
      <c r="A306" s="61"/>
      <c r="B306" s="155"/>
      <c r="C306" s="61"/>
    </row>
    <row r="307" spans="1:3" ht="13.2" x14ac:dyDescent="0.25">
      <c r="A307" s="61"/>
      <c r="B307" s="155"/>
      <c r="C307" s="61"/>
    </row>
    <row r="308" spans="1:3" ht="13.2" x14ac:dyDescent="0.25">
      <c r="A308" s="61"/>
      <c r="B308" s="155"/>
      <c r="C308" s="61"/>
    </row>
    <row r="309" spans="1:3" ht="13.2" x14ac:dyDescent="0.25">
      <c r="A309" s="61"/>
      <c r="B309" s="155"/>
      <c r="C309" s="61"/>
    </row>
    <row r="310" spans="1:3" ht="13.2" x14ac:dyDescent="0.25">
      <c r="A310" s="61"/>
      <c r="B310" s="155"/>
      <c r="C310" s="61"/>
    </row>
    <row r="311" spans="1:3" ht="13.2" x14ac:dyDescent="0.25">
      <c r="A311" s="61"/>
      <c r="B311" s="155"/>
      <c r="C311" s="61"/>
    </row>
    <row r="312" spans="1:3" ht="13.2" x14ac:dyDescent="0.25">
      <c r="A312" s="61"/>
      <c r="B312" s="155"/>
      <c r="C312" s="61"/>
    </row>
    <row r="313" spans="1:3" ht="13.2" x14ac:dyDescent="0.25">
      <c r="A313" s="61"/>
      <c r="B313" s="155"/>
      <c r="C313" s="61"/>
    </row>
    <row r="314" spans="1:3" ht="13.2" x14ac:dyDescent="0.25">
      <c r="A314" s="61"/>
      <c r="B314" s="155"/>
      <c r="C314" s="61"/>
    </row>
    <row r="315" spans="1:3" ht="13.2" x14ac:dyDescent="0.25">
      <c r="A315" s="61"/>
      <c r="B315" s="155"/>
      <c r="C315" s="61"/>
    </row>
    <row r="316" spans="1:3" ht="13.2" x14ac:dyDescent="0.25">
      <c r="A316" s="61"/>
      <c r="B316" s="155"/>
      <c r="C316" s="61"/>
    </row>
    <row r="317" spans="1:3" ht="13.2" x14ac:dyDescent="0.25">
      <c r="A317" s="61"/>
      <c r="B317" s="155"/>
      <c r="C317" s="61"/>
    </row>
    <row r="318" spans="1:3" ht="13.2" x14ac:dyDescent="0.25">
      <c r="A318" s="61"/>
      <c r="B318" s="155"/>
      <c r="C318" s="61"/>
    </row>
    <row r="319" spans="1:3" ht="13.2" x14ac:dyDescent="0.25">
      <c r="A319" s="61"/>
      <c r="B319" s="155"/>
      <c r="C319" s="61"/>
    </row>
    <row r="320" spans="1:3" ht="13.2" x14ac:dyDescent="0.25">
      <c r="A320" s="61"/>
      <c r="B320" s="155"/>
      <c r="C320" s="61"/>
    </row>
    <row r="321" spans="1:3" ht="13.2" x14ac:dyDescent="0.25">
      <c r="A321" s="61"/>
      <c r="B321" s="155"/>
      <c r="C321" s="61"/>
    </row>
    <row r="322" spans="1:3" ht="13.2" x14ac:dyDescent="0.25">
      <c r="A322" s="61"/>
      <c r="B322" s="155"/>
      <c r="C322" s="61"/>
    </row>
    <row r="323" spans="1:3" ht="13.2" x14ac:dyDescent="0.25">
      <c r="A323" s="61"/>
      <c r="B323" s="155"/>
      <c r="C323" s="61"/>
    </row>
    <row r="324" spans="1:3" ht="13.2" x14ac:dyDescent="0.25">
      <c r="A324" s="61"/>
      <c r="B324" s="155"/>
      <c r="C324" s="61"/>
    </row>
    <row r="325" spans="1:3" ht="13.2" x14ac:dyDescent="0.25">
      <c r="A325" s="61"/>
      <c r="B325" s="155"/>
      <c r="C325" s="61"/>
    </row>
    <row r="326" spans="1:3" ht="13.2" x14ac:dyDescent="0.25">
      <c r="A326" s="61"/>
      <c r="B326" s="155"/>
      <c r="C326" s="61"/>
    </row>
    <row r="327" spans="1:3" ht="13.2" x14ac:dyDescent="0.25">
      <c r="A327" s="61"/>
      <c r="B327" s="155"/>
      <c r="C327" s="61"/>
    </row>
    <row r="328" spans="1:3" ht="13.2" x14ac:dyDescent="0.25">
      <c r="A328" s="61"/>
      <c r="B328" s="155"/>
      <c r="C328" s="61"/>
    </row>
    <row r="329" spans="1:3" ht="13.2" x14ac:dyDescent="0.25">
      <c r="A329" s="61"/>
      <c r="B329" s="155"/>
      <c r="C329" s="61"/>
    </row>
    <row r="330" spans="1:3" ht="13.2" x14ac:dyDescent="0.25">
      <c r="A330" s="61"/>
      <c r="B330" s="155"/>
      <c r="C330" s="61"/>
    </row>
    <row r="331" spans="1:3" ht="13.2" x14ac:dyDescent="0.25">
      <c r="A331" s="61"/>
      <c r="B331" s="155"/>
      <c r="C331" s="61"/>
    </row>
    <row r="332" spans="1:3" ht="13.2" x14ac:dyDescent="0.25">
      <c r="A332" s="61"/>
      <c r="B332" s="155"/>
      <c r="C332" s="61"/>
    </row>
    <row r="333" spans="1:3" ht="13.2" x14ac:dyDescent="0.25">
      <c r="A333" s="61"/>
      <c r="B333" s="155"/>
      <c r="C333" s="61"/>
    </row>
    <row r="334" spans="1:3" ht="13.2" x14ac:dyDescent="0.25">
      <c r="A334" s="61"/>
      <c r="B334" s="155"/>
      <c r="C334" s="61"/>
    </row>
    <row r="335" spans="1:3" ht="13.2" x14ac:dyDescent="0.25">
      <c r="A335" s="61"/>
      <c r="B335" s="155"/>
      <c r="C335" s="61"/>
    </row>
    <row r="336" spans="1:3" ht="13.2" x14ac:dyDescent="0.25">
      <c r="A336" s="61"/>
      <c r="B336" s="155"/>
      <c r="C336" s="61"/>
    </row>
    <row r="337" spans="1:3" ht="13.2" x14ac:dyDescent="0.25">
      <c r="A337" s="61"/>
      <c r="B337" s="155"/>
      <c r="C337" s="61"/>
    </row>
    <row r="338" spans="1:3" ht="13.2" x14ac:dyDescent="0.25">
      <c r="A338" s="61"/>
      <c r="B338" s="155"/>
      <c r="C338" s="61"/>
    </row>
    <row r="339" spans="1:3" ht="13.2" x14ac:dyDescent="0.25">
      <c r="A339" s="61"/>
      <c r="B339" s="155"/>
      <c r="C339" s="61"/>
    </row>
    <row r="340" spans="1:3" ht="13.2" x14ac:dyDescent="0.25">
      <c r="A340" s="61"/>
      <c r="B340" s="155"/>
      <c r="C340" s="61"/>
    </row>
    <row r="341" spans="1:3" ht="13.2" x14ac:dyDescent="0.25">
      <c r="A341" s="61"/>
      <c r="B341" s="155"/>
      <c r="C341" s="61"/>
    </row>
    <row r="342" spans="1:3" ht="13.2" x14ac:dyDescent="0.25">
      <c r="A342" s="61"/>
      <c r="B342" s="155"/>
      <c r="C342" s="61"/>
    </row>
    <row r="343" spans="1:3" ht="13.2" x14ac:dyDescent="0.25">
      <c r="A343" s="61"/>
      <c r="B343" s="155"/>
      <c r="C343" s="61"/>
    </row>
    <row r="344" spans="1:3" ht="13.2" x14ac:dyDescent="0.25">
      <c r="A344" s="61"/>
      <c r="B344" s="155"/>
      <c r="C344" s="61"/>
    </row>
    <row r="345" spans="1:3" ht="13.2" x14ac:dyDescent="0.25">
      <c r="A345" s="61"/>
      <c r="B345" s="155"/>
      <c r="C345" s="61"/>
    </row>
    <row r="346" spans="1:3" ht="13.2" x14ac:dyDescent="0.25">
      <c r="A346" s="61"/>
      <c r="B346" s="155"/>
      <c r="C346" s="61"/>
    </row>
    <row r="347" spans="1:3" ht="13.2" x14ac:dyDescent="0.25">
      <c r="A347" s="61"/>
      <c r="B347" s="155"/>
      <c r="C347" s="61"/>
    </row>
    <row r="348" spans="1:3" ht="13.2" x14ac:dyDescent="0.25">
      <c r="A348" s="61"/>
      <c r="B348" s="155"/>
      <c r="C348" s="61"/>
    </row>
    <row r="349" spans="1:3" ht="13.2" x14ac:dyDescent="0.25">
      <c r="A349" s="61"/>
      <c r="B349" s="155"/>
      <c r="C349" s="61"/>
    </row>
    <row r="350" spans="1:3" ht="13.2" x14ac:dyDescent="0.25">
      <c r="A350" s="61"/>
      <c r="B350" s="155"/>
      <c r="C350" s="61"/>
    </row>
    <row r="351" spans="1:3" ht="13.2" x14ac:dyDescent="0.25">
      <c r="A351" s="61"/>
      <c r="B351" s="155"/>
      <c r="C351" s="61"/>
    </row>
    <row r="352" spans="1:3" ht="13.2" x14ac:dyDescent="0.25">
      <c r="A352" s="61"/>
      <c r="B352" s="155"/>
      <c r="C352" s="61"/>
    </row>
    <row r="353" spans="1:3" ht="13.2" x14ac:dyDescent="0.25">
      <c r="A353" s="61"/>
      <c r="B353" s="155"/>
      <c r="C353" s="61"/>
    </row>
    <row r="354" spans="1:3" ht="13.2" x14ac:dyDescent="0.25">
      <c r="A354" s="61"/>
      <c r="B354" s="155"/>
      <c r="C354" s="61"/>
    </row>
    <row r="355" spans="1:3" ht="13.2" x14ac:dyDescent="0.25">
      <c r="A355" s="61"/>
      <c r="B355" s="155"/>
      <c r="C355" s="61"/>
    </row>
    <row r="356" spans="1:3" ht="13.2" x14ac:dyDescent="0.25">
      <c r="A356" s="61"/>
      <c r="B356" s="155"/>
      <c r="C356" s="61"/>
    </row>
    <row r="357" spans="1:3" ht="13.2" x14ac:dyDescent="0.25">
      <c r="A357" s="61"/>
      <c r="B357" s="155"/>
      <c r="C357" s="61"/>
    </row>
    <row r="358" spans="1:3" ht="13.2" x14ac:dyDescent="0.25">
      <c r="A358" s="61"/>
      <c r="B358" s="155"/>
      <c r="C358" s="61"/>
    </row>
    <row r="359" spans="1:3" ht="13.2" x14ac:dyDescent="0.25">
      <c r="A359" s="61"/>
      <c r="B359" s="155"/>
      <c r="C359" s="61"/>
    </row>
    <row r="360" spans="1:3" ht="13.2" x14ac:dyDescent="0.25">
      <c r="A360" s="61"/>
      <c r="B360" s="155"/>
      <c r="C360" s="61"/>
    </row>
    <row r="361" spans="1:3" ht="13.2" x14ac:dyDescent="0.25">
      <c r="A361" s="61"/>
      <c r="B361" s="155"/>
      <c r="C361" s="61"/>
    </row>
    <row r="362" spans="1:3" ht="13.2" x14ac:dyDescent="0.25">
      <c r="A362" s="61"/>
      <c r="B362" s="155"/>
      <c r="C362" s="61"/>
    </row>
    <row r="363" spans="1:3" ht="13.2" x14ac:dyDescent="0.25">
      <c r="A363" s="61"/>
      <c r="B363" s="155"/>
      <c r="C363" s="61"/>
    </row>
    <row r="364" spans="1:3" ht="13.2" x14ac:dyDescent="0.25">
      <c r="A364" s="61"/>
      <c r="B364" s="155"/>
      <c r="C364" s="61"/>
    </row>
    <row r="365" spans="1:3" ht="13.2" x14ac:dyDescent="0.25">
      <c r="A365" s="61"/>
      <c r="B365" s="155"/>
      <c r="C365" s="61"/>
    </row>
    <row r="366" spans="1:3" ht="13.2" x14ac:dyDescent="0.25">
      <c r="A366" s="61"/>
      <c r="B366" s="155"/>
      <c r="C366" s="61"/>
    </row>
    <row r="367" spans="1:3" ht="13.2" x14ac:dyDescent="0.25">
      <c r="A367" s="61"/>
      <c r="B367" s="155"/>
      <c r="C367" s="61"/>
    </row>
    <row r="368" spans="1:3" ht="13.2" x14ac:dyDescent="0.25">
      <c r="A368" s="61"/>
      <c r="B368" s="155"/>
      <c r="C368" s="61"/>
    </row>
    <row r="369" spans="1:3" ht="13.2" x14ac:dyDescent="0.25">
      <c r="A369" s="61"/>
      <c r="B369" s="155"/>
      <c r="C369" s="61"/>
    </row>
    <row r="370" spans="1:3" ht="13.2" x14ac:dyDescent="0.25">
      <c r="A370" s="61"/>
      <c r="B370" s="155"/>
      <c r="C370" s="61"/>
    </row>
    <row r="371" spans="1:3" ht="13.2" x14ac:dyDescent="0.25">
      <c r="A371" s="61"/>
      <c r="B371" s="155"/>
      <c r="C371" s="61"/>
    </row>
    <row r="372" spans="1:3" ht="13.2" x14ac:dyDescent="0.25">
      <c r="A372" s="61"/>
      <c r="B372" s="155"/>
      <c r="C372" s="61"/>
    </row>
    <row r="373" spans="1:3" ht="13.2" x14ac:dyDescent="0.25">
      <c r="A373" s="61"/>
      <c r="B373" s="155"/>
      <c r="C373" s="61"/>
    </row>
    <row r="374" spans="1:3" ht="13.2" x14ac:dyDescent="0.25">
      <c r="A374" s="61"/>
      <c r="B374" s="155"/>
      <c r="C374" s="61"/>
    </row>
    <row r="375" spans="1:3" ht="13.2" x14ac:dyDescent="0.25">
      <c r="A375" s="61"/>
      <c r="B375" s="155"/>
      <c r="C375" s="61"/>
    </row>
    <row r="376" spans="1:3" ht="13.2" x14ac:dyDescent="0.25">
      <c r="A376" s="61"/>
      <c r="B376" s="155"/>
      <c r="C376" s="61"/>
    </row>
    <row r="377" spans="1:3" ht="13.2" x14ac:dyDescent="0.25">
      <c r="A377" s="61"/>
      <c r="B377" s="155"/>
      <c r="C377" s="61"/>
    </row>
    <row r="378" spans="1:3" ht="13.2" x14ac:dyDescent="0.25">
      <c r="A378" s="61"/>
      <c r="B378" s="155"/>
      <c r="C378" s="61"/>
    </row>
    <row r="379" spans="1:3" ht="13.2" x14ac:dyDescent="0.25">
      <c r="A379" s="61"/>
      <c r="B379" s="155"/>
      <c r="C379" s="61"/>
    </row>
    <row r="380" spans="1:3" ht="13.2" x14ac:dyDescent="0.25">
      <c r="A380" s="61"/>
      <c r="B380" s="155"/>
      <c r="C380" s="61"/>
    </row>
    <row r="381" spans="1:3" ht="13.2" x14ac:dyDescent="0.25">
      <c r="A381" s="61"/>
      <c r="B381" s="155"/>
      <c r="C381" s="61"/>
    </row>
    <row r="382" spans="1:3" ht="13.2" x14ac:dyDescent="0.25">
      <c r="A382" s="61"/>
      <c r="B382" s="155"/>
      <c r="C382" s="61"/>
    </row>
    <row r="383" spans="1:3" ht="13.2" x14ac:dyDescent="0.25">
      <c r="A383" s="61"/>
      <c r="B383" s="155"/>
      <c r="C383" s="61"/>
    </row>
    <row r="384" spans="1:3" ht="13.2" x14ac:dyDescent="0.25">
      <c r="A384" s="61"/>
      <c r="B384" s="155"/>
      <c r="C384" s="61"/>
    </row>
    <row r="385" spans="1:3" ht="13.2" x14ac:dyDescent="0.25">
      <c r="A385" s="61"/>
      <c r="B385" s="155"/>
      <c r="C385" s="61"/>
    </row>
    <row r="386" spans="1:3" ht="13.2" x14ac:dyDescent="0.25">
      <c r="A386" s="61"/>
      <c r="B386" s="155"/>
      <c r="C386" s="61"/>
    </row>
    <row r="387" spans="1:3" ht="13.2" x14ac:dyDescent="0.25">
      <c r="A387" s="61"/>
      <c r="B387" s="155"/>
      <c r="C387" s="61"/>
    </row>
    <row r="388" spans="1:3" ht="13.2" x14ac:dyDescent="0.25">
      <c r="A388" s="61"/>
      <c r="B388" s="155"/>
      <c r="C388" s="61"/>
    </row>
    <row r="389" spans="1:3" ht="13.2" x14ac:dyDescent="0.25">
      <c r="A389" s="61"/>
      <c r="B389" s="155"/>
      <c r="C389" s="61"/>
    </row>
    <row r="390" spans="1:3" ht="13.2" x14ac:dyDescent="0.25">
      <c r="A390" s="61"/>
      <c r="B390" s="155"/>
      <c r="C390" s="61"/>
    </row>
    <row r="391" spans="1:3" ht="13.2" x14ac:dyDescent="0.25">
      <c r="A391" s="61"/>
      <c r="B391" s="155"/>
      <c r="C391" s="61"/>
    </row>
    <row r="392" spans="1:3" ht="13.2" x14ac:dyDescent="0.25">
      <c r="A392" s="61"/>
      <c r="B392" s="155"/>
      <c r="C392" s="61"/>
    </row>
    <row r="393" spans="1:3" ht="13.2" x14ac:dyDescent="0.25">
      <c r="A393" s="61"/>
      <c r="B393" s="155"/>
      <c r="C393" s="61"/>
    </row>
    <row r="394" spans="1:3" ht="13.2" x14ac:dyDescent="0.25">
      <c r="A394" s="61"/>
      <c r="B394" s="155"/>
      <c r="C394" s="61"/>
    </row>
    <row r="395" spans="1:3" ht="13.2" x14ac:dyDescent="0.25">
      <c r="A395" s="61"/>
      <c r="B395" s="155"/>
      <c r="C395" s="61"/>
    </row>
    <row r="396" spans="1:3" ht="13.2" x14ac:dyDescent="0.25">
      <c r="A396" s="61"/>
      <c r="B396" s="155"/>
      <c r="C396" s="61"/>
    </row>
    <row r="397" spans="1:3" ht="13.2" x14ac:dyDescent="0.25">
      <c r="A397" s="61"/>
      <c r="B397" s="155"/>
      <c r="C397" s="61"/>
    </row>
    <row r="398" spans="1:3" ht="13.2" x14ac:dyDescent="0.25">
      <c r="A398" s="61"/>
      <c r="B398" s="155"/>
      <c r="C398" s="61"/>
    </row>
    <row r="399" spans="1:3" ht="13.2" x14ac:dyDescent="0.25">
      <c r="A399" s="61"/>
      <c r="B399" s="155"/>
      <c r="C399" s="61"/>
    </row>
    <row r="400" spans="1:3" ht="13.2" x14ac:dyDescent="0.25">
      <c r="A400" s="61"/>
      <c r="B400" s="155"/>
      <c r="C400" s="61"/>
    </row>
    <row r="401" spans="1:3" ht="13.2" x14ac:dyDescent="0.25">
      <c r="A401" s="61"/>
      <c r="B401" s="155"/>
      <c r="C401" s="61"/>
    </row>
    <row r="402" spans="1:3" ht="13.2" x14ac:dyDescent="0.25">
      <c r="A402" s="61"/>
      <c r="B402" s="155"/>
      <c r="C402" s="61"/>
    </row>
    <row r="403" spans="1:3" ht="13.2" x14ac:dyDescent="0.25">
      <c r="A403" s="61"/>
      <c r="B403" s="155"/>
      <c r="C403" s="61"/>
    </row>
    <row r="404" spans="1:3" ht="13.2" x14ac:dyDescent="0.25">
      <c r="A404" s="61"/>
      <c r="B404" s="155"/>
      <c r="C404" s="61"/>
    </row>
    <row r="405" spans="1:3" ht="13.2" x14ac:dyDescent="0.25">
      <c r="A405" s="61"/>
      <c r="B405" s="155"/>
      <c r="C405" s="61"/>
    </row>
    <row r="406" spans="1:3" ht="13.2" x14ac:dyDescent="0.25">
      <c r="A406" s="61"/>
      <c r="B406" s="155"/>
      <c r="C406" s="61"/>
    </row>
    <row r="407" spans="1:3" ht="13.2" x14ac:dyDescent="0.25">
      <c r="A407" s="61"/>
      <c r="B407" s="155"/>
      <c r="C407" s="61"/>
    </row>
    <row r="408" spans="1:3" ht="13.2" x14ac:dyDescent="0.25">
      <c r="A408" s="61"/>
      <c r="B408" s="155"/>
      <c r="C408" s="61"/>
    </row>
    <row r="409" spans="1:3" ht="13.2" x14ac:dyDescent="0.25">
      <c r="A409" s="61"/>
      <c r="B409" s="155"/>
      <c r="C409" s="61"/>
    </row>
    <row r="410" spans="1:3" ht="13.2" x14ac:dyDescent="0.25">
      <c r="A410" s="61"/>
      <c r="B410" s="155"/>
      <c r="C410" s="61"/>
    </row>
    <row r="411" spans="1:3" ht="13.2" x14ac:dyDescent="0.25">
      <c r="A411" s="61"/>
      <c r="B411" s="155"/>
      <c r="C411" s="61"/>
    </row>
    <row r="412" spans="1:3" ht="13.2" x14ac:dyDescent="0.25">
      <c r="A412" s="61"/>
      <c r="B412" s="155"/>
      <c r="C412" s="61"/>
    </row>
    <row r="413" spans="1:3" ht="13.2" x14ac:dyDescent="0.25">
      <c r="A413" s="61"/>
      <c r="B413" s="155"/>
      <c r="C413" s="61"/>
    </row>
    <row r="414" spans="1:3" ht="13.2" x14ac:dyDescent="0.25">
      <c r="A414" s="61"/>
      <c r="B414" s="155"/>
      <c r="C414" s="61"/>
    </row>
    <row r="415" spans="1:3" ht="13.2" x14ac:dyDescent="0.25">
      <c r="A415" s="61"/>
      <c r="B415" s="155"/>
      <c r="C415" s="61"/>
    </row>
    <row r="416" spans="1:3" ht="13.2" x14ac:dyDescent="0.25">
      <c r="A416" s="61"/>
      <c r="B416" s="155"/>
      <c r="C416" s="61"/>
    </row>
    <row r="417" spans="1:3" ht="13.2" x14ac:dyDescent="0.25">
      <c r="A417" s="61"/>
      <c r="B417" s="155"/>
      <c r="C417" s="61"/>
    </row>
    <row r="418" spans="1:3" ht="13.2" x14ac:dyDescent="0.25">
      <c r="A418" s="61"/>
      <c r="B418" s="155"/>
      <c r="C418" s="61"/>
    </row>
    <row r="419" spans="1:3" ht="13.2" x14ac:dyDescent="0.25">
      <c r="A419" s="61"/>
      <c r="B419" s="155"/>
      <c r="C419" s="61"/>
    </row>
    <row r="420" spans="1:3" ht="13.2" x14ac:dyDescent="0.25">
      <c r="A420" s="61"/>
      <c r="B420" s="155"/>
      <c r="C420" s="61"/>
    </row>
    <row r="421" spans="1:3" ht="13.2" x14ac:dyDescent="0.25">
      <c r="A421" s="61"/>
      <c r="B421" s="155"/>
      <c r="C421" s="61"/>
    </row>
    <row r="422" spans="1:3" ht="13.2" x14ac:dyDescent="0.25">
      <c r="A422" s="61"/>
      <c r="B422" s="155"/>
      <c r="C422" s="61"/>
    </row>
    <row r="423" spans="1:3" ht="13.2" x14ac:dyDescent="0.25">
      <c r="A423" s="61"/>
      <c r="B423" s="155"/>
      <c r="C423" s="61"/>
    </row>
    <row r="424" spans="1:3" ht="13.2" x14ac:dyDescent="0.25">
      <c r="A424" s="61"/>
      <c r="B424" s="155"/>
      <c r="C424" s="61"/>
    </row>
    <row r="425" spans="1:3" ht="13.2" x14ac:dyDescent="0.25">
      <c r="A425" s="61"/>
      <c r="B425" s="155"/>
      <c r="C425" s="61"/>
    </row>
    <row r="426" spans="1:3" ht="13.2" x14ac:dyDescent="0.25">
      <c r="A426" s="61"/>
      <c r="B426" s="155"/>
      <c r="C426" s="61"/>
    </row>
    <row r="427" spans="1:3" ht="13.2" x14ac:dyDescent="0.25">
      <c r="A427" s="61"/>
      <c r="B427" s="155"/>
      <c r="C427" s="61"/>
    </row>
    <row r="428" spans="1:3" ht="13.2" x14ac:dyDescent="0.25">
      <c r="A428" s="61"/>
      <c r="B428" s="155"/>
      <c r="C428" s="61"/>
    </row>
    <row r="429" spans="1:3" ht="13.2" x14ac:dyDescent="0.25">
      <c r="A429" s="61"/>
      <c r="B429" s="155"/>
      <c r="C429" s="61"/>
    </row>
    <row r="430" spans="1:3" ht="13.2" x14ac:dyDescent="0.25">
      <c r="A430" s="61"/>
      <c r="B430" s="155"/>
      <c r="C430" s="61"/>
    </row>
    <row r="431" spans="1:3" ht="13.2" x14ac:dyDescent="0.25">
      <c r="A431" s="61"/>
      <c r="B431" s="155"/>
      <c r="C431" s="61"/>
    </row>
    <row r="432" spans="1:3" ht="13.2" x14ac:dyDescent="0.25">
      <c r="A432" s="61"/>
      <c r="B432" s="155"/>
      <c r="C432" s="61"/>
    </row>
    <row r="433" spans="1:3" ht="13.2" x14ac:dyDescent="0.25">
      <c r="A433" s="61"/>
      <c r="B433" s="155"/>
      <c r="C433" s="61"/>
    </row>
    <row r="434" spans="1:3" ht="13.2" x14ac:dyDescent="0.25">
      <c r="A434" s="61"/>
      <c r="B434" s="155"/>
      <c r="C434" s="61"/>
    </row>
    <row r="435" spans="1:3" ht="13.2" x14ac:dyDescent="0.25">
      <c r="A435" s="61"/>
      <c r="B435" s="155"/>
      <c r="C435" s="61"/>
    </row>
    <row r="436" spans="1:3" ht="13.2" x14ac:dyDescent="0.25">
      <c r="A436" s="61"/>
      <c r="B436" s="155"/>
      <c r="C436" s="61"/>
    </row>
    <row r="437" spans="1:3" ht="13.2" x14ac:dyDescent="0.25">
      <c r="A437" s="61"/>
      <c r="B437" s="155"/>
      <c r="C437" s="61"/>
    </row>
    <row r="438" spans="1:3" ht="13.2" x14ac:dyDescent="0.25">
      <c r="A438" s="61"/>
      <c r="B438" s="155"/>
      <c r="C438" s="61"/>
    </row>
    <row r="439" spans="1:3" ht="13.2" x14ac:dyDescent="0.25">
      <c r="A439" s="61"/>
      <c r="B439" s="155"/>
      <c r="C439" s="61"/>
    </row>
    <row r="440" spans="1:3" ht="13.2" x14ac:dyDescent="0.25">
      <c r="A440" s="61"/>
      <c r="B440" s="155"/>
      <c r="C440" s="61"/>
    </row>
    <row r="441" spans="1:3" ht="13.2" x14ac:dyDescent="0.25">
      <c r="A441" s="61"/>
      <c r="B441" s="155"/>
      <c r="C441" s="61"/>
    </row>
    <row r="442" spans="1:3" ht="13.2" x14ac:dyDescent="0.25">
      <c r="A442" s="61"/>
      <c r="B442" s="155"/>
      <c r="C442" s="61"/>
    </row>
    <row r="443" spans="1:3" ht="13.2" x14ac:dyDescent="0.25">
      <c r="A443" s="61"/>
      <c r="B443" s="155"/>
      <c r="C443" s="61"/>
    </row>
    <row r="444" spans="1:3" ht="13.2" x14ac:dyDescent="0.25">
      <c r="A444" s="61"/>
      <c r="B444" s="155"/>
      <c r="C444" s="61"/>
    </row>
    <row r="445" spans="1:3" ht="13.2" x14ac:dyDescent="0.25">
      <c r="A445" s="61"/>
      <c r="B445" s="155"/>
      <c r="C445" s="61"/>
    </row>
    <row r="446" spans="1:3" ht="13.2" x14ac:dyDescent="0.25">
      <c r="A446" s="61"/>
      <c r="B446" s="155"/>
      <c r="C446" s="61"/>
    </row>
    <row r="447" spans="1:3" ht="13.2" x14ac:dyDescent="0.25">
      <c r="A447" s="61"/>
      <c r="B447" s="155"/>
      <c r="C447" s="61"/>
    </row>
    <row r="448" spans="1:3" ht="13.2" x14ac:dyDescent="0.25">
      <c r="A448" s="61"/>
      <c r="B448" s="155"/>
      <c r="C448" s="61"/>
    </row>
    <row r="449" spans="1:3" ht="13.2" x14ac:dyDescent="0.25">
      <c r="A449" s="61"/>
      <c r="B449" s="155"/>
      <c r="C449" s="61"/>
    </row>
    <row r="450" spans="1:3" ht="13.2" x14ac:dyDescent="0.25">
      <c r="A450" s="61"/>
      <c r="B450" s="155"/>
      <c r="C450" s="61"/>
    </row>
    <row r="451" spans="1:3" ht="13.2" x14ac:dyDescent="0.25">
      <c r="A451" s="61"/>
      <c r="B451" s="155"/>
      <c r="C451" s="61"/>
    </row>
    <row r="452" spans="1:3" ht="13.2" x14ac:dyDescent="0.25">
      <c r="A452" s="61"/>
      <c r="B452" s="155"/>
      <c r="C452" s="61"/>
    </row>
    <row r="453" spans="1:3" ht="13.2" x14ac:dyDescent="0.25">
      <c r="A453" s="61"/>
      <c r="B453" s="155"/>
      <c r="C453" s="61"/>
    </row>
    <row r="454" spans="1:3" ht="13.2" x14ac:dyDescent="0.25">
      <c r="A454" s="61"/>
      <c r="B454" s="155"/>
      <c r="C454" s="61"/>
    </row>
    <row r="455" spans="1:3" ht="13.2" x14ac:dyDescent="0.25">
      <c r="A455" s="61"/>
      <c r="B455" s="155"/>
      <c r="C455" s="61"/>
    </row>
    <row r="456" spans="1:3" ht="13.2" x14ac:dyDescent="0.25">
      <c r="A456" s="61"/>
      <c r="B456" s="155"/>
      <c r="C456" s="61"/>
    </row>
    <row r="457" spans="1:3" ht="13.2" x14ac:dyDescent="0.25">
      <c r="A457" s="61"/>
      <c r="B457" s="155"/>
      <c r="C457" s="61"/>
    </row>
    <row r="458" spans="1:3" ht="13.2" x14ac:dyDescent="0.25">
      <c r="A458" s="61"/>
      <c r="B458" s="155"/>
      <c r="C458" s="61"/>
    </row>
    <row r="459" spans="1:3" ht="13.2" x14ac:dyDescent="0.25">
      <c r="A459" s="61"/>
      <c r="B459" s="155"/>
      <c r="C459" s="61"/>
    </row>
    <row r="460" spans="1:3" ht="13.2" x14ac:dyDescent="0.25">
      <c r="A460" s="61"/>
      <c r="B460" s="155"/>
      <c r="C460" s="61"/>
    </row>
    <row r="461" spans="1:3" ht="13.2" x14ac:dyDescent="0.25">
      <c r="A461" s="61"/>
      <c r="B461" s="155"/>
      <c r="C461" s="61"/>
    </row>
    <row r="462" spans="1:3" ht="13.2" x14ac:dyDescent="0.25">
      <c r="A462" s="61"/>
      <c r="B462" s="155"/>
      <c r="C462" s="61"/>
    </row>
    <row r="463" spans="1:3" ht="13.2" x14ac:dyDescent="0.25">
      <c r="A463" s="61"/>
      <c r="B463" s="155"/>
      <c r="C463" s="61"/>
    </row>
    <row r="464" spans="1:3" ht="13.2" x14ac:dyDescent="0.25">
      <c r="A464" s="61"/>
      <c r="B464" s="155"/>
      <c r="C464" s="61"/>
    </row>
    <row r="465" spans="1:3" ht="13.2" x14ac:dyDescent="0.25">
      <c r="A465" s="61"/>
      <c r="B465" s="155"/>
      <c r="C465" s="61"/>
    </row>
    <row r="466" spans="1:3" ht="13.2" x14ac:dyDescent="0.25">
      <c r="A466" s="61"/>
      <c r="B466" s="155"/>
      <c r="C466" s="61"/>
    </row>
    <row r="467" spans="1:3" ht="13.2" x14ac:dyDescent="0.25">
      <c r="A467" s="61"/>
      <c r="B467" s="155"/>
      <c r="C467" s="61"/>
    </row>
    <row r="468" spans="1:3" ht="13.2" x14ac:dyDescent="0.25">
      <c r="A468" s="61"/>
      <c r="B468" s="155"/>
      <c r="C468" s="61"/>
    </row>
    <row r="469" spans="1:3" ht="13.2" x14ac:dyDescent="0.25">
      <c r="A469" s="61"/>
      <c r="B469" s="155"/>
      <c r="C469" s="61"/>
    </row>
    <row r="470" spans="1:3" ht="13.2" x14ac:dyDescent="0.25">
      <c r="A470" s="61"/>
      <c r="B470" s="155"/>
      <c r="C470" s="61"/>
    </row>
    <row r="471" spans="1:3" ht="13.2" x14ac:dyDescent="0.25">
      <c r="A471" s="61"/>
      <c r="B471" s="155"/>
      <c r="C471" s="61"/>
    </row>
    <row r="472" spans="1:3" ht="13.2" x14ac:dyDescent="0.25">
      <c r="A472" s="61"/>
      <c r="B472" s="155"/>
      <c r="C472" s="61"/>
    </row>
    <row r="473" spans="1:3" ht="13.2" x14ac:dyDescent="0.25">
      <c r="A473" s="61"/>
      <c r="B473" s="155"/>
      <c r="C473" s="61"/>
    </row>
    <row r="474" spans="1:3" ht="13.2" x14ac:dyDescent="0.25">
      <c r="A474" s="61"/>
      <c r="B474" s="155"/>
      <c r="C474" s="61"/>
    </row>
    <row r="475" spans="1:3" ht="13.2" x14ac:dyDescent="0.25">
      <c r="A475" s="61"/>
      <c r="B475" s="155"/>
      <c r="C475" s="61"/>
    </row>
    <row r="476" spans="1:3" ht="13.2" x14ac:dyDescent="0.25">
      <c r="A476" s="61"/>
      <c r="B476" s="155"/>
      <c r="C476" s="61"/>
    </row>
    <row r="477" spans="1:3" ht="13.2" x14ac:dyDescent="0.25">
      <c r="A477" s="61"/>
      <c r="B477" s="155"/>
      <c r="C477" s="61"/>
    </row>
    <row r="478" spans="1:3" ht="13.2" x14ac:dyDescent="0.25">
      <c r="A478" s="61"/>
      <c r="B478" s="155"/>
      <c r="C478" s="61"/>
    </row>
    <row r="479" spans="1:3" ht="13.2" x14ac:dyDescent="0.25">
      <c r="A479" s="61"/>
      <c r="B479" s="155"/>
      <c r="C479" s="61"/>
    </row>
    <row r="480" spans="1:3" ht="13.2" x14ac:dyDescent="0.25">
      <c r="A480" s="61"/>
      <c r="B480" s="155"/>
      <c r="C480" s="61"/>
    </row>
    <row r="481" spans="1:3" ht="13.2" x14ac:dyDescent="0.25">
      <c r="A481" s="61"/>
      <c r="B481" s="155"/>
      <c r="C481" s="61"/>
    </row>
    <row r="482" spans="1:3" ht="13.2" x14ac:dyDescent="0.25">
      <c r="A482" s="61"/>
      <c r="B482" s="155"/>
      <c r="C482" s="61"/>
    </row>
    <row r="483" spans="1:3" ht="13.2" x14ac:dyDescent="0.25">
      <c r="A483" s="61"/>
      <c r="B483" s="155"/>
      <c r="C483" s="61"/>
    </row>
    <row r="484" spans="1:3" ht="13.2" x14ac:dyDescent="0.25">
      <c r="A484" s="61"/>
      <c r="B484" s="155"/>
      <c r="C484" s="61"/>
    </row>
    <row r="485" spans="1:3" ht="13.2" x14ac:dyDescent="0.25">
      <c r="A485" s="61"/>
      <c r="B485" s="155"/>
      <c r="C485" s="61"/>
    </row>
    <row r="486" spans="1:3" ht="13.2" x14ac:dyDescent="0.25">
      <c r="A486" s="61"/>
      <c r="B486" s="155"/>
      <c r="C486" s="61"/>
    </row>
    <row r="487" spans="1:3" ht="13.2" x14ac:dyDescent="0.25">
      <c r="A487" s="61"/>
      <c r="B487" s="155"/>
      <c r="C487" s="61"/>
    </row>
    <row r="488" spans="1:3" ht="13.2" x14ac:dyDescent="0.25">
      <c r="A488" s="61"/>
      <c r="B488" s="155"/>
      <c r="C488" s="61"/>
    </row>
    <row r="489" spans="1:3" ht="13.2" x14ac:dyDescent="0.25">
      <c r="A489" s="61"/>
      <c r="B489" s="155"/>
      <c r="C489" s="61"/>
    </row>
    <row r="490" spans="1:3" ht="13.2" x14ac:dyDescent="0.25">
      <c r="A490" s="61"/>
      <c r="B490" s="155"/>
      <c r="C490" s="61"/>
    </row>
    <row r="491" spans="1:3" ht="13.2" x14ac:dyDescent="0.25">
      <c r="A491" s="61"/>
      <c r="B491" s="155"/>
      <c r="C491" s="61"/>
    </row>
    <row r="492" spans="1:3" ht="13.2" x14ac:dyDescent="0.25">
      <c r="A492" s="61"/>
      <c r="B492" s="155"/>
      <c r="C492" s="61"/>
    </row>
    <row r="493" spans="1:3" ht="13.2" x14ac:dyDescent="0.25">
      <c r="A493" s="61"/>
      <c r="B493" s="155"/>
      <c r="C493" s="61"/>
    </row>
    <row r="494" spans="1:3" ht="13.2" x14ac:dyDescent="0.25">
      <c r="A494" s="61"/>
      <c r="B494" s="155"/>
      <c r="C494" s="61"/>
    </row>
    <row r="495" spans="1:3" ht="13.2" x14ac:dyDescent="0.25">
      <c r="A495" s="61"/>
      <c r="B495" s="155"/>
      <c r="C495" s="61"/>
    </row>
    <row r="496" spans="1:3" ht="13.2" x14ac:dyDescent="0.25">
      <c r="A496" s="61"/>
      <c r="B496" s="155"/>
      <c r="C496" s="61"/>
    </row>
    <row r="497" spans="1:3" ht="13.2" x14ac:dyDescent="0.25">
      <c r="A497" s="61"/>
      <c r="B497" s="155"/>
      <c r="C497" s="61"/>
    </row>
    <row r="498" spans="1:3" ht="13.2" x14ac:dyDescent="0.25">
      <c r="A498" s="61"/>
      <c r="B498" s="155"/>
      <c r="C498" s="61"/>
    </row>
    <row r="499" spans="1:3" ht="13.2" x14ac:dyDescent="0.25">
      <c r="A499" s="61"/>
      <c r="B499" s="155"/>
      <c r="C499" s="61"/>
    </row>
    <row r="500" spans="1:3" ht="13.2" x14ac:dyDescent="0.25">
      <c r="A500" s="61"/>
      <c r="B500" s="155"/>
      <c r="C500" s="61"/>
    </row>
    <row r="501" spans="1:3" ht="13.2" x14ac:dyDescent="0.25">
      <c r="A501" s="61"/>
      <c r="B501" s="155"/>
      <c r="C501" s="61"/>
    </row>
    <row r="502" spans="1:3" ht="13.2" x14ac:dyDescent="0.25">
      <c r="A502" s="61"/>
      <c r="B502" s="155"/>
      <c r="C502" s="61"/>
    </row>
    <row r="503" spans="1:3" ht="13.2" x14ac:dyDescent="0.25">
      <c r="A503" s="61"/>
      <c r="B503" s="155"/>
      <c r="C503" s="61"/>
    </row>
    <row r="504" spans="1:3" ht="13.2" x14ac:dyDescent="0.25">
      <c r="A504" s="61"/>
      <c r="B504" s="155"/>
      <c r="C504" s="61"/>
    </row>
    <row r="505" spans="1:3" ht="13.2" x14ac:dyDescent="0.25">
      <c r="A505" s="61"/>
      <c r="B505" s="155"/>
      <c r="C505" s="61"/>
    </row>
    <row r="506" spans="1:3" ht="13.2" x14ac:dyDescent="0.25">
      <c r="A506" s="61"/>
      <c r="B506" s="155"/>
      <c r="C506" s="61"/>
    </row>
    <row r="507" spans="1:3" ht="13.2" x14ac:dyDescent="0.25">
      <c r="A507" s="61"/>
      <c r="B507" s="155"/>
      <c r="C507" s="61"/>
    </row>
    <row r="508" spans="1:3" ht="13.2" x14ac:dyDescent="0.25">
      <c r="A508" s="61"/>
      <c r="B508" s="155"/>
      <c r="C508" s="61"/>
    </row>
    <row r="509" spans="1:3" ht="13.2" x14ac:dyDescent="0.25">
      <c r="A509" s="61"/>
      <c r="B509" s="155"/>
      <c r="C509" s="61"/>
    </row>
    <row r="510" spans="1:3" ht="13.2" x14ac:dyDescent="0.25">
      <c r="A510" s="61"/>
      <c r="B510" s="155"/>
      <c r="C510" s="61"/>
    </row>
    <row r="511" spans="1:3" ht="13.2" x14ac:dyDescent="0.25">
      <c r="A511" s="61"/>
      <c r="B511" s="155"/>
      <c r="C511" s="61"/>
    </row>
    <row r="512" spans="1:3" ht="13.2" x14ac:dyDescent="0.25">
      <c r="A512" s="61"/>
      <c r="B512" s="155"/>
      <c r="C512" s="61"/>
    </row>
    <row r="513" spans="1:3" ht="13.2" x14ac:dyDescent="0.25">
      <c r="A513" s="61"/>
      <c r="B513" s="155"/>
      <c r="C513" s="61"/>
    </row>
    <row r="514" spans="1:3" ht="13.2" x14ac:dyDescent="0.25">
      <c r="A514" s="61"/>
      <c r="B514" s="155"/>
      <c r="C514" s="61"/>
    </row>
    <row r="515" spans="1:3" ht="13.2" x14ac:dyDescent="0.25">
      <c r="A515" s="61"/>
      <c r="B515" s="155"/>
      <c r="C515" s="61"/>
    </row>
    <row r="516" spans="1:3" ht="13.2" x14ac:dyDescent="0.25">
      <c r="A516" s="61"/>
      <c r="B516" s="155"/>
      <c r="C516" s="61"/>
    </row>
    <row r="517" spans="1:3" ht="13.2" x14ac:dyDescent="0.25">
      <c r="A517" s="61"/>
      <c r="B517" s="155"/>
      <c r="C517" s="61"/>
    </row>
    <row r="518" spans="1:3" ht="13.2" x14ac:dyDescent="0.25">
      <c r="A518" s="61"/>
      <c r="B518" s="155"/>
      <c r="C518" s="61"/>
    </row>
    <row r="519" spans="1:3" ht="13.2" x14ac:dyDescent="0.25">
      <c r="A519" s="61"/>
      <c r="B519" s="155"/>
      <c r="C519" s="61"/>
    </row>
    <row r="520" spans="1:3" ht="13.2" x14ac:dyDescent="0.25">
      <c r="A520" s="61"/>
      <c r="B520" s="155"/>
      <c r="C520" s="61"/>
    </row>
    <row r="521" spans="1:3" ht="13.2" x14ac:dyDescent="0.25">
      <c r="A521" s="61"/>
      <c r="B521" s="155"/>
      <c r="C521" s="61"/>
    </row>
    <row r="522" spans="1:3" ht="13.2" x14ac:dyDescent="0.25">
      <c r="A522" s="61"/>
      <c r="B522" s="155"/>
      <c r="C522" s="61"/>
    </row>
    <row r="523" spans="1:3" ht="13.2" x14ac:dyDescent="0.25">
      <c r="A523" s="61"/>
      <c r="B523" s="155"/>
      <c r="C523" s="61"/>
    </row>
    <row r="524" spans="1:3" ht="13.2" x14ac:dyDescent="0.25">
      <c r="A524" s="61"/>
      <c r="B524" s="155"/>
      <c r="C524" s="61"/>
    </row>
    <row r="525" spans="1:3" ht="13.2" x14ac:dyDescent="0.25">
      <c r="A525" s="61"/>
      <c r="B525" s="155"/>
      <c r="C525" s="61"/>
    </row>
    <row r="526" spans="1:3" ht="13.2" x14ac:dyDescent="0.25">
      <c r="A526" s="61"/>
      <c r="B526" s="155"/>
      <c r="C526" s="61"/>
    </row>
    <row r="527" spans="1:3" ht="13.2" x14ac:dyDescent="0.25">
      <c r="A527" s="61"/>
      <c r="B527" s="155"/>
      <c r="C527" s="61"/>
    </row>
    <row r="528" spans="1:3" ht="13.2" x14ac:dyDescent="0.25">
      <c r="A528" s="61"/>
      <c r="B528" s="155"/>
      <c r="C528" s="61"/>
    </row>
    <row r="529" spans="1:3" ht="13.2" x14ac:dyDescent="0.25">
      <c r="A529" s="61"/>
      <c r="B529" s="155"/>
      <c r="C529" s="61"/>
    </row>
    <row r="530" spans="1:3" ht="13.2" x14ac:dyDescent="0.25">
      <c r="A530" s="61"/>
      <c r="B530" s="155"/>
      <c r="C530" s="61"/>
    </row>
    <row r="531" spans="1:3" ht="13.2" x14ac:dyDescent="0.25">
      <c r="A531" s="61"/>
      <c r="B531" s="155"/>
      <c r="C531" s="61"/>
    </row>
    <row r="532" spans="1:3" ht="13.2" x14ac:dyDescent="0.25">
      <c r="A532" s="61"/>
      <c r="B532" s="155"/>
      <c r="C532" s="61"/>
    </row>
    <row r="533" spans="1:3" ht="13.2" x14ac:dyDescent="0.25">
      <c r="A533" s="61"/>
      <c r="B533" s="155"/>
      <c r="C533" s="61"/>
    </row>
    <row r="534" spans="1:3" ht="13.2" x14ac:dyDescent="0.25">
      <c r="A534" s="61"/>
      <c r="B534" s="155"/>
      <c r="C534" s="61"/>
    </row>
    <row r="535" spans="1:3" ht="13.2" x14ac:dyDescent="0.25">
      <c r="A535" s="61"/>
      <c r="B535" s="155"/>
      <c r="C535" s="61"/>
    </row>
    <row r="536" spans="1:3" ht="13.2" x14ac:dyDescent="0.25">
      <c r="A536" s="61"/>
      <c r="B536" s="155"/>
      <c r="C536" s="61"/>
    </row>
    <row r="537" spans="1:3" ht="13.2" x14ac:dyDescent="0.25">
      <c r="A537" s="61"/>
      <c r="B537" s="155"/>
      <c r="C537" s="61"/>
    </row>
    <row r="538" spans="1:3" ht="13.2" x14ac:dyDescent="0.25">
      <c r="A538" s="61"/>
      <c r="B538" s="155"/>
      <c r="C538" s="61"/>
    </row>
    <row r="539" spans="1:3" ht="13.2" x14ac:dyDescent="0.25">
      <c r="A539" s="61"/>
      <c r="B539" s="155"/>
      <c r="C539" s="61"/>
    </row>
    <row r="540" spans="1:3" ht="13.2" x14ac:dyDescent="0.25">
      <c r="A540" s="61"/>
      <c r="B540" s="155"/>
      <c r="C540" s="61"/>
    </row>
    <row r="541" spans="1:3" ht="13.2" x14ac:dyDescent="0.25">
      <c r="A541" s="61"/>
      <c r="B541" s="155"/>
      <c r="C541" s="61"/>
    </row>
    <row r="542" spans="1:3" ht="13.2" x14ac:dyDescent="0.25">
      <c r="A542" s="61"/>
      <c r="B542" s="155"/>
      <c r="C542" s="61"/>
    </row>
    <row r="543" spans="1:3" ht="13.2" x14ac:dyDescent="0.25">
      <c r="A543" s="61"/>
      <c r="B543" s="155"/>
      <c r="C543" s="61"/>
    </row>
    <row r="544" spans="1:3" ht="13.2" x14ac:dyDescent="0.25">
      <c r="A544" s="61"/>
      <c r="B544" s="155"/>
      <c r="C544" s="61"/>
    </row>
    <row r="545" spans="1:3" ht="13.2" x14ac:dyDescent="0.25">
      <c r="A545" s="61"/>
      <c r="B545" s="155"/>
      <c r="C545" s="61"/>
    </row>
    <row r="546" spans="1:3" ht="13.2" x14ac:dyDescent="0.25">
      <c r="A546" s="61"/>
      <c r="B546" s="155"/>
      <c r="C546" s="61"/>
    </row>
    <row r="547" spans="1:3" ht="13.2" x14ac:dyDescent="0.25">
      <c r="A547" s="61"/>
      <c r="B547" s="155"/>
      <c r="C547" s="61"/>
    </row>
    <row r="548" spans="1:3" ht="13.2" x14ac:dyDescent="0.25">
      <c r="A548" s="61"/>
      <c r="B548" s="155"/>
      <c r="C548" s="61"/>
    </row>
    <row r="549" spans="1:3" ht="13.2" x14ac:dyDescent="0.25">
      <c r="A549" s="61"/>
      <c r="B549" s="155"/>
      <c r="C549" s="61"/>
    </row>
    <row r="550" spans="1:3" ht="13.2" x14ac:dyDescent="0.25">
      <c r="A550" s="61"/>
      <c r="B550" s="155"/>
      <c r="C550" s="61"/>
    </row>
    <row r="551" spans="1:3" ht="13.2" x14ac:dyDescent="0.25">
      <c r="A551" s="61"/>
      <c r="B551" s="155"/>
      <c r="C551" s="61"/>
    </row>
    <row r="552" spans="1:3" ht="13.2" x14ac:dyDescent="0.25">
      <c r="A552" s="61"/>
      <c r="B552" s="155"/>
      <c r="C552" s="61"/>
    </row>
    <row r="553" spans="1:3" ht="13.2" x14ac:dyDescent="0.25">
      <c r="A553" s="61"/>
      <c r="B553" s="155"/>
      <c r="C553" s="61"/>
    </row>
    <row r="554" spans="1:3" ht="13.2" x14ac:dyDescent="0.25">
      <c r="A554" s="61"/>
      <c r="B554" s="155"/>
      <c r="C554" s="61"/>
    </row>
    <row r="555" spans="1:3" ht="13.2" x14ac:dyDescent="0.25">
      <c r="A555" s="61"/>
      <c r="B555" s="155"/>
      <c r="C555" s="61"/>
    </row>
    <row r="556" spans="1:3" ht="13.2" x14ac:dyDescent="0.25">
      <c r="A556" s="61"/>
      <c r="B556" s="155"/>
      <c r="C556" s="61"/>
    </row>
    <row r="557" spans="1:3" ht="13.2" x14ac:dyDescent="0.25">
      <c r="A557" s="61"/>
      <c r="B557" s="155"/>
      <c r="C557" s="61"/>
    </row>
    <row r="558" spans="1:3" ht="13.2" x14ac:dyDescent="0.25">
      <c r="A558" s="61"/>
      <c r="B558" s="155"/>
      <c r="C558" s="61"/>
    </row>
    <row r="559" spans="1:3" ht="13.2" x14ac:dyDescent="0.25">
      <c r="A559" s="61"/>
      <c r="B559" s="155"/>
      <c r="C559" s="61"/>
    </row>
    <row r="560" spans="1:3" ht="13.2" x14ac:dyDescent="0.25">
      <c r="A560" s="61"/>
      <c r="B560" s="155"/>
      <c r="C560" s="61"/>
    </row>
    <row r="561" spans="1:3" ht="13.2" x14ac:dyDescent="0.25">
      <c r="A561" s="61"/>
      <c r="B561" s="155"/>
      <c r="C561" s="61"/>
    </row>
    <row r="562" spans="1:3" ht="13.2" x14ac:dyDescent="0.25">
      <c r="A562" s="61"/>
      <c r="B562" s="155"/>
      <c r="C562" s="61"/>
    </row>
    <row r="563" spans="1:3" ht="13.2" x14ac:dyDescent="0.25">
      <c r="A563" s="61"/>
      <c r="B563" s="155"/>
      <c r="C563" s="61"/>
    </row>
    <row r="564" spans="1:3" ht="13.2" x14ac:dyDescent="0.25">
      <c r="A564" s="61"/>
      <c r="B564" s="155"/>
      <c r="C564" s="61"/>
    </row>
    <row r="565" spans="1:3" ht="13.2" x14ac:dyDescent="0.25">
      <c r="A565" s="61"/>
      <c r="B565" s="155"/>
      <c r="C565" s="61"/>
    </row>
    <row r="566" spans="1:3" ht="13.2" x14ac:dyDescent="0.25">
      <c r="A566" s="61"/>
      <c r="B566" s="155"/>
      <c r="C566" s="61"/>
    </row>
    <row r="567" spans="1:3" ht="13.2" x14ac:dyDescent="0.25">
      <c r="A567" s="61"/>
      <c r="B567" s="155"/>
      <c r="C567" s="61"/>
    </row>
    <row r="568" spans="1:3" ht="13.2" x14ac:dyDescent="0.25">
      <c r="A568" s="61"/>
      <c r="B568" s="155"/>
      <c r="C568" s="61"/>
    </row>
    <row r="569" spans="1:3" ht="13.2" x14ac:dyDescent="0.25">
      <c r="A569" s="61"/>
      <c r="B569" s="155"/>
      <c r="C569" s="61"/>
    </row>
    <row r="570" spans="1:3" ht="13.2" x14ac:dyDescent="0.25">
      <c r="A570" s="61"/>
      <c r="B570" s="155"/>
      <c r="C570" s="61"/>
    </row>
    <row r="571" spans="1:3" ht="13.2" x14ac:dyDescent="0.25">
      <c r="A571" s="61"/>
      <c r="B571" s="155"/>
      <c r="C571" s="61"/>
    </row>
    <row r="572" spans="1:3" ht="13.2" x14ac:dyDescent="0.25">
      <c r="A572" s="61"/>
      <c r="B572" s="155"/>
      <c r="C572" s="61"/>
    </row>
    <row r="573" spans="1:3" ht="13.2" x14ac:dyDescent="0.25">
      <c r="A573" s="61"/>
      <c r="B573" s="155"/>
      <c r="C573" s="61"/>
    </row>
    <row r="574" spans="1:3" ht="13.2" x14ac:dyDescent="0.25">
      <c r="A574" s="61"/>
      <c r="B574" s="155"/>
      <c r="C574" s="61"/>
    </row>
    <row r="575" spans="1:3" ht="13.2" x14ac:dyDescent="0.25">
      <c r="A575" s="61"/>
      <c r="B575" s="155"/>
      <c r="C575" s="61"/>
    </row>
    <row r="576" spans="1:3" ht="13.2" x14ac:dyDescent="0.25">
      <c r="A576" s="61"/>
      <c r="B576" s="155"/>
      <c r="C576" s="61"/>
    </row>
    <row r="577" spans="1:3" ht="13.2" x14ac:dyDescent="0.25">
      <c r="A577" s="61"/>
      <c r="B577" s="155"/>
      <c r="C577" s="61"/>
    </row>
    <row r="578" spans="1:3" ht="13.2" x14ac:dyDescent="0.25">
      <c r="A578" s="61"/>
      <c r="B578" s="155"/>
      <c r="C578" s="61"/>
    </row>
    <row r="579" spans="1:3" ht="13.2" x14ac:dyDescent="0.25">
      <c r="A579" s="61"/>
      <c r="B579" s="155"/>
      <c r="C579" s="61"/>
    </row>
    <row r="580" spans="1:3" ht="13.2" x14ac:dyDescent="0.25">
      <c r="A580" s="61"/>
      <c r="B580" s="155"/>
      <c r="C580" s="61"/>
    </row>
    <row r="581" spans="1:3" ht="13.2" x14ac:dyDescent="0.25">
      <c r="A581" s="61"/>
      <c r="B581" s="155"/>
      <c r="C581" s="61"/>
    </row>
  </sheetData>
  <mergeCells count="4">
    <mergeCell ref="A2:A20"/>
    <mergeCell ref="A21:A39"/>
    <mergeCell ref="A40:A58"/>
    <mergeCell ref="A59:A77"/>
  </mergeCells>
  <conditionalFormatting sqref="D2:D76">
    <cfRule type="cellIs" dxfId="37" priority="1" operator="equal">
      <formula>"j"</formula>
    </cfRule>
  </conditionalFormatting>
  <conditionalFormatting sqref="E2:E76">
    <cfRule type="notContainsBlanks" dxfId="36" priority="2">
      <formula>LEN(TRIM(E2))&gt;0</formula>
    </cfRule>
  </conditionalFormatting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5.75" customHeight="1" x14ac:dyDescent="0.45">
      <c r="A1" s="137" t="str">
        <f ca="1">IFERROR(__xludf.DUMMYFUNCTION("Importrange(""https://docs.google.com/spreadsheets/d/1eBXmnyXfp7y9K4gn4lU4epDhiL7m3MqjzAqf4AHOpew"",""Sheet1!A1:E81"")"),"Week")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IFERROR(__xludf.DUMMYFUNCTION("""COMPUTED_VALUE"""),"Richard")</f>
        <v>Richard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35" priority="1" operator="equal">
      <formula>"j"</formula>
    </cfRule>
  </conditionalFormatting>
  <conditionalFormatting sqref="E2:E76">
    <cfRule type="notContainsBlanks" dxfId="34" priority="2">
      <formula>LEN(TRIM(E2))&gt;0</formula>
    </cfRule>
  </conditionalFormatting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E83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IFERROR(__xludf.DUMMYFUNCTION("Importrange(""https://docs.google.com/spreadsheets/d/1L6qgKsF9c8rs_DOTQe0HHSMjedvshz1ceO412KcmcOo"",""Blad1!A1:e81"")"),"Week")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IFERROR(__xludf.DUMMYFUNCTION("""COMPUTED_VALUE"""),"Rixt")</f>
        <v>Rixt</v>
      </c>
      <c r="E1" s="124"/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/>
    </row>
    <row r="3" spans="1:5" ht="15.75" customHeight="1" x14ac:dyDescent="0.25">
      <c r="A3" s="196"/>
      <c r="B3" s="128"/>
      <c r="C3" s="129"/>
      <c r="D3" s="128" t="str">
        <f ca="1">IFERROR(__xludf.DUMMYFUNCTION("""COMPUTED_VALUE"""),"j")</f>
        <v>j</v>
      </c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 t="str">
        <f ca="1">IFERROR(__xludf.DUMMYFUNCTION("""COMPUTED_VALUE"""),"j")</f>
        <v>j</v>
      </c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5" ht="15.75" customHeight="1" x14ac:dyDescent="0.25">
      <c r="A15" s="196"/>
      <c r="B15" s="131"/>
      <c r="C15" s="129"/>
      <c r="D15" s="128" t="str">
        <f ca="1">IFERROR(__xludf.DUMMYFUNCTION("""COMPUTED_VALUE"""),"j")</f>
        <v>j</v>
      </c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 t="str">
        <f ca="1">IFERROR(__xludf.DUMMYFUNCTION("""COMPUTED_VALUE"""),"j")</f>
        <v>j</v>
      </c>
      <c r="E24" s="128"/>
    </row>
    <row r="25" spans="1:5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 t="str">
        <f ca="1">IFERROR(__xludf.DUMMYFUNCTION("""COMPUTED_VALUE"""),"j")</f>
        <v>j</v>
      </c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 t="str">
        <f ca="1">IFERROR(__xludf.DUMMYFUNCTION("""COMPUTED_VALUE"""),"j")</f>
        <v>j</v>
      </c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 t="str">
        <f ca="1">IFERROR(__xludf.DUMMYFUNCTION("""COMPUTED_VALUE"""),"j")</f>
        <v>j</v>
      </c>
      <c r="E52" s="128"/>
    </row>
    <row r="53" spans="1:5" ht="13.2" x14ac:dyDescent="0.25">
      <c r="A53" s="196"/>
      <c r="B53" s="131"/>
      <c r="C53" s="129"/>
      <c r="D53" s="128" t="str">
        <f ca="1">IFERROR(__xludf.DUMMYFUNCTION("""COMPUTED_VALUE"""),"j")</f>
        <v>j</v>
      </c>
      <c r="E53" s="128"/>
    </row>
    <row r="54" spans="1:5" ht="13.2" x14ac:dyDescent="0.25">
      <c r="A54" s="196"/>
      <c r="B54" s="128"/>
      <c r="C54" s="130"/>
      <c r="D54" s="128" t="str">
        <f ca="1">IFERROR(__xludf.DUMMYFUNCTION("""COMPUTED_VALUE"""),"j")</f>
        <v>j</v>
      </c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 t="str">
        <f ca="1">IFERROR(__xludf.DUMMYFUNCTION("""COMPUTED_VALUE"""),"j")</f>
        <v>j</v>
      </c>
      <c r="E55" s="128"/>
    </row>
    <row r="56" spans="1:5" ht="13.2" x14ac:dyDescent="0.25">
      <c r="A56" s="196"/>
      <c r="B56" s="131"/>
      <c r="C56" s="129"/>
      <c r="D56" s="128" t="str">
        <f ca="1">IFERROR(__xludf.DUMMYFUNCTION("""COMPUTED_VALUE"""),"j")</f>
        <v>j</v>
      </c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 t="str">
        <f ca="1">IFERROR(__xludf.DUMMYFUNCTION("""COMPUTED_VALUE"""),"j")</f>
        <v>j</v>
      </c>
      <c r="E57" s="128"/>
    </row>
    <row r="58" spans="1:5" ht="13.2" x14ac:dyDescent="0.25">
      <c r="A58" s="197"/>
      <c r="B58" s="131"/>
      <c r="C58" s="129"/>
      <c r="D58" s="128" t="str">
        <f ca="1">IFERROR(__xludf.DUMMYFUNCTION("""COMPUTED_VALUE"""),"j")</f>
        <v>j</v>
      </c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 t="str">
        <f ca="1">IFERROR(__xludf.DUMMYFUNCTION("""COMPUTED_VALUE"""),"j")</f>
        <v>j</v>
      </c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 t="str">
        <f ca="1">IFERROR(__xludf.DUMMYFUNCTION("""COMPUTED_VALUE"""),"j")</f>
        <v>j</v>
      </c>
      <c r="E62" s="128"/>
    </row>
    <row r="63" spans="1:5" ht="13.2" x14ac:dyDescent="0.25">
      <c r="A63" s="196"/>
      <c r="B63" s="131"/>
      <c r="C63" s="129"/>
      <c r="D63" s="128" t="str">
        <f ca="1">IFERROR(__xludf.DUMMYFUNCTION("""COMPUTED_VALUE"""),"j")</f>
        <v>j</v>
      </c>
      <c r="E63" s="128"/>
    </row>
    <row r="64" spans="1:5" ht="13.2" x14ac:dyDescent="0.25">
      <c r="A64" s="196"/>
      <c r="B64" s="128"/>
      <c r="C64" s="130"/>
      <c r="D64" s="128" t="str">
        <f ca="1">IFERROR(__xludf.DUMMYFUNCTION("""COMPUTED_VALUE"""),"j")</f>
        <v>j</v>
      </c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 t="str">
        <f ca="1">IFERROR(__xludf.DUMMYFUNCTION("""COMPUTED_VALUE"""),"j")</f>
        <v>j</v>
      </c>
      <c r="E65" s="128"/>
    </row>
    <row r="66" spans="1:5" ht="13.2" x14ac:dyDescent="0.25">
      <c r="A66" s="196"/>
      <c r="B66" s="131"/>
      <c r="C66" s="129"/>
      <c r="D66" s="128" t="str">
        <f ca="1">IFERROR(__xludf.DUMMYFUNCTION("""COMPUTED_VALUE"""),"j")</f>
        <v>j</v>
      </c>
      <c r="E66" s="128"/>
    </row>
    <row r="67" spans="1:5" ht="13.2" x14ac:dyDescent="0.25">
      <c r="A67" s="196"/>
      <c r="B67" s="128"/>
      <c r="C67" s="130"/>
      <c r="D67" s="128" t="str">
        <f ca="1">IFERROR(__xludf.DUMMYFUNCTION("""COMPUTED_VALUE"""),"j")</f>
        <v>j</v>
      </c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 t="str">
        <f ca="1">IFERROR(__xludf.DUMMYFUNCTION("""COMPUTED_VALUE"""),"j")</f>
        <v>j</v>
      </c>
      <c r="E68" s="128"/>
    </row>
    <row r="69" spans="1:5" ht="13.2" x14ac:dyDescent="0.25">
      <c r="A69" s="196"/>
      <c r="B69" s="131"/>
      <c r="C69" s="129"/>
      <c r="D69" s="128" t="str">
        <f ca="1">IFERROR(__xludf.DUMMYFUNCTION("""COMPUTED_VALUE"""),"j")</f>
        <v>j</v>
      </c>
      <c r="E69" s="128"/>
    </row>
    <row r="70" spans="1:5" ht="13.2" x14ac:dyDescent="0.25">
      <c r="A70" s="196"/>
      <c r="B70" s="128"/>
      <c r="C70" s="130"/>
      <c r="D70" s="128" t="str">
        <f ca="1">IFERROR(__xludf.DUMMYFUNCTION("""COMPUTED_VALUE"""),"j")</f>
        <v>j</v>
      </c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 t="str">
        <f ca="1">IFERROR(__xludf.DUMMYFUNCTION("""COMPUTED_VALUE"""),"j")</f>
        <v>j</v>
      </c>
      <c r="E71" s="128"/>
    </row>
    <row r="72" spans="1:5" ht="13.2" x14ac:dyDescent="0.25">
      <c r="A72" s="196"/>
      <c r="B72" s="131"/>
      <c r="C72" s="129"/>
      <c r="D72" s="128" t="str">
        <f ca="1">IFERROR(__xludf.DUMMYFUNCTION("""COMPUTED_VALUE"""),"j")</f>
        <v>j</v>
      </c>
      <c r="E72" s="128"/>
    </row>
    <row r="73" spans="1:5" ht="13.2" x14ac:dyDescent="0.25">
      <c r="A73" s="196"/>
      <c r="B73" s="128"/>
      <c r="C73" s="130"/>
      <c r="D73" s="128" t="str">
        <f ca="1">IFERROR(__xludf.DUMMYFUNCTION("""COMPUTED_VALUE"""),"j")</f>
        <v>j</v>
      </c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 t="str">
        <f ca="1">IFERROR(__xludf.DUMMYFUNCTION("""COMPUTED_VALUE"""),"j")</f>
        <v>j</v>
      </c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5"/>
      <c r="C77" s="129"/>
      <c r="D77" s="154" t="str">
        <f ca="1">IFERROR(__xludf.DUMMYFUNCTION("""COMPUTED_VALUE"""),"j")</f>
        <v>j</v>
      </c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</sheetData>
  <mergeCells count="4">
    <mergeCell ref="A2:A20"/>
    <mergeCell ref="A21:A39"/>
    <mergeCell ref="A40:A58"/>
    <mergeCell ref="A59:A77"/>
  </mergeCells>
  <conditionalFormatting sqref="D2:D76">
    <cfRule type="cellIs" dxfId="33" priority="1" operator="equal">
      <formula>"j"</formula>
    </cfRule>
  </conditionalFormatting>
  <conditionalFormatting sqref="E2:E76">
    <cfRule type="notContainsBlanks" dxfId="32" priority="2">
      <formula>LEN(TRIM(E2))&gt;0</formula>
    </cfRule>
  </conditionalFormatting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sheetData>
    <row r="1" spans="1:5" ht="15.75" customHeight="1" x14ac:dyDescent="0.45">
      <c r="A1" s="152" t="str">
        <f ca="1">IFERROR(__xludf.DUMMYFUNCTION("importrange(""https://docs.google.com/spreadsheets/d/125RYW8TPLxilVKNRGYwxqEsgD98FnjEi9RpNYOyjM2Q"",""Sheet1!A1:e81"")"),"Week")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IFERROR(__xludf.DUMMYFUNCTION("""COMPUTED_VALUE"""),"Roland")</f>
        <v>Roland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31" priority="1" operator="equal">
      <formula>"j"</formula>
    </cfRule>
  </conditionalFormatting>
  <conditionalFormatting sqref="E2:E76">
    <cfRule type="notContainsBlanks" dxfId="30" priority="2">
      <formula>LEN(TRIM(E2))&gt;0</formula>
    </cfRule>
  </conditionalFormatting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sheetData>
    <row r="1" spans="1:5" ht="15.75" customHeight="1" x14ac:dyDescent="0.45">
      <c r="A1" s="152" t="str">
        <f ca="1">IFERROR(__xludf.DUMMYFUNCTION("importrange(""https://docs.google.com/spreadsheets/d/158hT3Tlec8p3wlf75gUG_KCia8b0CnK_00UOctVNH84"",""Sheet1!A1:e81"")"),"Week")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IFERROR(__xludf.DUMMYFUNCTION("""COMPUTED_VALUE"""),"Roos")</f>
        <v>Roos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 t="str">
        <f ca="1">IFERROR(__xludf.DUMMYFUNCTION("""COMPUTED_VALUE"""),"j")</f>
        <v>j</v>
      </c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 t="str">
        <f ca="1">IFERROR(__xludf.DUMMYFUNCTION("""COMPUTED_VALUE"""),"j")</f>
        <v>j</v>
      </c>
      <c r="E40" s="128"/>
    </row>
    <row r="41" spans="1:5" ht="13.2" x14ac:dyDescent="0.25">
      <c r="A41" s="196"/>
      <c r="B41" s="131"/>
      <c r="C41" s="129"/>
      <c r="D41" s="128" t="str">
        <f ca="1">IFERROR(__xludf.DUMMYFUNCTION("""COMPUTED_VALUE"""),"j")</f>
        <v>j</v>
      </c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 t="str">
        <f ca="1">IFERROR(__xludf.DUMMYFUNCTION("""COMPUTED_VALUE"""),"j")</f>
        <v>j</v>
      </c>
      <c r="E43" s="128"/>
    </row>
    <row r="44" spans="1:5" ht="13.2" x14ac:dyDescent="0.25">
      <c r="A44" s="196"/>
      <c r="B44" s="131"/>
      <c r="C44" s="129"/>
      <c r="D44" s="128" t="str">
        <f ca="1">IFERROR(__xludf.DUMMYFUNCTION("""COMPUTED_VALUE"""),"j")</f>
        <v>j</v>
      </c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 t="str">
        <f ca="1">IFERROR(__xludf.DUMMYFUNCTION("""COMPUTED_VALUE"""),"j")</f>
        <v>j</v>
      </c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  <c r="D79" t="str">
        <f ca="1">IFERROR(__xludf.DUMMYFUNCTION("""COMPUTED_VALUE"""),"Max. 4 shifts")</f>
        <v>Max. 4 shifts</v>
      </c>
    </row>
    <row r="80" spans="1:5" ht="13.2" x14ac:dyDescent="0.25">
      <c r="C80">
        <f ca="1">IFERROR(__xludf.DUMMYFUNCTION("""COMPUTED_VALUE"""),5)</f>
        <v>5</v>
      </c>
      <c r="D80" t="str">
        <f ca="1">IFERROR(__xludf.DUMMYFUNCTION("""COMPUTED_VALUE"""),"Max. 2 shifts")</f>
        <v>Max. 2 shifts</v>
      </c>
    </row>
    <row r="81" spans="3:3" ht="13.2" x14ac:dyDescent="0.25">
      <c r="C81">
        <f ca="1">IFERROR(__xludf.DUMMYFUNCTION("""COMPUTED_VALUE"""),6)</f>
        <v>6</v>
      </c>
    </row>
  </sheetData>
  <mergeCells count="4">
    <mergeCell ref="A2:A20"/>
    <mergeCell ref="A21:A39"/>
    <mergeCell ref="A40:A58"/>
    <mergeCell ref="A59:A77"/>
  </mergeCells>
  <conditionalFormatting sqref="D2:D76">
    <cfRule type="cellIs" dxfId="29" priority="1" operator="equal">
      <formula>"j"</formula>
    </cfRule>
  </conditionalFormatting>
  <conditionalFormatting sqref="E2:E76">
    <cfRule type="notContainsBlanks" dxfId="28" priority="2">
      <formula>LEN(TRIM(E2))&gt;0</formula>
    </cfRule>
  </conditionalFormatting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12.664062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IFERROR(__xludf.DUMMYFUNCTION("Importrange(""https://docs.google.com/spreadsheets/d/14WYPw4g44hUnrhJOVvJTNZOu1nDlnFL-SWDxYCiRgNQ"",""Sheet1!A1:e81"")"),"Week")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IFERROR(__xludf.DUMMYFUNCTION("""COMPUTED_VALUE"""),"Rutger")</f>
        <v>Rutger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2"/>
      <c r="C77" s="133"/>
      <c r="D77" s="134"/>
      <c r="E77" s="13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27" priority="1" operator="equal">
      <formula>"j"</formula>
    </cfRule>
  </conditionalFormatting>
  <conditionalFormatting sqref="E2:E76">
    <cfRule type="notContainsBlanks" dxfId="26" priority="2">
      <formula>LEN(TRIM(E2))&gt;0</formula>
    </cfRule>
  </conditionalFormatting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12.664062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IFERROR(__xludf.DUMMYFUNCTION("Importrange(""https://docs.google.com/spreadsheets/d/1Oj_IhpxLJuRp_-mu-DbRpsLZOYtYw3xKmAUhFjTEqJE"",""Sheet1!A1:e81"")"),"Week")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IFERROR(__xludf.DUMMYFUNCTION("""COMPUTED_VALUE"""),"Sabita")</f>
        <v>Sabita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/>
    </row>
    <row r="3" spans="1:5" ht="15.75" customHeight="1" x14ac:dyDescent="0.25">
      <c r="A3" s="196"/>
      <c r="B3" s="128"/>
      <c r="C3" s="129"/>
      <c r="D3" s="128" t="str">
        <f ca="1">IFERROR(__xludf.DUMMYFUNCTION("""COMPUTED_VALUE"""),"j")</f>
        <v>j</v>
      </c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 t="str">
        <f ca="1">IFERROR(__xludf.DUMMYFUNCTION("""COMPUTED_VALUE"""),"j")</f>
        <v>j</v>
      </c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 t="str">
        <f ca="1">IFERROR(__xludf.DUMMYFUNCTION("""COMPUTED_VALUE"""),"j")</f>
        <v>j</v>
      </c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 t="str">
        <f ca="1">IFERROR(__xludf.DUMMYFUNCTION("""COMPUTED_VALUE"""),"j")</f>
        <v>j</v>
      </c>
      <c r="E24" s="128"/>
    </row>
    <row r="25" spans="1:5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 t="str">
        <f ca="1">IFERROR(__xludf.DUMMYFUNCTION("""COMPUTED_VALUE"""),"j")</f>
        <v>j</v>
      </c>
      <c r="E40" s="128"/>
    </row>
    <row r="41" spans="1:5" ht="13.2" x14ac:dyDescent="0.25">
      <c r="A41" s="196"/>
      <c r="B41" s="131"/>
      <c r="C41" s="129"/>
      <c r="D41" s="128" t="str">
        <f ca="1">IFERROR(__xludf.DUMMYFUNCTION("""COMPUTED_VALUE"""),"j")</f>
        <v>j</v>
      </c>
      <c r="E41" s="128"/>
    </row>
    <row r="42" spans="1:5" ht="13.2" x14ac:dyDescent="0.25">
      <c r="A42" s="196"/>
      <c r="B42" s="128"/>
      <c r="C42" s="130"/>
      <c r="D42" s="128" t="str">
        <f ca="1">IFERROR(__xludf.DUMMYFUNCTION("""COMPUTED_VALUE"""),"j")</f>
        <v>j</v>
      </c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 t="str">
        <f ca="1">IFERROR(__xludf.DUMMYFUNCTION("""COMPUTED_VALUE"""),"j")</f>
        <v>j</v>
      </c>
      <c r="E43" s="128"/>
    </row>
    <row r="44" spans="1:5" ht="13.2" x14ac:dyDescent="0.25">
      <c r="A44" s="196"/>
      <c r="B44" s="131"/>
      <c r="C44" s="129"/>
      <c r="D44" s="128" t="str">
        <f ca="1">IFERROR(__xludf.DUMMYFUNCTION("""COMPUTED_VALUE"""),"j")</f>
        <v>j</v>
      </c>
      <c r="E44" s="128"/>
    </row>
    <row r="45" spans="1:5" ht="13.2" x14ac:dyDescent="0.25">
      <c r="A45" s="196"/>
      <c r="B45" s="128"/>
      <c r="C45" s="130"/>
      <c r="D45" s="128" t="str">
        <f ca="1">IFERROR(__xludf.DUMMYFUNCTION("""COMPUTED_VALUE"""),"j")</f>
        <v>j</v>
      </c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 t="str">
        <f ca="1">IFERROR(__xludf.DUMMYFUNCTION("""COMPUTED_VALUE"""),"j")</f>
        <v>j</v>
      </c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 t="str">
        <f ca="1">IFERROR(__xludf.DUMMYFUNCTION("""COMPUTED_VALUE"""),"j")</f>
        <v>j</v>
      </c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 t="str">
        <f ca="1">IFERROR(__xludf.DUMMYFUNCTION("""COMPUTED_VALUE"""),"j")</f>
        <v>j</v>
      </c>
      <c r="E55" s="128"/>
    </row>
    <row r="56" spans="1:5" ht="13.2" x14ac:dyDescent="0.25">
      <c r="A56" s="196"/>
      <c r="B56" s="131"/>
      <c r="C56" s="129"/>
      <c r="D56" s="128" t="str">
        <f ca="1">IFERROR(__xludf.DUMMYFUNCTION("""COMPUTED_VALUE"""),"j")</f>
        <v>j</v>
      </c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 t="str">
        <f ca="1">IFERROR(__xludf.DUMMYFUNCTION("""COMPUTED_VALUE"""),"j")</f>
        <v>j</v>
      </c>
      <c r="E57" s="128"/>
    </row>
    <row r="58" spans="1:5" ht="13.2" x14ac:dyDescent="0.25">
      <c r="A58" s="197"/>
      <c r="B58" s="131"/>
      <c r="C58" s="129"/>
      <c r="D58" s="128" t="str">
        <f ca="1">IFERROR(__xludf.DUMMYFUNCTION("""COMPUTED_VALUE"""),"j")</f>
        <v>j</v>
      </c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 t="str">
        <f ca="1">IFERROR(__xludf.DUMMYFUNCTION("""COMPUTED_VALUE"""),"j")</f>
        <v>j</v>
      </c>
      <c r="E59" s="128"/>
    </row>
    <row r="60" spans="1:5" ht="13.2" x14ac:dyDescent="0.25">
      <c r="A60" s="196"/>
      <c r="B60" s="131"/>
      <c r="C60" s="129"/>
      <c r="D60" s="128" t="str">
        <f ca="1">IFERROR(__xludf.DUMMYFUNCTION("""COMPUTED_VALUE"""),"j")</f>
        <v>j</v>
      </c>
      <c r="E60" s="128"/>
    </row>
    <row r="61" spans="1:5" ht="13.2" x14ac:dyDescent="0.25">
      <c r="A61" s="196"/>
      <c r="B61" s="128"/>
      <c r="C61" s="130"/>
      <c r="D61" s="128" t="str">
        <f ca="1">IFERROR(__xludf.DUMMYFUNCTION("""COMPUTED_VALUE"""),"j")</f>
        <v>j</v>
      </c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 t="str">
        <f ca="1">IFERROR(__xludf.DUMMYFUNCTION("""COMPUTED_VALUE"""),"j")</f>
        <v>j</v>
      </c>
      <c r="E62" s="128"/>
    </row>
    <row r="63" spans="1:5" ht="13.2" x14ac:dyDescent="0.25">
      <c r="A63" s="196"/>
      <c r="B63" s="131"/>
      <c r="C63" s="129"/>
      <c r="D63" s="128" t="str">
        <f ca="1">IFERROR(__xludf.DUMMYFUNCTION("""COMPUTED_VALUE"""),"j")</f>
        <v>j</v>
      </c>
      <c r="E63" s="128"/>
    </row>
    <row r="64" spans="1:5" ht="13.2" x14ac:dyDescent="0.25">
      <c r="A64" s="196"/>
      <c r="B64" s="128"/>
      <c r="C64" s="130"/>
      <c r="D64" s="128" t="str">
        <f ca="1">IFERROR(__xludf.DUMMYFUNCTION("""COMPUTED_VALUE"""),"j")</f>
        <v>j</v>
      </c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 t="str">
        <f ca="1">IFERROR(__xludf.DUMMYFUNCTION("""COMPUTED_VALUE"""),"j")</f>
        <v>j</v>
      </c>
      <c r="E65" s="128"/>
    </row>
    <row r="66" spans="1:5" ht="13.2" x14ac:dyDescent="0.25">
      <c r="A66" s="196"/>
      <c r="B66" s="131"/>
      <c r="C66" s="129"/>
      <c r="D66" s="128" t="str">
        <f ca="1">IFERROR(__xludf.DUMMYFUNCTION("""COMPUTED_VALUE"""),"j")</f>
        <v>j</v>
      </c>
      <c r="E66" s="128"/>
    </row>
    <row r="67" spans="1:5" ht="13.2" x14ac:dyDescent="0.25">
      <c r="A67" s="196"/>
      <c r="B67" s="128"/>
      <c r="C67" s="130"/>
      <c r="D67" s="128" t="str">
        <f ca="1">IFERROR(__xludf.DUMMYFUNCTION("""COMPUTED_VALUE"""),"j")</f>
        <v>j</v>
      </c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 t="str">
        <f ca="1">IFERROR(__xludf.DUMMYFUNCTION("""COMPUTED_VALUE"""),"j")</f>
        <v>j</v>
      </c>
      <c r="E68" s="128"/>
    </row>
    <row r="69" spans="1:5" ht="13.2" x14ac:dyDescent="0.25">
      <c r="A69" s="196"/>
      <c r="B69" s="131"/>
      <c r="C69" s="129"/>
      <c r="D69" s="128" t="str">
        <f ca="1">IFERROR(__xludf.DUMMYFUNCTION("""COMPUTED_VALUE"""),"j")</f>
        <v>j</v>
      </c>
      <c r="E69" s="128"/>
    </row>
    <row r="70" spans="1:5" ht="13.2" x14ac:dyDescent="0.25">
      <c r="A70" s="196"/>
      <c r="B70" s="128"/>
      <c r="C70" s="130"/>
      <c r="D70" s="128" t="str">
        <f ca="1">IFERROR(__xludf.DUMMYFUNCTION("""COMPUTED_VALUE"""),"j")</f>
        <v>j</v>
      </c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 t="str">
        <f ca="1">IFERROR(__xludf.DUMMYFUNCTION("""COMPUTED_VALUE"""),"j")</f>
        <v>j</v>
      </c>
      <c r="E74" s="128"/>
    </row>
    <row r="75" spans="1:5" ht="13.2" x14ac:dyDescent="0.25">
      <c r="A75" s="196"/>
      <c r="B75" s="131"/>
      <c r="C75" s="129"/>
      <c r="D75" s="128" t="str">
        <f ca="1">IFERROR(__xludf.DUMMYFUNCTION("""COMPUTED_VALUE"""),"j")</f>
        <v>j</v>
      </c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2"/>
      <c r="C77" s="133"/>
      <c r="D77" s="134" t="str">
        <f ca="1">IFERROR(__xludf.DUMMYFUNCTION("""COMPUTED_VALUE"""),"j")</f>
        <v>j</v>
      </c>
      <c r="E77" s="13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>
        <f ca="1">IFERROR(__xludf.DUMMYFUNCTION("""COMPUTED_VALUE"""),25)</f>
        <v>25</v>
      </c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>
        <f ca="1">IFERROR(__xludf.DUMMYFUNCTION("""COMPUTED_VALUE"""),25)</f>
        <v>25</v>
      </c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>
        <f ca="1">IFERROR(__xludf.DUMMYFUNCTION("""COMPUTED_VALUE"""),25)</f>
        <v>25</v>
      </c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>
        <f ca="1">IFERROR(__xludf.DUMMYFUNCTION("""COMPUTED_VALUE"""),25)</f>
        <v>25</v>
      </c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25" priority="1" operator="equal">
      <formula>"j"</formula>
    </cfRule>
  </conditionalFormatting>
  <conditionalFormatting sqref="E2:E76">
    <cfRule type="notContainsBlanks" dxfId="24" priority="2">
      <formula>LEN(TRIM(E2))&gt;0</formula>
    </cfRule>
  </conditionalFormatting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E344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8867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IFERROR(__xludf.DUMMYFUNCTION("Importrange(""https://docs.google.com/spreadsheets/d/1CY81YGNzgJ8ITmkihbTVn67Ar5JHAM1XIOO2cFfS4cE"",""Sheet1!A1:E81"")"),"Week")</f>
        <v>Week</v>
      </c>
      <c r="B1" s="124" t="str">
        <f ca="1">IFERROR(__xludf.DUMMYFUNCTION("""COMPUTED_VALUE"""),"Datum")</f>
        <v>Datum</v>
      </c>
      <c r="C1" s="125" t="str">
        <f ca="1">IFERROR(__xludf.DUMMYFUNCTION("""COMPUTED_VALUE"""),"Dag")</f>
        <v>Dag</v>
      </c>
      <c r="D1" s="122" t="str">
        <f ca="1">IFERROR(__xludf.DUMMYFUNCTION("""COMPUTED_VALUE"""),"Sebas B.")</f>
        <v>Sebas B.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</sheetData>
  <mergeCells count="4">
    <mergeCell ref="A2:A20"/>
    <mergeCell ref="A21:A39"/>
    <mergeCell ref="A40:A58"/>
    <mergeCell ref="A59:A77"/>
  </mergeCells>
  <conditionalFormatting sqref="D2:D76">
    <cfRule type="cellIs" dxfId="23" priority="1" operator="equal">
      <formula>"j"</formula>
    </cfRule>
  </conditionalFormatting>
  <conditionalFormatting sqref="E2:E76">
    <cfRule type="notContainsBlanks" dxfId="22" priority="2">
      <formula>LEN(TRIM(E2))&gt;0</formula>
    </cfRule>
  </conditionalFormatting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E344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8867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IFERROR(__xludf.DUMMYFUNCTION("Importrange(""https://docs.google.com/spreadsheets/d/1EWUJnO7CpSsyFVzddrm6AwtmTVOLbPalcnEBBz9Xk0w"",""Sheet1!A1:E81"")"),"Week")</f>
        <v>Week</v>
      </c>
      <c r="B1" s="124" t="str">
        <f ca="1">IFERROR(__xludf.DUMMYFUNCTION("""COMPUTED_VALUE"""),"Datum")</f>
        <v>Datum</v>
      </c>
      <c r="C1" s="125" t="str">
        <f ca="1">IFERROR(__xludf.DUMMYFUNCTION("""COMPUTED_VALUE"""),"Dag")</f>
        <v>Dag</v>
      </c>
      <c r="D1" t="str">
        <f ca="1">IFERROR(__xludf.DUMMYFUNCTION("""COMPUTED_VALUE"""),"Sophie")</f>
        <v>Sophie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</sheetData>
  <mergeCells count="4">
    <mergeCell ref="A2:A20"/>
    <mergeCell ref="A21:A39"/>
    <mergeCell ref="A40:A58"/>
    <mergeCell ref="A59:A77"/>
  </mergeCells>
  <conditionalFormatting sqref="D2:D76">
    <cfRule type="cellIs" dxfId="21" priority="1" operator="equal">
      <formula>"j"</formula>
    </cfRule>
  </conditionalFormatting>
  <conditionalFormatting sqref="E2:E76">
    <cfRule type="notContainsBlanks" dxfId="20" priority="2">
      <formula>LEN(TRIM(E2))&gt;0</formula>
    </cfRule>
  </conditionalFormatting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10.109375" customWidth="1"/>
    <col min="2" max="2" width="6.109375" customWidth="1"/>
    <col min="3" max="3" width="9" customWidth="1"/>
    <col min="4" max="4" width="10.777343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IFERROR(__xludf.DUMMYFUNCTION("Importrange(""https://docs.google.com/spreadsheets/d/1_4K-74bfB4yXYsz6Mnm0qsExxC99coISoMi_HApS6mE"",""Sheet1!A1:E81"")"),"Week")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IFERROR(__xludf.DUMMYFUNCTION("""COMPUTED_VALUE"""),"Stephanie")</f>
        <v>Stephanie</v>
      </c>
      <c r="E1" s="124" t="str">
        <f ca="1">IFERROR(__xludf.DUMMYFUNCTION("""COMPUTED_VALUE"""),"Opmerking")</f>
        <v>Opmerking</v>
      </c>
    </row>
    <row r="2" spans="1:5" ht="14.4" x14ac:dyDescent="0.3">
      <c r="A2" s="28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39"/>
      <c r="B3" s="128"/>
      <c r="C3" s="129"/>
      <c r="D3" s="128"/>
      <c r="E3" s="128"/>
    </row>
    <row r="4" spans="1:5" ht="15.75" customHeight="1" x14ac:dyDescent="0.25">
      <c r="A4" s="28"/>
      <c r="B4" s="128"/>
      <c r="C4" s="130"/>
      <c r="D4" s="128"/>
      <c r="E4" s="128"/>
    </row>
    <row r="5" spans="1:5" ht="14.4" x14ac:dyDescent="0.3">
      <c r="A5" s="28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39"/>
      <c r="B6" s="128"/>
      <c r="C6" s="129"/>
      <c r="D6" s="128"/>
      <c r="E6" s="128"/>
    </row>
    <row r="7" spans="1:5" ht="15.75" customHeight="1" x14ac:dyDescent="0.25">
      <c r="A7" s="28"/>
      <c r="B7" s="128"/>
      <c r="C7" s="130"/>
      <c r="D7" s="128"/>
      <c r="E7" s="128"/>
    </row>
    <row r="8" spans="1:5" ht="14.4" x14ac:dyDescent="0.3">
      <c r="A8" s="28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39"/>
      <c r="B9" s="131"/>
      <c r="C9" s="129"/>
      <c r="D9" s="128"/>
      <c r="E9" s="128"/>
    </row>
    <row r="10" spans="1:5" ht="15.75" customHeight="1" x14ac:dyDescent="0.25">
      <c r="A10" s="28"/>
      <c r="B10" s="128"/>
      <c r="C10" s="130"/>
      <c r="D10" s="128"/>
      <c r="E10" s="128"/>
    </row>
    <row r="11" spans="1:5" ht="14.4" x14ac:dyDescent="0.3">
      <c r="A11" s="28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39"/>
      <c r="B12" s="131"/>
      <c r="C12" s="129"/>
      <c r="D12" s="128"/>
      <c r="E12" s="128"/>
    </row>
    <row r="13" spans="1:5" ht="15.75" customHeight="1" x14ac:dyDescent="0.25">
      <c r="A13" s="28"/>
      <c r="B13" s="128"/>
      <c r="C13" s="130"/>
      <c r="D13" s="128"/>
      <c r="E13" s="128"/>
    </row>
    <row r="14" spans="1:5" ht="14.4" x14ac:dyDescent="0.3">
      <c r="A14" s="28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39"/>
      <c r="B15" s="131"/>
      <c r="C15" s="129"/>
      <c r="D15" s="128"/>
      <c r="E15" s="128"/>
    </row>
    <row r="16" spans="1:5" ht="15.75" customHeight="1" x14ac:dyDescent="0.25">
      <c r="A16" s="28"/>
      <c r="B16" s="128"/>
      <c r="C16" s="130"/>
      <c r="D16" s="128"/>
      <c r="E16" s="128"/>
    </row>
    <row r="17" spans="1:5" ht="14.4" x14ac:dyDescent="0.3">
      <c r="A17" s="28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39"/>
      <c r="B18" s="131"/>
      <c r="C18" s="129"/>
      <c r="D18" s="128"/>
      <c r="E18" s="128"/>
    </row>
    <row r="19" spans="1:5" ht="14.4" x14ac:dyDescent="0.3">
      <c r="A19" s="28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4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</row>
    <row r="79" spans="1:5" ht="13.2" x14ac:dyDescent="0.25">
      <c r="C79">
        <f ca="1">IFERROR(__xludf.DUMMYFUNCTION("""COMPUTED_VALUE"""),4)</f>
        <v>4</v>
      </c>
    </row>
    <row r="80" spans="1:5" ht="13.2" x14ac:dyDescent="0.25">
      <c r="C80">
        <f ca="1">IFERROR(__xludf.DUMMYFUNCTION("""COMPUTED_VALUE"""),5)</f>
        <v>5</v>
      </c>
    </row>
    <row r="81" spans="3:3" ht="13.2" x14ac:dyDescent="0.25">
      <c r="C81">
        <f ca="1">IFERROR(__xludf.DUMMYFUNCTION("""COMPUTED_VALUE"""),6)</f>
        <v>6</v>
      </c>
    </row>
  </sheetData>
  <mergeCells count="3">
    <mergeCell ref="A21:A39"/>
    <mergeCell ref="A40:A58"/>
    <mergeCell ref="A59:A77"/>
  </mergeCells>
  <conditionalFormatting sqref="D2:D76">
    <cfRule type="cellIs" dxfId="19" priority="1" operator="equal">
      <formula>"j"</formula>
    </cfRule>
  </conditionalFormatting>
  <conditionalFormatting sqref="E2:E76">
    <cfRule type="notContainsBlanks" dxfId="18" priority="2">
      <formula>LEN(TRIM(E2))&gt;0</formula>
    </cfRule>
  </conditionalFormatting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E10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IFERROR(__xludf.DUMMYFUNCTION("Importrange(""https://docs.google.com/spreadsheets/d/1yCFVBsuZvyRA1SFtb2mQLx57ccioIdmaIJ7XQkF4W1g"",""Sheet1!A1:E81"")"),"Week")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IFERROR(__xludf.DUMMYFUNCTION("""COMPUTED_VALUE"""),"Susan")</f>
        <v>Susan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</sheetData>
  <mergeCells count="4">
    <mergeCell ref="A2:A20"/>
    <mergeCell ref="A21:A39"/>
    <mergeCell ref="A40:A58"/>
    <mergeCell ref="A59:A77"/>
  </mergeCells>
  <conditionalFormatting sqref="D2:D76">
    <cfRule type="cellIs" dxfId="17" priority="1" operator="equal">
      <formula>"j"</formula>
    </cfRule>
  </conditionalFormatting>
  <conditionalFormatting sqref="E2:E76">
    <cfRule type="notContainsBlanks" dxfId="16" priority="2">
      <formula>LEN(TRIM(E2))&gt;0</formula>
    </cfRule>
  </conditionalFormatting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E372"/>
  <sheetViews>
    <sheetView workbookViewId="0"/>
  </sheetViews>
  <sheetFormatPr defaultColWidth="12.6640625" defaultRowHeight="15.75" customHeight="1" x14ac:dyDescent="0.25"/>
  <cols>
    <col min="1" max="1" width="12.664062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IFERROR(__xludf.DUMMYFUNCTION("Importrange(""https://docs.google.com/spreadsheets/d/1LzAC-bTh9J4Y_lnXGzIlYtuHv5jnimo-PbNUM4zj2FI"",""Blad1!A1:E81"")"),"Week")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IFERROR(__xludf.DUMMYFUNCTION("""COMPUTED_VALUE"""),"Thomas")</f>
        <v>Thomas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 t="str">
        <f ca="1">IFERROR(__xludf.DUMMYFUNCTION("""COMPUTED_VALUE"""),"j")</f>
        <v>j</v>
      </c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 t="str">
        <f ca="1">IFERROR(__xludf.DUMMYFUNCTION("""COMPUTED_VALUE"""),"j")</f>
        <v>j</v>
      </c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 t="str">
        <f ca="1">IFERROR(__xludf.DUMMYFUNCTION("""COMPUTED_VALUE"""),"j")</f>
        <v>j</v>
      </c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2"/>
      <c r="C77" s="133"/>
      <c r="D77" s="134"/>
      <c r="E77" s="13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77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77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77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77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77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77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77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77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77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77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77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77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77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77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77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77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77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77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77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77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77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77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77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77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77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77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77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77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77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77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77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77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77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77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77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77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77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77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77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77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77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77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77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77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77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77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77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77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77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77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77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77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77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77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77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77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77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77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77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77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77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77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77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77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77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77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77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77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77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77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77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77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77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77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77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77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77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77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77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77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77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77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77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77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77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77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77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77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77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77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77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77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77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77"/>
      <c r="C370" s="77"/>
      <c r="D370" s="77"/>
      <c r="E370" s="77"/>
    </row>
    <row r="371" spans="1:5" ht="13.2" x14ac:dyDescent="0.25">
      <c r="A371" s="77"/>
      <c r="B371" s="77"/>
      <c r="C371" s="77"/>
      <c r="D371" s="77"/>
      <c r="E371" s="77"/>
    </row>
    <row r="372" spans="1:5" ht="13.2" x14ac:dyDescent="0.25">
      <c r="A372" s="77"/>
      <c r="B372" s="77"/>
      <c r="C372" s="77"/>
      <c r="D372" s="77"/>
      <c r="E372" s="77"/>
    </row>
  </sheetData>
  <mergeCells count="4">
    <mergeCell ref="A2:A20"/>
    <mergeCell ref="A21:A39"/>
    <mergeCell ref="A40:A58"/>
    <mergeCell ref="A59:A77"/>
  </mergeCells>
  <conditionalFormatting sqref="D2:D76">
    <cfRule type="cellIs" dxfId="15" priority="1" operator="equal">
      <formula>"j"</formula>
    </cfRule>
  </conditionalFormatting>
  <conditionalFormatting sqref="E2:E76">
    <cfRule type="notContainsBlanks" dxfId="14" priority="2">
      <formula>LEN(TRIM(E2))&gt;0</formula>
    </cfRule>
  </conditionalFormatting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E95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IFERROR(__xludf.DUMMYFUNCTION("Importrange(""https://docs.google.com/spreadsheets/d/11BQ5UDa9LAvRVSFLl2NXT2dkIYLVmZaGYT7xqy4DoxE"",""Sheet1!A1:e81"")"),"Week")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IFERROR(__xludf.DUMMYFUNCTION("""COMPUTED_VALUE"""),"Ties")</f>
        <v>Ties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</sheetData>
  <mergeCells count="4">
    <mergeCell ref="A2:A20"/>
    <mergeCell ref="A21:A39"/>
    <mergeCell ref="A40:A58"/>
    <mergeCell ref="A59:A77"/>
  </mergeCells>
  <conditionalFormatting sqref="D2:D76">
    <cfRule type="cellIs" dxfId="13" priority="1" operator="equal">
      <formula>"j"</formula>
    </cfRule>
  </conditionalFormatting>
  <conditionalFormatting sqref="E2:E76">
    <cfRule type="notContainsBlanks" dxfId="12" priority="2">
      <formula>LEN(TRIM(E2))&gt;0</formula>
    </cfRule>
  </conditionalFormatting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1:E115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IFERROR(__xludf.DUMMYFUNCTION("Importrange(""https://docs.google.com/spreadsheets/d/1ZHmqazzRsvGlRjIwszrcobOyOUsrmyRlFE3-Yn7a1kE"",""Sheet1!A1:E81"")"),"Week")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IFERROR(__xludf.DUMMYFUNCTION("""COMPUTED_VALUE"""),"Tim P")</f>
        <v>Tim P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77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77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77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77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77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77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77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77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77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77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77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77"/>
      <c r="C115" s="77"/>
      <c r="D115" s="77"/>
      <c r="E115" s="77"/>
    </row>
  </sheetData>
  <mergeCells count="4">
    <mergeCell ref="A2:A20"/>
    <mergeCell ref="A21:A39"/>
    <mergeCell ref="A40:A58"/>
    <mergeCell ref="A59:A77"/>
  </mergeCells>
  <conditionalFormatting sqref="D2:D76">
    <cfRule type="cellIs" dxfId="11" priority="1" operator="equal">
      <formula>"j"</formula>
    </cfRule>
  </conditionalFormatting>
  <conditionalFormatting sqref="E2:E76">
    <cfRule type="notContainsBlanks" dxfId="10" priority="2">
      <formula>LEN(TRIM(E2))&gt;0</formula>
    </cfRule>
  </conditionalFormatting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A1:E100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IFERROR(__xludf.DUMMYFUNCTION("Importrange(""https://docs.google.com/spreadsheets/d/1hXPM_jeCgBUEagL3xvy-tKkPyq3XWoCXcUDQnkZtmdg"",""Sheet1!A1:E81"")"),"Week")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IFERROR(__xludf.DUMMYFUNCTION("""COMPUTED_VALUE"""),"Tim W")</f>
        <v>Tim W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6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138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138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138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138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138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138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138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138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138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138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138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138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138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138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138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138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138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138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138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138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138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138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138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138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138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138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138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138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138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138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138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138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138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138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138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138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138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138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138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138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138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138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138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138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138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138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138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138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138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138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138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138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138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138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138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138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138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138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138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138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138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138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138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138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138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138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138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138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138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138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138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138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138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138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138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138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138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138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138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138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138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138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138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138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138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138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138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138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138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138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138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138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138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138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138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138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138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138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138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138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138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138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138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138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138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138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138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138"/>
      <c r="C370" s="77"/>
      <c r="D370" s="77"/>
      <c r="E370" s="77"/>
    </row>
    <row r="371" spans="1:5" ht="13.2" x14ac:dyDescent="0.25">
      <c r="A371" s="139"/>
      <c r="B371" s="140"/>
      <c r="C371" s="129"/>
      <c r="D371" s="128"/>
      <c r="E371" s="77"/>
    </row>
    <row r="372" spans="1:5" ht="13.2" x14ac:dyDescent="0.25">
      <c r="A372" s="139"/>
      <c r="B372" s="128"/>
      <c r="C372" s="130"/>
      <c r="D372" s="141"/>
      <c r="E372" s="77"/>
    </row>
    <row r="373" spans="1:5" ht="14.4" x14ac:dyDescent="0.3">
      <c r="A373" s="139"/>
      <c r="B373" s="142"/>
      <c r="C373" s="127"/>
      <c r="D373" s="128"/>
      <c r="E373" s="77"/>
    </row>
    <row r="374" spans="1:5" ht="13.2" x14ac:dyDescent="0.25">
      <c r="A374" s="139"/>
      <c r="B374" s="140"/>
      <c r="C374" s="129"/>
      <c r="D374" s="128"/>
      <c r="E374" s="77"/>
    </row>
    <row r="375" spans="1:5" ht="13.2" x14ac:dyDescent="0.25">
      <c r="A375" s="139"/>
      <c r="B375" s="131"/>
      <c r="C375" s="130"/>
      <c r="D375" s="141"/>
      <c r="E375" s="77"/>
    </row>
    <row r="376" spans="1:5" ht="14.4" x14ac:dyDescent="0.3">
      <c r="A376" s="139"/>
      <c r="B376" s="142"/>
      <c r="C376" s="127"/>
      <c r="D376" s="128"/>
      <c r="E376" s="77"/>
    </row>
    <row r="377" spans="1:5" ht="13.2" x14ac:dyDescent="0.25">
      <c r="A377" s="139"/>
      <c r="B377" s="140"/>
      <c r="C377" s="129"/>
      <c r="D377" s="128"/>
      <c r="E377" s="77"/>
    </row>
    <row r="378" spans="1:5" ht="13.2" x14ac:dyDescent="0.25">
      <c r="A378" s="139"/>
      <c r="B378" s="131"/>
      <c r="C378" s="130"/>
      <c r="D378" s="141"/>
      <c r="E378" s="77"/>
    </row>
    <row r="379" spans="1:5" ht="14.4" x14ac:dyDescent="0.3">
      <c r="A379" s="139"/>
      <c r="B379" s="142"/>
      <c r="C379" s="127"/>
      <c r="D379" s="128"/>
      <c r="E379" s="77"/>
    </row>
    <row r="380" spans="1:5" ht="13.2" x14ac:dyDescent="0.25">
      <c r="A380" s="139"/>
      <c r="B380" s="128"/>
      <c r="C380" s="129"/>
      <c r="D380" s="141"/>
      <c r="E380" s="77"/>
    </row>
    <row r="381" spans="1:5" ht="14.4" x14ac:dyDescent="0.3">
      <c r="A381" s="139"/>
      <c r="B381" s="142"/>
      <c r="C381" s="127"/>
      <c r="D381" s="128"/>
      <c r="E381" s="77"/>
    </row>
    <row r="382" spans="1:5" ht="13.2" x14ac:dyDescent="0.25">
      <c r="A382" s="143"/>
      <c r="B382" s="131"/>
      <c r="C382" s="129"/>
      <c r="D382" s="128"/>
      <c r="E382" s="77"/>
    </row>
    <row r="383" spans="1:5" ht="14.4" x14ac:dyDescent="0.3">
      <c r="A383" s="195">
        <f>A364+1</f>
        <v>1</v>
      </c>
      <c r="B383" s="142"/>
      <c r="C383" s="127"/>
      <c r="D383" s="128"/>
      <c r="E383" s="77"/>
    </row>
    <row r="384" spans="1:5" ht="13.2" x14ac:dyDescent="0.25">
      <c r="A384" s="196"/>
      <c r="B384" s="128"/>
      <c r="C384" s="129"/>
      <c r="D384" s="128"/>
      <c r="E384" s="77"/>
    </row>
    <row r="385" spans="1:5" ht="13.2" x14ac:dyDescent="0.25">
      <c r="A385" s="196"/>
      <c r="B385" s="131"/>
      <c r="C385" s="130"/>
      <c r="D385" s="141"/>
      <c r="E385" s="77"/>
    </row>
    <row r="386" spans="1:5" ht="14.4" x14ac:dyDescent="0.3">
      <c r="A386" s="196"/>
      <c r="B386" s="142"/>
      <c r="C386" s="127"/>
      <c r="D386" s="128"/>
      <c r="E386" s="77"/>
    </row>
    <row r="387" spans="1:5" ht="13.2" x14ac:dyDescent="0.25">
      <c r="A387" s="196"/>
      <c r="B387" s="140"/>
      <c r="C387" s="129"/>
      <c r="D387" s="128"/>
      <c r="E387" s="77"/>
    </row>
    <row r="388" spans="1:5" ht="13.2" x14ac:dyDescent="0.25">
      <c r="A388" s="196"/>
      <c r="B388" s="131"/>
      <c r="C388" s="130"/>
      <c r="D388" s="141"/>
      <c r="E388" s="77"/>
    </row>
    <row r="389" spans="1:5" ht="14.4" x14ac:dyDescent="0.3">
      <c r="A389" s="196"/>
      <c r="B389" s="142"/>
      <c r="C389" s="127"/>
      <c r="D389" s="128"/>
      <c r="E389" s="77"/>
    </row>
    <row r="390" spans="1:5" ht="13.2" x14ac:dyDescent="0.25">
      <c r="A390" s="196"/>
      <c r="B390" s="140"/>
      <c r="C390" s="129"/>
      <c r="D390" s="128"/>
      <c r="E390" s="77"/>
    </row>
    <row r="391" spans="1:5" ht="13.2" x14ac:dyDescent="0.25">
      <c r="A391" s="196"/>
      <c r="B391" s="131"/>
      <c r="C391" s="130"/>
      <c r="D391" s="141"/>
      <c r="E391" s="77"/>
    </row>
    <row r="392" spans="1:5" ht="14.4" x14ac:dyDescent="0.3">
      <c r="A392" s="196"/>
      <c r="B392" s="142"/>
      <c r="C392" s="127"/>
      <c r="D392" s="128"/>
      <c r="E392" s="77"/>
    </row>
    <row r="393" spans="1:5" ht="13.2" x14ac:dyDescent="0.25">
      <c r="A393" s="196"/>
      <c r="B393" s="156"/>
      <c r="C393" s="129"/>
      <c r="D393" s="128"/>
      <c r="E393" s="77"/>
    </row>
    <row r="394" spans="1:5" ht="13.2" x14ac:dyDescent="0.25">
      <c r="A394" s="196"/>
      <c r="B394" s="128"/>
      <c r="C394" s="130"/>
      <c r="D394" s="141"/>
      <c r="E394" s="77"/>
    </row>
    <row r="395" spans="1:5" ht="14.4" x14ac:dyDescent="0.3">
      <c r="A395" s="196"/>
      <c r="B395" s="142"/>
      <c r="C395" s="127"/>
      <c r="D395" s="128"/>
      <c r="E395" s="77"/>
    </row>
    <row r="396" spans="1:5" ht="13.2" x14ac:dyDescent="0.25">
      <c r="A396" s="196"/>
      <c r="B396" s="140"/>
      <c r="C396" s="129"/>
      <c r="D396" s="128"/>
      <c r="E396" s="77"/>
    </row>
    <row r="397" spans="1:5" ht="13.2" x14ac:dyDescent="0.25">
      <c r="A397" s="196"/>
      <c r="B397" s="128"/>
      <c r="C397" s="130"/>
      <c r="D397" s="141"/>
      <c r="E397" s="77"/>
    </row>
    <row r="398" spans="1:5" ht="14.4" x14ac:dyDescent="0.3">
      <c r="A398" s="196"/>
      <c r="B398" s="142"/>
      <c r="C398" s="127"/>
      <c r="D398" s="128"/>
      <c r="E398" s="77"/>
    </row>
    <row r="399" spans="1:5" ht="13.2" x14ac:dyDescent="0.25">
      <c r="A399" s="196"/>
      <c r="B399" s="128"/>
      <c r="C399" s="129"/>
      <c r="D399" s="141"/>
      <c r="E399" s="77"/>
    </row>
    <row r="400" spans="1:5" ht="14.4" x14ac:dyDescent="0.3">
      <c r="A400" s="196"/>
      <c r="B400" s="142"/>
      <c r="C400" s="127"/>
      <c r="D400" s="128"/>
      <c r="E400" s="77"/>
    </row>
    <row r="401" spans="1:5" ht="13.2" x14ac:dyDescent="0.25">
      <c r="A401" s="197"/>
      <c r="B401" s="131"/>
      <c r="C401" s="129"/>
      <c r="D401" s="128"/>
      <c r="E401" s="77"/>
    </row>
    <row r="402" spans="1:5" ht="14.4" x14ac:dyDescent="0.3">
      <c r="A402" s="195">
        <f>A383+1</f>
        <v>2</v>
      </c>
      <c r="B402" s="142"/>
      <c r="C402" s="127"/>
      <c r="D402" s="128"/>
      <c r="E402" s="77"/>
    </row>
    <row r="403" spans="1:5" ht="13.2" x14ac:dyDescent="0.25">
      <c r="A403" s="196"/>
      <c r="B403" s="128"/>
      <c r="C403" s="129"/>
      <c r="D403" s="128"/>
      <c r="E403" s="77"/>
    </row>
    <row r="404" spans="1:5" ht="13.2" x14ac:dyDescent="0.25">
      <c r="A404" s="196"/>
      <c r="B404" s="131"/>
      <c r="C404" s="130"/>
      <c r="D404" s="141"/>
      <c r="E404" s="77"/>
    </row>
    <row r="405" spans="1:5" ht="14.4" x14ac:dyDescent="0.3">
      <c r="A405" s="196"/>
      <c r="B405" s="142"/>
      <c r="C405" s="127"/>
      <c r="D405" s="128"/>
      <c r="E405" s="77"/>
    </row>
    <row r="406" spans="1:5" ht="13.2" x14ac:dyDescent="0.25">
      <c r="A406" s="196"/>
      <c r="B406" s="140"/>
      <c r="C406" s="129"/>
      <c r="D406" s="128"/>
      <c r="E406" s="77"/>
    </row>
    <row r="407" spans="1:5" ht="13.2" x14ac:dyDescent="0.25">
      <c r="A407" s="196"/>
      <c r="B407" s="131"/>
      <c r="C407" s="130"/>
      <c r="D407" s="141"/>
      <c r="E407" s="77"/>
    </row>
    <row r="408" spans="1:5" ht="14.4" x14ac:dyDescent="0.3">
      <c r="A408" s="196"/>
      <c r="B408" s="142"/>
      <c r="C408" s="127"/>
      <c r="D408" s="128"/>
      <c r="E408" s="77"/>
    </row>
    <row r="409" spans="1:5" ht="13.2" x14ac:dyDescent="0.25">
      <c r="A409" s="196"/>
      <c r="B409" s="140"/>
      <c r="C409" s="129"/>
      <c r="D409" s="128"/>
      <c r="E409" s="77"/>
    </row>
    <row r="410" spans="1:5" ht="13.2" x14ac:dyDescent="0.25">
      <c r="A410" s="196"/>
      <c r="B410" s="131"/>
      <c r="C410" s="130"/>
      <c r="D410" s="141"/>
      <c r="E410" s="77"/>
    </row>
    <row r="411" spans="1:5" ht="14.4" x14ac:dyDescent="0.3">
      <c r="A411" s="196"/>
      <c r="B411" s="142"/>
      <c r="C411" s="127"/>
      <c r="D411" s="128"/>
      <c r="E411" s="77"/>
    </row>
    <row r="412" spans="1:5" ht="13.2" x14ac:dyDescent="0.25">
      <c r="A412" s="196"/>
      <c r="B412" s="156"/>
      <c r="C412" s="129"/>
      <c r="D412" s="128"/>
      <c r="E412" s="77"/>
    </row>
    <row r="413" spans="1:5" ht="13.2" x14ac:dyDescent="0.25">
      <c r="A413" s="196"/>
      <c r="B413" s="128"/>
      <c r="C413" s="130"/>
      <c r="D413" s="141"/>
      <c r="E413" s="77"/>
    </row>
    <row r="414" spans="1:5" ht="14.4" x14ac:dyDescent="0.3">
      <c r="A414" s="196"/>
      <c r="B414" s="142"/>
      <c r="C414" s="127"/>
      <c r="D414" s="128"/>
      <c r="E414" s="77"/>
    </row>
    <row r="415" spans="1:5" ht="13.2" x14ac:dyDescent="0.25">
      <c r="A415" s="196"/>
      <c r="B415" s="140"/>
      <c r="C415" s="129"/>
      <c r="D415" s="128"/>
      <c r="E415" s="77"/>
    </row>
    <row r="416" spans="1:5" ht="13.2" x14ac:dyDescent="0.25">
      <c r="A416" s="196"/>
      <c r="B416" s="128"/>
      <c r="C416" s="130"/>
      <c r="D416" s="141"/>
      <c r="E416" s="77"/>
    </row>
    <row r="417" spans="1:5" ht="14.4" x14ac:dyDescent="0.3">
      <c r="A417" s="196"/>
      <c r="B417" s="142"/>
      <c r="C417" s="127"/>
      <c r="D417" s="128"/>
      <c r="E417" s="77"/>
    </row>
    <row r="418" spans="1:5" ht="13.2" x14ac:dyDescent="0.25">
      <c r="A418" s="196"/>
      <c r="B418" s="128"/>
      <c r="C418" s="129"/>
      <c r="D418" s="141"/>
      <c r="E418" s="77"/>
    </row>
    <row r="419" spans="1:5" ht="14.4" x14ac:dyDescent="0.3">
      <c r="A419" s="196"/>
      <c r="B419" s="142"/>
      <c r="C419" s="127"/>
      <c r="D419" s="128"/>
      <c r="E419" s="77"/>
    </row>
    <row r="420" spans="1:5" ht="13.2" x14ac:dyDescent="0.25">
      <c r="A420" s="197"/>
      <c r="B420" s="131"/>
      <c r="C420" s="129"/>
      <c r="D420" s="128"/>
      <c r="E420" s="77"/>
    </row>
    <row r="421" spans="1:5" ht="14.4" x14ac:dyDescent="0.3">
      <c r="A421" s="195">
        <f>A402+1</f>
        <v>3</v>
      </c>
      <c r="B421" s="142"/>
      <c r="C421" s="127"/>
      <c r="D421" s="128"/>
      <c r="E421" s="77"/>
    </row>
    <row r="422" spans="1:5" ht="13.2" x14ac:dyDescent="0.25">
      <c r="A422" s="196"/>
      <c r="B422" s="128"/>
      <c r="C422" s="129"/>
      <c r="D422" s="128"/>
      <c r="E422" s="77"/>
    </row>
    <row r="423" spans="1:5" ht="13.2" x14ac:dyDescent="0.25">
      <c r="A423" s="196"/>
      <c r="B423" s="131"/>
      <c r="C423" s="130"/>
      <c r="D423" s="141"/>
      <c r="E423" s="77"/>
    </row>
    <row r="424" spans="1:5" ht="14.4" x14ac:dyDescent="0.3">
      <c r="A424" s="196"/>
      <c r="B424" s="142"/>
      <c r="C424" s="127"/>
      <c r="D424" s="128"/>
      <c r="E424" s="77"/>
    </row>
    <row r="425" spans="1:5" ht="13.2" x14ac:dyDescent="0.25">
      <c r="A425" s="196"/>
      <c r="B425" s="140"/>
      <c r="C425" s="129"/>
      <c r="D425" s="128"/>
      <c r="E425" s="77"/>
    </row>
    <row r="426" spans="1:5" ht="13.2" x14ac:dyDescent="0.25">
      <c r="A426" s="196"/>
      <c r="B426" s="131"/>
      <c r="C426" s="130"/>
      <c r="D426" s="141"/>
      <c r="E426" s="77"/>
    </row>
    <row r="427" spans="1:5" ht="14.4" x14ac:dyDescent="0.3">
      <c r="A427" s="196"/>
      <c r="B427" s="142"/>
      <c r="C427" s="127"/>
      <c r="D427" s="128"/>
      <c r="E427" s="77"/>
    </row>
    <row r="428" spans="1:5" ht="13.2" x14ac:dyDescent="0.25">
      <c r="A428" s="196"/>
      <c r="B428" s="140"/>
      <c r="C428" s="129"/>
      <c r="D428" s="128"/>
      <c r="E428" s="77"/>
    </row>
    <row r="429" spans="1:5" ht="13.2" x14ac:dyDescent="0.25">
      <c r="A429" s="196"/>
      <c r="B429" s="131"/>
      <c r="C429" s="130"/>
      <c r="D429" s="141"/>
      <c r="E429" s="77"/>
    </row>
    <row r="430" spans="1:5" ht="14.4" x14ac:dyDescent="0.3">
      <c r="A430" s="196"/>
      <c r="B430" s="142"/>
      <c r="C430" s="127"/>
      <c r="D430" s="128"/>
      <c r="E430" s="77"/>
    </row>
    <row r="431" spans="1:5" ht="13.2" x14ac:dyDescent="0.25">
      <c r="A431" s="196"/>
      <c r="B431" s="156"/>
      <c r="C431" s="129"/>
      <c r="D431" s="128"/>
      <c r="E431" s="77"/>
    </row>
    <row r="432" spans="1:5" ht="13.2" x14ac:dyDescent="0.25">
      <c r="A432" s="196"/>
      <c r="B432" s="128"/>
      <c r="C432" s="130"/>
      <c r="D432" s="141"/>
      <c r="E432" s="77"/>
    </row>
    <row r="433" spans="1:5" ht="14.4" x14ac:dyDescent="0.3">
      <c r="A433" s="196"/>
      <c r="B433" s="142"/>
      <c r="C433" s="127"/>
      <c r="D433" s="128"/>
      <c r="E433" s="77"/>
    </row>
    <row r="434" spans="1:5" ht="13.2" x14ac:dyDescent="0.25">
      <c r="A434" s="196"/>
      <c r="B434" s="140"/>
      <c r="C434" s="129"/>
      <c r="D434" s="128"/>
      <c r="E434" s="77"/>
    </row>
    <row r="435" spans="1:5" ht="13.2" x14ac:dyDescent="0.25">
      <c r="A435" s="196"/>
      <c r="B435" s="128"/>
      <c r="C435" s="130"/>
      <c r="D435" s="141"/>
      <c r="E435" s="77"/>
    </row>
    <row r="436" spans="1:5" ht="14.4" x14ac:dyDescent="0.3">
      <c r="A436" s="196"/>
      <c r="B436" s="142"/>
      <c r="C436" s="127"/>
      <c r="D436" s="128"/>
      <c r="E436" s="77"/>
    </row>
    <row r="437" spans="1:5" ht="13.2" x14ac:dyDescent="0.25">
      <c r="A437" s="196"/>
      <c r="B437" s="128"/>
      <c r="C437" s="129"/>
      <c r="D437" s="141"/>
      <c r="E437" s="77"/>
    </row>
    <row r="438" spans="1:5" ht="14.4" x14ac:dyDescent="0.3">
      <c r="A438" s="196"/>
      <c r="B438" s="142"/>
      <c r="C438" s="127"/>
      <c r="D438" s="128"/>
      <c r="E438" s="77"/>
    </row>
    <row r="439" spans="1:5" ht="13.2" x14ac:dyDescent="0.25">
      <c r="A439" s="197"/>
      <c r="B439" s="131"/>
      <c r="C439" s="129"/>
      <c r="D439" s="128"/>
      <c r="E439" s="77"/>
    </row>
    <row r="440" spans="1:5" ht="14.4" x14ac:dyDescent="0.3">
      <c r="A440" s="195">
        <f>A421+1</f>
        <v>4</v>
      </c>
      <c r="B440" s="142"/>
      <c r="C440" s="127"/>
      <c r="D440" s="128"/>
      <c r="E440" s="77"/>
    </row>
    <row r="441" spans="1:5" ht="13.2" x14ac:dyDescent="0.25">
      <c r="A441" s="196"/>
      <c r="B441" s="128"/>
      <c r="C441" s="129"/>
      <c r="D441" s="128"/>
      <c r="E441" s="77"/>
    </row>
    <row r="442" spans="1:5" ht="13.2" x14ac:dyDescent="0.25">
      <c r="A442" s="196"/>
      <c r="B442" s="131"/>
      <c r="C442" s="130"/>
      <c r="D442" s="141"/>
      <c r="E442" s="77"/>
    </row>
    <row r="443" spans="1:5" ht="14.4" x14ac:dyDescent="0.3">
      <c r="A443" s="196"/>
      <c r="B443" s="142"/>
      <c r="C443" s="127"/>
      <c r="D443" s="128"/>
      <c r="E443" s="77"/>
    </row>
    <row r="444" spans="1:5" ht="13.2" x14ac:dyDescent="0.25">
      <c r="A444" s="196"/>
      <c r="B444" s="140"/>
      <c r="C444" s="129"/>
      <c r="D444" s="128"/>
      <c r="E444" s="77"/>
    </row>
    <row r="445" spans="1:5" ht="13.2" x14ac:dyDescent="0.25">
      <c r="A445" s="196"/>
      <c r="B445" s="131"/>
      <c r="C445" s="130"/>
      <c r="D445" s="141"/>
      <c r="E445" s="77"/>
    </row>
    <row r="446" spans="1:5" ht="14.4" x14ac:dyDescent="0.3">
      <c r="A446" s="196"/>
      <c r="B446" s="142"/>
      <c r="C446" s="127"/>
      <c r="D446" s="128"/>
      <c r="E446" s="77"/>
    </row>
    <row r="447" spans="1:5" ht="13.2" x14ac:dyDescent="0.25">
      <c r="A447" s="196"/>
      <c r="B447" s="140"/>
      <c r="C447" s="129"/>
      <c r="D447" s="128"/>
      <c r="E447" s="77"/>
    </row>
    <row r="448" spans="1:5" ht="13.2" x14ac:dyDescent="0.25">
      <c r="A448" s="196"/>
      <c r="B448" s="131"/>
      <c r="C448" s="130"/>
      <c r="D448" s="141"/>
      <c r="E448" s="77"/>
    </row>
    <row r="449" spans="1:5" ht="14.4" x14ac:dyDescent="0.3">
      <c r="A449" s="196"/>
      <c r="B449" s="142"/>
      <c r="C449" s="127"/>
      <c r="D449" s="128"/>
      <c r="E449" s="77"/>
    </row>
    <row r="450" spans="1:5" ht="13.2" x14ac:dyDescent="0.25">
      <c r="A450" s="196"/>
      <c r="B450" s="156"/>
      <c r="C450" s="129"/>
      <c r="D450" s="128"/>
      <c r="E450" s="77"/>
    </row>
    <row r="451" spans="1:5" ht="13.2" x14ac:dyDescent="0.25">
      <c r="A451" s="196"/>
      <c r="B451" s="128"/>
      <c r="C451" s="130"/>
      <c r="D451" s="141"/>
      <c r="E451" s="77"/>
    </row>
    <row r="452" spans="1:5" ht="14.4" x14ac:dyDescent="0.3">
      <c r="A452" s="196"/>
      <c r="B452" s="142"/>
      <c r="C452" s="127"/>
      <c r="D452" s="128"/>
      <c r="E452" s="77"/>
    </row>
    <row r="453" spans="1:5" ht="13.2" x14ac:dyDescent="0.25">
      <c r="A453" s="196"/>
      <c r="B453" s="140"/>
      <c r="C453" s="129"/>
      <c r="D453" s="128"/>
      <c r="E453" s="77"/>
    </row>
    <row r="454" spans="1:5" ht="13.2" x14ac:dyDescent="0.25">
      <c r="A454" s="196"/>
      <c r="B454" s="128"/>
      <c r="C454" s="130"/>
      <c r="D454" s="141"/>
      <c r="E454" s="77"/>
    </row>
    <row r="455" spans="1:5" ht="14.4" x14ac:dyDescent="0.3">
      <c r="A455" s="196"/>
      <c r="B455" s="142"/>
      <c r="C455" s="127"/>
      <c r="D455" s="128"/>
      <c r="E455" s="77"/>
    </row>
    <row r="456" spans="1:5" ht="13.2" x14ac:dyDescent="0.25">
      <c r="A456" s="196"/>
      <c r="B456" s="128"/>
      <c r="C456" s="129"/>
      <c r="D456" s="141"/>
      <c r="E456" s="77"/>
    </row>
    <row r="457" spans="1:5" ht="14.4" x14ac:dyDescent="0.3">
      <c r="A457" s="196"/>
      <c r="B457" s="142"/>
      <c r="C457" s="127"/>
      <c r="D457" s="128"/>
      <c r="E457" s="77"/>
    </row>
    <row r="458" spans="1:5" ht="13.2" x14ac:dyDescent="0.25">
      <c r="A458" s="197"/>
      <c r="B458" s="128"/>
      <c r="C458" s="129"/>
      <c r="D458" s="128"/>
      <c r="E458" s="77"/>
    </row>
    <row r="459" spans="1:5" ht="14.4" x14ac:dyDescent="0.3">
      <c r="A459" s="195">
        <f>A440+1</f>
        <v>5</v>
      </c>
      <c r="B459" s="142"/>
      <c r="C459" s="127"/>
      <c r="D459" s="128"/>
      <c r="E459" s="77"/>
    </row>
    <row r="460" spans="1:5" ht="13.2" x14ac:dyDescent="0.25">
      <c r="A460" s="196"/>
      <c r="B460" s="128"/>
      <c r="C460" s="129"/>
      <c r="D460" s="128"/>
      <c r="E460" s="77"/>
    </row>
    <row r="461" spans="1:5" ht="13.2" x14ac:dyDescent="0.25">
      <c r="A461" s="196"/>
      <c r="B461" s="128"/>
      <c r="C461" s="130"/>
      <c r="D461" s="141"/>
      <c r="E461" s="77"/>
    </row>
    <row r="462" spans="1:5" ht="14.4" x14ac:dyDescent="0.3">
      <c r="A462" s="196"/>
      <c r="B462" s="142"/>
      <c r="C462" s="127"/>
      <c r="D462" s="128"/>
      <c r="E462" s="77"/>
    </row>
    <row r="463" spans="1:5" ht="13.2" x14ac:dyDescent="0.25">
      <c r="A463" s="196"/>
      <c r="B463" s="140"/>
      <c r="C463" s="129"/>
      <c r="D463" s="128"/>
      <c r="E463" s="77"/>
    </row>
    <row r="464" spans="1:5" ht="13.2" x14ac:dyDescent="0.25">
      <c r="A464" s="196"/>
      <c r="B464" s="128"/>
      <c r="C464" s="130"/>
      <c r="D464" s="141"/>
      <c r="E464" s="77"/>
    </row>
    <row r="465" spans="1:5" ht="14.4" x14ac:dyDescent="0.3">
      <c r="A465" s="196"/>
      <c r="B465" s="142"/>
      <c r="C465" s="127"/>
      <c r="D465" s="128"/>
      <c r="E465" s="77"/>
    </row>
    <row r="466" spans="1:5" ht="13.2" x14ac:dyDescent="0.25">
      <c r="A466" s="196"/>
      <c r="B466" s="140"/>
      <c r="C466" s="129"/>
      <c r="D466" s="128"/>
      <c r="E466" s="77"/>
    </row>
    <row r="467" spans="1:5" ht="13.2" x14ac:dyDescent="0.25">
      <c r="A467" s="196"/>
      <c r="B467" s="128"/>
      <c r="C467" s="130"/>
      <c r="D467" s="141"/>
      <c r="E467" s="77"/>
    </row>
    <row r="468" spans="1:5" ht="14.4" x14ac:dyDescent="0.3">
      <c r="A468" s="196"/>
      <c r="B468" s="142"/>
      <c r="C468" s="127"/>
      <c r="D468" s="128"/>
      <c r="E468" s="77"/>
    </row>
    <row r="469" spans="1:5" ht="13.2" x14ac:dyDescent="0.25">
      <c r="A469" s="196"/>
      <c r="B469" s="140"/>
      <c r="C469" s="129"/>
      <c r="D469" s="128"/>
      <c r="E469" s="77"/>
    </row>
    <row r="470" spans="1:5" ht="13.2" x14ac:dyDescent="0.25">
      <c r="A470" s="196"/>
      <c r="B470" s="128"/>
      <c r="C470" s="130"/>
      <c r="D470" s="141"/>
      <c r="E470" s="77"/>
    </row>
    <row r="471" spans="1:5" ht="14.4" x14ac:dyDescent="0.3">
      <c r="A471" s="196"/>
      <c r="B471" s="142"/>
      <c r="C471" s="127"/>
      <c r="D471" s="128"/>
      <c r="E471" s="77"/>
    </row>
    <row r="472" spans="1:5" ht="13.2" x14ac:dyDescent="0.25">
      <c r="A472" s="196"/>
      <c r="B472" s="140"/>
      <c r="C472" s="129"/>
      <c r="D472" s="128"/>
      <c r="E472" s="77"/>
    </row>
    <row r="473" spans="1:5" ht="13.2" x14ac:dyDescent="0.25">
      <c r="A473" s="196"/>
      <c r="B473" s="128"/>
      <c r="C473" s="130"/>
      <c r="D473" s="141"/>
      <c r="E473" s="77"/>
    </row>
    <row r="474" spans="1:5" ht="14.4" x14ac:dyDescent="0.3">
      <c r="A474" s="196"/>
      <c r="B474" s="142"/>
      <c r="C474" s="127"/>
      <c r="D474" s="128"/>
      <c r="E474" s="77"/>
    </row>
    <row r="475" spans="1:5" ht="13.2" x14ac:dyDescent="0.25">
      <c r="A475" s="196"/>
      <c r="B475" s="128"/>
      <c r="C475" s="129"/>
      <c r="D475" s="141"/>
      <c r="E475" s="77"/>
    </row>
    <row r="476" spans="1:5" ht="14.4" x14ac:dyDescent="0.3">
      <c r="A476" s="196"/>
      <c r="B476" s="142"/>
      <c r="C476" s="127"/>
      <c r="D476" s="128"/>
      <c r="E476" s="77"/>
    </row>
    <row r="477" spans="1:5" ht="13.2" x14ac:dyDescent="0.25">
      <c r="A477" s="197"/>
      <c r="B477" s="128"/>
      <c r="C477" s="129"/>
      <c r="D477" s="128"/>
      <c r="E477" s="77"/>
    </row>
    <row r="478" spans="1:5" ht="14.4" x14ac:dyDescent="0.3">
      <c r="A478" s="195">
        <f>A459+1</f>
        <v>6</v>
      </c>
      <c r="B478" s="142"/>
      <c r="C478" s="127"/>
      <c r="D478" s="128"/>
      <c r="E478" s="77"/>
    </row>
    <row r="479" spans="1:5" ht="13.2" x14ac:dyDescent="0.25">
      <c r="A479" s="196"/>
      <c r="B479" s="128"/>
      <c r="C479" s="129"/>
      <c r="D479" s="128"/>
      <c r="E479" s="77"/>
    </row>
    <row r="480" spans="1:5" ht="13.2" x14ac:dyDescent="0.25">
      <c r="A480" s="196"/>
      <c r="B480" s="128"/>
      <c r="C480" s="130"/>
      <c r="D480" s="141"/>
      <c r="E480" s="77"/>
    </row>
    <row r="481" spans="1:5" ht="14.4" x14ac:dyDescent="0.3">
      <c r="A481" s="196"/>
      <c r="B481" s="142"/>
      <c r="C481" s="127"/>
      <c r="D481" s="128"/>
      <c r="E481" s="77"/>
    </row>
    <row r="482" spans="1:5" ht="13.2" x14ac:dyDescent="0.25">
      <c r="A482" s="196"/>
      <c r="B482" s="140"/>
      <c r="C482" s="129"/>
      <c r="D482" s="128"/>
      <c r="E482" s="77"/>
    </row>
    <row r="483" spans="1:5" ht="13.2" x14ac:dyDescent="0.25">
      <c r="A483" s="196"/>
      <c r="B483" s="128"/>
      <c r="C483" s="130"/>
      <c r="D483" s="141"/>
      <c r="E483" s="77"/>
    </row>
    <row r="484" spans="1:5" ht="14.4" x14ac:dyDescent="0.3">
      <c r="A484" s="196"/>
      <c r="B484" s="142"/>
      <c r="C484" s="127"/>
      <c r="D484" s="128"/>
      <c r="E484" s="77"/>
    </row>
    <row r="485" spans="1:5" ht="13.2" x14ac:dyDescent="0.25">
      <c r="A485" s="196"/>
      <c r="B485" s="140"/>
      <c r="C485" s="129"/>
      <c r="D485" s="128"/>
      <c r="E485" s="77"/>
    </row>
    <row r="486" spans="1:5" ht="13.2" x14ac:dyDescent="0.25">
      <c r="A486" s="196"/>
      <c r="B486" s="128"/>
      <c r="C486" s="130"/>
      <c r="D486" s="141"/>
      <c r="E486" s="77"/>
    </row>
    <row r="487" spans="1:5" ht="14.4" x14ac:dyDescent="0.3">
      <c r="A487" s="196"/>
      <c r="B487" s="142"/>
      <c r="C487" s="127"/>
      <c r="D487" s="128"/>
      <c r="E487" s="77"/>
    </row>
    <row r="488" spans="1:5" ht="13.2" x14ac:dyDescent="0.25">
      <c r="A488" s="196"/>
      <c r="B488" s="140"/>
      <c r="C488" s="129"/>
      <c r="D488" s="128"/>
      <c r="E488" s="77"/>
    </row>
    <row r="489" spans="1:5" ht="13.2" x14ac:dyDescent="0.25">
      <c r="A489" s="196"/>
      <c r="B489" s="128"/>
      <c r="C489" s="130"/>
      <c r="D489" s="141"/>
      <c r="E489" s="77"/>
    </row>
    <row r="490" spans="1:5" ht="14.4" x14ac:dyDescent="0.3">
      <c r="A490" s="196"/>
      <c r="B490" s="142"/>
      <c r="C490" s="127"/>
      <c r="D490" s="128"/>
      <c r="E490" s="77"/>
    </row>
    <row r="491" spans="1:5" ht="13.2" x14ac:dyDescent="0.25">
      <c r="A491" s="196"/>
      <c r="B491" s="140"/>
      <c r="C491" s="129"/>
      <c r="D491" s="128"/>
      <c r="E491" s="77"/>
    </row>
    <row r="492" spans="1:5" ht="13.2" x14ac:dyDescent="0.25">
      <c r="A492" s="196"/>
      <c r="B492" s="128"/>
      <c r="C492" s="130"/>
      <c r="D492" s="141"/>
      <c r="E492" s="77"/>
    </row>
    <row r="493" spans="1:5" ht="14.4" x14ac:dyDescent="0.3">
      <c r="A493" s="196"/>
      <c r="B493" s="142"/>
      <c r="C493" s="127"/>
      <c r="D493" s="128"/>
      <c r="E493" s="77"/>
    </row>
    <row r="494" spans="1:5" ht="13.2" x14ac:dyDescent="0.25">
      <c r="A494" s="196"/>
      <c r="B494" s="128"/>
      <c r="C494" s="129"/>
      <c r="D494" s="141"/>
      <c r="E494" s="77"/>
    </row>
    <row r="495" spans="1:5" ht="14.4" x14ac:dyDescent="0.3">
      <c r="A495" s="196"/>
      <c r="B495" s="142"/>
      <c r="C495" s="127"/>
      <c r="D495" s="128"/>
      <c r="E495" s="77"/>
    </row>
    <row r="496" spans="1:5" ht="13.2" x14ac:dyDescent="0.25">
      <c r="A496" s="197"/>
      <c r="B496" s="128"/>
      <c r="C496" s="129"/>
      <c r="D496" s="128"/>
      <c r="E496" s="77"/>
    </row>
    <row r="497" spans="1:5" ht="14.4" x14ac:dyDescent="0.3">
      <c r="A497" s="195">
        <f>A478+1</f>
        <v>7</v>
      </c>
      <c r="B497" s="142"/>
      <c r="C497" s="127"/>
      <c r="D497" s="128"/>
      <c r="E497" s="77"/>
    </row>
    <row r="498" spans="1:5" ht="13.2" x14ac:dyDescent="0.25">
      <c r="A498" s="196"/>
      <c r="B498" s="128"/>
      <c r="C498" s="129"/>
      <c r="D498" s="128"/>
      <c r="E498" s="77"/>
    </row>
    <row r="499" spans="1:5" ht="13.2" x14ac:dyDescent="0.25">
      <c r="A499" s="196"/>
      <c r="B499" s="128"/>
      <c r="C499" s="130"/>
      <c r="D499" s="141"/>
      <c r="E499" s="77"/>
    </row>
    <row r="500" spans="1:5" ht="14.4" x14ac:dyDescent="0.3">
      <c r="A500" s="196"/>
      <c r="B500" s="142"/>
      <c r="C500" s="127"/>
      <c r="D500" s="128"/>
      <c r="E500" s="77"/>
    </row>
    <row r="501" spans="1:5" ht="13.2" x14ac:dyDescent="0.25">
      <c r="A501" s="196"/>
      <c r="B501" s="140"/>
      <c r="C501" s="129"/>
      <c r="D501" s="128"/>
      <c r="E501" s="77"/>
    </row>
    <row r="502" spans="1:5" ht="13.2" x14ac:dyDescent="0.25">
      <c r="A502" s="196"/>
      <c r="B502" s="128"/>
      <c r="C502" s="130"/>
      <c r="D502" s="141"/>
      <c r="E502" s="77"/>
    </row>
    <row r="503" spans="1:5" ht="14.4" x14ac:dyDescent="0.3">
      <c r="A503" s="196"/>
      <c r="B503" s="142"/>
      <c r="C503" s="127"/>
      <c r="D503" s="128"/>
      <c r="E503" s="77"/>
    </row>
    <row r="504" spans="1:5" ht="13.2" x14ac:dyDescent="0.25">
      <c r="A504" s="196"/>
      <c r="B504" s="140"/>
      <c r="C504" s="129"/>
      <c r="D504" s="128"/>
      <c r="E504" s="77"/>
    </row>
    <row r="505" spans="1:5" ht="13.2" x14ac:dyDescent="0.25">
      <c r="A505" s="196"/>
      <c r="B505" s="128"/>
      <c r="C505" s="130"/>
      <c r="D505" s="141"/>
      <c r="E505" s="77"/>
    </row>
    <row r="506" spans="1:5" ht="14.4" x14ac:dyDescent="0.3">
      <c r="A506" s="196"/>
      <c r="B506" s="142"/>
      <c r="C506" s="127"/>
      <c r="D506" s="128"/>
      <c r="E506" s="77"/>
    </row>
    <row r="507" spans="1:5" ht="13.2" x14ac:dyDescent="0.25">
      <c r="A507" s="196"/>
      <c r="B507" s="140"/>
      <c r="C507" s="129"/>
      <c r="D507" s="128"/>
      <c r="E507" s="77"/>
    </row>
    <row r="508" spans="1:5" ht="13.2" x14ac:dyDescent="0.25">
      <c r="A508" s="196"/>
      <c r="B508" s="128"/>
      <c r="C508" s="130"/>
      <c r="D508" s="141"/>
      <c r="E508" s="77"/>
    </row>
    <row r="509" spans="1:5" ht="14.4" x14ac:dyDescent="0.3">
      <c r="A509" s="196"/>
      <c r="B509" s="142"/>
      <c r="C509" s="127"/>
      <c r="D509" s="128"/>
      <c r="E509" s="77"/>
    </row>
    <row r="510" spans="1:5" ht="13.2" x14ac:dyDescent="0.25">
      <c r="A510" s="196"/>
      <c r="B510" s="140"/>
      <c r="C510" s="129"/>
      <c r="D510" s="128"/>
      <c r="E510" s="77"/>
    </row>
    <row r="511" spans="1:5" ht="13.2" x14ac:dyDescent="0.25">
      <c r="A511" s="196"/>
      <c r="B511" s="128"/>
      <c r="C511" s="130"/>
      <c r="D511" s="141"/>
      <c r="E511" s="77"/>
    </row>
    <row r="512" spans="1:5" ht="14.4" x14ac:dyDescent="0.3">
      <c r="A512" s="196"/>
      <c r="B512" s="142"/>
      <c r="C512" s="127"/>
      <c r="D512" s="128"/>
      <c r="E512" s="77"/>
    </row>
    <row r="513" spans="1:5" ht="13.2" x14ac:dyDescent="0.25">
      <c r="A513" s="196"/>
      <c r="B513" s="128"/>
      <c r="C513" s="129"/>
      <c r="D513" s="141"/>
      <c r="E513" s="77"/>
    </row>
    <row r="514" spans="1:5" ht="14.4" x14ac:dyDescent="0.3">
      <c r="A514" s="196"/>
      <c r="B514" s="142"/>
      <c r="C514" s="127"/>
      <c r="D514" s="128"/>
      <c r="E514" s="77"/>
    </row>
    <row r="515" spans="1:5" ht="13.2" x14ac:dyDescent="0.25">
      <c r="A515" s="197"/>
      <c r="B515" s="128"/>
      <c r="C515" s="129"/>
      <c r="D515" s="128"/>
      <c r="E515" s="77"/>
    </row>
    <row r="516" spans="1:5" ht="14.4" x14ac:dyDescent="0.3">
      <c r="A516" s="195">
        <f>A497+1</f>
        <v>8</v>
      </c>
      <c r="B516" s="142"/>
      <c r="C516" s="127"/>
      <c r="D516" s="128"/>
      <c r="E516" s="77"/>
    </row>
    <row r="517" spans="1:5" ht="13.2" x14ac:dyDescent="0.25">
      <c r="A517" s="196"/>
      <c r="B517" s="128"/>
      <c r="C517" s="129"/>
      <c r="D517" s="128"/>
      <c r="E517" s="77"/>
    </row>
    <row r="518" spans="1:5" ht="13.2" x14ac:dyDescent="0.25">
      <c r="A518" s="196"/>
      <c r="B518" s="128"/>
      <c r="C518" s="130"/>
      <c r="D518" s="141"/>
      <c r="E518" s="77"/>
    </row>
    <row r="519" spans="1:5" ht="14.4" x14ac:dyDescent="0.3">
      <c r="A519" s="196"/>
      <c r="B519" s="142"/>
      <c r="C519" s="127"/>
      <c r="D519" s="128"/>
      <c r="E519" s="77"/>
    </row>
    <row r="520" spans="1:5" ht="13.2" x14ac:dyDescent="0.25">
      <c r="A520" s="196"/>
      <c r="B520" s="140"/>
      <c r="C520" s="129"/>
      <c r="D520" s="128"/>
      <c r="E520" s="77"/>
    </row>
    <row r="521" spans="1:5" ht="13.2" x14ac:dyDescent="0.25">
      <c r="A521" s="196"/>
      <c r="B521" s="128"/>
      <c r="C521" s="130"/>
      <c r="D521" s="141"/>
      <c r="E521" s="77"/>
    </row>
    <row r="522" spans="1:5" ht="14.4" x14ac:dyDescent="0.3">
      <c r="A522" s="196"/>
      <c r="B522" s="142"/>
      <c r="C522" s="127"/>
      <c r="D522" s="128"/>
      <c r="E522" s="77"/>
    </row>
    <row r="523" spans="1:5" ht="13.2" x14ac:dyDescent="0.25">
      <c r="A523" s="196"/>
      <c r="B523" s="140"/>
      <c r="C523" s="129"/>
      <c r="D523" s="128"/>
      <c r="E523" s="77"/>
    </row>
    <row r="524" spans="1:5" ht="13.2" x14ac:dyDescent="0.25">
      <c r="A524" s="196"/>
      <c r="B524" s="128"/>
      <c r="C524" s="130"/>
      <c r="D524" s="141"/>
      <c r="E524" s="77"/>
    </row>
    <row r="525" spans="1:5" ht="14.4" x14ac:dyDescent="0.3">
      <c r="A525" s="196"/>
      <c r="B525" s="142"/>
      <c r="C525" s="127"/>
      <c r="D525" s="128"/>
      <c r="E525" s="77"/>
    </row>
    <row r="526" spans="1:5" ht="13.2" x14ac:dyDescent="0.25">
      <c r="A526" s="196"/>
      <c r="B526" s="140"/>
      <c r="C526" s="129"/>
      <c r="D526" s="128"/>
      <c r="E526" s="77"/>
    </row>
    <row r="527" spans="1:5" ht="13.2" x14ac:dyDescent="0.25">
      <c r="A527" s="196"/>
      <c r="B527" s="128"/>
      <c r="C527" s="130"/>
      <c r="D527" s="141"/>
      <c r="E527" s="77"/>
    </row>
    <row r="528" spans="1:5" ht="14.4" x14ac:dyDescent="0.3">
      <c r="A528" s="196"/>
      <c r="B528" s="142"/>
      <c r="C528" s="127"/>
      <c r="D528" s="128"/>
      <c r="E528" s="77"/>
    </row>
    <row r="529" spans="1:5" ht="13.2" x14ac:dyDescent="0.25">
      <c r="A529" s="196"/>
      <c r="B529" s="140"/>
      <c r="C529" s="129"/>
      <c r="D529" s="128"/>
      <c r="E529" s="77"/>
    </row>
    <row r="530" spans="1:5" ht="13.2" x14ac:dyDescent="0.25">
      <c r="A530" s="196"/>
      <c r="B530" s="128"/>
      <c r="C530" s="130"/>
      <c r="D530" s="141"/>
      <c r="E530" s="77"/>
    </row>
    <row r="531" spans="1:5" ht="14.4" x14ac:dyDescent="0.3">
      <c r="A531" s="196"/>
      <c r="B531" s="142"/>
      <c r="C531" s="127"/>
      <c r="D531" s="128"/>
      <c r="E531" s="77"/>
    </row>
    <row r="532" spans="1:5" ht="13.2" x14ac:dyDescent="0.25">
      <c r="A532" s="196"/>
      <c r="B532" s="128"/>
      <c r="C532" s="129"/>
      <c r="D532" s="141"/>
      <c r="E532" s="77"/>
    </row>
    <row r="533" spans="1:5" ht="14.4" x14ac:dyDescent="0.3">
      <c r="A533" s="196"/>
      <c r="B533" s="142"/>
      <c r="C533" s="127"/>
      <c r="D533" s="128"/>
      <c r="E533" s="77"/>
    </row>
    <row r="534" spans="1:5" ht="13.2" x14ac:dyDescent="0.25">
      <c r="A534" s="197"/>
      <c r="B534" s="128"/>
      <c r="C534" s="129"/>
      <c r="D534" s="128"/>
      <c r="E534" s="77"/>
    </row>
    <row r="535" spans="1:5" ht="14.4" x14ac:dyDescent="0.3">
      <c r="A535" s="195">
        <f>A516+1</f>
        <v>9</v>
      </c>
      <c r="B535" s="142"/>
      <c r="C535" s="127"/>
      <c r="D535" s="128"/>
      <c r="E535" s="77"/>
    </row>
    <row r="536" spans="1:5" ht="13.2" x14ac:dyDescent="0.25">
      <c r="A536" s="196"/>
      <c r="B536" s="128"/>
      <c r="C536" s="129"/>
      <c r="D536" s="128"/>
      <c r="E536" s="77"/>
    </row>
    <row r="537" spans="1:5" ht="13.2" x14ac:dyDescent="0.25">
      <c r="A537" s="196"/>
      <c r="B537" s="128"/>
      <c r="C537" s="130"/>
      <c r="D537" s="141"/>
      <c r="E537" s="77"/>
    </row>
    <row r="538" spans="1:5" ht="14.4" x14ac:dyDescent="0.3">
      <c r="A538" s="196"/>
      <c r="B538" s="142"/>
      <c r="C538" s="127"/>
      <c r="D538" s="128"/>
      <c r="E538" s="77"/>
    </row>
    <row r="539" spans="1:5" ht="13.2" x14ac:dyDescent="0.25">
      <c r="A539" s="196"/>
      <c r="B539" s="140"/>
      <c r="C539" s="129"/>
      <c r="D539" s="128"/>
      <c r="E539" s="77"/>
    </row>
    <row r="540" spans="1:5" ht="13.2" x14ac:dyDescent="0.25">
      <c r="A540" s="196"/>
      <c r="B540" s="128"/>
      <c r="C540" s="130"/>
      <c r="D540" s="141"/>
      <c r="E540" s="77"/>
    </row>
    <row r="541" spans="1:5" ht="14.4" x14ac:dyDescent="0.3">
      <c r="A541" s="196"/>
      <c r="B541" s="142"/>
      <c r="C541" s="127"/>
      <c r="D541" s="128"/>
      <c r="E541" s="77"/>
    </row>
    <row r="542" spans="1:5" ht="13.2" x14ac:dyDescent="0.25">
      <c r="A542" s="196"/>
      <c r="B542" s="140"/>
      <c r="C542" s="129"/>
      <c r="D542" s="128"/>
      <c r="E542" s="77"/>
    </row>
    <row r="543" spans="1:5" ht="13.2" x14ac:dyDescent="0.25">
      <c r="A543" s="196"/>
      <c r="B543" s="128"/>
      <c r="C543" s="130"/>
      <c r="D543" s="141"/>
      <c r="E543" s="77"/>
    </row>
    <row r="544" spans="1:5" ht="14.4" x14ac:dyDescent="0.3">
      <c r="A544" s="196"/>
      <c r="B544" s="142"/>
      <c r="C544" s="127"/>
      <c r="D544" s="128"/>
      <c r="E544" s="77"/>
    </row>
    <row r="545" spans="1:5" ht="13.2" x14ac:dyDescent="0.25">
      <c r="A545" s="196"/>
      <c r="B545" s="140"/>
      <c r="C545" s="129"/>
      <c r="D545" s="128"/>
      <c r="E545" s="77"/>
    </row>
    <row r="546" spans="1:5" ht="13.2" x14ac:dyDescent="0.25">
      <c r="A546" s="196"/>
      <c r="B546" s="128"/>
      <c r="C546" s="130"/>
      <c r="D546" s="141"/>
      <c r="E546" s="77"/>
    </row>
    <row r="547" spans="1:5" ht="14.4" x14ac:dyDescent="0.3">
      <c r="A547" s="196"/>
      <c r="B547" s="142"/>
      <c r="C547" s="127"/>
      <c r="D547" s="128"/>
      <c r="E547" s="77"/>
    </row>
    <row r="548" spans="1:5" ht="13.2" x14ac:dyDescent="0.25">
      <c r="A548" s="196"/>
      <c r="B548" s="140"/>
      <c r="C548" s="129"/>
      <c r="D548" s="128"/>
      <c r="E548" s="77"/>
    </row>
    <row r="549" spans="1:5" ht="13.2" x14ac:dyDescent="0.25">
      <c r="A549" s="196"/>
      <c r="B549" s="128"/>
      <c r="C549" s="130"/>
      <c r="D549" s="141"/>
      <c r="E549" s="77"/>
    </row>
    <row r="550" spans="1:5" ht="14.4" x14ac:dyDescent="0.3">
      <c r="A550" s="196"/>
      <c r="B550" s="142"/>
      <c r="C550" s="127"/>
      <c r="D550" s="128"/>
      <c r="E550" s="77"/>
    </row>
    <row r="551" spans="1:5" ht="13.2" x14ac:dyDescent="0.25">
      <c r="A551" s="196"/>
      <c r="B551" s="128"/>
      <c r="C551" s="129"/>
      <c r="D551" s="141"/>
      <c r="E551" s="77"/>
    </row>
    <row r="552" spans="1:5" ht="14.4" x14ac:dyDescent="0.3">
      <c r="A552" s="196"/>
      <c r="B552" s="142"/>
      <c r="C552" s="127"/>
      <c r="D552" s="128"/>
      <c r="E552" s="77"/>
    </row>
    <row r="553" spans="1:5" ht="13.2" x14ac:dyDescent="0.25">
      <c r="A553" s="197"/>
      <c r="B553" s="128"/>
      <c r="C553" s="129"/>
      <c r="D553" s="128"/>
      <c r="E553" s="77"/>
    </row>
    <row r="554" spans="1:5" ht="14.4" x14ac:dyDescent="0.3">
      <c r="A554" s="195">
        <f>A535+1</f>
        <v>10</v>
      </c>
      <c r="B554" s="142"/>
      <c r="C554" s="127"/>
      <c r="D554" s="128"/>
      <c r="E554" s="77"/>
    </row>
    <row r="555" spans="1:5" ht="13.2" x14ac:dyDescent="0.25">
      <c r="A555" s="196"/>
      <c r="B555" s="128"/>
      <c r="C555" s="129"/>
      <c r="D555" s="128"/>
      <c r="E555" s="77"/>
    </row>
    <row r="556" spans="1:5" ht="13.2" x14ac:dyDescent="0.25">
      <c r="A556" s="196"/>
      <c r="B556" s="128"/>
      <c r="C556" s="130"/>
      <c r="D556" s="141"/>
      <c r="E556" s="77"/>
    </row>
    <row r="557" spans="1:5" ht="14.4" x14ac:dyDescent="0.3">
      <c r="A557" s="196"/>
      <c r="B557" s="142"/>
      <c r="C557" s="127"/>
      <c r="D557" s="128"/>
      <c r="E557" s="77"/>
    </row>
    <row r="558" spans="1:5" ht="13.2" x14ac:dyDescent="0.25">
      <c r="A558" s="196"/>
      <c r="B558" s="140"/>
      <c r="C558" s="129"/>
      <c r="D558" s="128"/>
      <c r="E558" s="77"/>
    </row>
    <row r="559" spans="1:5" ht="13.2" x14ac:dyDescent="0.25">
      <c r="A559" s="196"/>
      <c r="B559" s="128"/>
      <c r="C559" s="130"/>
      <c r="D559" s="141"/>
      <c r="E559" s="77"/>
    </row>
    <row r="560" spans="1:5" ht="14.4" x14ac:dyDescent="0.3">
      <c r="A560" s="196"/>
      <c r="B560" s="142"/>
      <c r="C560" s="127"/>
      <c r="D560" s="128"/>
      <c r="E560" s="77"/>
    </row>
    <row r="561" spans="1:5" ht="13.2" x14ac:dyDescent="0.25">
      <c r="A561" s="196"/>
      <c r="B561" s="140"/>
      <c r="C561" s="129"/>
      <c r="D561" s="128"/>
      <c r="E561" s="77"/>
    </row>
    <row r="562" spans="1:5" ht="13.2" x14ac:dyDescent="0.25">
      <c r="A562" s="196"/>
      <c r="B562" s="128"/>
      <c r="C562" s="130"/>
      <c r="D562" s="141"/>
      <c r="E562" s="77"/>
    </row>
    <row r="563" spans="1:5" ht="14.4" x14ac:dyDescent="0.3">
      <c r="A563" s="196"/>
      <c r="B563" s="142"/>
      <c r="C563" s="127"/>
      <c r="D563" s="128"/>
      <c r="E563" s="77"/>
    </row>
    <row r="564" spans="1:5" ht="13.2" x14ac:dyDescent="0.25">
      <c r="A564" s="196"/>
      <c r="B564" s="140"/>
      <c r="C564" s="129"/>
      <c r="D564" s="128"/>
      <c r="E564" s="77"/>
    </row>
    <row r="565" spans="1:5" ht="13.2" x14ac:dyDescent="0.25">
      <c r="A565" s="196"/>
      <c r="B565" s="128"/>
      <c r="C565" s="130"/>
      <c r="D565" s="141"/>
      <c r="E565" s="77"/>
    </row>
    <row r="566" spans="1:5" ht="14.4" x14ac:dyDescent="0.3">
      <c r="A566" s="196"/>
      <c r="B566" s="142"/>
      <c r="C566" s="127"/>
      <c r="D566" s="128"/>
      <c r="E566" s="77"/>
    </row>
    <row r="567" spans="1:5" ht="13.2" x14ac:dyDescent="0.25">
      <c r="A567" s="196"/>
      <c r="B567" s="140"/>
      <c r="C567" s="129"/>
      <c r="D567" s="128"/>
      <c r="E567" s="77"/>
    </row>
    <row r="568" spans="1:5" ht="13.2" x14ac:dyDescent="0.25">
      <c r="A568" s="196"/>
      <c r="B568" s="128"/>
      <c r="C568" s="130"/>
      <c r="D568" s="141"/>
      <c r="E568" s="77"/>
    </row>
    <row r="569" spans="1:5" ht="14.4" x14ac:dyDescent="0.3">
      <c r="A569" s="196"/>
      <c r="B569" s="142"/>
      <c r="C569" s="127"/>
      <c r="D569" s="128"/>
      <c r="E569" s="77"/>
    </row>
    <row r="570" spans="1:5" ht="13.2" x14ac:dyDescent="0.25">
      <c r="A570" s="196"/>
      <c r="B570" s="128"/>
      <c r="C570" s="129"/>
      <c r="D570" s="141"/>
      <c r="E570" s="77"/>
    </row>
    <row r="571" spans="1:5" ht="14.4" x14ac:dyDescent="0.3">
      <c r="A571" s="196"/>
      <c r="B571" s="142"/>
      <c r="C571" s="127"/>
      <c r="D571" s="128"/>
      <c r="E571" s="77"/>
    </row>
    <row r="572" spans="1:5" ht="13.2" x14ac:dyDescent="0.25">
      <c r="A572" s="197"/>
      <c r="B572" s="128"/>
      <c r="C572" s="129"/>
      <c r="D572" s="128"/>
      <c r="E572" s="77"/>
    </row>
    <row r="573" spans="1:5" ht="14.4" x14ac:dyDescent="0.3">
      <c r="A573" s="195">
        <f>A554+1</f>
        <v>11</v>
      </c>
      <c r="B573" s="142"/>
      <c r="C573" s="127"/>
      <c r="D573" s="128"/>
      <c r="E573" s="77"/>
    </row>
    <row r="574" spans="1:5" ht="13.2" x14ac:dyDescent="0.25">
      <c r="A574" s="196"/>
      <c r="B574" s="128"/>
      <c r="C574" s="129"/>
      <c r="D574" s="128"/>
      <c r="E574" s="77"/>
    </row>
    <row r="575" spans="1:5" ht="13.2" x14ac:dyDescent="0.25">
      <c r="A575" s="196"/>
      <c r="B575" s="128"/>
      <c r="C575" s="130"/>
      <c r="D575" s="141"/>
      <c r="E575" s="77"/>
    </row>
    <row r="576" spans="1:5" ht="14.4" x14ac:dyDescent="0.3">
      <c r="A576" s="196"/>
      <c r="B576" s="142"/>
      <c r="C576" s="127"/>
      <c r="D576" s="128"/>
      <c r="E576" s="77"/>
    </row>
    <row r="577" spans="1:5" ht="13.2" x14ac:dyDescent="0.25">
      <c r="A577" s="196"/>
      <c r="B577" s="140"/>
      <c r="C577" s="129"/>
      <c r="D577" s="128"/>
      <c r="E577" s="77"/>
    </row>
    <row r="578" spans="1:5" ht="13.2" x14ac:dyDescent="0.25">
      <c r="A578" s="196"/>
      <c r="B578" s="128"/>
      <c r="C578" s="130"/>
      <c r="D578" s="141"/>
      <c r="E578" s="77"/>
    </row>
    <row r="579" spans="1:5" ht="14.4" x14ac:dyDescent="0.3">
      <c r="A579" s="196"/>
      <c r="B579" s="142"/>
      <c r="C579" s="127"/>
      <c r="D579" s="128"/>
      <c r="E579" s="77"/>
    </row>
    <row r="580" spans="1:5" ht="13.2" x14ac:dyDescent="0.25">
      <c r="A580" s="196"/>
      <c r="B580" s="140"/>
      <c r="C580" s="129"/>
      <c r="D580" s="128"/>
      <c r="E580" s="77"/>
    </row>
    <row r="581" spans="1:5" ht="13.2" x14ac:dyDescent="0.25">
      <c r="A581" s="196"/>
      <c r="B581" s="128"/>
      <c r="C581" s="130"/>
      <c r="D581" s="141"/>
      <c r="E581" s="77"/>
    </row>
    <row r="582" spans="1:5" ht="14.4" x14ac:dyDescent="0.3">
      <c r="A582" s="196"/>
      <c r="B582" s="142"/>
      <c r="C582" s="127"/>
      <c r="D582" s="128"/>
      <c r="E582" s="77"/>
    </row>
    <row r="583" spans="1:5" ht="13.2" x14ac:dyDescent="0.25">
      <c r="A583" s="196"/>
      <c r="B583" s="140"/>
      <c r="C583" s="129"/>
      <c r="D583" s="128"/>
      <c r="E583" s="77"/>
    </row>
    <row r="584" spans="1:5" ht="13.2" x14ac:dyDescent="0.25">
      <c r="A584" s="196"/>
      <c r="B584" s="128"/>
      <c r="C584" s="130"/>
      <c r="D584" s="141"/>
      <c r="E584" s="77"/>
    </row>
    <row r="585" spans="1:5" ht="14.4" x14ac:dyDescent="0.3">
      <c r="A585" s="196"/>
      <c r="B585" s="142"/>
      <c r="C585" s="127"/>
      <c r="D585" s="128"/>
      <c r="E585" s="77"/>
    </row>
    <row r="586" spans="1:5" ht="13.2" x14ac:dyDescent="0.25">
      <c r="A586" s="196"/>
      <c r="B586" s="140"/>
      <c r="C586" s="129"/>
      <c r="D586" s="128"/>
      <c r="E586" s="77"/>
    </row>
    <row r="587" spans="1:5" ht="13.2" x14ac:dyDescent="0.25">
      <c r="A587" s="196"/>
      <c r="B587" s="128"/>
      <c r="C587" s="130"/>
      <c r="D587" s="141"/>
      <c r="E587" s="77"/>
    </row>
    <row r="588" spans="1:5" ht="14.4" x14ac:dyDescent="0.3">
      <c r="A588" s="196"/>
      <c r="B588" s="142"/>
      <c r="C588" s="127"/>
      <c r="D588" s="128"/>
      <c r="E588" s="77"/>
    </row>
    <row r="589" spans="1:5" ht="13.2" x14ac:dyDescent="0.25">
      <c r="A589" s="196"/>
      <c r="B589" s="128"/>
      <c r="C589" s="129"/>
      <c r="D589" s="141"/>
      <c r="E589" s="77"/>
    </row>
    <row r="590" spans="1:5" ht="14.4" x14ac:dyDescent="0.3">
      <c r="A590" s="196"/>
      <c r="B590" s="142"/>
      <c r="C590" s="127"/>
      <c r="D590" s="128"/>
      <c r="E590" s="77"/>
    </row>
    <row r="591" spans="1:5" ht="13.2" x14ac:dyDescent="0.25">
      <c r="A591" s="197"/>
      <c r="B591" s="128"/>
      <c r="C591" s="129"/>
      <c r="D591" s="128"/>
      <c r="E591" s="77"/>
    </row>
    <row r="592" spans="1:5" ht="14.4" x14ac:dyDescent="0.3">
      <c r="A592" s="195">
        <f>A573+1</f>
        <v>12</v>
      </c>
      <c r="B592" s="142"/>
      <c r="C592" s="127"/>
      <c r="D592" s="128"/>
      <c r="E592" s="77"/>
    </row>
    <row r="593" spans="1:5" ht="13.2" x14ac:dyDescent="0.25">
      <c r="A593" s="196"/>
      <c r="B593" s="128"/>
      <c r="C593" s="129"/>
      <c r="D593" s="128"/>
      <c r="E593" s="77"/>
    </row>
    <row r="594" spans="1:5" ht="13.2" x14ac:dyDescent="0.25">
      <c r="A594" s="196"/>
      <c r="B594" s="128"/>
      <c r="C594" s="130"/>
      <c r="D594" s="141"/>
      <c r="E594" s="77"/>
    </row>
    <row r="595" spans="1:5" ht="14.4" x14ac:dyDescent="0.3">
      <c r="A595" s="196"/>
      <c r="B595" s="142"/>
      <c r="C595" s="127"/>
      <c r="D595" s="128"/>
      <c r="E595" s="77"/>
    </row>
    <row r="596" spans="1:5" ht="13.2" x14ac:dyDescent="0.25">
      <c r="A596" s="196"/>
      <c r="B596" s="140"/>
      <c r="C596" s="129"/>
      <c r="D596" s="128"/>
      <c r="E596" s="77"/>
    </row>
    <row r="597" spans="1:5" ht="13.2" x14ac:dyDescent="0.25">
      <c r="A597" s="196"/>
      <c r="B597" s="128"/>
      <c r="C597" s="130"/>
      <c r="D597" s="141"/>
      <c r="E597" s="77"/>
    </row>
    <row r="598" spans="1:5" ht="14.4" x14ac:dyDescent="0.3">
      <c r="A598" s="196"/>
      <c r="B598" s="142"/>
      <c r="C598" s="127"/>
      <c r="D598" s="128"/>
      <c r="E598" s="77"/>
    </row>
    <row r="599" spans="1:5" ht="13.2" x14ac:dyDescent="0.25">
      <c r="A599" s="196"/>
      <c r="B599" s="140"/>
      <c r="C599" s="129"/>
      <c r="D599" s="128"/>
      <c r="E599" s="77"/>
    </row>
    <row r="600" spans="1:5" ht="13.2" x14ac:dyDescent="0.25">
      <c r="A600" s="196"/>
      <c r="B600" s="128"/>
      <c r="C600" s="130"/>
      <c r="D600" s="141"/>
      <c r="E600" s="77"/>
    </row>
    <row r="601" spans="1:5" ht="14.4" x14ac:dyDescent="0.3">
      <c r="A601" s="196"/>
      <c r="B601" s="142"/>
      <c r="C601" s="127"/>
      <c r="D601" s="128"/>
      <c r="E601" s="77"/>
    </row>
    <row r="602" spans="1:5" ht="13.2" x14ac:dyDescent="0.25">
      <c r="A602" s="196"/>
      <c r="B602" s="140"/>
      <c r="C602" s="129"/>
      <c r="D602" s="128"/>
      <c r="E602" s="77"/>
    </row>
    <row r="603" spans="1:5" ht="13.2" x14ac:dyDescent="0.25">
      <c r="A603" s="196"/>
      <c r="B603" s="128"/>
      <c r="C603" s="130"/>
      <c r="D603" s="141"/>
      <c r="E603" s="77"/>
    </row>
    <row r="604" spans="1:5" ht="14.4" x14ac:dyDescent="0.3">
      <c r="A604" s="196"/>
      <c r="B604" s="142"/>
      <c r="C604" s="127"/>
      <c r="D604" s="128"/>
      <c r="E604" s="77"/>
    </row>
    <row r="605" spans="1:5" ht="13.2" x14ac:dyDescent="0.25">
      <c r="A605" s="196"/>
      <c r="B605" s="140"/>
      <c r="C605" s="129"/>
      <c r="D605" s="128"/>
      <c r="E605" s="77"/>
    </row>
    <row r="606" spans="1:5" ht="13.2" x14ac:dyDescent="0.25">
      <c r="A606" s="196"/>
      <c r="B606" s="128"/>
      <c r="C606" s="130"/>
      <c r="D606" s="141"/>
      <c r="E606" s="77"/>
    </row>
    <row r="607" spans="1:5" ht="14.4" x14ac:dyDescent="0.3">
      <c r="A607" s="196"/>
      <c r="B607" s="142"/>
      <c r="C607" s="127"/>
      <c r="D607" s="128"/>
      <c r="E607" s="77"/>
    </row>
    <row r="608" spans="1:5" ht="13.2" x14ac:dyDescent="0.25">
      <c r="A608" s="196"/>
      <c r="B608" s="128"/>
      <c r="C608" s="129"/>
      <c r="D608" s="141"/>
      <c r="E608" s="77"/>
    </row>
    <row r="609" spans="1:5" ht="14.4" x14ac:dyDescent="0.3">
      <c r="A609" s="196"/>
      <c r="B609" s="142"/>
      <c r="C609" s="127"/>
      <c r="D609" s="128"/>
      <c r="E609" s="77"/>
    </row>
    <row r="610" spans="1:5" ht="13.2" x14ac:dyDescent="0.25">
      <c r="A610" s="197"/>
      <c r="B610" s="128"/>
      <c r="C610" s="129"/>
      <c r="D610" s="128"/>
      <c r="E610" s="77"/>
    </row>
    <row r="611" spans="1:5" ht="14.4" x14ac:dyDescent="0.3">
      <c r="A611" s="195">
        <f>A592+1</f>
        <v>13</v>
      </c>
      <c r="B611" s="142"/>
      <c r="C611" s="127"/>
      <c r="D611" s="128"/>
      <c r="E611" s="77"/>
    </row>
    <row r="612" spans="1:5" ht="13.2" x14ac:dyDescent="0.25">
      <c r="A612" s="196"/>
      <c r="B612" s="128"/>
      <c r="C612" s="129"/>
      <c r="D612" s="128"/>
      <c r="E612" s="77"/>
    </row>
    <row r="613" spans="1:5" ht="13.2" x14ac:dyDescent="0.25">
      <c r="A613" s="196"/>
      <c r="B613" s="128"/>
      <c r="C613" s="130"/>
      <c r="D613" s="141"/>
      <c r="E613" s="77"/>
    </row>
    <row r="614" spans="1:5" ht="14.4" x14ac:dyDescent="0.3">
      <c r="A614" s="196"/>
      <c r="B614" s="142"/>
      <c r="C614" s="127"/>
      <c r="D614" s="128"/>
      <c r="E614" s="77"/>
    </row>
    <row r="615" spans="1:5" ht="13.2" x14ac:dyDescent="0.25">
      <c r="A615" s="196"/>
      <c r="B615" s="140"/>
      <c r="C615" s="129"/>
      <c r="D615" s="128"/>
      <c r="E615" s="77"/>
    </row>
    <row r="616" spans="1:5" ht="13.2" x14ac:dyDescent="0.25">
      <c r="A616" s="196"/>
      <c r="B616" s="128"/>
      <c r="C616" s="130"/>
      <c r="D616" s="141"/>
      <c r="E616" s="77"/>
    </row>
    <row r="617" spans="1:5" ht="14.4" x14ac:dyDescent="0.3">
      <c r="A617" s="196"/>
      <c r="B617" s="142"/>
      <c r="C617" s="127"/>
      <c r="D617" s="128"/>
      <c r="E617" s="77"/>
    </row>
    <row r="618" spans="1:5" ht="13.2" x14ac:dyDescent="0.25">
      <c r="A618" s="196"/>
      <c r="B618" s="140"/>
      <c r="C618" s="129"/>
      <c r="D618" s="128"/>
      <c r="E618" s="77"/>
    </row>
    <row r="619" spans="1:5" ht="13.2" x14ac:dyDescent="0.25">
      <c r="A619" s="196"/>
      <c r="B619" s="128"/>
      <c r="C619" s="130"/>
      <c r="D619" s="141"/>
      <c r="E619" s="77"/>
    </row>
    <row r="620" spans="1:5" ht="14.4" x14ac:dyDescent="0.3">
      <c r="A620" s="196"/>
      <c r="B620" s="142"/>
      <c r="C620" s="127"/>
      <c r="D620" s="128"/>
      <c r="E620" s="77"/>
    </row>
    <row r="621" spans="1:5" ht="13.2" x14ac:dyDescent="0.25">
      <c r="A621" s="196"/>
      <c r="B621" s="140"/>
      <c r="C621" s="129"/>
      <c r="D621" s="128"/>
      <c r="E621" s="77"/>
    </row>
    <row r="622" spans="1:5" ht="13.2" x14ac:dyDescent="0.25">
      <c r="A622" s="196"/>
      <c r="B622" s="128"/>
      <c r="C622" s="130"/>
      <c r="D622" s="141"/>
      <c r="E622" s="77"/>
    </row>
    <row r="623" spans="1:5" ht="14.4" x14ac:dyDescent="0.3">
      <c r="A623" s="196"/>
      <c r="B623" s="142"/>
      <c r="C623" s="127"/>
      <c r="D623" s="128"/>
      <c r="E623" s="77"/>
    </row>
    <row r="624" spans="1:5" ht="13.2" x14ac:dyDescent="0.25">
      <c r="A624" s="196"/>
      <c r="B624" s="140"/>
      <c r="C624" s="129"/>
      <c r="D624" s="128"/>
      <c r="E624" s="77"/>
    </row>
    <row r="625" spans="1:5" ht="13.2" x14ac:dyDescent="0.25">
      <c r="A625" s="196"/>
      <c r="B625" s="128"/>
      <c r="C625" s="130"/>
      <c r="D625" s="141"/>
      <c r="E625" s="77"/>
    </row>
    <row r="626" spans="1:5" ht="14.4" x14ac:dyDescent="0.3">
      <c r="A626" s="196"/>
      <c r="B626" s="142"/>
      <c r="C626" s="127"/>
      <c r="D626" s="128"/>
      <c r="E626" s="77"/>
    </row>
    <row r="627" spans="1:5" ht="13.2" x14ac:dyDescent="0.25">
      <c r="A627" s="196"/>
      <c r="B627" s="128"/>
      <c r="C627" s="129"/>
      <c r="D627" s="141"/>
      <c r="E627" s="77"/>
    </row>
    <row r="628" spans="1:5" ht="14.4" x14ac:dyDescent="0.3">
      <c r="A628" s="196"/>
      <c r="B628" s="142"/>
      <c r="C628" s="127"/>
      <c r="D628" s="128"/>
      <c r="E628" s="77"/>
    </row>
    <row r="629" spans="1:5" ht="13.2" x14ac:dyDescent="0.25">
      <c r="A629" s="197"/>
      <c r="B629" s="128"/>
      <c r="C629" s="129"/>
      <c r="D629" s="128"/>
      <c r="E629" s="77"/>
    </row>
    <row r="630" spans="1:5" ht="14.4" x14ac:dyDescent="0.3">
      <c r="A630" s="195">
        <f>A611+1</f>
        <v>14</v>
      </c>
      <c r="B630" s="142"/>
      <c r="C630" s="127"/>
      <c r="D630" s="128"/>
      <c r="E630" s="77"/>
    </row>
    <row r="631" spans="1:5" ht="13.2" x14ac:dyDescent="0.25">
      <c r="A631" s="196"/>
      <c r="B631" s="128"/>
      <c r="C631" s="129"/>
      <c r="D631" s="128"/>
      <c r="E631" s="77"/>
    </row>
    <row r="632" spans="1:5" ht="13.2" x14ac:dyDescent="0.25">
      <c r="A632" s="196"/>
      <c r="B632" s="128"/>
      <c r="C632" s="130"/>
      <c r="D632" s="141"/>
      <c r="E632" s="77"/>
    </row>
    <row r="633" spans="1:5" ht="14.4" x14ac:dyDescent="0.3">
      <c r="A633" s="196"/>
      <c r="B633" s="142"/>
      <c r="C633" s="127"/>
      <c r="D633" s="128"/>
      <c r="E633" s="77"/>
    </row>
    <row r="634" spans="1:5" ht="13.2" x14ac:dyDescent="0.25">
      <c r="A634" s="196"/>
      <c r="B634" s="140"/>
      <c r="C634" s="129"/>
      <c r="D634" s="128"/>
      <c r="E634" s="77"/>
    </row>
    <row r="635" spans="1:5" ht="13.2" x14ac:dyDescent="0.25">
      <c r="A635" s="196"/>
      <c r="B635" s="128"/>
      <c r="C635" s="130"/>
      <c r="D635" s="141"/>
      <c r="E635" s="77"/>
    </row>
    <row r="636" spans="1:5" ht="14.4" x14ac:dyDescent="0.3">
      <c r="A636" s="196"/>
      <c r="B636" s="142"/>
      <c r="C636" s="127"/>
      <c r="D636" s="128"/>
      <c r="E636" s="77"/>
    </row>
    <row r="637" spans="1:5" ht="13.2" x14ac:dyDescent="0.25">
      <c r="A637" s="196"/>
      <c r="B637" s="140"/>
      <c r="C637" s="129"/>
      <c r="D637" s="128"/>
      <c r="E637" s="77"/>
    </row>
    <row r="638" spans="1:5" ht="13.2" x14ac:dyDescent="0.25">
      <c r="A638" s="196"/>
      <c r="B638" s="128"/>
      <c r="C638" s="130"/>
      <c r="D638" s="141"/>
      <c r="E638" s="77"/>
    </row>
    <row r="639" spans="1:5" ht="14.4" x14ac:dyDescent="0.3">
      <c r="A639" s="196"/>
      <c r="B639" s="142"/>
      <c r="C639" s="127"/>
      <c r="D639" s="128"/>
      <c r="E639" s="77"/>
    </row>
    <row r="640" spans="1:5" ht="13.2" x14ac:dyDescent="0.25">
      <c r="A640" s="196"/>
      <c r="B640" s="140"/>
      <c r="C640" s="129"/>
      <c r="D640" s="128"/>
      <c r="E640" s="77"/>
    </row>
    <row r="641" spans="1:5" ht="13.2" x14ac:dyDescent="0.25">
      <c r="A641" s="196"/>
      <c r="B641" s="128"/>
      <c r="C641" s="130"/>
      <c r="D641" s="141"/>
      <c r="E641" s="77"/>
    </row>
    <row r="642" spans="1:5" ht="14.4" x14ac:dyDescent="0.3">
      <c r="A642" s="196"/>
      <c r="B642" s="142"/>
      <c r="C642" s="127"/>
      <c r="D642" s="128"/>
      <c r="E642" s="77"/>
    </row>
    <row r="643" spans="1:5" ht="13.2" x14ac:dyDescent="0.25">
      <c r="A643" s="196"/>
      <c r="B643" s="140"/>
      <c r="C643" s="129"/>
      <c r="D643" s="128"/>
      <c r="E643" s="77"/>
    </row>
    <row r="644" spans="1:5" ht="13.2" x14ac:dyDescent="0.25">
      <c r="A644" s="196"/>
      <c r="B644" s="128"/>
      <c r="C644" s="130"/>
      <c r="D644" s="141"/>
      <c r="E644" s="77"/>
    </row>
    <row r="645" spans="1:5" ht="14.4" x14ac:dyDescent="0.3">
      <c r="A645" s="196"/>
      <c r="B645" s="142"/>
      <c r="C645" s="127"/>
      <c r="D645" s="128"/>
      <c r="E645" s="77"/>
    </row>
    <row r="646" spans="1:5" ht="13.2" x14ac:dyDescent="0.25">
      <c r="A646" s="196"/>
      <c r="B646" s="128"/>
      <c r="C646" s="129"/>
      <c r="D646" s="141"/>
      <c r="E646" s="77"/>
    </row>
    <row r="647" spans="1:5" ht="14.4" x14ac:dyDescent="0.3">
      <c r="A647" s="196"/>
      <c r="B647" s="142"/>
      <c r="C647" s="127"/>
      <c r="D647" s="128"/>
      <c r="E647" s="77"/>
    </row>
    <row r="648" spans="1:5" ht="13.2" x14ac:dyDescent="0.25">
      <c r="A648" s="197"/>
      <c r="B648" s="128"/>
      <c r="C648" s="129"/>
      <c r="D648" s="128"/>
      <c r="E648" s="77"/>
    </row>
    <row r="649" spans="1:5" ht="14.4" x14ac:dyDescent="0.3">
      <c r="A649" s="195">
        <f>A630+1</f>
        <v>15</v>
      </c>
      <c r="B649" s="142"/>
      <c r="C649" s="127"/>
      <c r="D649" s="128"/>
      <c r="E649" s="77"/>
    </row>
    <row r="650" spans="1:5" ht="13.2" x14ac:dyDescent="0.25">
      <c r="A650" s="196"/>
      <c r="B650" s="128"/>
      <c r="C650" s="129"/>
      <c r="D650" s="128"/>
      <c r="E650" s="77"/>
    </row>
    <row r="651" spans="1:5" ht="13.2" x14ac:dyDescent="0.25">
      <c r="A651" s="196"/>
      <c r="B651" s="128"/>
      <c r="C651" s="130"/>
      <c r="D651" s="141"/>
      <c r="E651" s="77"/>
    </row>
    <row r="652" spans="1:5" ht="14.4" x14ac:dyDescent="0.3">
      <c r="A652" s="196"/>
      <c r="B652" s="142"/>
      <c r="C652" s="127"/>
      <c r="D652" s="128"/>
      <c r="E652" s="77"/>
    </row>
    <row r="653" spans="1:5" ht="13.2" x14ac:dyDescent="0.25">
      <c r="A653" s="196"/>
      <c r="B653" s="140"/>
      <c r="C653" s="129"/>
      <c r="D653" s="128"/>
      <c r="E653" s="77"/>
    </row>
    <row r="654" spans="1:5" ht="13.2" x14ac:dyDescent="0.25">
      <c r="A654" s="196"/>
      <c r="B654" s="128"/>
      <c r="C654" s="130"/>
      <c r="D654" s="141"/>
      <c r="E654" s="77"/>
    </row>
    <row r="655" spans="1:5" ht="14.4" x14ac:dyDescent="0.3">
      <c r="A655" s="196"/>
      <c r="B655" s="142"/>
      <c r="C655" s="127"/>
      <c r="D655" s="128"/>
      <c r="E655" s="77"/>
    </row>
    <row r="656" spans="1:5" ht="13.2" x14ac:dyDescent="0.25">
      <c r="A656" s="196"/>
      <c r="B656" s="140"/>
      <c r="C656" s="129"/>
      <c r="D656" s="128"/>
      <c r="E656" s="77"/>
    </row>
    <row r="657" spans="1:5" ht="13.2" x14ac:dyDescent="0.25">
      <c r="A657" s="196"/>
      <c r="B657" s="128"/>
      <c r="C657" s="130"/>
      <c r="D657" s="141"/>
      <c r="E657" s="77"/>
    </row>
    <row r="658" spans="1:5" ht="14.4" x14ac:dyDescent="0.3">
      <c r="A658" s="196"/>
      <c r="B658" s="142"/>
      <c r="C658" s="127"/>
      <c r="D658" s="128"/>
      <c r="E658" s="77"/>
    </row>
    <row r="659" spans="1:5" ht="13.2" x14ac:dyDescent="0.25">
      <c r="A659" s="196"/>
      <c r="B659" s="140"/>
      <c r="C659" s="129"/>
      <c r="D659" s="128"/>
      <c r="E659" s="77"/>
    </row>
    <row r="660" spans="1:5" ht="13.2" x14ac:dyDescent="0.25">
      <c r="A660" s="196"/>
      <c r="B660" s="128"/>
      <c r="C660" s="130"/>
      <c r="D660" s="141"/>
      <c r="E660" s="77"/>
    </row>
    <row r="661" spans="1:5" ht="14.4" x14ac:dyDescent="0.3">
      <c r="A661" s="196"/>
      <c r="B661" s="142"/>
      <c r="C661" s="127"/>
      <c r="D661" s="128"/>
      <c r="E661" s="77"/>
    </row>
    <row r="662" spans="1:5" ht="13.2" x14ac:dyDescent="0.25">
      <c r="A662" s="196"/>
      <c r="B662" s="140"/>
      <c r="C662" s="129"/>
      <c r="D662" s="128"/>
      <c r="E662" s="77"/>
    </row>
    <row r="663" spans="1:5" ht="13.2" x14ac:dyDescent="0.25">
      <c r="A663" s="196"/>
      <c r="B663" s="128"/>
      <c r="C663" s="130"/>
      <c r="D663" s="141"/>
      <c r="E663" s="77"/>
    </row>
    <row r="664" spans="1:5" ht="14.4" x14ac:dyDescent="0.3">
      <c r="A664" s="196"/>
      <c r="B664" s="142"/>
      <c r="C664" s="127"/>
      <c r="D664" s="128"/>
      <c r="E664" s="77"/>
    </row>
    <row r="665" spans="1:5" ht="13.2" x14ac:dyDescent="0.25">
      <c r="A665" s="196"/>
      <c r="B665" s="128"/>
      <c r="C665" s="129"/>
      <c r="D665" s="141"/>
      <c r="E665" s="77"/>
    </row>
    <row r="666" spans="1:5" ht="14.4" x14ac:dyDescent="0.3">
      <c r="A666" s="196"/>
      <c r="B666" s="142"/>
      <c r="C666" s="127"/>
      <c r="D666" s="128"/>
      <c r="E666" s="77"/>
    </row>
    <row r="667" spans="1:5" ht="13.2" x14ac:dyDescent="0.25">
      <c r="A667" s="197"/>
      <c r="B667" s="128"/>
      <c r="C667" s="129"/>
      <c r="D667" s="128"/>
      <c r="E667" s="77"/>
    </row>
    <row r="668" spans="1:5" ht="14.4" x14ac:dyDescent="0.3">
      <c r="A668" s="195">
        <f>A649+1</f>
        <v>16</v>
      </c>
      <c r="B668" s="142"/>
      <c r="C668" s="127"/>
      <c r="D668" s="128"/>
      <c r="E668" s="77"/>
    </row>
    <row r="669" spans="1:5" ht="13.2" x14ac:dyDescent="0.25">
      <c r="A669" s="196"/>
      <c r="B669" s="128"/>
      <c r="C669" s="129"/>
      <c r="D669" s="128"/>
      <c r="E669" s="77"/>
    </row>
    <row r="670" spans="1:5" ht="13.2" x14ac:dyDescent="0.25">
      <c r="A670" s="196"/>
      <c r="B670" s="128"/>
      <c r="C670" s="130"/>
      <c r="D670" s="141"/>
      <c r="E670" s="77"/>
    </row>
    <row r="671" spans="1:5" ht="14.4" x14ac:dyDescent="0.3">
      <c r="A671" s="196"/>
      <c r="B671" s="142"/>
      <c r="C671" s="127"/>
      <c r="D671" s="128"/>
      <c r="E671" s="77"/>
    </row>
    <row r="672" spans="1:5" ht="13.2" x14ac:dyDescent="0.25">
      <c r="A672" s="196"/>
      <c r="B672" s="140"/>
      <c r="C672" s="129"/>
      <c r="D672" s="128"/>
      <c r="E672" s="77"/>
    </row>
    <row r="673" spans="1:5" ht="13.2" x14ac:dyDescent="0.25">
      <c r="A673" s="196"/>
      <c r="B673" s="128"/>
      <c r="C673" s="130"/>
      <c r="D673" s="141"/>
      <c r="E673" s="77"/>
    </row>
    <row r="674" spans="1:5" ht="14.4" x14ac:dyDescent="0.3">
      <c r="A674" s="196"/>
      <c r="B674" s="142"/>
      <c r="C674" s="127"/>
      <c r="D674" s="128"/>
      <c r="E674" s="77"/>
    </row>
    <row r="675" spans="1:5" ht="13.2" x14ac:dyDescent="0.25">
      <c r="A675" s="196"/>
      <c r="B675" s="140"/>
      <c r="C675" s="129"/>
      <c r="D675" s="128"/>
      <c r="E675" s="77"/>
    </row>
    <row r="676" spans="1:5" ht="13.2" x14ac:dyDescent="0.25">
      <c r="A676" s="196"/>
      <c r="B676" s="128"/>
      <c r="C676" s="130"/>
      <c r="D676" s="141"/>
      <c r="E676" s="77"/>
    </row>
    <row r="677" spans="1:5" ht="14.4" x14ac:dyDescent="0.3">
      <c r="A677" s="196"/>
      <c r="B677" s="142"/>
      <c r="C677" s="127"/>
      <c r="D677" s="128"/>
      <c r="E677" s="77"/>
    </row>
    <row r="678" spans="1:5" ht="13.2" x14ac:dyDescent="0.25">
      <c r="A678" s="196"/>
      <c r="B678" s="140"/>
      <c r="C678" s="129"/>
      <c r="D678" s="128"/>
      <c r="E678" s="77"/>
    </row>
    <row r="679" spans="1:5" ht="13.2" x14ac:dyDescent="0.25">
      <c r="A679" s="196"/>
      <c r="B679" s="128"/>
      <c r="C679" s="130"/>
      <c r="D679" s="141"/>
      <c r="E679" s="77"/>
    </row>
    <row r="680" spans="1:5" ht="14.4" x14ac:dyDescent="0.3">
      <c r="A680" s="196"/>
      <c r="B680" s="142"/>
      <c r="C680" s="127"/>
      <c r="D680" s="128"/>
      <c r="E680" s="77"/>
    </row>
    <row r="681" spans="1:5" ht="13.2" x14ac:dyDescent="0.25">
      <c r="A681" s="196"/>
      <c r="B681" s="140"/>
      <c r="C681" s="129"/>
      <c r="D681" s="128"/>
      <c r="E681" s="77"/>
    </row>
    <row r="682" spans="1:5" ht="13.2" x14ac:dyDescent="0.25">
      <c r="A682" s="196"/>
      <c r="B682" s="128"/>
      <c r="C682" s="130"/>
      <c r="D682" s="141"/>
      <c r="E682" s="77"/>
    </row>
    <row r="683" spans="1:5" ht="14.4" x14ac:dyDescent="0.3">
      <c r="A683" s="196"/>
      <c r="B683" s="142"/>
      <c r="C683" s="127"/>
      <c r="D683" s="128"/>
      <c r="E683" s="77"/>
    </row>
    <row r="684" spans="1:5" ht="13.2" x14ac:dyDescent="0.25">
      <c r="A684" s="196"/>
      <c r="B684" s="128"/>
      <c r="C684" s="129"/>
      <c r="D684" s="141"/>
      <c r="E684" s="77"/>
    </row>
    <row r="685" spans="1:5" ht="14.4" x14ac:dyDescent="0.3">
      <c r="A685" s="196"/>
      <c r="B685" s="142"/>
      <c r="C685" s="127"/>
      <c r="D685" s="128"/>
      <c r="E685" s="77"/>
    </row>
    <row r="686" spans="1:5" ht="13.2" x14ac:dyDescent="0.25">
      <c r="A686" s="197"/>
      <c r="B686" s="128"/>
      <c r="C686" s="129"/>
      <c r="D686" s="128"/>
      <c r="E686" s="77"/>
    </row>
    <row r="687" spans="1:5" ht="14.4" x14ac:dyDescent="0.3">
      <c r="A687" s="195">
        <f>A668+1</f>
        <v>17</v>
      </c>
      <c r="B687" s="142"/>
      <c r="C687" s="127"/>
      <c r="D687" s="128"/>
      <c r="E687" s="77"/>
    </row>
    <row r="688" spans="1:5" ht="13.2" x14ac:dyDescent="0.25">
      <c r="A688" s="196"/>
      <c r="B688" s="128"/>
      <c r="C688" s="129"/>
      <c r="D688" s="128"/>
      <c r="E688" s="77"/>
    </row>
    <row r="689" spans="1:5" ht="13.2" x14ac:dyDescent="0.25">
      <c r="A689" s="196"/>
      <c r="B689" s="128"/>
      <c r="C689" s="130"/>
      <c r="D689" s="141"/>
      <c r="E689" s="77"/>
    </row>
    <row r="690" spans="1:5" ht="14.4" x14ac:dyDescent="0.3">
      <c r="A690" s="196"/>
      <c r="B690" s="142"/>
      <c r="C690" s="127"/>
      <c r="D690" s="128"/>
      <c r="E690" s="77"/>
    </row>
    <row r="691" spans="1:5" ht="13.2" x14ac:dyDescent="0.25">
      <c r="A691" s="196"/>
      <c r="B691" s="140"/>
      <c r="C691" s="129"/>
      <c r="D691" s="128"/>
      <c r="E691" s="77"/>
    </row>
    <row r="692" spans="1:5" ht="13.2" x14ac:dyDescent="0.25">
      <c r="A692" s="196"/>
      <c r="B692" s="128"/>
      <c r="C692" s="130"/>
      <c r="D692" s="141"/>
      <c r="E692" s="77"/>
    </row>
    <row r="693" spans="1:5" ht="14.4" x14ac:dyDescent="0.3">
      <c r="A693" s="196"/>
      <c r="B693" s="142"/>
      <c r="C693" s="127"/>
      <c r="D693" s="128"/>
      <c r="E693" s="77"/>
    </row>
    <row r="694" spans="1:5" ht="13.2" x14ac:dyDescent="0.25">
      <c r="A694" s="196"/>
      <c r="B694" s="140"/>
      <c r="C694" s="129"/>
      <c r="D694" s="128"/>
      <c r="E694" s="77"/>
    </row>
    <row r="695" spans="1:5" ht="13.2" x14ac:dyDescent="0.25">
      <c r="A695" s="196"/>
      <c r="B695" s="128"/>
      <c r="C695" s="130"/>
      <c r="D695" s="141"/>
      <c r="E695" s="77"/>
    </row>
    <row r="696" spans="1:5" ht="14.4" x14ac:dyDescent="0.3">
      <c r="A696" s="196"/>
      <c r="B696" s="142"/>
      <c r="C696" s="127"/>
      <c r="D696" s="128"/>
      <c r="E696" s="77"/>
    </row>
    <row r="697" spans="1:5" ht="13.2" x14ac:dyDescent="0.25">
      <c r="A697" s="196"/>
      <c r="B697" s="140"/>
      <c r="C697" s="129"/>
      <c r="D697" s="128"/>
      <c r="E697" s="77"/>
    </row>
    <row r="698" spans="1:5" ht="13.2" x14ac:dyDescent="0.25">
      <c r="A698" s="196"/>
      <c r="B698" s="128"/>
      <c r="C698" s="130"/>
      <c r="D698" s="141"/>
      <c r="E698" s="77"/>
    </row>
    <row r="699" spans="1:5" ht="14.4" x14ac:dyDescent="0.3">
      <c r="A699" s="196"/>
      <c r="B699" s="142"/>
      <c r="C699" s="127"/>
      <c r="D699" s="128"/>
      <c r="E699" s="77"/>
    </row>
    <row r="700" spans="1:5" ht="13.2" x14ac:dyDescent="0.25">
      <c r="A700" s="196"/>
      <c r="B700" s="140"/>
      <c r="C700" s="129"/>
      <c r="D700" s="128"/>
      <c r="E700" s="77"/>
    </row>
    <row r="701" spans="1:5" ht="13.2" x14ac:dyDescent="0.25">
      <c r="A701" s="196"/>
      <c r="B701" s="128"/>
      <c r="C701" s="130"/>
      <c r="D701" s="141"/>
      <c r="E701" s="77"/>
    </row>
    <row r="702" spans="1:5" ht="14.4" x14ac:dyDescent="0.3">
      <c r="A702" s="196"/>
      <c r="B702" s="142"/>
      <c r="C702" s="127"/>
      <c r="D702" s="128"/>
      <c r="E702" s="77"/>
    </row>
    <row r="703" spans="1:5" ht="13.2" x14ac:dyDescent="0.25">
      <c r="A703" s="196"/>
      <c r="B703" s="128"/>
      <c r="C703" s="129"/>
      <c r="D703" s="141"/>
      <c r="E703" s="77"/>
    </row>
    <row r="704" spans="1:5" ht="14.4" x14ac:dyDescent="0.3">
      <c r="A704" s="196"/>
      <c r="B704" s="142"/>
      <c r="C704" s="127"/>
      <c r="D704" s="128"/>
      <c r="E704" s="77"/>
    </row>
    <row r="705" spans="1:5" ht="13.2" x14ac:dyDescent="0.25">
      <c r="A705" s="197"/>
      <c r="B705" s="128"/>
      <c r="C705" s="129"/>
      <c r="D705" s="128"/>
      <c r="E705" s="77"/>
    </row>
    <row r="706" spans="1:5" ht="13.2" x14ac:dyDescent="0.25">
      <c r="A706" s="77"/>
      <c r="B706" s="77"/>
      <c r="C706" s="77"/>
      <c r="D706" s="77"/>
      <c r="E706" s="77"/>
    </row>
    <row r="707" spans="1:5" ht="13.2" x14ac:dyDescent="0.25">
      <c r="A707" s="77"/>
      <c r="B707" s="77"/>
      <c r="C707" s="77"/>
      <c r="D707" s="77"/>
      <c r="E707" s="77"/>
    </row>
    <row r="708" spans="1:5" ht="13.2" x14ac:dyDescent="0.25">
      <c r="A708" s="77"/>
      <c r="B708" s="77"/>
      <c r="C708" s="77"/>
      <c r="D708" s="77"/>
      <c r="E708" s="77"/>
    </row>
    <row r="709" spans="1:5" ht="13.2" x14ac:dyDescent="0.25">
      <c r="A709" s="77"/>
      <c r="B709" s="77"/>
      <c r="C709" s="77"/>
      <c r="D709" s="77"/>
      <c r="E709" s="77"/>
    </row>
    <row r="710" spans="1:5" ht="13.2" x14ac:dyDescent="0.25">
      <c r="A710" s="77"/>
      <c r="B710" s="77"/>
      <c r="C710" s="77"/>
      <c r="D710" s="77"/>
      <c r="E710" s="77"/>
    </row>
    <row r="711" spans="1:5" ht="13.2" x14ac:dyDescent="0.25">
      <c r="A711" s="77"/>
      <c r="B711" s="77"/>
      <c r="C711" s="77"/>
      <c r="D711" s="77"/>
      <c r="E711" s="77"/>
    </row>
    <row r="712" spans="1:5" ht="13.2" x14ac:dyDescent="0.25">
      <c r="A712" s="77"/>
      <c r="B712" s="77"/>
      <c r="C712" s="77"/>
      <c r="D712" s="77"/>
      <c r="E712" s="77"/>
    </row>
    <row r="713" spans="1:5" ht="13.2" x14ac:dyDescent="0.25">
      <c r="A713" s="77"/>
      <c r="B713" s="77"/>
      <c r="C713" s="77"/>
      <c r="D713" s="77"/>
      <c r="E713" s="77"/>
    </row>
    <row r="714" spans="1:5" ht="13.2" x14ac:dyDescent="0.25">
      <c r="A714" s="77"/>
      <c r="B714" s="77"/>
      <c r="C714" s="77"/>
      <c r="D714" s="77"/>
      <c r="E714" s="77"/>
    </row>
    <row r="715" spans="1:5" ht="13.2" x14ac:dyDescent="0.25">
      <c r="A715" s="77"/>
      <c r="B715" s="77"/>
      <c r="C715" s="77"/>
      <c r="D715" s="77"/>
      <c r="E715" s="77"/>
    </row>
    <row r="716" spans="1:5" ht="13.2" x14ac:dyDescent="0.25">
      <c r="A716" s="77"/>
      <c r="B716" s="77"/>
      <c r="C716" s="77"/>
      <c r="D716" s="77"/>
      <c r="E716" s="77"/>
    </row>
    <row r="717" spans="1:5" ht="13.2" x14ac:dyDescent="0.25">
      <c r="A717" s="77"/>
      <c r="B717" s="77"/>
      <c r="C717" s="77"/>
      <c r="D717" s="77"/>
      <c r="E717" s="77"/>
    </row>
    <row r="718" spans="1:5" ht="13.2" x14ac:dyDescent="0.25">
      <c r="A718" s="77"/>
      <c r="B718" s="77"/>
      <c r="C718" s="77"/>
      <c r="D718" s="77"/>
      <c r="E718" s="77"/>
    </row>
    <row r="719" spans="1:5" ht="13.2" x14ac:dyDescent="0.25">
      <c r="A719" s="77"/>
      <c r="B719" s="77"/>
      <c r="C719" s="77"/>
      <c r="D719" s="77"/>
      <c r="E719" s="77"/>
    </row>
    <row r="720" spans="1:5" ht="13.2" x14ac:dyDescent="0.25">
      <c r="A720" s="77"/>
      <c r="B720" s="77"/>
      <c r="C720" s="77"/>
      <c r="D720" s="77"/>
      <c r="E720" s="77"/>
    </row>
    <row r="721" spans="1:5" ht="13.2" x14ac:dyDescent="0.25">
      <c r="A721" s="77"/>
      <c r="B721" s="77"/>
      <c r="C721" s="77"/>
      <c r="D721" s="77"/>
      <c r="E721" s="77"/>
    </row>
    <row r="722" spans="1:5" ht="13.2" x14ac:dyDescent="0.25">
      <c r="A722" s="77"/>
      <c r="B722" s="77"/>
      <c r="C722" s="77"/>
      <c r="D722" s="77"/>
      <c r="E722" s="77"/>
    </row>
    <row r="723" spans="1:5" ht="13.2" x14ac:dyDescent="0.25">
      <c r="A723" s="77"/>
      <c r="B723" s="77"/>
      <c r="C723" s="77"/>
      <c r="D723" s="77"/>
      <c r="E723" s="77"/>
    </row>
    <row r="724" spans="1:5" ht="13.2" x14ac:dyDescent="0.25">
      <c r="A724" s="77"/>
      <c r="B724" s="77"/>
      <c r="C724" s="77"/>
      <c r="D724" s="77"/>
      <c r="E724" s="77"/>
    </row>
    <row r="725" spans="1:5" ht="13.2" x14ac:dyDescent="0.25">
      <c r="A725" s="77"/>
      <c r="B725" s="77"/>
      <c r="C725" s="77"/>
      <c r="D725" s="77"/>
      <c r="E725" s="77"/>
    </row>
    <row r="726" spans="1:5" ht="13.2" x14ac:dyDescent="0.25">
      <c r="A726" s="77"/>
      <c r="B726" s="77"/>
      <c r="C726" s="77"/>
      <c r="D726" s="77"/>
      <c r="E726" s="77"/>
    </row>
    <row r="727" spans="1:5" ht="13.2" x14ac:dyDescent="0.25">
      <c r="A727" s="77"/>
      <c r="B727" s="77"/>
      <c r="C727" s="77"/>
      <c r="D727" s="77"/>
      <c r="E727" s="77"/>
    </row>
    <row r="728" spans="1:5" ht="13.2" x14ac:dyDescent="0.25">
      <c r="A728" s="77"/>
      <c r="B728" s="77"/>
      <c r="C728" s="77"/>
      <c r="D728" s="77"/>
      <c r="E728" s="77"/>
    </row>
    <row r="729" spans="1:5" ht="13.2" x14ac:dyDescent="0.25">
      <c r="A729" s="77"/>
      <c r="B729" s="77"/>
      <c r="C729" s="77"/>
      <c r="D729" s="77"/>
      <c r="E729" s="77"/>
    </row>
    <row r="730" spans="1:5" ht="13.2" x14ac:dyDescent="0.25">
      <c r="A730" s="77"/>
      <c r="B730" s="77"/>
      <c r="C730" s="77"/>
      <c r="D730" s="77"/>
      <c r="E730" s="77"/>
    </row>
    <row r="731" spans="1:5" ht="13.2" x14ac:dyDescent="0.25">
      <c r="A731" s="77"/>
      <c r="B731" s="77"/>
      <c r="C731" s="77"/>
      <c r="D731" s="77"/>
      <c r="E731" s="77"/>
    </row>
    <row r="732" spans="1:5" ht="13.2" x14ac:dyDescent="0.25">
      <c r="A732" s="77"/>
      <c r="B732" s="77"/>
      <c r="C732" s="77"/>
      <c r="D732" s="77"/>
      <c r="E732" s="77"/>
    </row>
    <row r="733" spans="1:5" ht="13.2" x14ac:dyDescent="0.25">
      <c r="A733" s="77"/>
      <c r="B733" s="77"/>
      <c r="C733" s="77"/>
      <c r="D733" s="77"/>
      <c r="E733" s="77"/>
    </row>
    <row r="734" spans="1:5" ht="13.2" x14ac:dyDescent="0.25">
      <c r="A734" s="77"/>
      <c r="B734" s="77"/>
      <c r="C734" s="77"/>
      <c r="D734" s="77"/>
      <c r="E734" s="77"/>
    </row>
    <row r="735" spans="1:5" ht="13.2" x14ac:dyDescent="0.25">
      <c r="A735" s="77"/>
      <c r="B735" s="77"/>
      <c r="C735" s="77"/>
      <c r="D735" s="77"/>
      <c r="E735" s="77"/>
    </row>
    <row r="736" spans="1:5" ht="13.2" x14ac:dyDescent="0.25">
      <c r="A736" s="77"/>
      <c r="B736" s="77"/>
      <c r="C736" s="77"/>
      <c r="D736" s="77"/>
      <c r="E736" s="77"/>
    </row>
    <row r="737" spans="1:5" ht="13.2" x14ac:dyDescent="0.25">
      <c r="A737" s="77"/>
      <c r="B737" s="77"/>
      <c r="C737" s="77"/>
      <c r="D737" s="77"/>
      <c r="E737" s="77"/>
    </row>
    <row r="738" spans="1:5" ht="13.2" x14ac:dyDescent="0.25">
      <c r="A738" s="77"/>
      <c r="B738" s="77"/>
      <c r="C738" s="77"/>
      <c r="D738" s="77"/>
      <c r="E738" s="77"/>
    </row>
    <row r="739" spans="1:5" ht="13.2" x14ac:dyDescent="0.25">
      <c r="A739" s="77"/>
      <c r="B739" s="77"/>
      <c r="C739" s="77"/>
      <c r="D739" s="77"/>
      <c r="E739" s="77"/>
    </row>
    <row r="740" spans="1:5" ht="13.2" x14ac:dyDescent="0.25">
      <c r="A740" s="77"/>
      <c r="B740" s="77"/>
      <c r="C740" s="77"/>
      <c r="D740" s="77"/>
      <c r="E740" s="77"/>
    </row>
    <row r="741" spans="1:5" ht="13.2" x14ac:dyDescent="0.25">
      <c r="A741" s="77"/>
      <c r="B741" s="77"/>
      <c r="C741" s="77"/>
      <c r="D741" s="77"/>
      <c r="E741" s="77"/>
    </row>
    <row r="742" spans="1:5" ht="13.2" x14ac:dyDescent="0.25">
      <c r="A742" s="77"/>
      <c r="B742" s="77"/>
      <c r="C742" s="77"/>
      <c r="D742" s="77"/>
      <c r="E742" s="77"/>
    </row>
    <row r="743" spans="1:5" ht="13.2" x14ac:dyDescent="0.25">
      <c r="A743" s="77"/>
      <c r="B743" s="77"/>
      <c r="C743" s="77"/>
      <c r="D743" s="77"/>
      <c r="E743" s="77"/>
    </row>
    <row r="744" spans="1:5" ht="13.2" x14ac:dyDescent="0.25">
      <c r="A744" s="77"/>
      <c r="B744" s="77"/>
      <c r="C744" s="77"/>
      <c r="D744" s="77"/>
      <c r="E744" s="77"/>
    </row>
    <row r="745" spans="1:5" ht="13.2" x14ac:dyDescent="0.25">
      <c r="A745" s="77"/>
      <c r="B745" s="77"/>
      <c r="C745" s="77"/>
      <c r="D745" s="77"/>
      <c r="E745" s="77"/>
    </row>
    <row r="746" spans="1:5" ht="13.2" x14ac:dyDescent="0.25">
      <c r="A746" s="77"/>
      <c r="B746" s="77"/>
      <c r="C746" s="77"/>
      <c r="D746" s="77"/>
      <c r="E746" s="77"/>
    </row>
    <row r="747" spans="1:5" ht="13.2" x14ac:dyDescent="0.25">
      <c r="A747" s="77"/>
      <c r="B747" s="77"/>
      <c r="C747" s="77"/>
      <c r="D747" s="77"/>
      <c r="E747" s="77"/>
    </row>
    <row r="748" spans="1:5" ht="13.2" x14ac:dyDescent="0.25">
      <c r="A748" s="77"/>
      <c r="B748" s="77"/>
      <c r="C748" s="77"/>
      <c r="D748" s="77"/>
      <c r="E748" s="77"/>
    </row>
    <row r="749" spans="1:5" ht="13.2" x14ac:dyDescent="0.25">
      <c r="A749" s="77"/>
      <c r="B749" s="77"/>
      <c r="C749" s="77"/>
      <c r="D749" s="77"/>
      <c r="E749" s="77"/>
    </row>
    <row r="750" spans="1:5" ht="13.2" x14ac:dyDescent="0.25">
      <c r="A750" s="77"/>
      <c r="B750" s="77"/>
      <c r="C750" s="77"/>
      <c r="D750" s="77"/>
      <c r="E750" s="77"/>
    </row>
    <row r="751" spans="1:5" ht="13.2" x14ac:dyDescent="0.25">
      <c r="A751" s="77"/>
      <c r="B751" s="77"/>
      <c r="C751" s="77"/>
      <c r="D751" s="77"/>
      <c r="E751" s="77"/>
    </row>
    <row r="752" spans="1:5" ht="13.2" x14ac:dyDescent="0.25">
      <c r="A752" s="77"/>
      <c r="B752" s="77"/>
      <c r="C752" s="77"/>
      <c r="D752" s="77"/>
      <c r="E752" s="77"/>
    </row>
    <row r="753" spans="1:5" ht="13.2" x14ac:dyDescent="0.25">
      <c r="A753" s="77"/>
      <c r="B753" s="77"/>
      <c r="C753" s="77"/>
      <c r="D753" s="77"/>
      <c r="E753" s="77"/>
    </row>
    <row r="754" spans="1:5" ht="13.2" x14ac:dyDescent="0.25">
      <c r="A754" s="77"/>
      <c r="B754" s="77"/>
      <c r="C754" s="77"/>
      <c r="D754" s="77"/>
      <c r="E754" s="77"/>
    </row>
    <row r="755" spans="1:5" ht="13.2" x14ac:dyDescent="0.25">
      <c r="A755" s="77"/>
      <c r="B755" s="77"/>
      <c r="C755" s="77"/>
      <c r="D755" s="77"/>
      <c r="E755" s="77"/>
    </row>
    <row r="756" spans="1:5" ht="13.2" x14ac:dyDescent="0.25">
      <c r="A756" s="77"/>
      <c r="B756" s="77"/>
      <c r="C756" s="77"/>
      <c r="D756" s="77"/>
      <c r="E756" s="77"/>
    </row>
    <row r="757" spans="1:5" ht="13.2" x14ac:dyDescent="0.25">
      <c r="A757" s="77"/>
      <c r="B757" s="77"/>
      <c r="C757" s="77"/>
      <c r="D757" s="77"/>
      <c r="E757" s="77"/>
    </row>
    <row r="758" spans="1:5" ht="13.2" x14ac:dyDescent="0.25">
      <c r="A758" s="77"/>
      <c r="B758" s="77"/>
      <c r="C758" s="77"/>
      <c r="D758" s="77"/>
      <c r="E758" s="77"/>
    </row>
    <row r="759" spans="1:5" ht="13.2" x14ac:dyDescent="0.25">
      <c r="A759" s="77"/>
      <c r="B759" s="77"/>
      <c r="C759" s="77"/>
      <c r="D759" s="77"/>
      <c r="E759" s="77"/>
    </row>
    <row r="760" spans="1:5" ht="13.2" x14ac:dyDescent="0.25">
      <c r="A760" s="77"/>
      <c r="B760" s="77"/>
      <c r="C760" s="77"/>
      <c r="D760" s="77"/>
      <c r="E760" s="77"/>
    </row>
    <row r="761" spans="1:5" ht="13.2" x14ac:dyDescent="0.25">
      <c r="A761" s="77"/>
      <c r="B761" s="77"/>
      <c r="C761" s="77"/>
      <c r="D761" s="77"/>
      <c r="E761" s="77"/>
    </row>
    <row r="762" spans="1:5" ht="13.2" x14ac:dyDescent="0.25">
      <c r="A762" s="77"/>
      <c r="B762" s="77"/>
      <c r="C762" s="77"/>
      <c r="D762" s="77"/>
      <c r="E762" s="77"/>
    </row>
    <row r="763" spans="1:5" ht="13.2" x14ac:dyDescent="0.25">
      <c r="A763" s="77"/>
      <c r="B763" s="77"/>
      <c r="C763" s="77"/>
      <c r="D763" s="77"/>
      <c r="E763" s="77"/>
    </row>
    <row r="764" spans="1:5" ht="13.2" x14ac:dyDescent="0.25">
      <c r="A764" s="77"/>
      <c r="B764" s="77"/>
      <c r="C764" s="77"/>
      <c r="D764" s="77"/>
      <c r="E764" s="77"/>
    </row>
    <row r="765" spans="1:5" ht="13.2" x14ac:dyDescent="0.25">
      <c r="A765" s="77"/>
      <c r="B765" s="77"/>
      <c r="C765" s="77"/>
      <c r="D765" s="77"/>
      <c r="E765" s="77"/>
    </row>
    <row r="766" spans="1:5" ht="13.2" x14ac:dyDescent="0.25">
      <c r="A766" s="77"/>
      <c r="B766" s="77"/>
      <c r="C766" s="77"/>
      <c r="D766" s="77"/>
      <c r="E766" s="77"/>
    </row>
    <row r="767" spans="1:5" ht="13.2" x14ac:dyDescent="0.25">
      <c r="A767" s="77"/>
      <c r="B767" s="77"/>
      <c r="C767" s="77"/>
      <c r="D767" s="77"/>
      <c r="E767" s="77"/>
    </row>
    <row r="768" spans="1:5" ht="13.2" x14ac:dyDescent="0.25">
      <c r="A768" s="77"/>
      <c r="B768" s="77"/>
      <c r="C768" s="77"/>
      <c r="D768" s="77"/>
      <c r="E768" s="77"/>
    </row>
    <row r="769" spans="1:5" ht="13.2" x14ac:dyDescent="0.25">
      <c r="A769" s="77"/>
      <c r="B769" s="77"/>
      <c r="C769" s="77"/>
      <c r="D769" s="77"/>
      <c r="E769" s="77"/>
    </row>
    <row r="770" spans="1:5" ht="13.2" x14ac:dyDescent="0.25">
      <c r="A770" s="77"/>
      <c r="B770" s="77"/>
      <c r="C770" s="77"/>
      <c r="D770" s="77"/>
      <c r="E770" s="77"/>
    </row>
    <row r="771" spans="1:5" ht="13.2" x14ac:dyDescent="0.25">
      <c r="A771" s="77"/>
      <c r="B771" s="77"/>
      <c r="C771" s="77"/>
      <c r="D771" s="77"/>
      <c r="E771" s="77"/>
    </row>
    <row r="772" spans="1:5" ht="13.2" x14ac:dyDescent="0.25">
      <c r="A772" s="77"/>
      <c r="B772" s="77"/>
      <c r="C772" s="77"/>
      <c r="D772" s="77"/>
      <c r="E772" s="77"/>
    </row>
    <row r="773" spans="1:5" ht="13.2" x14ac:dyDescent="0.25">
      <c r="A773" s="77"/>
      <c r="B773" s="77"/>
      <c r="C773" s="77"/>
      <c r="D773" s="77"/>
      <c r="E773" s="77"/>
    </row>
    <row r="774" spans="1:5" ht="13.2" x14ac:dyDescent="0.25">
      <c r="A774" s="77"/>
      <c r="B774" s="77"/>
      <c r="C774" s="77"/>
      <c r="D774" s="77"/>
      <c r="E774" s="77"/>
    </row>
    <row r="775" spans="1:5" ht="13.2" x14ac:dyDescent="0.25">
      <c r="A775" s="77"/>
      <c r="B775" s="77"/>
      <c r="C775" s="77"/>
      <c r="D775" s="77"/>
      <c r="E775" s="77"/>
    </row>
    <row r="776" spans="1:5" ht="13.2" x14ac:dyDescent="0.25">
      <c r="A776" s="77"/>
      <c r="B776" s="77"/>
      <c r="C776" s="77"/>
      <c r="D776" s="77"/>
      <c r="E776" s="77"/>
    </row>
    <row r="777" spans="1:5" ht="13.2" x14ac:dyDescent="0.25">
      <c r="A777" s="77"/>
      <c r="B777" s="77"/>
      <c r="C777" s="77"/>
      <c r="D777" s="77"/>
      <c r="E777" s="77"/>
    </row>
    <row r="778" spans="1:5" ht="13.2" x14ac:dyDescent="0.25">
      <c r="A778" s="77"/>
      <c r="B778" s="77"/>
      <c r="C778" s="77"/>
      <c r="D778" s="77"/>
      <c r="E778" s="77"/>
    </row>
    <row r="779" spans="1:5" ht="13.2" x14ac:dyDescent="0.25">
      <c r="A779" s="77"/>
      <c r="B779" s="77"/>
      <c r="C779" s="77"/>
      <c r="D779" s="77"/>
      <c r="E779" s="77"/>
    </row>
    <row r="780" spans="1:5" ht="13.2" x14ac:dyDescent="0.25">
      <c r="A780" s="77"/>
      <c r="B780" s="77"/>
      <c r="C780" s="77"/>
      <c r="D780" s="77"/>
      <c r="E780" s="77"/>
    </row>
    <row r="781" spans="1:5" ht="13.2" x14ac:dyDescent="0.25">
      <c r="A781" s="77"/>
      <c r="B781" s="77"/>
      <c r="C781" s="77"/>
      <c r="D781" s="77"/>
      <c r="E781" s="77"/>
    </row>
    <row r="782" spans="1:5" ht="13.2" x14ac:dyDescent="0.25">
      <c r="A782" s="77"/>
      <c r="B782" s="77"/>
      <c r="C782" s="77"/>
      <c r="D782" s="77"/>
      <c r="E782" s="77"/>
    </row>
    <row r="783" spans="1:5" ht="13.2" x14ac:dyDescent="0.25">
      <c r="A783" s="77"/>
      <c r="B783" s="77"/>
      <c r="C783" s="77"/>
      <c r="D783" s="77"/>
      <c r="E783" s="77"/>
    </row>
    <row r="784" spans="1:5" ht="13.2" x14ac:dyDescent="0.25">
      <c r="A784" s="77"/>
      <c r="B784" s="77"/>
      <c r="C784" s="77"/>
      <c r="D784" s="77"/>
      <c r="E784" s="77"/>
    </row>
    <row r="785" spans="1:5" ht="13.2" x14ac:dyDescent="0.25">
      <c r="A785" s="77"/>
      <c r="B785" s="77"/>
      <c r="C785" s="77"/>
      <c r="D785" s="77"/>
      <c r="E785" s="77"/>
    </row>
    <row r="786" spans="1:5" ht="13.2" x14ac:dyDescent="0.25">
      <c r="A786" s="77"/>
      <c r="B786" s="77"/>
      <c r="C786" s="77"/>
      <c r="D786" s="77"/>
      <c r="E786" s="77"/>
    </row>
    <row r="787" spans="1:5" ht="13.2" x14ac:dyDescent="0.25">
      <c r="A787" s="77"/>
      <c r="B787" s="77"/>
      <c r="C787" s="77"/>
      <c r="D787" s="77"/>
      <c r="E787" s="77"/>
    </row>
    <row r="788" spans="1:5" ht="13.2" x14ac:dyDescent="0.25">
      <c r="A788" s="77"/>
      <c r="B788" s="77"/>
      <c r="C788" s="77"/>
      <c r="D788" s="77"/>
      <c r="E788" s="77"/>
    </row>
    <row r="789" spans="1:5" ht="13.2" x14ac:dyDescent="0.25">
      <c r="A789" s="77"/>
      <c r="B789" s="77"/>
      <c r="C789" s="77"/>
      <c r="D789" s="77"/>
      <c r="E789" s="77"/>
    </row>
    <row r="790" spans="1:5" ht="13.2" x14ac:dyDescent="0.25">
      <c r="A790" s="77"/>
      <c r="B790" s="77"/>
      <c r="C790" s="77"/>
      <c r="D790" s="77"/>
      <c r="E790" s="77"/>
    </row>
    <row r="791" spans="1:5" ht="13.2" x14ac:dyDescent="0.25">
      <c r="A791" s="77"/>
      <c r="B791" s="77"/>
      <c r="C791" s="77"/>
      <c r="D791" s="77"/>
      <c r="E791" s="77"/>
    </row>
    <row r="792" spans="1:5" ht="13.2" x14ac:dyDescent="0.25">
      <c r="A792" s="77"/>
      <c r="B792" s="77"/>
      <c r="C792" s="77"/>
      <c r="D792" s="77"/>
      <c r="E792" s="77"/>
    </row>
    <row r="793" spans="1:5" ht="13.2" x14ac:dyDescent="0.25">
      <c r="A793" s="77"/>
      <c r="B793" s="77"/>
      <c r="C793" s="77"/>
      <c r="D793" s="77"/>
      <c r="E793" s="77"/>
    </row>
    <row r="794" spans="1:5" ht="13.2" x14ac:dyDescent="0.25">
      <c r="A794" s="77"/>
      <c r="B794" s="77"/>
      <c r="C794" s="77"/>
      <c r="D794" s="77"/>
      <c r="E794" s="77"/>
    </row>
    <row r="795" spans="1:5" ht="13.2" x14ac:dyDescent="0.25">
      <c r="A795" s="77"/>
      <c r="B795" s="77"/>
      <c r="C795" s="77"/>
      <c r="D795" s="77"/>
      <c r="E795" s="77"/>
    </row>
    <row r="796" spans="1:5" ht="13.2" x14ac:dyDescent="0.25">
      <c r="A796" s="77"/>
      <c r="B796" s="77"/>
      <c r="C796" s="77"/>
      <c r="D796" s="77"/>
      <c r="E796" s="77"/>
    </row>
    <row r="797" spans="1:5" ht="13.2" x14ac:dyDescent="0.25">
      <c r="A797" s="77"/>
      <c r="B797" s="77"/>
      <c r="C797" s="77"/>
      <c r="D797" s="77"/>
      <c r="E797" s="77"/>
    </row>
    <row r="798" spans="1:5" ht="13.2" x14ac:dyDescent="0.25">
      <c r="A798" s="77"/>
      <c r="B798" s="77"/>
      <c r="C798" s="77"/>
      <c r="D798" s="77"/>
      <c r="E798" s="77"/>
    </row>
    <row r="799" spans="1:5" ht="13.2" x14ac:dyDescent="0.25">
      <c r="A799" s="77"/>
      <c r="B799" s="77"/>
      <c r="C799" s="77"/>
      <c r="D799" s="77"/>
      <c r="E799" s="77"/>
    </row>
    <row r="800" spans="1:5" ht="13.2" x14ac:dyDescent="0.25">
      <c r="A800" s="77"/>
      <c r="B800" s="77"/>
      <c r="C800" s="77"/>
      <c r="D800" s="77"/>
      <c r="E800" s="77"/>
    </row>
    <row r="801" spans="1:5" ht="13.2" x14ac:dyDescent="0.25">
      <c r="A801" s="77"/>
      <c r="B801" s="77"/>
      <c r="C801" s="77"/>
      <c r="D801" s="77"/>
      <c r="E801" s="77"/>
    </row>
    <row r="802" spans="1:5" ht="13.2" x14ac:dyDescent="0.25">
      <c r="A802" s="77"/>
      <c r="B802" s="77"/>
      <c r="C802" s="77"/>
      <c r="D802" s="77"/>
      <c r="E802" s="77"/>
    </row>
    <row r="803" spans="1:5" ht="13.2" x14ac:dyDescent="0.25">
      <c r="A803" s="77"/>
      <c r="B803" s="77"/>
      <c r="C803" s="77"/>
      <c r="D803" s="77"/>
      <c r="E803" s="77"/>
    </row>
    <row r="804" spans="1:5" ht="13.2" x14ac:dyDescent="0.25">
      <c r="A804" s="77"/>
      <c r="B804" s="77"/>
      <c r="C804" s="77"/>
      <c r="D804" s="77"/>
      <c r="E804" s="77"/>
    </row>
    <row r="805" spans="1:5" ht="13.2" x14ac:dyDescent="0.25">
      <c r="A805" s="77"/>
      <c r="B805" s="77"/>
      <c r="C805" s="77"/>
      <c r="D805" s="77"/>
      <c r="E805" s="77"/>
    </row>
    <row r="806" spans="1:5" ht="13.2" x14ac:dyDescent="0.25">
      <c r="A806" s="77"/>
      <c r="B806" s="77"/>
      <c r="C806" s="77"/>
      <c r="D806" s="77"/>
      <c r="E806" s="77"/>
    </row>
    <row r="807" spans="1:5" ht="13.2" x14ac:dyDescent="0.25">
      <c r="A807" s="77"/>
      <c r="B807" s="77"/>
      <c r="C807" s="77"/>
      <c r="D807" s="77"/>
      <c r="E807" s="77"/>
    </row>
    <row r="808" spans="1:5" ht="13.2" x14ac:dyDescent="0.25">
      <c r="A808" s="77"/>
      <c r="B808" s="77"/>
      <c r="C808" s="77"/>
      <c r="D808" s="77"/>
      <c r="E808" s="77"/>
    </row>
    <row r="809" spans="1:5" ht="13.2" x14ac:dyDescent="0.25">
      <c r="A809" s="77"/>
      <c r="B809" s="77"/>
      <c r="C809" s="77"/>
      <c r="D809" s="77"/>
      <c r="E809" s="77"/>
    </row>
    <row r="810" spans="1:5" ht="13.2" x14ac:dyDescent="0.25">
      <c r="A810" s="77"/>
      <c r="B810" s="77"/>
      <c r="C810" s="77"/>
      <c r="D810" s="77"/>
      <c r="E810" s="77"/>
    </row>
    <row r="811" spans="1:5" ht="13.2" x14ac:dyDescent="0.25">
      <c r="A811" s="77"/>
      <c r="B811" s="77"/>
      <c r="C811" s="77"/>
      <c r="D811" s="77"/>
      <c r="E811" s="77"/>
    </row>
    <row r="812" spans="1:5" ht="13.2" x14ac:dyDescent="0.25">
      <c r="A812" s="77"/>
      <c r="B812" s="77"/>
      <c r="C812" s="77"/>
      <c r="D812" s="77"/>
      <c r="E812" s="77"/>
    </row>
    <row r="813" spans="1:5" ht="13.2" x14ac:dyDescent="0.25">
      <c r="A813" s="77"/>
      <c r="B813" s="77"/>
      <c r="C813" s="77"/>
      <c r="D813" s="77"/>
      <c r="E813" s="77"/>
    </row>
    <row r="814" spans="1:5" ht="13.2" x14ac:dyDescent="0.25">
      <c r="A814" s="77"/>
      <c r="B814" s="77"/>
      <c r="C814" s="77"/>
      <c r="D814" s="77"/>
      <c r="E814" s="77"/>
    </row>
    <row r="815" spans="1:5" ht="13.2" x14ac:dyDescent="0.25">
      <c r="A815" s="77"/>
      <c r="B815" s="77"/>
      <c r="C815" s="77"/>
      <c r="D815" s="77"/>
      <c r="E815" s="77"/>
    </row>
    <row r="816" spans="1:5" ht="13.2" x14ac:dyDescent="0.25">
      <c r="A816" s="77"/>
      <c r="B816" s="77"/>
      <c r="C816" s="77"/>
      <c r="D816" s="77"/>
      <c r="E816" s="77"/>
    </row>
    <row r="817" spans="1:5" ht="13.2" x14ac:dyDescent="0.25">
      <c r="A817" s="77"/>
      <c r="B817" s="77"/>
      <c r="C817" s="77"/>
      <c r="D817" s="77"/>
      <c r="E817" s="77"/>
    </row>
    <row r="818" spans="1:5" ht="13.2" x14ac:dyDescent="0.25">
      <c r="A818" s="77"/>
      <c r="B818" s="77"/>
      <c r="C818" s="77"/>
      <c r="D818" s="77"/>
      <c r="E818" s="77"/>
    </row>
    <row r="819" spans="1:5" ht="13.2" x14ac:dyDescent="0.25">
      <c r="A819" s="77"/>
      <c r="B819" s="77"/>
      <c r="C819" s="77"/>
      <c r="D819" s="77"/>
      <c r="E819" s="77"/>
    </row>
    <row r="820" spans="1:5" ht="13.2" x14ac:dyDescent="0.25">
      <c r="A820" s="77"/>
      <c r="B820" s="77"/>
      <c r="C820" s="77"/>
      <c r="D820" s="77"/>
      <c r="E820" s="77"/>
    </row>
    <row r="821" spans="1:5" ht="13.2" x14ac:dyDescent="0.25">
      <c r="A821" s="77"/>
      <c r="B821" s="77"/>
      <c r="C821" s="77"/>
      <c r="D821" s="77"/>
      <c r="E821" s="77"/>
    </row>
    <row r="822" spans="1:5" ht="13.2" x14ac:dyDescent="0.25">
      <c r="A822" s="77"/>
      <c r="B822" s="77"/>
      <c r="C822" s="77"/>
      <c r="D822" s="77"/>
      <c r="E822" s="77"/>
    </row>
    <row r="823" spans="1:5" ht="13.2" x14ac:dyDescent="0.25">
      <c r="A823" s="77"/>
      <c r="B823" s="77"/>
      <c r="C823" s="77"/>
      <c r="D823" s="77"/>
      <c r="E823" s="77"/>
    </row>
    <row r="824" spans="1:5" ht="13.2" x14ac:dyDescent="0.25">
      <c r="A824" s="77"/>
      <c r="B824" s="77"/>
      <c r="C824" s="77"/>
      <c r="D824" s="77"/>
      <c r="E824" s="77"/>
    </row>
    <row r="825" spans="1:5" ht="13.2" x14ac:dyDescent="0.25">
      <c r="A825" s="77"/>
      <c r="B825" s="77"/>
      <c r="C825" s="77"/>
      <c r="D825" s="77"/>
      <c r="E825" s="77"/>
    </row>
    <row r="826" spans="1:5" ht="13.2" x14ac:dyDescent="0.25">
      <c r="A826" s="77"/>
      <c r="B826" s="77"/>
      <c r="C826" s="77"/>
      <c r="D826" s="77"/>
      <c r="E826" s="77"/>
    </row>
    <row r="827" spans="1:5" ht="13.2" x14ac:dyDescent="0.25">
      <c r="A827" s="77"/>
      <c r="B827" s="77"/>
      <c r="C827" s="77"/>
      <c r="D827" s="77"/>
      <c r="E827" s="77"/>
    </row>
    <row r="828" spans="1:5" ht="13.2" x14ac:dyDescent="0.25">
      <c r="A828" s="77"/>
      <c r="B828" s="77"/>
      <c r="C828" s="77"/>
      <c r="D828" s="77"/>
      <c r="E828" s="77"/>
    </row>
    <row r="829" spans="1:5" ht="13.2" x14ac:dyDescent="0.25">
      <c r="A829" s="77"/>
      <c r="B829" s="77"/>
      <c r="C829" s="77"/>
      <c r="D829" s="77"/>
      <c r="E829" s="77"/>
    </row>
    <row r="830" spans="1:5" ht="13.2" x14ac:dyDescent="0.25">
      <c r="A830" s="77"/>
      <c r="B830" s="77"/>
      <c r="C830" s="77"/>
      <c r="D830" s="77"/>
      <c r="E830" s="77"/>
    </row>
    <row r="831" spans="1:5" ht="13.2" x14ac:dyDescent="0.25">
      <c r="A831" s="77"/>
      <c r="B831" s="77"/>
      <c r="C831" s="77"/>
      <c r="D831" s="77"/>
      <c r="E831" s="77"/>
    </row>
    <row r="832" spans="1:5" ht="13.2" x14ac:dyDescent="0.25">
      <c r="A832" s="77"/>
      <c r="B832" s="77"/>
      <c r="C832" s="77"/>
      <c r="D832" s="77"/>
      <c r="E832" s="77"/>
    </row>
    <row r="833" spans="1:5" ht="13.2" x14ac:dyDescent="0.25">
      <c r="A833" s="77"/>
      <c r="B833" s="77"/>
      <c r="C833" s="77"/>
      <c r="D833" s="77"/>
      <c r="E833" s="77"/>
    </row>
    <row r="834" spans="1:5" ht="13.2" x14ac:dyDescent="0.25">
      <c r="A834" s="77"/>
      <c r="B834" s="77"/>
      <c r="C834" s="77"/>
      <c r="D834" s="77"/>
      <c r="E834" s="77"/>
    </row>
    <row r="835" spans="1:5" ht="13.2" x14ac:dyDescent="0.25">
      <c r="A835" s="77"/>
      <c r="B835" s="77"/>
      <c r="C835" s="77"/>
      <c r="D835" s="77"/>
      <c r="E835" s="77"/>
    </row>
    <row r="836" spans="1:5" ht="13.2" x14ac:dyDescent="0.25">
      <c r="A836" s="77"/>
      <c r="B836" s="77"/>
      <c r="C836" s="77"/>
      <c r="D836" s="77"/>
      <c r="E836" s="77"/>
    </row>
    <row r="837" spans="1:5" ht="13.2" x14ac:dyDescent="0.25">
      <c r="A837" s="77"/>
      <c r="B837" s="77"/>
      <c r="C837" s="77"/>
      <c r="D837" s="77"/>
      <c r="E837" s="77"/>
    </row>
    <row r="838" spans="1:5" ht="13.2" x14ac:dyDescent="0.25">
      <c r="A838" s="77"/>
      <c r="B838" s="77"/>
      <c r="C838" s="77"/>
      <c r="D838" s="77"/>
      <c r="E838" s="77"/>
    </row>
    <row r="839" spans="1:5" ht="13.2" x14ac:dyDescent="0.25">
      <c r="A839" s="77"/>
      <c r="B839" s="77"/>
      <c r="C839" s="77"/>
      <c r="D839" s="77"/>
      <c r="E839" s="77"/>
    </row>
    <row r="840" spans="1:5" ht="13.2" x14ac:dyDescent="0.25">
      <c r="A840" s="77"/>
      <c r="B840" s="77"/>
      <c r="C840" s="77"/>
      <c r="D840" s="77"/>
      <c r="E840" s="77"/>
    </row>
    <row r="841" spans="1:5" ht="13.2" x14ac:dyDescent="0.25">
      <c r="A841" s="77"/>
      <c r="B841" s="77"/>
      <c r="C841" s="77"/>
      <c r="D841" s="77"/>
      <c r="E841" s="77"/>
    </row>
    <row r="842" spans="1:5" ht="13.2" x14ac:dyDescent="0.25">
      <c r="A842" s="77"/>
      <c r="B842" s="77"/>
      <c r="C842" s="77"/>
      <c r="D842" s="77"/>
      <c r="E842" s="77"/>
    </row>
    <row r="843" spans="1:5" ht="13.2" x14ac:dyDescent="0.25">
      <c r="A843" s="77"/>
      <c r="B843" s="77"/>
      <c r="C843" s="77"/>
      <c r="D843" s="77"/>
      <c r="E843" s="77"/>
    </row>
    <row r="844" spans="1:5" ht="13.2" x14ac:dyDescent="0.25">
      <c r="A844" s="77"/>
      <c r="B844" s="77"/>
      <c r="C844" s="77"/>
      <c r="D844" s="77"/>
      <c r="E844" s="77"/>
    </row>
    <row r="845" spans="1:5" ht="13.2" x14ac:dyDescent="0.25">
      <c r="A845" s="77"/>
      <c r="B845" s="77"/>
      <c r="C845" s="77"/>
      <c r="D845" s="77"/>
      <c r="E845" s="77"/>
    </row>
    <row r="846" spans="1:5" ht="13.2" x14ac:dyDescent="0.25">
      <c r="A846" s="77"/>
      <c r="B846" s="77"/>
      <c r="C846" s="77"/>
      <c r="D846" s="77"/>
      <c r="E846" s="77"/>
    </row>
    <row r="847" spans="1:5" ht="13.2" x14ac:dyDescent="0.25">
      <c r="A847" s="77"/>
      <c r="B847" s="77"/>
      <c r="C847" s="77"/>
      <c r="D847" s="77"/>
      <c r="E847" s="77"/>
    </row>
    <row r="848" spans="1:5" ht="13.2" x14ac:dyDescent="0.25">
      <c r="A848" s="77"/>
      <c r="B848" s="77"/>
      <c r="C848" s="77"/>
      <c r="D848" s="77"/>
      <c r="E848" s="77"/>
    </row>
    <row r="849" spans="1:5" ht="13.2" x14ac:dyDescent="0.25">
      <c r="A849" s="77"/>
      <c r="B849" s="77"/>
      <c r="C849" s="77"/>
      <c r="D849" s="77"/>
      <c r="E849" s="77"/>
    </row>
    <row r="850" spans="1:5" ht="13.2" x14ac:dyDescent="0.25">
      <c r="A850" s="77"/>
      <c r="B850" s="77"/>
      <c r="C850" s="77"/>
      <c r="D850" s="77"/>
      <c r="E850" s="77"/>
    </row>
    <row r="851" spans="1:5" ht="13.2" x14ac:dyDescent="0.25">
      <c r="A851" s="77"/>
      <c r="B851" s="77"/>
      <c r="C851" s="77"/>
      <c r="D851" s="77"/>
      <c r="E851" s="77"/>
    </row>
    <row r="852" spans="1:5" ht="13.2" x14ac:dyDescent="0.25">
      <c r="A852" s="77"/>
      <c r="B852" s="77"/>
      <c r="C852" s="77"/>
      <c r="D852" s="77"/>
      <c r="E852" s="77"/>
    </row>
    <row r="853" spans="1:5" ht="13.2" x14ac:dyDescent="0.25">
      <c r="A853" s="77"/>
      <c r="B853" s="77"/>
      <c r="C853" s="77"/>
      <c r="D853" s="77"/>
      <c r="E853" s="77"/>
    </row>
    <row r="854" spans="1:5" ht="13.2" x14ac:dyDescent="0.25">
      <c r="A854" s="77"/>
      <c r="B854" s="77"/>
      <c r="C854" s="77"/>
      <c r="D854" s="77"/>
      <c r="E854" s="77"/>
    </row>
    <row r="855" spans="1:5" ht="13.2" x14ac:dyDescent="0.25">
      <c r="A855" s="77"/>
      <c r="B855" s="77"/>
      <c r="C855" s="77"/>
      <c r="D855" s="77"/>
      <c r="E855" s="77"/>
    </row>
    <row r="856" spans="1:5" ht="13.2" x14ac:dyDescent="0.25">
      <c r="A856" s="77"/>
      <c r="B856" s="77"/>
      <c r="C856" s="77"/>
      <c r="D856" s="77"/>
      <c r="E856" s="77"/>
    </row>
    <row r="857" spans="1:5" ht="13.2" x14ac:dyDescent="0.25">
      <c r="A857" s="77"/>
      <c r="B857" s="77"/>
      <c r="C857" s="77"/>
      <c r="D857" s="77"/>
      <c r="E857" s="77"/>
    </row>
    <row r="858" spans="1:5" ht="13.2" x14ac:dyDescent="0.25">
      <c r="A858" s="77"/>
      <c r="B858" s="77"/>
      <c r="C858" s="77"/>
      <c r="D858" s="77"/>
      <c r="E858" s="77"/>
    </row>
    <row r="859" spans="1:5" ht="13.2" x14ac:dyDescent="0.25">
      <c r="A859" s="77"/>
      <c r="B859" s="77"/>
      <c r="C859" s="77"/>
      <c r="D859" s="77"/>
      <c r="E859" s="77"/>
    </row>
    <row r="860" spans="1:5" ht="13.2" x14ac:dyDescent="0.25">
      <c r="A860" s="77"/>
      <c r="B860" s="77"/>
      <c r="C860" s="77"/>
      <c r="D860" s="77"/>
      <c r="E860" s="77"/>
    </row>
    <row r="861" spans="1:5" ht="13.2" x14ac:dyDescent="0.25">
      <c r="A861" s="77"/>
      <c r="B861" s="77"/>
      <c r="C861" s="77"/>
      <c r="D861" s="77"/>
      <c r="E861" s="77"/>
    </row>
    <row r="862" spans="1:5" ht="13.2" x14ac:dyDescent="0.25">
      <c r="A862" s="77"/>
      <c r="B862" s="77"/>
      <c r="C862" s="77"/>
      <c r="D862" s="77"/>
      <c r="E862" s="77"/>
    </row>
    <row r="863" spans="1:5" ht="13.2" x14ac:dyDescent="0.25">
      <c r="A863" s="77"/>
      <c r="B863" s="77"/>
      <c r="C863" s="77"/>
      <c r="D863" s="77"/>
      <c r="E863" s="77"/>
    </row>
    <row r="864" spans="1:5" ht="13.2" x14ac:dyDescent="0.25">
      <c r="A864" s="77"/>
      <c r="B864" s="77"/>
      <c r="C864" s="77"/>
      <c r="D864" s="77"/>
      <c r="E864" s="77"/>
    </row>
    <row r="865" spans="1:5" ht="13.2" x14ac:dyDescent="0.25">
      <c r="A865" s="77"/>
      <c r="B865" s="77"/>
      <c r="C865" s="77"/>
      <c r="D865" s="77"/>
      <c r="E865" s="77"/>
    </row>
    <row r="866" spans="1:5" ht="13.2" x14ac:dyDescent="0.25">
      <c r="A866" s="77"/>
      <c r="B866" s="77"/>
      <c r="C866" s="77"/>
      <c r="D866" s="77"/>
      <c r="E866" s="77"/>
    </row>
    <row r="867" spans="1:5" ht="13.2" x14ac:dyDescent="0.25">
      <c r="A867" s="77"/>
      <c r="B867" s="77"/>
      <c r="C867" s="77"/>
      <c r="D867" s="77"/>
      <c r="E867" s="77"/>
    </row>
    <row r="868" spans="1:5" ht="13.2" x14ac:dyDescent="0.25">
      <c r="A868" s="77"/>
      <c r="B868" s="77"/>
      <c r="C868" s="77"/>
      <c r="D868" s="77"/>
      <c r="E868" s="77"/>
    </row>
    <row r="869" spans="1:5" ht="13.2" x14ac:dyDescent="0.25">
      <c r="A869" s="77"/>
      <c r="B869" s="77"/>
      <c r="C869" s="77"/>
      <c r="D869" s="77"/>
      <c r="E869" s="77"/>
    </row>
    <row r="870" spans="1:5" ht="13.2" x14ac:dyDescent="0.25">
      <c r="A870" s="77"/>
      <c r="B870" s="77"/>
      <c r="C870" s="77"/>
      <c r="D870" s="77"/>
      <c r="E870" s="77"/>
    </row>
    <row r="871" spans="1:5" ht="13.2" x14ac:dyDescent="0.25">
      <c r="A871" s="77"/>
      <c r="B871" s="77"/>
      <c r="C871" s="77"/>
      <c r="D871" s="77"/>
      <c r="E871" s="77"/>
    </row>
    <row r="872" spans="1:5" ht="13.2" x14ac:dyDescent="0.25">
      <c r="A872" s="77"/>
      <c r="B872" s="77"/>
      <c r="C872" s="77"/>
      <c r="D872" s="77"/>
      <c r="E872" s="77"/>
    </row>
    <row r="873" spans="1:5" ht="13.2" x14ac:dyDescent="0.25">
      <c r="A873" s="77"/>
      <c r="B873" s="77"/>
      <c r="C873" s="77"/>
      <c r="D873" s="77"/>
      <c r="E873" s="77"/>
    </row>
    <row r="874" spans="1:5" ht="13.2" x14ac:dyDescent="0.25">
      <c r="A874" s="77"/>
      <c r="B874" s="77"/>
      <c r="C874" s="77"/>
      <c r="D874" s="77"/>
      <c r="E874" s="77"/>
    </row>
    <row r="875" spans="1:5" ht="13.2" x14ac:dyDescent="0.25">
      <c r="A875" s="77"/>
      <c r="B875" s="77"/>
      <c r="C875" s="77"/>
      <c r="D875" s="77"/>
      <c r="E875" s="77"/>
    </row>
    <row r="876" spans="1:5" ht="13.2" x14ac:dyDescent="0.25">
      <c r="A876" s="77"/>
      <c r="B876" s="77"/>
      <c r="C876" s="77"/>
      <c r="D876" s="77"/>
      <c r="E876" s="77"/>
    </row>
    <row r="877" spans="1:5" ht="13.2" x14ac:dyDescent="0.25">
      <c r="A877" s="77"/>
      <c r="B877" s="77"/>
      <c r="C877" s="77"/>
      <c r="D877" s="77"/>
      <c r="E877" s="77"/>
    </row>
    <row r="878" spans="1:5" ht="13.2" x14ac:dyDescent="0.25">
      <c r="A878" s="77"/>
      <c r="B878" s="77"/>
      <c r="C878" s="77"/>
      <c r="D878" s="77"/>
      <c r="E878" s="77"/>
    </row>
    <row r="879" spans="1:5" ht="13.2" x14ac:dyDescent="0.25">
      <c r="A879" s="77"/>
      <c r="B879" s="77"/>
      <c r="C879" s="77"/>
      <c r="D879" s="77"/>
      <c r="E879" s="77"/>
    </row>
    <row r="880" spans="1:5" ht="13.2" x14ac:dyDescent="0.25">
      <c r="A880" s="77"/>
      <c r="B880" s="77"/>
      <c r="C880" s="77"/>
      <c r="D880" s="77"/>
      <c r="E880" s="77"/>
    </row>
    <row r="881" spans="1:5" ht="13.2" x14ac:dyDescent="0.25">
      <c r="A881" s="77"/>
      <c r="B881" s="77"/>
      <c r="C881" s="77"/>
      <c r="D881" s="77"/>
      <c r="E881" s="77"/>
    </row>
    <row r="882" spans="1:5" ht="13.2" x14ac:dyDescent="0.25">
      <c r="A882" s="77"/>
      <c r="B882" s="77"/>
      <c r="C882" s="77"/>
      <c r="D882" s="77"/>
      <c r="E882" s="77"/>
    </row>
    <row r="883" spans="1:5" ht="13.2" x14ac:dyDescent="0.25">
      <c r="A883" s="77"/>
      <c r="B883" s="77"/>
      <c r="C883" s="77"/>
      <c r="D883" s="77"/>
      <c r="E883" s="77"/>
    </row>
    <row r="884" spans="1:5" ht="13.2" x14ac:dyDescent="0.25">
      <c r="A884" s="77"/>
      <c r="B884" s="77"/>
      <c r="C884" s="77"/>
      <c r="D884" s="77"/>
      <c r="E884" s="77"/>
    </row>
    <row r="885" spans="1:5" ht="13.2" x14ac:dyDescent="0.25">
      <c r="A885" s="77"/>
      <c r="B885" s="77"/>
      <c r="C885" s="77"/>
      <c r="D885" s="77"/>
      <c r="E885" s="77"/>
    </row>
    <row r="886" spans="1:5" ht="13.2" x14ac:dyDescent="0.25">
      <c r="A886" s="77"/>
      <c r="B886" s="77"/>
      <c r="C886" s="77"/>
      <c r="D886" s="77"/>
      <c r="E886" s="77"/>
    </row>
    <row r="887" spans="1:5" ht="13.2" x14ac:dyDescent="0.25">
      <c r="A887" s="77"/>
      <c r="B887" s="77"/>
      <c r="C887" s="77"/>
      <c r="D887" s="77"/>
      <c r="E887" s="77"/>
    </row>
    <row r="888" spans="1:5" ht="13.2" x14ac:dyDescent="0.25">
      <c r="A888" s="77"/>
      <c r="B888" s="77"/>
      <c r="C888" s="77"/>
      <c r="D888" s="77"/>
      <c r="E888" s="77"/>
    </row>
    <row r="889" spans="1:5" ht="13.2" x14ac:dyDescent="0.25">
      <c r="A889" s="77"/>
      <c r="B889" s="77"/>
      <c r="C889" s="77"/>
      <c r="D889" s="77"/>
      <c r="E889" s="77"/>
    </row>
    <row r="890" spans="1:5" ht="13.2" x14ac:dyDescent="0.25">
      <c r="A890" s="77"/>
      <c r="B890" s="77"/>
      <c r="C890" s="77"/>
      <c r="D890" s="77"/>
      <c r="E890" s="77"/>
    </row>
    <row r="891" spans="1:5" ht="13.2" x14ac:dyDescent="0.25">
      <c r="A891" s="77"/>
      <c r="B891" s="77"/>
      <c r="C891" s="77"/>
      <c r="D891" s="77"/>
      <c r="E891" s="77"/>
    </row>
    <row r="892" spans="1:5" ht="13.2" x14ac:dyDescent="0.25">
      <c r="A892" s="77"/>
      <c r="B892" s="77"/>
      <c r="C892" s="77"/>
      <c r="D892" s="77"/>
      <c r="E892" s="77"/>
    </row>
    <row r="893" spans="1:5" ht="13.2" x14ac:dyDescent="0.25">
      <c r="A893" s="77"/>
      <c r="B893" s="77"/>
      <c r="C893" s="77"/>
      <c r="D893" s="77"/>
      <c r="E893" s="77"/>
    </row>
    <row r="894" spans="1:5" ht="13.2" x14ac:dyDescent="0.25">
      <c r="A894" s="77"/>
      <c r="B894" s="77"/>
      <c r="C894" s="77"/>
      <c r="D894" s="77"/>
      <c r="E894" s="77"/>
    </row>
    <row r="895" spans="1:5" ht="13.2" x14ac:dyDescent="0.25">
      <c r="A895" s="77"/>
      <c r="B895" s="77"/>
      <c r="C895" s="77"/>
      <c r="D895" s="77"/>
      <c r="E895" s="77"/>
    </row>
    <row r="896" spans="1:5" ht="13.2" x14ac:dyDescent="0.25">
      <c r="A896" s="77"/>
      <c r="B896" s="77"/>
      <c r="C896" s="77"/>
      <c r="D896" s="77"/>
      <c r="E896" s="77"/>
    </row>
    <row r="897" spans="1:5" ht="13.2" x14ac:dyDescent="0.25">
      <c r="A897" s="77"/>
      <c r="B897" s="77"/>
      <c r="C897" s="77"/>
      <c r="D897" s="77"/>
      <c r="E897" s="77"/>
    </row>
    <row r="898" spans="1:5" ht="13.2" x14ac:dyDescent="0.25">
      <c r="A898" s="77"/>
      <c r="B898" s="77"/>
      <c r="C898" s="77"/>
      <c r="D898" s="77"/>
      <c r="E898" s="77"/>
    </row>
    <row r="899" spans="1:5" ht="13.2" x14ac:dyDescent="0.25">
      <c r="A899" s="77"/>
      <c r="B899" s="77"/>
      <c r="C899" s="77"/>
      <c r="D899" s="77"/>
      <c r="E899" s="77"/>
    </row>
    <row r="900" spans="1:5" ht="13.2" x14ac:dyDescent="0.25">
      <c r="A900" s="77"/>
      <c r="B900" s="77"/>
      <c r="C900" s="77"/>
      <c r="D900" s="77"/>
      <c r="E900" s="77"/>
    </row>
    <row r="901" spans="1:5" ht="13.2" x14ac:dyDescent="0.25">
      <c r="A901" s="77"/>
      <c r="B901" s="77"/>
      <c r="C901" s="77"/>
      <c r="D901" s="77"/>
      <c r="E901" s="77"/>
    </row>
    <row r="902" spans="1:5" ht="13.2" x14ac:dyDescent="0.25">
      <c r="A902" s="77"/>
      <c r="B902" s="77"/>
      <c r="C902" s="77"/>
      <c r="D902" s="77"/>
      <c r="E902" s="77"/>
    </row>
    <row r="903" spans="1:5" ht="13.2" x14ac:dyDescent="0.25">
      <c r="A903" s="77"/>
      <c r="B903" s="77"/>
      <c r="C903" s="77"/>
      <c r="D903" s="77"/>
      <c r="E903" s="77"/>
    </row>
    <row r="904" spans="1:5" ht="13.2" x14ac:dyDescent="0.25">
      <c r="A904" s="77"/>
      <c r="B904" s="77"/>
      <c r="C904" s="77"/>
      <c r="D904" s="77"/>
      <c r="E904" s="77"/>
    </row>
    <row r="905" spans="1:5" ht="13.2" x14ac:dyDescent="0.25">
      <c r="A905" s="77"/>
      <c r="B905" s="77"/>
      <c r="C905" s="77"/>
      <c r="D905" s="77"/>
      <c r="E905" s="77"/>
    </row>
    <row r="906" spans="1:5" ht="13.2" x14ac:dyDescent="0.25">
      <c r="A906" s="77"/>
      <c r="B906" s="77"/>
      <c r="C906" s="77"/>
      <c r="D906" s="77"/>
      <c r="E906" s="77"/>
    </row>
    <row r="907" spans="1:5" ht="13.2" x14ac:dyDescent="0.25">
      <c r="A907" s="77"/>
      <c r="B907" s="77"/>
      <c r="C907" s="77"/>
      <c r="D907" s="77"/>
      <c r="E907" s="77"/>
    </row>
    <row r="908" spans="1:5" ht="13.2" x14ac:dyDescent="0.25">
      <c r="A908" s="77"/>
      <c r="B908" s="77"/>
      <c r="C908" s="77"/>
      <c r="D908" s="77"/>
      <c r="E908" s="77"/>
    </row>
    <row r="909" spans="1:5" ht="13.2" x14ac:dyDescent="0.25">
      <c r="A909" s="77"/>
      <c r="B909" s="77"/>
      <c r="C909" s="77"/>
      <c r="D909" s="77"/>
      <c r="E909" s="77"/>
    </row>
    <row r="910" spans="1:5" ht="13.2" x14ac:dyDescent="0.25">
      <c r="A910" s="77"/>
      <c r="B910" s="77"/>
      <c r="C910" s="77"/>
      <c r="D910" s="77"/>
      <c r="E910" s="77"/>
    </row>
    <row r="911" spans="1:5" ht="13.2" x14ac:dyDescent="0.25">
      <c r="A911" s="77"/>
      <c r="B911" s="77"/>
      <c r="C911" s="77"/>
      <c r="D911" s="77"/>
      <c r="E911" s="77"/>
    </row>
    <row r="912" spans="1:5" ht="13.2" x14ac:dyDescent="0.25">
      <c r="A912" s="77"/>
      <c r="B912" s="77"/>
      <c r="C912" s="77"/>
      <c r="D912" s="77"/>
      <c r="E912" s="77"/>
    </row>
    <row r="913" spans="1:5" ht="13.2" x14ac:dyDescent="0.25">
      <c r="A913" s="77"/>
      <c r="B913" s="77"/>
      <c r="C913" s="77"/>
      <c r="D913" s="77"/>
      <c r="E913" s="77"/>
    </row>
    <row r="914" spans="1:5" ht="13.2" x14ac:dyDescent="0.25">
      <c r="A914" s="77"/>
      <c r="B914" s="77"/>
      <c r="C914" s="77"/>
      <c r="D914" s="77"/>
      <c r="E914" s="77"/>
    </row>
    <row r="915" spans="1:5" ht="13.2" x14ac:dyDescent="0.25">
      <c r="A915" s="77"/>
      <c r="B915" s="77"/>
      <c r="C915" s="77"/>
      <c r="D915" s="77"/>
      <c r="E915" s="77"/>
    </row>
    <row r="916" spans="1:5" ht="13.2" x14ac:dyDescent="0.25">
      <c r="A916" s="77"/>
      <c r="B916" s="77"/>
      <c r="C916" s="77"/>
      <c r="D916" s="77"/>
      <c r="E916" s="77"/>
    </row>
    <row r="917" spans="1:5" ht="13.2" x14ac:dyDescent="0.25">
      <c r="A917" s="77"/>
      <c r="B917" s="77"/>
      <c r="C917" s="77"/>
      <c r="D917" s="77"/>
      <c r="E917" s="77"/>
    </row>
    <row r="918" spans="1:5" ht="13.2" x14ac:dyDescent="0.25">
      <c r="A918" s="77"/>
      <c r="B918" s="77"/>
      <c r="C918" s="77"/>
      <c r="D918" s="77"/>
      <c r="E918" s="77"/>
    </row>
    <row r="919" spans="1:5" ht="13.2" x14ac:dyDescent="0.25">
      <c r="A919" s="77"/>
      <c r="B919" s="77"/>
      <c r="C919" s="77"/>
      <c r="D919" s="77"/>
      <c r="E919" s="77"/>
    </row>
    <row r="920" spans="1:5" ht="13.2" x14ac:dyDescent="0.25">
      <c r="A920" s="77"/>
      <c r="B920" s="77"/>
      <c r="C920" s="77"/>
      <c r="D920" s="77"/>
      <c r="E920" s="77"/>
    </row>
    <row r="921" spans="1:5" ht="13.2" x14ac:dyDescent="0.25">
      <c r="A921" s="77"/>
      <c r="B921" s="77"/>
      <c r="C921" s="77"/>
      <c r="D921" s="77"/>
      <c r="E921" s="77"/>
    </row>
    <row r="922" spans="1:5" ht="13.2" x14ac:dyDescent="0.25">
      <c r="A922" s="77"/>
      <c r="B922" s="77"/>
      <c r="C922" s="77"/>
      <c r="D922" s="77"/>
      <c r="E922" s="77"/>
    </row>
    <row r="923" spans="1:5" ht="13.2" x14ac:dyDescent="0.25">
      <c r="A923" s="77"/>
      <c r="B923" s="77"/>
      <c r="C923" s="77"/>
      <c r="D923" s="77"/>
      <c r="E923" s="77"/>
    </row>
    <row r="924" spans="1:5" ht="13.2" x14ac:dyDescent="0.25">
      <c r="A924" s="77"/>
      <c r="B924" s="77"/>
      <c r="C924" s="77"/>
      <c r="D924" s="77"/>
      <c r="E924" s="77"/>
    </row>
    <row r="925" spans="1:5" ht="13.2" x14ac:dyDescent="0.25">
      <c r="A925" s="77"/>
      <c r="B925" s="77"/>
      <c r="C925" s="77"/>
      <c r="D925" s="77"/>
      <c r="E925" s="77"/>
    </row>
    <row r="926" spans="1:5" ht="13.2" x14ac:dyDescent="0.25">
      <c r="A926" s="77"/>
      <c r="B926" s="77"/>
      <c r="C926" s="77"/>
      <c r="D926" s="77"/>
      <c r="E926" s="77"/>
    </row>
    <row r="927" spans="1:5" ht="13.2" x14ac:dyDescent="0.25">
      <c r="A927" s="77"/>
      <c r="B927" s="77"/>
      <c r="C927" s="77"/>
      <c r="D927" s="77"/>
      <c r="E927" s="77"/>
    </row>
    <row r="928" spans="1:5" ht="13.2" x14ac:dyDescent="0.25">
      <c r="A928" s="77"/>
      <c r="B928" s="77"/>
      <c r="C928" s="77"/>
      <c r="D928" s="77"/>
      <c r="E928" s="77"/>
    </row>
    <row r="929" spans="1:5" ht="13.2" x14ac:dyDescent="0.25">
      <c r="A929" s="77"/>
      <c r="B929" s="77"/>
      <c r="C929" s="77"/>
      <c r="D929" s="77"/>
      <c r="E929" s="77"/>
    </row>
    <row r="930" spans="1:5" ht="13.2" x14ac:dyDescent="0.25">
      <c r="A930" s="77"/>
      <c r="B930" s="77"/>
      <c r="C930" s="77"/>
      <c r="D930" s="77"/>
      <c r="E930" s="77"/>
    </row>
    <row r="931" spans="1:5" ht="13.2" x14ac:dyDescent="0.25">
      <c r="A931" s="77"/>
      <c r="B931" s="77"/>
      <c r="C931" s="77"/>
      <c r="D931" s="77"/>
      <c r="E931" s="77"/>
    </row>
    <row r="932" spans="1:5" ht="13.2" x14ac:dyDescent="0.25">
      <c r="A932" s="77"/>
      <c r="B932" s="77"/>
      <c r="C932" s="77"/>
      <c r="D932" s="77"/>
      <c r="E932" s="77"/>
    </row>
    <row r="933" spans="1:5" ht="13.2" x14ac:dyDescent="0.25">
      <c r="A933" s="77"/>
      <c r="B933" s="77"/>
      <c r="C933" s="77"/>
      <c r="D933" s="77"/>
      <c r="E933" s="77"/>
    </row>
    <row r="934" spans="1:5" ht="13.2" x14ac:dyDescent="0.25">
      <c r="A934" s="77"/>
      <c r="B934" s="77"/>
      <c r="C934" s="77"/>
      <c r="D934" s="77"/>
      <c r="E934" s="77"/>
    </row>
    <row r="935" spans="1:5" ht="13.2" x14ac:dyDescent="0.25">
      <c r="A935" s="77"/>
      <c r="B935" s="77"/>
      <c r="C935" s="77"/>
      <c r="D935" s="77"/>
      <c r="E935" s="77"/>
    </row>
    <row r="936" spans="1:5" ht="13.2" x14ac:dyDescent="0.25">
      <c r="A936" s="77"/>
      <c r="B936" s="77"/>
      <c r="C936" s="77"/>
      <c r="D936" s="77"/>
      <c r="E936" s="77"/>
    </row>
    <row r="937" spans="1:5" ht="13.2" x14ac:dyDescent="0.25">
      <c r="A937" s="77"/>
      <c r="B937" s="77"/>
      <c r="C937" s="77"/>
      <c r="D937" s="77"/>
      <c r="E937" s="77"/>
    </row>
    <row r="938" spans="1:5" ht="13.2" x14ac:dyDescent="0.25">
      <c r="A938" s="77"/>
      <c r="B938" s="77"/>
      <c r="C938" s="77"/>
      <c r="D938" s="77"/>
      <c r="E938" s="77"/>
    </row>
    <row r="939" spans="1:5" ht="13.2" x14ac:dyDescent="0.25">
      <c r="A939" s="77"/>
      <c r="B939" s="77"/>
      <c r="C939" s="77"/>
      <c r="D939" s="77"/>
      <c r="E939" s="77"/>
    </row>
    <row r="940" spans="1:5" ht="13.2" x14ac:dyDescent="0.25">
      <c r="A940" s="77"/>
      <c r="B940" s="77"/>
      <c r="C940" s="77"/>
      <c r="D940" s="77"/>
      <c r="E940" s="77"/>
    </row>
    <row r="941" spans="1:5" ht="13.2" x14ac:dyDescent="0.25">
      <c r="A941" s="77"/>
      <c r="B941" s="77"/>
      <c r="C941" s="77"/>
      <c r="D941" s="77"/>
      <c r="E941" s="77"/>
    </row>
    <row r="942" spans="1:5" ht="13.2" x14ac:dyDescent="0.25">
      <c r="A942" s="77"/>
      <c r="B942" s="77"/>
      <c r="C942" s="77"/>
      <c r="D942" s="77"/>
      <c r="E942" s="77"/>
    </row>
    <row r="943" spans="1:5" ht="13.2" x14ac:dyDescent="0.25">
      <c r="A943" s="77"/>
      <c r="B943" s="77"/>
      <c r="C943" s="77"/>
      <c r="D943" s="77"/>
      <c r="E943" s="77"/>
    </row>
    <row r="944" spans="1:5" ht="13.2" x14ac:dyDescent="0.25">
      <c r="A944" s="77"/>
      <c r="B944" s="77"/>
      <c r="C944" s="77"/>
      <c r="D944" s="77"/>
      <c r="E944" s="77"/>
    </row>
    <row r="945" spans="1:5" ht="13.2" x14ac:dyDescent="0.25">
      <c r="A945" s="77"/>
      <c r="B945" s="77"/>
      <c r="C945" s="77"/>
      <c r="D945" s="77"/>
      <c r="E945" s="77"/>
    </row>
    <row r="946" spans="1:5" ht="13.2" x14ac:dyDescent="0.25">
      <c r="A946" s="77"/>
      <c r="B946" s="77"/>
      <c r="C946" s="77"/>
      <c r="D946" s="77"/>
      <c r="E946" s="77"/>
    </row>
    <row r="947" spans="1:5" ht="13.2" x14ac:dyDescent="0.25">
      <c r="A947" s="77"/>
      <c r="B947" s="77"/>
      <c r="C947" s="77"/>
      <c r="D947" s="77"/>
      <c r="E947" s="77"/>
    </row>
    <row r="948" spans="1:5" ht="13.2" x14ac:dyDescent="0.25">
      <c r="A948" s="77"/>
      <c r="B948" s="77"/>
      <c r="C948" s="77"/>
      <c r="D948" s="77"/>
      <c r="E948" s="77"/>
    </row>
    <row r="949" spans="1:5" ht="13.2" x14ac:dyDescent="0.25">
      <c r="A949" s="77"/>
      <c r="B949" s="77"/>
      <c r="C949" s="77"/>
      <c r="D949" s="77"/>
      <c r="E949" s="77"/>
    </row>
    <row r="950" spans="1:5" ht="13.2" x14ac:dyDescent="0.25">
      <c r="A950" s="77"/>
      <c r="B950" s="77"/>
      <c r="C950" s="77"/>
      <c r="D950" s="77"/>
      <c r="E950" s="77"/>
    </row>
    <row r="951" spans="1:5" ht="13.2" x14ac:dyDescent="0.25">
      <c r="A951" s="77"/>
      <c r="B951" s="77"/>
      <c r="C951" s="77"/>
      <c r="D951" s="77"/>
      <c r="E951" s="77"/>
    </row>
    <row r="952" spans="1:5" ht="13.2" x14ac:dyDescent="0.25">
      <c r="A952" s="77"/>
      <c r="B952" s="77"/>
      <c r="C952" s="77"/>
      <c r="D952" s="77"/>
      <c r="E952" s="77"/>
    </row>
    <row r="953" spans="1:5" ht="13.2" x14ac:dyDescent="0.25">
      <c r="A953" s="77"/>
      <c r="B953" s="77"/>
      <c r="C953" s="77"/>
      <c r="D953" s="77"/>
      <c r="E953" s="77"/>
    </row>
    <row r="954" spans="1:5" ht="13.2" x14ac:dyDescent="0.25">
      <c r="A954" s="77"/>
      <c r="B954" s="77"/>
      <c r="C954" s="77"/>
      <c r="D954" s="77"/>
      <c r="E954" s="77"/>
    </row>
    <row r="955" spans="1:5" ht="13.2" x14ac:dyDescent="0.25">
      <c r="A955" s="77"/>
      <c r="B955" s="77"/>
      <c r="C955" s="77"/>
      <c r="D955" s="77"/>
      <c r="E955" s="77"/>
    </row>
    <row r="956" spans="1:5" ht="13.2" x14ac:dyDescent="0.25">
      <c r="A956" s="77"/>
      <c r="B956" s="77"/>
      <c r="C956" s="77"/>
      <c r="D956" s="77"/>
      <c r="E956" s="77"/>
    </row>
    <row r="957" spans="1:5" ht="13.2" x14ac:dyDescent="0.25">
      <c r="A957" s="77"/>
      <c r="B957" s="77"/>
      <c r="C957" s="77"/>
      <c r="D957" s="77"/>
      <c r="E957" s="77"/>
    </row>
    <row r="958" spans="1:5" ht="13.2" x14ac:dyDescent="0.25">
      <c r="A958" s="77"/>
      <c r="B958" s="77"/>
      <c r="C958" s="77"/>
      <c r="D958" s="77"/>
      <c r="E958" s="77"/>
    </row>
    <row r="959" spans="1:5" ht="13.2" x14ac:dyDescent="0.25">
      <c r="A959" s="77"/>
      <c r="B959" s="77"/>
      <c r="C959" s="77"/>
      <c r="D959" s="77"/>
      <c r="E959" s="77"/>
    </row>
    <row r="960" spans="1:5" ht="13.2" x14ac:dyDescent="0.25">
      <c r="A960" s="77"/>
      <c r="B960" s="77"/>
      <c r="C960" s="77"/>
      <c r="D960" s="77"/>
      <c r="E960" s="77"/>
    </row>
    <row r="961" spans="1:5" ht="13.2" x14ac:dyDescent="0.25">
      <c r="A961" s="77"/>
      <c r="B961" s="77"/>
      <c r="C961" s="77"/>
      <c r="D961" s="77"/>
      <c r="E961" s="77"/>
    </row>
    <row r="962" spans="1:5" ht="13.2" x14ac:dyDescent="0.25">
      <c r="A962" s="77"/>
      <c r="B962" s="77"/>
      <c r="C962" s="77"/>
      <c r="D962" s="77"/>
      <c r="E962" s="77"/>
    </row>
    <row r="963" spans="1:5" ht="13.2" x14ac:dyDescent="0.25">
      <c r="A963" s="77"/>
      <c r="B963" s="77"/>
      <c r="C963" s="77"/>
      <c r="D963" s="77"/>
      <c r="E963" s="77"/>
    </row>
    <row r="964" spans="1:5" ht="13.2" x14ac:dyDescent="0.25">
      <c r="A964" s="77"/>
      <c r="B964" s="77"/>
      <c r="C964" s="77"/>
      <c r="D964" s="77"/>
      <c r="E964" s="77"/>
    </row>
    <row r="965" spans="1:5" ht="13.2" x14ac:dyDescent="0.25">
      <c r="A965" s="77"/>
      <c r="B965" s="77"/>
      <c r="C965" s="77"/>
      <c r="D965" s="77"/>
      <c r="E965" s="77"/>
    </row>
    <row r="966" spans="1:5" ht="13.2" x14ac:dyDescent="0.25">
      <c r="A966" s="77"/>
      <c r="B966" s="77"/>
      <c r="C966" s="77"/>
      <c r="D966" s="77"/>
      <c r="E966" s="77"/>
    </row>
    <row r="967" spans="1:5" ht="13.2" x14ac:dyDescent="0.25">
      <c r="A967" s="77"/>
      <c r="B967" s="77"/>
      <c r="C967" s="77"/>
      <c r="D967" s="77"/>
      <c r="E967" s="77"/>
    </row>
    <row r="968" spans="1:5" ht="13.2" x14ac:dyDescent="0.25">
      <c r="A968" s="77"/>
      <c r="B968" s="77"/>
      <c r="C968" s="77"/>
      <c r="D968" s="77"/>
      <c r="E968" s="77"/>
    </row>
    <row r="969" spans="1:5" ht="13.2" x14ac:dyDescent="0.25">
      <c r="A969" s="77"/>
      <c r="B969" s="77"/>
      <c r="C969" s="77"/>
      <c r="D969" s="77"/>
      <c r="E969" s="77"/>
    </row>
    <row r="970" spans="1:5" ht="13.2" x14ac:dyDescent="0.25">
      <c r="A970" s="77"/>
      <c r="B970" s="77"/>
      <c r="C970" s="77"/>
      <c r="D970" s="77"/>
      <c r="E970" s="77"/>
    </row>
    <row r="971" spans="1:5" ht="13.2" x14ac:dyDescent="0.25">
      <c r="A971" s="77"/>
      <c r="B971" s="77"/>
      <c r="C971" s="77"/>
      <c r="D971" s="77"/>
      <c r="E971" s="77"/>
    </row>
    <row r="972" spans="1:5" ht="13.2" x14ac:dyDescent="0.25">
      <c r="A972" s="77"/>
      <c r="B972" s="77"/>
      <c r="C972" s="77"/>
      <c r="D972" s="77"/>
      <c r="E972" s="77"/>
    </row>
    <row r="973" spans="1:5" ht="13.2" x14ac:dyDescent="0.25">
      <c r="A973" s="77"/>
      <c r="B973" s="77"/>
      <c r="C973" s="77"/>
      <c r="D973" s="77"/>
      <c r="E973" s="77"/>
    </row>
    <row r="974" spans="1:5" ht="13.2" x14ac:dyDescent="0.25">
      <c r="A974" s="77"/>
      <c r="B974" s="77"/>
      <c r="C974" s="77"/>
      <c r="D974" s="77"/>
      <c r="E974" s="77"/>
    </row>
    <row r="975" spans="1:5" ht="13.2" x14ac:dyDescent="0.25">
      <c r="A975" s="77"/>
      <c r="B975" s="77"/>
      <c r="C975" s="77"/>
      <c r="D975" s="77"/>
      <c r="E975" s="77"/>
    </row>
    <row r="976" spans="1:5" ht="13.2" x14ac:dyDescent="0.25">
      <c r="A976" s="77"/>
      <c r="B976" s="77"/>
      <c r="C976" s="77"/>
      <c r="D976" s="77"/>
      <c r="E976" s="77"/>
    </row>
    <row r="977" spans="1:5" ht="13.2" x14ac:dyDescent="0.25">
      <c r="A977" s="77"/>
      <c r="B977" s="77"/>
      <c r="C977" s="77"/>
      <c r="D977" s="77"/>
      <c r="E977" s="77"/>
    </row>
    <row r="978" spans="1:5" ht="13.2" x14ac:dyDescent="0.25">
      <c r="A978" s="77"/>
      <c r="B978" s="77"/>
      <c r="C978" s="77"/>
      <c r="D978" s="77"/>
      <c r="E978" s="77"/>
    </row>
    <row r="979" spans="1:5" ht="13.2" x14ac:dyDescent="0.25">
      <c r="A979" s="77"/>
      <c r="B979" s="77"/>
      <c r="C979" s="77"/>
      <c r="D979" s="77"/>
      <c r="E979" s="77"/>
    </row>
    <row r="980" spans="1:5" ht="13.2" x14ac:dyDescent="0.25">
      <c r="A980" s="77"/>
      <c r="B980" s="77"/>
      <c r="C980" s="77"/>
      <c r="D980" s="77"/>
      <c r="E980" s="77"/>
    </row>
    <row r="981" spans="1:5" ht="13.2" x14ac:dyDescent="0.25">
      <c r="A981" s="77"/>
      <c r="B981" s="77"/>
      <c r="C981" s="77"/>
      <c r="D981" s="77"/>
      <c r="E981" s="77"/>
    </row>
    <row r="982" spans="1:5" ht="13.2" x14ac:dyDescent="0.25">
      <c r="A982" s="77"/>
      <c r="B982" s="77"/>
      <c r="C982" s="77"/>
      <c r="D982" s="77"/>
      <c r="E982" s="77"/>
    </row>
    <row r="983" spans="1:5" ht="13.2" x14ac:dyDescent="0.25">
      <c r="A983" s="77"/>
      <c r="B983" s="77"/>
      <c r="C983" s="77"/>
      <c r="D983" s="77"/>
      <c r="E983" s="77"/>
    </row>
    <row r="984" spans="1:5" ht="13.2" x14ac:dyDescent="0.25">
      <c r="A984" s="77"/>
      <c r="B984" s="77"/>
      <c r="C984" s="77"/>
      <c r="D984" s="77"/>
      <c r="E984" s="77"/>
    </row>
    <row r="985" spans="1:5" ht="13.2" x14ac:dyDescent="0.25">
      <c r="A985" s="77"/>
      <c r="B985" s="77"/>
      <c r="C985" s="77"/>
      <c r="D985" s="77"/>
      <c r="E985" s="77"/>
    </row>
    <row r="986" spans="1:5" ht="13.2" x14ac:dyDescent="0.25">
      <c r="A986" s="77"/>
      <c r="B986" s="77"/>
      <c r="C986" s="77"/>
      <c r="D986" s="77"/>
      <c r="E986" s="77"/>
    </row>
    <row r="987" spans="1:5" ht="13.2" x14ac:dyDescent="0.25">
      <c r="A987" s="77"/>
      <c r="B987" s="77"/>
      <c r="C987" s="77"/>
      <c r="D987" s="77"/>
      <c r="E987" s="77"/>
    </row>
    <row r="988" spans="1:5" ht="13.2" x14ac:dyDescent="0.25">
      <c r="A988" s="77"/>
      <c r="B988" s="77"/>
      <c r="C988" s="77"/>
      <c r="D988" s="77"/>
      <c r="E988" s="77"/>
    </row>
    <row r="989" spans="1:5" ht="13.2" x14ac:dyDescent="0.25">
      <c r="A989" s="77"/>
      <c r="B989" s="77"/>
      <c r="C989" s="77"/>
      <c r="D989" s="77"/>
      <c r="E989" s="77"/>
    </row>
    <row r="990" spans="1:5" ht="13.2" x14ac:dyDescent="0.25">
      <c r="A990" s="77"/>
      <c r="B990" s="77"/>
      <c r="C990" s="77"/>
      <c r="D990" s="77"/>
      <c r="E990" s="77"/>
    </row>
    <row r="991" spans="1:5" ht="13.2" x14ac:dyDescent="0.25">
      <c r="A991" s="77"/>
      <c r="B991" s="77"/>
      <c r="C991" s="77"/>
      <c r="D991" s="77"/>
      <c r="E991" s="77"/>
    </row>
    <row r="992" spans="1:5" ht="13.2" x14ac:dyDescent="0.25">
      <c r="A992" s="77"/>
      <c r="B992" s="77"/>
      <c r="C992" s="77"/>
      <c r="D992" s="77"/>
      <c r="E992" s="77"/>
    </row>
    <row r="993" spans="1:5" ht="13.2" x14ac:dyDescent="0.25">
      <c r="A993" s="77"/>
      <c r="B993" s="77"/>
      <c r="C993" s="77"/>
      <c r="D993" s="77"/>
      <c r="E993" s="77"/>
    </row>
    <row r="994" spans="1:5" ht="13.2" x14ac:dyDescent="0.25">
      <c r="A994" s="77"/>
      <c r="B994" s="77"/>
      <c r="C994" s="77"/>
      <c r="D994" s="77"/>
      <c r="E994" s="77"/>
    </row>
    <row r="995" spans="1:5" ht="13.2" x14ac:dyDescent="0.25">
      <c r="A995" s="77"/>
      <c r="B995" s="77"/>
      <c r="C995" s="77"/>
      <c r="D995" s="77"/>
      <c r="E995" s="77"/>
    </row>
    <row r="996" spans="1:5" ht="13.2" x14ac:dyDescent="0.25">
      <c r="A996" s="77"/>
      <c r="B996" s="77"/>
      <c r="C996" s="77"/>
      <c r="D996" s="77"/>
      <c r="E996" s="77"/>
    </row>
    <row r="997" spans="1:5" ht="13.2" x14ac:dyDescent="0.25">
      <c r="A997" s="77"/>
      <c r="B997" s="77"/>
      <c r="C997" s="77"/>
      <c r="D997" s="77"/>
      <c r="E997" s="77"/>
    </row>
    <row r="998" spans="1:5" ht="13.2" x14ac:dyDescent="0.25">
      <c r="A998" s="77"/>
      <c r="B998" s="77"/>
      <c r="C998" s="77"/>
      <c r="D998" s="77"/>
      <c r="E998" s="77"/>
    </row>
    <row r="999" spans="1:5" ht="13.2" x14ac:dyDescent="0.25">
      <c r="A999" s="77"/>
      <c r="B999" s="77"/>
      <c r="C999" s="77"/>
      <c r="D999" s="77"/>
      <c r="E999" s="77"/>
    </row>
    <row r="1000" spans="1:5" ht="13.2" x14ac:dyDescent="0.25">
      <c r="A1000" s="77"/>
      <c r="B1000" s="77"/>
      <c r="C1000" s="77"/>
      <c r="D1000" s="77"/>
      <c r="E1000" s="77"/>
    </row>
    <row r="1001" spans="1:5" ht="13.2" x14ac:dyDescent="0.25">
      <c r="A1001" s="77"/>
      <c r="B1001" s="77"/>
      <c r="C1001" s="77"/>
      <c r="D1001" s="77"/>
      <c r="E1001" s="77"/>
    </row>
  </sheetData>
  <mergeCells count="21">
    <mergeCell ref="A2:A20"/>
    <mergeCell ref="A21:A39"/>
    <mergeCell ref="A40:A58"/>
    <mergeCell ref="A59:A77"/>
    <mergeCell ref="A383:A401"/>
    <mergeCell ref="A402:A420"/>
    <mergeCell ref="A421:A439"/>
    <mergeCell ref="A573:A591"/>
    <mergeCell ref="A592:A610"/>
    <mergeCell ref="A611:A629"/>
    <mergeCell ref="A630:A648"/>
    <mergeCell ref="A649:A667"/>
    <mergeCell ref="A668:A686"/>
    <mergeCell ref="A687:A705"/>
    <mergeCell ref="A440:A458"/>
    <mergeCell ref="A459:A477"/>
    <mergeCell ref="A478:A496"/>
    <mergeCell ref="A497:A515"/>
    <mergeCell ref="A516:A534"/>
    <mergeCell ref="A535:A553"/>
    <mergeCell ref="A554:A572"/>
  </mergeCells>
  <conditionalFormatting sqref="D2:D78">
    <cfRule type="cellIs" dxfId="9" priority="1" operator="equal">
      <formula>"j"</formula>
    </cfRule>
  </conditionalFormatting>
  <conditionalFormatting sqref="E2:E78">
    <cfRule type="notContainsBlanks" dxfId="8" priority="2">
      <formula>LEN(TRIM(E2))&gt;0</formula>
    </cfRule>
  </conditionalFormatting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A1:E100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IFERROR(__xludf.DUMMYFUNCTION("Importrange(""https://docs.google.com/spreadsheets/d/1RypPwiLKldJlvdtnH3O3Ds9yPgW3QPy5loI4PK11sRI"",""Sheet1!A1:E81"")"),"Week")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IFERROR(__xludf.DUMMYFUNCTION("""COMPUTED_VALUE"""),"TimvdD")</f>
        <v>TimvdD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 t="str">
        <f ca="1">IFERROR(__xludf.DUMMYFUNCTION("""COMPUTED_VALUE"""),"j")</f>
        <v>j</v>
      </c>
      <c r="E2" s="128"/>
    </row>
    <row r="3" spans="1:5" ht="15.75" customHeight="1" x14ac:dyDescent="0.25">
      <c r="A3" s="196"/>
      <c r="B3" s="128"/>
      <c r="C3" s="129"/>
      <c r="D3" s="128" t="str">
        <f ca="1">IFERROR(__xludf.DUMMYFUNCTION("""COMPUTED_VALUE"""),"j")</f>
        <v>j</v>
      </c>
      <c r="E3" s="128"/>
    </row>
    <row r="4" spans="1:5" ht="15.75" customHeight="1" x14ac:dyDescent="0.25">
      <c r="A4" s="196"/>
      <c r="B4" s="128"/>
      <c r="C4" s="130"/>
      <c r="D4" s="128" t="str">
        <f ca="1">IFERROR(__xludf.DUMMYFUNCTION("""COMPUTED_VALUE"""),"j")</f>
        <v>j</v>
      </c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 t="str">
        <f ca="1">IFERROR(__xludf.DUMMYFUNCTION("""COMPUTED_VALUE"""),"j")</f>
        <v>j</v>
      </c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 t="str">
        <f ca="1">IFERROR(__xludf.DUMMYFUNCTION("""COMPUTED_VALUE"""),"J")</f>
        <v>J</v>
      </c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 t="str">
        <f ca="1">IFERROR(__xludf.DUMMYFUNCTION("""COMPUTED_VALUE"""),"j")</f>
        <v>j</v>
      </c>
      <c r="E8" s="128"/>
    </row>
    <row r="9" spans="1:5" ht="15.75" customHeight="1" x14ac:dyDescent="0.25">
      <c r="A9" s="196"/>
      <c r="B9" s="131"/>
      <c r="C9" s="129"/>
      <c r="D9" s="128" t="str">
        <f ca="1">IFERROR(__xludf.DUMMYFUNCTION("""COMPUTED_VALUE"""),"j")</f>
        <v>j</v>
      </c>
      <c r="E9" s="128"/>
    </row>
    <row r="10" spans="1:5" ht="15.75" customHeight="1" x14ac:dyDescent="0.25">
      <c r="A10" s="196"/>
      <c r="B10" s="128"/>
      <c r="C10" s="130"/>
      <c r="D10" s="128" t="str">
        <f ca="1">IFERROR(__xludf.DUMMYFUNCTION("""COMPUTED_VALUE"""),"j")</f>
        <v>j</v>
      </c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 t="str">
        <f ca="1">IFERROR(__xludf.DUMMYFUNCTION("""COMPUTED_VALUE"""),"j")</f>
        <v>j</v>
      </c>
      <c r="E11" s="128"/>
    </row>
    <row r="12" spans="1:5" ht="15.75" customHeight="1" x14ac:dyDescent="0.25">
      <c r="A12" s="196"/>
      <c r="B12" s="131"/>
      <c r="C12" s="129"/>
      <c r="D12" s="128" t="str">
        <f ca="1">IFERROR(__xludf.DUMMYFUNCTION("""COMPUTED_VALUE"""),"j")</f>
        <v>j</v>
      </c>
      <c r="E12" s="128"/>
    </row>
    <row r="13" spans="1:5" ht="15.75" customHeight="1" x14ac:dyDescent="0.25">
      <c r="A13" s="196"/>
      <c r="B13" s="128"/>
      <c r="C13" s="130"/>
      <c r="D13" s="128" t="str">
        <f ca="1">IFERROR(__xludf.DUMMYFUNCTION("""COMPUTED_VALUE"""),"j")</f>
        <v>j</v>
      </c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 t="str">
        <f ca="1">IFERROR(__xludf.DUMMYFUNCTION("""COMPUTED_VALUE"""),"j")</f>
        <v>j</v>
      </c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 t="str">
        <f ca="1">IFERROR(__xludf.DUMMYFUNCTION("""COMPUTED_VALUE"""),"j")</f>
        <v>j</v>
      </c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 t="str">
        <f ca="1">IFERROR(__xludf.DUMMYFUNCTION("""COMPUTED_VALUE"""),"j")</f>
        <v>j</v>
      </c>
      <c r="E21" s="128"/>
    </row>
    <row r="22" spans="1:5" ht="15.75" customHeight="1" x14ac:dyDescent="0.25">
      <c r="A22" s="196"/>
      <c r="B22" s="131"/>
      <c r="C22" s="129"/>
      <c r="D22" s="128" t="str">
        <f ca="1">IFERROR(__xludf.DUMMYFUNCTION("""COMPUTED_VALUE"""),"j")</f>
        <v>j</v>
      </c>
      <c r="E22" s="128"/>
    </row>
    <row r="23" spans="1:5" ht="15.75" customHeight="1" x14ac:dyDescent="0.25">
      <c r="A23" s="196"/>
      <c r="B23" s="128"/>
      <c r="C23" s="130"/>
      <c r="D23" s="128" t="str">
        <f ca="1">IFERROR(__xludf.DUMMYFUNCTION("""COMPUTED_VALUE"""),"j")</f>
        <v>j</v>
      </c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 t="str">
        <f ca="1">IFERROR(__xludf.DUMMYFUNCTION("""COMPUTED_VALUE"""),"j")</f>
        <v>j</v>
      </c>
      <c r="E24" s="128"/>
    </row>
    <row r="25" spans="1:5" ht="15.75" customHeight="1" x14ac:dyDescent="0.25">
      <c r="A25" s="196"/>
      <c r="B25" s="131"/>
      <c r="C25" s="129"/>
      <c r="D25" s="128" t="str">
        <f ca="1">IFERROR(__xludf.DUMMYFUNCTION("""COMPUTED_VALUE"""),"j")</f>
        <v>j</v>
      </c>
      <c r="E25" s="128"/>
    </row>
    <row r="26" spans="1:5" ht="15.75" customHeight="1" x14ac:dyDescent="0.25">
      <c r="A26" s="196"/>
      <c r="B26" s="128"/>
      <c r="C26" s="130"/>
      <c r="D26" s="128" t="str">
        <f ca="1">IFERROR(__xludf.DUMMYFUNCTION("""COMPUTED_VALUE"""),"j")</f>
        <v>j</v>
      </c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 t="str">
        <f ca="1">IFERROR(__xludf.DUMMYFUNCTION("""COMPUTED_VALUE"""),"j")</f>
        <v>j</v>
      </c>
      <c r="E27" s="128"/>
    </row>
    <row r="28" spans="1:5" ht="13.2" x14ac:dyDescent="0.25">
      <c r="A28" s="196"/>
      <c r="B28" s="131"/>
      <c r="C28" s="129"/>
      <c r="D28" s="128" t="str">
        <f ca="1">IFERROR(__xludf.DUMMYFUNCTION("""COMPUTED_VALUE"""),"j")</f>
        <v>j</v>
      </c>
      <c r="E28" s="128"/>
    </row>
    <row r="29" spans="1:5" ht="13.2" x14ac:dyDescent="0.25">
      <c r="A29" s="196"/>
      <c r="B29" s="128"/>
      <c r="C29" s="130"/>
      <c r="D29" s="128" t="str">
        <f ca="1">IFERROR(__xludf.DUMMYFUNCTION("""COMPUTED_VALUE"""),"j")</f>
        <v>j</v>
      </c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 t="str">
        <f ca="1">IFERROR(__xludf.DUMMYFUNCTION("""COMPUTED_VALUE"""),"j")</f>
        <v>j</v>
      </c>
      <c r="E30" s="128"/>
    </row>
    <row r="31" spans="1:5" ht="13.2" x14ac:dyDescent="0.25">
      <c r="A31" s="196"/>
      <c r="B31" s="131"/>
      <c r="C31" s="129"/>
      <c r="D31" s="128" t="str">
        <f ca="1">IFERROR(__xludf.DUMMYFUNCTION("""COMPUTED_VALUE"""),"j")</f>
        <v>j</v>
      </c>
      <c r="E31" s="128"/>
    </row>
    <row r="32" spans="1:5" ht="13.2" x14ac:dyDescent="0.25">
      <c r="A32" s="196"/>
      <c r="B32" s="128"/>
      <c r="C32" s="130"/>
      <c r="D32" s="128" t="str">
        <f ca="1">IFERROR(__xludf.DUMMYFUNCTION("""COMPUTED_VALUE"""),"j")</f>
        <v>j</v>
      </c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 t="str">
        <f ca="1">IFERROR(__xludf.DUMMYFUNCTION("""COMPUTED_VALUE"""),"j")</f>
        <v>j</v>
      </c>
      <c r="E33" s="128"/>
    </row>
    <row r="34" spans="1:5" ht="13.2" x14ac:dyDescent="0.25">
      <c r="A34" s="196"/>
      <c r="B34" s="131"/>
      <c r="C34" s="129"/>
      <c r="D34" s="128" t="str">
        <f ca="1">IFERROR(__xludf.DUMMYFUNCTION("""COMPUTED_VALUE"""),"j")</f>
        <v>j</v>
      </c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 t="str">
        <f ca="1">IFERROR(__xludf.DUMMYFUNCTION("""COMPUTED_VALUE"""),"j")</f>
        <v>j</v>
      </c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 t="str">
        <f ca="1">IFERROR(__xludf.DUMMYFUNCTION("""COMPUTED_VALUE"""),"j")</f>
        <v>j</v>
      </c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 t="str">
        <f ca="1">IFERROR(__xludf.DUMMYFUNCTION("""COMPUTED_VALUE"""),"j")</f>
        <v>j</v>
      </c>
      <c r="E52" s="128"/>
    </row>
    <row r="53" spans="1:5" ht="13.2" x14ac:dyDescent="0.25">
      <c r="A53" s="196"/>
      <c r="B53" s="131"/>
      <c r="C53" s="129"/>
      <c r="D53" s="128" t="str">
        <f ca="1">IFERROR(__xludf.DUMMYFUNCTION("""COMPUTED_VALUE"""),"j")</f>
        <v>j</v>
      </c>
      <c r="E53" s="128"/>
    </row>
    <row r="54" spans="1:5" ht="13.2" x14ac:dyDescent="0.25">
      <c r="A54" s="196"/>
      <c r="B54" s="128"/>
      <c r="C54" s="130"/>
      <c r="D54" s="128" t="str">
        <f ca="1">IFERROR(__xludf.DUMMYFUNCTION("""COMPUTED_VALUE"""),"j")</f>
        <v>j</v>
      </c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 t="str">
        <f ca="1">IFERROR(__xludf.DUMMYFUNCTION("""COMPUTED_VALUE"""),"j")</f>
        <v>j</v>
      </c>
      <c r="E55" s="128"/>
    </row>
    <row r="56" spans="1:5" ht="13.2" x14ac:dyDescent="0.25">
      <c r="A56" s="196"/>
      <c r="B56" s="131"/>
      <c r="C56" s="129"/>
      <c r="D56" s="128" t="str">
        <f ca="1">IFERROR(__xludf.DUMMYFUNCTION("""COMPUTED_VALUE"""),"j")</f>
        <v>j</v>
      </c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 t="str">
        <f ca="1">IFERROR(__xludf.DUMMYFUNCTION("""COMPUTED_VALUE"""),"j")</f>
        <v>j</v>
      </c>
      <c r="E57" s="128"/>
    </row>
    <row r="58" spans="1:5" ht="13.2" x14ac:dyDescent="0.25">
      <c r="A58" s="197"/>
      <c r="B58" s="131"/>
      <c r="C58" s="129"/>
      <c r="D58" s="128" t="str">
        <f ca="1">IFERROR(__xludf.DUMMYFUNCTION("""COMPUTED_VALUE"""),"j")</f>
        <v>j</v>
      </c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 t="str">
        <f ca="1">IFERROR(__xludf.DUMMYFUNCTION("""COMPUTED_VALUE"""),"j")</f>
        <v>j</v>
      </c>
      <c r="E59" s="128"/>
    </row>
    <row r="60" spans="1:5" ht="13.2" x14ac:dyDescent="0.25">
      <c r="A60" s="196"/>
      <c r="B60" s="131"/>
      <c r="C60" s="129"/>
      <c r="D60" s="128" t="str">
        <f ca="1">IFERROR(__xludf.DUMMYFUNCTION("""COMPUTED_VALUE"""),"j")</f>
        <v>j</v>
      </c>
      <c r="E60" s="128"/>
    </row>
    <row r="61" spans="1:5" ht="13.2" x14ac:dyDescent="0.25">
      <c r="A61" s="196"/>
      <c r="B61" s="128"/>
      <c r="C61" s="130"/>
      <c r="D61" s="128" t="str">
        <f ca="1">IFERROR(__xludf.DUMMYFUNCTION("""COMPUTED_VALUE"""),"j")</f>
        <v>j</v>
      </c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 t="str">
        <f ca="1">IFERROR(__xludf.DUMMYFUNCTION("""COMPUTED_VALUE"""),"j")</f>
        <v>j</v>
      </c>
      <c r="E62" s="128"/>
    </row>
    <row r="63" spans="1:5" ht="13.2" x14ac:dyDescent="0.25">
      <c r="A63" s="196"/>
      <c r="B63" s="131"/>
      <c r="C63" s="129"/>
      <c r="D63" s="128" t="str">
        <f ca="1">IFERROR(__xludf.DUMMYFUNCTION("""COMPUTED_VALUE"""),"j")</f>
        <v>j</v>
      </c>
      <c r="E63" s="128"/>
    </row>
    <row r="64" spans="1:5" ht="13.2" x14ac:dyDescent="0.25">
      <c r="A64" s="196"/>
      <c r="B64" s="128"/>
      <c r="C64" s="130"/>
      <c r="D64" s="128" t="str">
        <f ca="1">IFERROR(__xludf.DUMMYFUNCTION("""COMPUTED_VALUE"""),"j")</f>
        <v>j</v>
      </c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 t="str">
        <f ca="1">IFERROR(__xludf.DUMMYFUNCTION("""COMPUTED_VALUE"""),"j")</f>
        <v>j</v>
      </c>
      <c r="E65" s="128"/>
    </row>
    <row r="66" spans="1:5" ht="13.2" x14ac:dyDescent="0.25">
      <c r="A66" s="196"/>
      <c r="B66" s="131"/>
      <c r="C66" s="129"/>
      <c r="D66" s="128" t="str">
        <f ca="1">IFERROR(__xludf.DUMMYFUNCTION("""COMPUTED_VALUE"""),"j")</f>
        <v>j</v>
      </c>
      <c r="E66" s="128"/>
    </row>
    <row r="67" spans="1:5" ht="13.2" x14ac:dyDescent="0.25">
      <c r="A67" s="196"/>
      <c r="B67" s="128"/>
      <c r="C67" s="130"/>
      <c r="D67" s="128" t="str">
        <f ca="1">IFERROR(__xludf.DUMMYFUNCTION("""COMPUTED_VALUE"""),"j")</f>
        <v>j</v>
      </c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 t="str">
        <f ca="1">IFERROR(__xludf.DUMMYFUNCTION("""COMPUTED_VALUE"""),"j")</f>
        <v>j</v>
      </c>
      <c r="E68" s="128"/>
    </row>
    <row r="69" spans="1:5" ht="13.2" x14ac:dyDescent="0.25">
      <c r="A69" s="196"/>
      <c r="B69" s="131"/>
      <c r="C69" s="129"/>
      <c r="D69" s="128" t="str">
        <f ca="1">IFERROR(__xludf.DUMMYFUNCTION("""COMPUTED_VALUE"""),"j")</f>
        <v>j</v>
      </c>
      <c r="E69" s="128"/>
    </row>
    <row r="70" spans="1:5" ht="13.2" x14ac:dyDescent="0.25">
      <c r="A70" s="196"/>
      <c r="B70" s="128"/>
      <c r="C70" s="130"/>
      <c r="D70" s="128" t="str">
        <f ca="1">IFERROR(__xludf.DUMMYFUNCTION("""COMPUTED_VALUE"""),"j")</f>
        <v>j</v>
      </c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 t="str">
        <f ca="1">IFERROR(__xludf.DUMMYFUNCTION("""COMPUTED_VALUE"""),"j")</f>
        <v>j</v>
      </c>
      <c r="E71" s="128"/>
    </row>
    <row r="72" spans="1:5" ht="13.2" x14ac:dyDescent="0.25">
      <c r="A72" s="196"/>
      <c r="B72" s="131"/>
      <c r="C72" s="129"/>
      <c r="D72" s="128" t="str">
        <f ca="1">IFERROR(__xludf.DUMMYFUNCTION("""COMPUTED_VALUE"""),"j")</f>
        <v>j</v>
      </c>
      <c r="E72" s="128"/>
    </row>
    <row r="73" spans="1:5" ht="13.2" x14ac:dyDescent="0.25">
      <c r="A73" s="196"/>
      <c r="B73" s="128"/>
      <c r="C73" s="130"/>
      <c r="D73" s="128" t="str">
        <f ca="1">IFERROR(__xludf.DUMMYFUNCTION("""COMPUTED_VALUE"""),"j")</f>
        <v>j</v>
      </c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 t="str">
        <f ca="1">IFERROR(__xludf.DUMMYFUNCTION("""COMPUTED_VALUE"""),"j")</f>
        <v>j</v>
      </c>
      <c r="E74" s="128"/>
    </row>
    <row r="75" spans="1:5" ht="13.2" x14ac:dyDescent="0.25">
      <c r="A75" s="196"/>
      <c r="B75" s="131"/>
      <c r="C75" s="129"/>
      <c r="D75" s="128" t="str">
        <f ca="1">IFERROR(__xludf.DUMMYFUNCTION("""COMPUTED_VALUE"""),"j")</f>
        <v>j</v>
      </c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5"/>
      <c r="C77" s="129"/>
      <c r="D77" s="64" t="str">
        <f ca="1">IFERROR(__xludf.DUMMYFUNCTION("""COMPUTED_VALUE"""),"j")</f>
        <v>j</v>
      </c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138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138"/>
      <c r="C82" s="77"/>
      <c r="D82" s="77"/>
      <c r="E82" s="77"/>
    </row>
    <row r="83" spans="1:5" ht="13.2" x14ac:dyDescent="0.25">
      <c r="A83" s="77"/>
      <c r="B83" s="77"/>
      <c r="C83" s="77"/>
      <c r="D83" s="77"/>
      <c r="E83" s="77"/>
    </row>
    <row r="84" spans="1:5" ht="13.2" x14ac:dyDescent="0.25">
      <c r="A84" s="77"/>
      <c r="B84" s="77"/>
      <c r="C84" s="77"/>
      <c r="D84" s="77"/>
      <c r="E84" s="77"/>
    </row>
    <row r="85" spans="1:5" ht="13.2" x14ac:dyDescent="0.25">
      <c r="A85" s="77"/>
      <c r="B85" s="138"/>
      <c r="C85" s="77"/>
      <c r="D85" s="77"/>
      <c r="E85" s="77"/>
    </row>
    <row r="86" spans="1:5" ht="13.2" x14ac:dyDescent="0.25">
      <c r="A86" s="77"/>
      <c r="B86" s="77"/>
      <c r="C86" s="77"/>
      <c r="D86" s="77"/>
      <c r="E86" s="77"/>
    </row>
    <row r="87" spans="1:5" ht="13.2" x14ac:dyDescent="0.25">
      <c r="A87" s="77"/>
      <c r="B87" s="77"/>
      <c r="C87" s="77"/>
      <c r="D87" s="77"/>
      <c r="E87" s="77"/>
    </row>
    <row r="88" spans="1:5" ht="13.2" x14ac:dyDescent="0.25">
      <c r="A88" s="77"/>
      <c r="B88" s="138"/>
      <c r="C88" s="77"/>
      <c r="D88" s="77"/>
      <c r="E88" s="77"/>
    </row>
    <row r="89" spans="1:5" ht="13.2" x14ac:dyDescent="0.25">
      <c r="A89" s="77"/>
      <c r="B89" s="77"/>
      <c r="C89" s="77"/>
      <c r="D89" s="77"/>
      <c r="E89" s="77"/>
    </row>
    <row r="90" spans="1:5" ht="13.2" x14ac:dyDescent="0.25">
      <c r="A90" s="77"/>
      <c r="B90" s="77"/>
      <c r="C90" s="77"/>
      <c r="D90" s="77"/>
      <c r="E90" s="77"/>
    </row>
    <row r="91" spans="1:5" ht="13.2" x14ac:dyDescent="0.25">
      <c r="A91" s="77"/>
      <c r="B91" s="138"/>
      <c r="C91" s="77"/>
      <c r="D91" s="77"/>
      <c r="E91" s="77"/>
    </row>
    <row r="92" spans="1:5" ht="13.2" x14ac:dyDescent="0.25">
      <c r="A92" s="77"/>
      <c r="B92" s="77"/>
      <c r="C92" s="77"/>
      <c r="D92" s="77"/>
      <c r="E92" s="77"/>
    </row>
    <row r="93" spans="1:5" ht="13.2" x14ac:dyDescent="0.25">
      <c r="A93" s="77"/>
      <c r="B93" s="77"/>
      <c r="C93" s="77"/>
      <c r="D93" s="77"/>
      <c r="E93" s="77"/>
    </row>
    <row r="94" spans="1:5" ht="13.2" x14ac:dyDescent="0.25">
      <c r="A94" s="77"/>
      <c r="B94" s="138"/>
      <c r="C94" s="77"/>
      <c r="D94" s="77"/>
      <c r="E94" s="77"/>
    </row>
    <row r="95" spans="1:5" ht="13.2" x14ac:dyDescent="0.25">
      <c r="A95" s="77"/>
      <c r="B95" s="77"/>
      <c r="C95" s="77"/>
      <c r="D95" s="77"/>
      <c r="E95" s="77"/>
    </row>
    <row r="96" spans="1:5" ht="13.2" x14ac:dyDescent="0.25">
      <c r="A96" s="77"/>
      <c r="B96" s="138"/>
      <c r="C96" s="77"/>
      <c r="D96" s="77"/>
      <c r="E96" s="77"/>
    </row>
    <row r="97" spans="1:5" ht="13.2" x14ac:dyDescent="0.25">
      <c r="A97" s="77"/>
      <c r="B97" s="77"/>
      <c r="C97" s="77"/>
      <c r="D97" s="77"/>
      <c r="E97" s="77"/>
    </row>
    <row r="98" spans="1:5" ht="13.2" x14ac:dyDescent="0.25">
      <c r="A98" s="77"/>
      <c r="B98" s="138"/>
      <c r="C98" s="77"/>
      <c r="D98" s="77"/>
      <c r="E98" s="77"/>
    </row>
    <row r="99" spans="1:5" ht="13.2" x14ac:dyDescent="0.25">
      <c r="A99" s="77"/>
      <c r="B99" s="77"/>
      <c r="C99" s="77"/>
      <c r="D99" s="77"/>
      <c r="E99" s="77"/>
    </row>
    <row r="100" spans="1:5" ht="13.2" x14ac:dyDescent="0.25">
      <c r="A100" s="77"/>
      <c r="B100" s="77"/>
      <c r="C100" s="77"/>
      <c r="D100" s="77"/>
      <c r="E100" s="77"/>
    </row>
    <row r="101" spans="1:5" ht="13.2" x14ac:dyDescent="0.25">
      <c r="A101" s="77"/>
      <c r="B101" s="138"/>
      <c r="C101" s="77"/>
      <c r="D101" s="77"/>
      <c r="E101" s="77"/>
    </row>
    <row r="102" spans="1:5" ht="13.2" x14ac:dyDescent="0.25">
      <c r="A102" s="77"/>
      <c r="B102" s="77"/>
      <c r="C102" s="77"/>
      <c r="D102" s="77"/>
      <c r="E102" s="77"/>
    </row>
    <row r="103" spans="1:5" ht="13.2" x14ac:dyDescent="0.25">
      <c r="A103" s="77"/>
      <c r="B103" s="77"/>
      <c r="C103" s="77"/>
      <c r="D103" s="77"/>
      <c r="E103" s="77"/>
    </row>
    <row r="104" spans="1:5" ht="13.2" x14ac:dyDescent="0.25">
      <c r="A104" s="77"/>
      <c r="B104" s="138"/>
      <c r="C104" s="77"/>
      <c r="D104" s="77"/>
      <c r="E104" s="77"/>
    </row>
    <row r="105" spans="1:5" ht="13.2" x14ac:dyDescent="0.25">
      <c r="A105" s="77"/>
      <c r="B105" s="77"/>
      <c r="C105" s="77"/>
      <c r="D105" s="77"/>
      <c r="E105" s="77"/>
    </row>
    <row r="106" spans="1:5" ht="13.2" x14ac:dyDescent="0.25">
      <c r="A106" s="77"/>
      <c r="B106" s="77"/>
      <c r="C106" s="77"/>
      <c r="D106" s="77"/>
      <c r="E106" s="77"/>
    </row>
    <row r="107" spans="1:5" ht="13.2" x14ac:dyDescent="0.25">
      <c r="A107" s="77"/>
      <c r="B107" s="138"/>
      <c r="C107" s="77"/>
      <c r="D107" s="77"/>
      <c r="E107" s="77"/>
    </row>
    <row r="108" spans="1:5" ht="13.2" x14ac:dyDescent="0.25">
      <c r="A108" s="77"/>
      <c r="B108" s="77"/>
      <c r="C108" s="77"/>
      <c r="D108" s="77"/>
      <c r="E108" s="77"/>
    </row>
    <row r="109" spans="1:5" ht="13.2" x14ac:dyDescent="0.25">
      <c r="A109" s="77"/>
      <c r="B109" s="77"/>
      <c r="C109" s="77"/>
      <c r="D109" s="77"/>
      <c r="E109" s="77"/>
    </row>
    <row r="110" spans="1:5" ht="13.2" x14ac:dyDescent="0.25">
      <c r="A110" s="77"/>
      <c r="B110" s="138"/>
      <c r="C110" s="77"/>
      <c r="D110" s="77"/>
      <c r="E110" s="77"/>
    </row>
    <row r="111" spans="1:5" ht="13.2" x14ac:dyDescent="0.25">
      <c r="A111" s="77"/>
      <c r="B111" s="77"/>
      <c r="C111" s="77"/>
      <c r="D111" s="77"/>
      <c r="E111" s="77"/>
    </row>
    <row r="112" spans="1:5" ht="13.2" x14ac:dyDescent="0.25">
      <c r="A112" s="77"/>
      <c r="B112" s="77"/>
      <c r="C112" s="77"/>
      <c r="D112" s="77"/>
      <c r="E112" s="77"/>
    </row>
    <row r="113" spans="1:5" ht="13.2" x14ac:dyDescent="0.25">
      <c r="A113" s="77"/>
      <c r="B113" s="138"/>
      <c r="C113" s="77"/>
      <c r="D113" s="77"/>
      <c r="E113" s="77"/>
    </row>
    <row r="114" spans="1:5" ht="13.2" x14ac:dyDescent="0.25">
      <c r="A114" s="77"/>
      <c r="B114" s="77"/>
      <c r="C114" s="77"/>
      <c r="D114" s="77"/>
      <c r="E114" s="77"/>
    </row>
    <row r="115" spans="1:5" ht="13.2" x14ac:dyDescent="0.25">
      <c r="A115" s="77"/>
      <c r="B115" s="138"/>
      <c r="C115" s="77"/>
      <c r="D115" s="77"/>
      <c r="E115" s="77"/>
    </row>
    <row r="116" spans="1:5" ht="13.2" x14ac:dyDescent="0.25">
      <c r="A116" s="77"/>
      <c r="B116" s="77"/>
      <c r="C116" s="77"/>
      <c r="D116" s="77"/>
      <c r="E116" s="77"/>
    </row>
    <row r="117" spans="1:5" ht="13.2" x14ac:dyDescent="0.25">
      <c r="A117" s="77"/>
      <c r="B117" s="138"/>
      <c r="C117" s="77"/>
      <c r="D117" s="77"/>
      <c r="E117" s="77"/>
    </row>
    <row r="118" spans="1:5" ht="13.2" x14ac:dyDescent="0.25">
      <c r="A118" s="77"/>
      <c r="B118" s="77"/>
      <c r="C118" s="77"/>
      <c r="D118" s="77"/>
      <c r="E118" s="77"/>
    </row>
    <row r="119" spans="1:5" ht="13.2" x14ac:dyDescent="0.25">
      <c r="A119" s="77"/>
      <c r="B119" s="77"/>
      <c r="C119" s="77"/>
      <c r="D119" s="77"/>
      <c r="E119" s="77"/>
    </row>
    <row r="120" spans="1:5" ht="13.2" x14ac:dyDescent="0.25">
      <c r="A120" s="77"/>
      <c r="B120" s="138"/>
      <c r="C120" s="77"/>
      <c r="D120" s="77"/>
      <c r="E120" s="77"/>
    </row>
    <row r="121" spans="1:5" ht="13.2" x14ac:dyDescent="0.25">
      <c r="A121" s="77"/>
      <c r="B121" s="77"/>
      <c r="C121" s="77"/>
      <c r="D121" s="77"/>
      <c r="E121" s="77"/>
    </row>
    <row r="122" spans="1:5" ht="13.2" x14ac:dyDescent="0.25">
      <c r="A122" s="77"/>
      <c r="B122" s="77"/>
      <c r="C122" s="77"/>
      <c r="D122" s="77"/>
      <c r="E122" s="77"/>
    </row>
    <row r="123" spans="1:5" ht="13.2" x14ac:dyDescent="0.25">
      <c r="A123" s="77"/>
      <c r="B123" s="138"/>
      <c r="C123" s="77"/>
      <c r="D123" s="77"/>
      <c r="E123" s="77"/>
    </row>
    <row r="124" spans="1:5" ht="13.2" x14ac:dyDescent="0.25">
      <c r="A124" s="77"/>
      <c r="B124" s="77"/>
      <c r="C124" s="77"/>
      <c r="D124" s="77"/>
      <c r="E124" s="77"/>
    </row>
    <row r="125" spans="1:5" ht="13.2" x14ac:dyDescent="0.25">
      <c r="A125" s="77"/>
      <c r="B125" s="77"/>
      <c r="C125" s="77"/>
      <c r="D125" s="77"/>
      <c r="E125" s="77"/>
    </row>
    <row r="126" spans="1:5" ht="13.2" x14ac:dyDescent="0.25">
      <c r="A126" s="77"/>
      <c r="B126" s="138"/>
      <c r="C126" s="77"/>
      <c r="D126" s="77"/>
      <c r="E126" s="77"/>
    </row>
    <row r="127" spans="1:5" ht="13.2" x14ac:dyDescent="0.25">
      <c r="A127" s="77"/>
      <c r="B127" s="77"/>
      <c r="C127" s="77"/>
      <c r="D127" s="77"/>
      <c r="E127" s="77"/>
    </row>
    <row r="128" spans="1:5" ht="13.2" x14ac:dyDescent="0.25">
      <c r="A128" s="77"/>
      <c r="B128" s="77"/>
      <c r="C128" s="77"/>
      <c r="D128" s="77"/>
      <c r="E128" s="77"/>
    </row>
    <row r="129" spans="1:5" ht="13.2" x14ac:dyDescent="0.25">
      <c r="A129" s="77"/>
      <c r="B129" s="138"/>
      <c r="C129" s="77"/>
      <c r="D129" s="77"/>
      <c r="E129" s="77"/>
    </row>
    <row r="130" spans="1:5" ht="13.2" x14ac:dyDescent="0.25">
      <c r="A130" s="77"/>
      <c r="B130" s="77"/>
      <c r="C130" s="77"/>
      <c r="D130" s="77"/>
      <c r="E130" s="77"/>
    </row>
    <row r="131" spans="1:5" ht="13.2" x14ac:dyDescent="0.25">
      <c r="A131" s="77"/>
      <c r="B131" s="77"/>
      <c r="C131" s="77"/>
      <c r="D131" s="77"/>
      <c r="E131" s="77"/>
    </row>
    <row r="132" spans="1:5" ht="13.2" x14ac:dyDescent="0.25">
      <c r="A132" s="77"/>
      <c r="B132" s="138"/>
      <c r="C132" s="77"/>
      <c r="D132" s="77"/>
      <c r="E132" s="77"/>
    </row>
    <row r="133" spans="1:5" ht="13.2" x14ac:dyDescent="0.25">
      <c r="A133" s="77"/>
      <c r="B133" s="77"/>
      <c r="C133" s="77"/>
      <c r="D133" s="77"/>
      <c r="E133" s="77"/>
    </row>
    <row r="134" spans="1:5" ht="13.2" x14ac:dyDescent="0.25">
      <c r="A134" s="77"/>
      <c r="B134" s="138"/>
      <c r="C134" s="77"/>
      <c r="D134" s="77"/>
      <c r="E134" s="77"/>
    </row>
    <row r="135" spans="1:5" ht="13.2" x14ac:dyDescent="0.25">
      <c r="A135" s="77"/>
      <c r="B135" s="77"/>
      <c r="C135" s="77"/>
      <c r="D135" s="77"/>
      <c r="E135" s="77"/>
    </row>
    <row r="136" spans="1:5" ht="13.2" x14ac:dyDescent="0.25">
      <c r="A136" s="77"/>
      <c r="B136" s="138"/>
      <c r="C136" s="77"/>
      <c r="D136" s="77"/>
      <c r="E136" s="77"/>
    </row>
    <row r="137" spans="1:5" ht="13.2" x14ac:dyDescent="0.25">
      <c r="A137" s="77"/>
      <c r="B137" s="77"/>
      <c r="C137" s="77"/>
      <c r="D137" s="77"/>
      <c r="E137" s="77"/>
    </row>
    <row r="138" spans="1:5" ht="13.2" x14ac:dyDescent="0.25">
      <c r="A138" s="77"/>
      <c r="B138" s="77"/>
      <c r="C138" s="77"/>
      <c r="D138" s="77"/>
      <c r="E138" s="77"/>
    </row>
    <row r="139" spans="1:5" ht="13.2" x14ac:dyDescent="0.25">
      <c r="A139" s="77"/>
      <c r="B139" s="138"/>
      <c r="C139" s="77"/>
      <c r="D139" s="77"/>
      <c r="E139" s="77"/>
    </row>
    <row r="140" spans="1:5" ht="13.2" x14ac:dyDescent="0.25">
      <c r="A140" s="77"/>
      <c r="B140" s="77"/>
      <c r="C140" s="77"/>
      <c r="D140" s="77"/>
      <c r="E140" s="77"/>
    </row>
    <row r="141" spans="1:5" ht="13.2" x14ac:dyDescent="0.25">
      <c r="A141" s="77"/>
      <c r="B141" s="77"/>
      <c r="C141" s="77"/>
      <c r="D141" s="77"/>
      <c r="E141" s="77"/>
    </row>
    <row r="142" spans="1:5" ht="13.2" x14ac:dyDescent="0.25">
      <c r="A142" s="77"/>
      <c r="B142" s="138"/>
      <c r="C142" s="77"/>
      <c r="D142" s="77"/>
      <c r="E142" s="77"/>
    </row>
    <row r="143" spans="1:5" ht="13.2" x14ac:dyDescent="0.25">
      <c r="A143" s="77"/>
      <c r="B143" s="77"/>
      <c r="C143" s="77"/>
      <c r="D143" s="77"/>
      <c r="E143" s="77"/>
    </row>
    <row r="144" spans="1:5" ht="13.2" x14ac:dyDescent="0.25">
      <c r="A144" s="77"/>
      <c r="B144" s="77"/>
      <c r="C144" s="77"/>
      <c r="D144" s="77"/>
      <c r="E144" s="77"/>
    </row>
    <row r="145" spans="1:5" ht="13.2" x14ac:dyDescent="0.25">
      <c r="A145" s="77"/>
      <c r="B145" s="138"/>
      <c r="C145" s="77"/>
      <c r="D145" s="77"/>
      <c r="E145" s="77"/>
    </row>
    <row r="146" spans="1:5" ht="13.2" x14ac:dyDescent="0.25">
      <c r="A146" s="77"/>
      <c r="B146" s="77"/>
      <c r="C146" s="77"/>
      <c r="D146" s="77"/>
      <c r="E146" s="77"/>
    </row>
    <row r="147" spans="1:5" ht="13.2" x14ac:dyDescent="0.25">
      <c r="A147" s="77"/>
      <c r="B147" s="77"/>
      <c r="C147" s="77"/>
      <c r="D147" s="77"/>
      <c r="E147" s="77"/>
    </row>
    <row r="148" spans="1:5" ht="13.2" x14ac:dyDescent="0.25">
      <c r="A148" s="77"/>
      <c r="B148" s="138"/>
      <c r="C148" s="77"/>
      <c r="D148" s="77"/>
      <c r="E148" s="77"/>
    </row>
    <row r="149" spans="1:5" ht="13.2" x14ac:dyDescent="0.25">
      <c r="A149" s="77"/>
      <c r="B149" s="77"/>
      <c r="C149" s="77"/>
      <c r="D149" s="77"/>
      <c r="E149" s="77"/>
    </row>
    <row r="150" spans="1:5" ht="13.2" x14ac:dyDescent="0.25">
      <c r="A150" s="77"/>
      <c r="B150" s="77"/>
      <c r="C150" s="77"/>
      <c r="D150" s="77"/>
      <c r="E150" s="77"/>
    </row>
    <row r="151" spans="1:5" ht="13.2" x14ac:dyDescent="0.25">
      <c r="A151" s="77"/>
      <c r="B151" s="138"/>
      <c r="C151" s="77"/>
      <c r="D151" s="77"/>
      <c r="E151" s="77"/>
    </row>
    <row r="152" spans="1:5" ht="13.2" x14ac:dyDescent="0.25">
      <c r="A152" s="77"/>
      <c r="B152" s="77"/>
      <c r="C152" s="77"/>
      <c r="D152" s="77"/>
      <c r="E152" s="77"/>
    </row>
    <row r="153" spans="1:5" ht="13.2" x14ac:dyDescent="0.25">
      <c r="A153" s="77"/>
      <c r="B153" s="138"/>
      <c r="C153" s="77"/>
      <c r="D153" s="77"/>
      <c r="E153" s="77"/>
    </row>
    <row r="154" spans="1:5" ht="13.2" x14ac:dyDescent="0.25">
      <c r="A154" s="77"/>
      <c r="B154" s="77"/>
      <c r="C154" s="77"/>
      <c r="D154" s="77"/>
      <c r="E154" s="77"/>
    </row>
    <row r="155" spans="1:5" ht="13.2" x14ac:dyDescent="0.25">
      <c r="A155" s="77"/>
      <c r="B155" s="138"/>
      <c r="C155" s="77"/>
      <c r="D155" s="77"/>
      <c r="E155" s="77"/>
    </row>
    <row r="156" spans="1:5" ht="13.2" x14ac:dyDescent="0.25">
      <c r="A156" s="77"/>
      <c r="B156" s="77"/>
      <c r="C156" s="77"/>
      <c r="D156" s="77"/>
      <c r="E156" s="77"/>
    </row>
    <row r="157" spans="1:5" ht="13.2" x14ac:dyDescent="0.25">
      <c r="A157" s="77"/>
      <c r="B157" s="77"/>
      <c r="C157" s="77"/>
      <c r="D157" s="77"/>
      <c r="E157" s="77"/>
    </row>
    <row r="158" spans="1:5" ht="13.2" x14ac:dyDescent="0.25">
      <c r="A158" s="77"/>
      <c r="B158" s="138"/>
      <c r="C158" s="77"/>
      <c r="D158" s="77"/>
      <c r="E158" s="77"/>
    </row>
    <row r="159" spans="1:5" ht="13.2" x14ac:dyDescent="0.25">
      <c r="A159" s="77"/>
      <c r="B159" s="77"/>
      <c r="C159" s="77"/>
      <c r="D159" s="77"/>
      <c r="E159" s="77"/>
    </row>
    <row r="160" spans="1:5" ht="13.2" x14ac:dyDescent="0.25">
      <c r="A160" s="77"/>
      <c r="B160" s="77"/>
      <c r="C160" s="77"/>
      <c r="D160" s="77"/>
      <c r="E160" s="77"/>
    </row>
    <row r="161" spans="1:5" ht="13.2" x14ac:dyDescent="0.25">
      <c r="A161" s="77"/>
      <c r="B161" s="138"/>
      <c r="C161" s="77"/>
      <c r="D161" s="77"/>
      <c r="E161" s="77"/>
    </row>
    <row r="162" spans="1:5" ht="13.2" x14ac:dyDescent="0.25">
      <c r="A162" s="77"/>
      <c r="B162" s="77"/>
      <c r="C162" s="77"/>
      <c r="D162" s="77"/>
      <c r="E162" s="77"/>
    </row>
    <row r="163" spans="1:5" ht="13.2" x14ac:dyDescent="0.25">
      <c r="A163" s="77"/>
      <c r="B163" s="77"/>
      <c r="C163" s="77"/>
      <c r="D163" s="77"/>
      <c r="E163" s="77"/>
    </row>
    <row r="164" spans="1:5" ht="13.2" x14ac:dyDescent="0.25">
      <c r="A164" s="77"/>
      <c r="B164" s="138"/>
      <c r="C164" s="77"/>
      <c r="D164" s="77"/>
      <c r="E164" s="77"/>
    </row>
    <row r="165" spans="1:5" ht="13.2" x14ac:dyDescent="0.25">
      <c r="A165" s="77"/>
      <c r="B165" s="77"/>
      <c r="C165" s="77"/>
      <c r="D165" s="77"/>
      <c r="E165" s="77"/>
    </row>
    <row r="166" spans="1:5" ht="13.2" x14ac:dyDescent="0.25">
      <c r="A166" s="77"/>
      <c r="B166" s="77"/>
      <c r="C166" s="77"/>
      <c r="D166" s="77"/>
      <c r="E166" s="77"/>
    </row>
    <row r="167" spans="1:5" ht="13.2" x14ac:dyDescent="0.25">
      <c r="A167" s="77"/>
      <c r="B167" s="138"/>
      <c r="C167" s="77"/>
      <c r="D167" s="77"/>
      <c r="E167" s="77"/>
    </row>
    <row r="168" spans="1:5" ht="13.2" x14ac:dyDescent="0.25">
      <c r="A168" s="77"/>
      <c r="B168" s="77"/>
      <c r="C168" s="77"/>
      <c r="D168" s="77"/>
      <c r="E168" s="77"/>
    </row>
    <row r="169" spans="1:5" ht="13.2" x14ac:dyDescent="0.25">
      <c r="A169" s="77"/>
      <c r="B169" s="77"/>
      <c r="C169" s="77"/>
      <c r="D169" s="77"/>
      <c r="E169" s="77"/>
    </row>
    <row r="170" spans="1:5" ht="13.2" x14ac:dyDescent="0.25">
      <c r="A170" s="77"/>
      <c r="B170" s="138"/>
      <c r="C170" s="77"/>
      <c r="D170" s="77"/>
      <c r="E170" s="77"/>
    </row>
    <row r="171" spans="1:5" ht="13.2" x14ac:dyDescent="0.25">
      <c r="A171" s="77"/>
      <c r="B171" s="77"/>
      <c r="C171" s="77"/>
      <c r="D171" s="77"/>
      <c r="E171" s="77"/>
    </row>
    <row r="172" spans="1:5" ht="13.2" x14ac:dyDescent="0.25">
      <c r="A172" s="77"/>
      <c r="B172" s="138"/>
      <c r="C172" s="77"/>
      <c r="D172" s="77"/>
      <c r="E172" s="77"/>
    </row>
    <row r="173" spans="1:5" ht="13.2" x14ac:dyDescent="0.25">
      <c r="A173" s="77"/>
      <c r="B173" s="77"/>
      <c r="C173" s="77"/>
      <c r="D173" s="77"/>
      <c r="E173" s="77"/>
    </row>
    <row r="174" spans="1:5" ht="13.2" x14ac:dyDescent="0.25">
      <c r="A174" s="77"/>
      <c r="B174" s="138"/>
      <c r="C174" s="77"/>
      <c r="D174" s="77"/>
      <c r="E174" s="77"/>
    </row>
    <row r="175" spans="1:5" ht="13.2" x14ac:dyDescent="0.25">
      <c r="A175" s="77"/>
      <c r="B175" s="77"/>
      <c r="C175" s="77"/>
      <c r="D175" s="77"/>
      <c r="E175" s="77"/>
    </row>
    <row r="176" spans="1:5" ht="13.2" x14ac:dyDescent="0.25">
      <c r="A176" s="77"/>
      <c r="B176" s="77"/>
      <c r="C176" s="77"/>
      <c r="D176" s="77"/>
      <c r="E176" s="77"/>
    </row>
    <row r="177" spans="1:5" ht="13.2" x14ac:dyDescent="0.25">
      <c r="A177" s="77"/>
      <c r="B177" s="138"/>
      <c r="C177" s="77"/>
      <c r="D177" s="77"/>
      <c r="E177" s="77"/>
    </row>
    <row r="178" spans="1:5" ht="13.2" x14ac:dyDescent="0.25">
      <c r="A178" s="77"/>
      <c r="B178" s="77"/>
      <c r="C178" s="77"/>
      <c r="D178" s="77"/>
      <c r="E178" s="77"/>
    </row>
    <row r="179" spans="1:5" ht="13.2" x14ac:dyDescent="0.25">
      <c r="A179" s="77"/>
      <c r="B179" s="77"/>
      <c r="C179" s="77"/>
      <c r="D179" s="77"/>
      <c r="E179" s="77"/>
    </row>
    <row r="180" spans="1:5" ht="13.2" x14ac:dyDescent="0.25">
      <c r="A180" s="77"/>
      <c r="B180" s="138"/>
      <c r="C180" s="77"/>
      <c r="D180" s="77"/>
      <c r="E180" s="77"/>
    </row>
    <row r="181" spans="1:5" ht="13.2" x14ac:dyDescent="0.25">
      <c r="A181" s="77"/>
      <c r="B181" s="77"/>
      <c r="C181" s="77"/>
      <c r="D181" s="77"/>
      <c r="E181" s="77"/>
    </row>
    <row r="182" spans="1:5" ht="13.2" x14ac:dyDescent="0.25">
      <c r="A182" s="77"/>
      <c r="B182" s="77"/>
      <c r="C182" s="77"/>
      <c r="D182" s="77"/>
      <c r="E182" s="77"/>
    </row>
    <row r="183" spans="1:5" ht="13.2" x14ac:dyDescent="0.25">
      <c r="A183" s="77"/>
      <c r="B183" s="138"/>
      <c r="C183" s="77"/>
      <c r="D183" s="77"/>
      <c r="E183" s="77"/>
    </row>
    <row r="184" spans="1:5" ht="13.2" x14ac:dyDescent="0.25">
      <c r="A184" s="77"/>
      <c r="B184" s="77"/>
      <c r="C184" s="77"/>
      <c r="D184" s="77"/>
      <c r="E184" s="77"/>
    </row>
    <row r="185" spans="1:5" ht="13.2" x14ac:dyDescent="0.25">
      <c r="A185" s="77"/>
      <c r="B185" s="77"/>
      <c r="C185" s="77"/>
      <c r="D185" s="77"/>
      <c r="E185" s="77"/>
    </row>
    <row r="186" spans="1:5" ht="13.2" x14ac:dyDescent="0.25">
      <c r="A186" s="77"/>
      <c r="B186" s="138"/>
      <c r="C186" s="77"/>
      <c r="D186" s="77"/>
      <c r="E186" s="77"/>
    </row>
    <row r="187" spans="1:5" ht="13.2" x14ac:dyDescent="0.25">
      <c r="A187" s="77"/>
      <c r="B187" s="77"/>
      <c r="C187" s="77"/>
      <c r="D187" s="77"/>
      <c r="E187" s="77"/>
    </row>
    <row r="188" spans="1:5" ht="13.2" x14ac:dyDescent="0.25">
      <c r="A188" s="77"/>
      <c r="B188" s="77"/>
      <c r="C188" s="77"/>
      <c r="D188" s="77"/>
      <c r="E188" s="77"/>
    </row>
    <row r="189" spans="1:5" ht="13.2" x14ac:dyDescent="0.25">
      <c r="A189" s="77"/>
      <c r="B189" s="138"/>
      <c r="C189" s="77"/>
      <c r="D189" s="77"/>
      <c r="E189" s="77"/>
    </row>
    <row r="190" spans="1:5" ht="13.2" x14ac:dyDescent="0.25">
      <c r="A190" s="77"/>
      <c r="B190" s="77"/>
      <c r="C190" s="77"/>
      <c r="D190" s="77"/>
      <c r="E190" s="77"/>
    </row>
    <row r="191" spans="1:5" ht="13.2" x14ac:dyDescent="0.25">
      <c r="A191" s="77"/>
      <c r="B191" s="138"/>
      <c r="C191" s="77"/>
      <c r="D191" s="77"/>
      <c r="E191" s="77"/>
    </row>
    <row r="192" spans="1:5" ht="13.2" x14ac:dyDescent="0.25">
      <c r="A192" s="77"/>
      <c r="B192" s="77"/>
      <c r="C192" s="77"/>
      <c r="D192" s="77"/>
      <c r="E192" s="77"/>
    </row>
    <row r="193" spans="1:5" ht="13.2" x14ac:dyDescent="0.25">
      <c r="A193" s="77"/>
      <c r="B193" s="138"/>
      <c r="C193" s="77"/>
      <c r="D193" s="77"/>
      <c r="E193" s="77"/>
    </row>
    <row r="194" spans="1:5" ht="13.2" x14ac:dyDescent="0.25">
      <c r="A194" s="77"/>
      <c r="B194" s="77"/>
      <c r="C194" s="77"/>
      <c r="D194" s="77"/>
      <c r="E194" s="77"/>
    </row>
    <row r="195" spans="1:5" ht="13.2" x14ac:dyDescent="0.25">
      <c r="A195" s="77"/>
      <c r="B195" s="77"/>
      <c r="C195" s="77"/>
      <c r="D195" s="77"/>
      <c r="E195" s="77"/>
    </row>
    <row r="196" spans="1:5" ht="13.2" x14ac:dyDescent="0.25">
      <c r="A196" s="77"/>
      <c r="B196" s="138"/>
      <c r="C196" s="77"/>
      <c r="D196" s="77"/>
      <c r="E196" s="77"/>
    </row>
    <row r="197" spans="1:5" ht="13.2" x14ac:dyDescent="0.25">
      <c r="A197" s="77"/>
      <c r="B197" s="77"/>
      <c r="C197" s="77"/>
      <c r="D197" s="77"/>
      <c r="E197" s="77"/>
    </row>
    <row r="198" spans="1:5" ht="13.2" x14ac:dyDescent="0.25">
      <c r="A198" s="77"/>
      <c r="B198" s="77"/>
      <c r="C198" s="77"/>
      <c r="D198" s="77"/>
      <c r="E198" s="77"/>
    </row>
    <row r="199" spans="1:5" ht="13.2" x14ac:dyDescent="0.25">
      <c r="A199" s="77"/>
      <c r="B199" s="138"/>
      <c r="C199" s="77"/>
      <c r="D199" s="77"/>
      <c r="E199" s="77"/>
    </row>
    <row r="200" spans="1:5" ht="13.2" x14ac:dyDescent="0.25">
      <c r="A200" s="77"/>
      <c r="B200" s="77"/>
      <c r="C200" s="77"/>
      <c r="D200" s="77"/>
      <c r="E200" s="77"/>
    </row>
    <row r="201" spans="1:5" ht="13.2" x14ac:dyDescent="0.25">
      <c r="A201" s="77"/>
      <c r="B201" s="77"/>
      <c r="C201" s="77"/>
      <c r="D201" s="77"/>
      <c r="E201" s="77"/>
    </row>
    <row r="202" spans="1:5" ht="13.2" x14ac:dyDescent="0.25">
      <c r="A202" s="77"/>
      <c r="B202" s="138"/>
      <c r="C202" s="77"/>
      <c r="D202" s="77"/>
      <c r="E202" s="77"/>
    </row>
    <row r="203" spans="1:5" ht="13.2" x14ac:dyDescent="0.25">
      <c r="A203" s="77"/>
      <c r="B203" s="77"/>
      <c r="C203" s="77"/>
      <c r="D203" s="77"/>
      <c r="E203" s="77"/>
    </row>
    <row r="204" spans="1:5" ht="13.2" x14ac:dyDescent="0.25">
      <c r="A204" s="77"/>
      <c r="B204" s="77"/>
      <c r="C204" s="77"/>
      <c r="D204" s="77"/>
      <c r="E204" s="77"/>
    </row>
    <row r="205" spans="1:5" ht="13.2" x14ac:dyDescent="0.25">
      <c r="A205" s="77"/>
      <c r="B205" s="138"/>
      <c r="C205" s="77"/>
      <c r="D205" s="77"/>
      <c r="E205" s="77"/>
    </row>
    <row r="206" spans="1:5" ht="13.2" x14ac:dyDescent="0.25">
      <c r="A206" s="77"/>
      <c r="B206" s="77"/>
      <c r="C206" s="77"/>
      <c r="D206" s="77"/>
      <c r="E206" s="77"/>
    </row>
    <row r="207" spans="1:5" ht="13.2" x14ac:dyDescent="0.25">
      <c r="A207" s="77"/>
      <c r="B207" s="77"/>
      <c r="C207" s="77"/>
      <c r="D207" s="77"/>
      <c r="E207" s="77"/>
    </row>
    <row r="208" spans="1:5" ht="13.2" x14ac:dyDescent="0.25">
      <c r="A208" s="77"/>
      <c r="B208" s="138"/>
      <c r="C208" s="77"/>
      <c r="D208" s="77"/>
      <c r="E208" s="77"/>
    </row>
    <row r="209" spans="1:5" ht="13.2" x14ac:dyDescent="0.25">
      <c r="A209" s="77"/>
      <c r="B209" s="77"/>
      <c r="C209" s="77"/>
      <c r="D209" s="77"/>
      <c r="E209" s="77"/>
    </row>
    <row r="210" spans="1:5" ht="13.2" x14ac:dyDescent="0.25">
      <c r="A210" s="77"/>
      <c r="B210" s="138"/>
      <c r="C210" s="77"/>
      <c r="D210" s="77"/>
      <c r="E210" s="77"/>
    </row>
    <row r="211" spans="1:5" ht="13.2" x14ac:dyDescent="0.25">
      <c r="A211" s="77"/>
      <c r="B211" s="77"/>
      <c r="C211" s="77"/>
      <c r="D211" s="77"/>
      <c r="E211" s="77"/>
    </row>
    <row r="212" spans="1:5" ht="13.2" x14ac:dyDescent="0.25">
      <c r="A212" s="77"/>
      <c r="B212" s="138"/>
      <c r="C212" s="77"/>
      <c r="D212" s="77"/>
      <c r="E212" s="77"/>
    </row>
    <row r="213" spans="1:5" ht="13.2" x14ac:dyDescent="0.25">
      <c r="A213" s="77"/>
      <c r="B213" s="77"/>
      <c r="C213" s="77"/>
      <c r="D213" s="77"/>
      <c r="E213" s="77"/>
    </row>
    <row r="214" spans="1:5" ht="13.2" x14ac:dyDescent="0.25">
      <c r="A214" s="77"/>
      <c r="B214" s="77"/>
      <c r="C214" s="77"/>
      <c r="D214" s="77"/>
      <c r="E214" s="77"/>
    </row>
    <row r="215" spans="1:5" ht="13.2" x14ac:dyDescent="0.25">
      <c r="A215" s="77"/>
      <c r="B215" s="138"/>
      <c r="C215" s="77"/>
      <c r="D215" s="77"/>
      <c r="E215" s="77"/>
    </row>
    <row r="216" spans="1:5" ht="13.2" x14ac:dyDescent="0.25">
      <c r="A216" s="77"/>
      <c r="B216" s="77"/>
      <c r="C216" s="77"/>
      <c r="D216" s="77"/>
      <c r="E216" s="77"/>
    </row>
    <row r="217" spans="1:5" ht="13.2" x14ac:dyDescent="0.25">
      <c r="A217" s="77"/>
      <c r="B217" s="77"/>
      <c r="C217" s="77"/>
      <c r="D217" s="77"/>
      <c r="E217" s="77"/>
    </row>
    <row r="218" spans="1:5" ht="13.2" x14ac:dyDescent="0.25">
      <c r="A218" s="77"/>
      <c r="B218" s="138"/>
      <c r="C218" s="77"/>
      <c r="D218" s="77"/>
      <c r="E218" s="77"/>
    </row>
    <row r="219" spans="1:5" ht="13.2" x14ac:dyDescent="0.25">
      <c r="A219" s="77"/>
      <c r="B219" s="77"/>
      <c r="C219" s="77"/>
      <c r="D219" s="77"/>
      <c r="E219" s="77"/>
    </row>
    <row r="220" spans="1:5" ht="13.2" x14ac:dyDescent="0.25">
      <c r="A220" s="77"/>
      <c r="B220" s="77"/>
      <c r="C220" s="77"/>
      <c r="D220" s="77"/>
      <c r="E220" s="77"/>
    </row>
    <row r="221" spans="1:5" ht="13.2" x14ac:dyDescent="0.25">
      <c r="A221" s="77"/>
      <c r="B221" s="138"/>
      <c r="C221" s="77"/>
      <c r="D221" s="77"/>
      <c r="E221" s="77"/>
    </row>
    <row r="222" spans="1:5" ht="13.2" x14ac:dyDescent="0.25">
      <c r="A222" s="77"/>
      <c r="B222" s="77"/>
      <c r="C222" s="77"/>
      <c r="D222" s="77"/>
      <c r="E222" s="77"/>
    </row>
    <row r="223" spans="1:5" ht="13.2" x14ac:dyDescent="0.25">
      <c r="A223" s="77"/>
      <c r="B223" s="77"/>
      <c r="C223" s="77"/>
      <c r="D223" s="77"/>
      <c r="E223" s="77"/>
    </row>
    <row r="224" spans="1:5" ht="13.2" x14ac:dyDescent="0.25">
      <c r="A224" s="77"/>
      <c r="B224" s="138"/>
      <c r="C224" s="77"/>
      <c r="D224" s="77"/>
      <c r="E224" s="77"/>
    </row>
    <row r="225" spans="1:5" ht="13.2" x14ac:dyDescent="0.25">
      <c r="A225" s="77"/>
      <c r="B225" s="77"/>
      <c r="C225" s="77"/>
      <c r="D225" s="77"/>
      <c r="E225" s="77"/>
    </row>
    <row r="226" spans="1:5" ht="13.2" x14ac:dyDescent="0.25">
      <c r="A226" s="77"/>
      <c r="B226" s="77"/>
      <c r="C226" s="77"/>
      <c r="D226" s="77"/>
      <c r="E226" s="77"/>
    </row>
    <row r="227" spans="1:5" ht="13.2" x14ac:dyDescent="0.25">
      <c r="A227" s="77"/>
      <c r="B227" s="138"/>
      <c r="C227" s="77"/>
      <c r="D227" s="77"/>
      <c r="E227" s="77"/>
    </row>
    <row r="228" spans="1:5" ht="13.2" x14ac:dyDescent="0.25">
      <c r="A228" s="77"/>
      <c r="B228" s="77"/>
      <c r="C228" s="77"/>
      <c r="D228" s="77"/>
      <c r="E228" s="77"/>
    </row>
    <row r="229" spans="1:5" ht="13.2" x14ac:dyDescent="0.25">
      <c r="A229" s="77"/>
      <c r="B229" s="138"/>
      <c r="C229" s="77"/>
      <c r="D229" s="77"/>
      <c r="E229" s="77"/>
    </row>
    <row r="230" spans="1:5" ht="13.2" x14ac:dyDescent="0.25">
      <c r="A230" s="77"/>
      <c r="B230" s="77"/>
      <c r="C230" s="77"/>
      <c r="D230" s="77"/>
      <c r="E230" s="77"/>
    </row>
    <row r="231" spans="1:5" ht="13.2" x14ac:dyDescent="0.25">
      <c r="A231" s="77"/>
      <c r="B231" s="138"/>
      <c r="C231" s="77"/>
      <c r="D231" s="77"/>
      <c r="E231" s="77"/>
    </row>
    <row r="232" spans="1:5" ht="13.2" x14ac:dyDescent="0.25">
      <c r="A232" s="77"/>
      <c r="B232" s="77"/>
      <c r="C232" s="77"/>
      <c r="D232" s="77"/>
      <c r="E232" s="77"/>
    </row>
    <row r="233" spans="1:5" ht="13.2" x14ac:dyDescent="0.25">
      <c r="A233" s="77"/>
      <c r="B233" s="77"/>
      <c r="C233" s="77"/>
      <c r="D233" s="77"/>
      <c r="E233" s="77"/>
    </row>
    <row r="234" spans="1:5" ht="13.2" x14ac:dyDescent="0.25">
      <c r="A234" s="77"/>
      <c r="B234" s="138"/>
      <c r="C234" s="77"/>
      <c r="D234" s="77"/>
      <c r="E234" s="77"/>
    </row>
    <row r="235" spans="1:5" ht="13.2" x14ac:dyDescent="0.25">
      <c r="A235" s="77"/>
      <c r="B235" s="77"/>
      <c r="C235" s="77"/>
      <c r="D235" s="77"/>
      <c r="E235" s="77"/>
    </row>
    <row r="236" spans="1:5" ht="13.2" x14ac:dyDescent="0.25">
      <c r="A236" s="77"/>
      <c r="B236" s="77"/>
      <c r="C236" s="77"/>
      <c r="D236" s="77"/>
      <c r="E236" s="77"/>
    </row>
    <row r="237" spans="1:5" ht="13.2" x14ac:dyDescent="0.25">
      <c r="A237" s="77"/>
      <c r="B237" s="138"/>
      <c r="C237" s="77"/>
      <c r="D237" s="77"/>
      <c r="E237" s="77"/>
    </row>
    <row r="238" spans="1:5" ht="13.2" x14ac:dyDescent="0.25">
      <c r="A238" s="77"/>
      <c r="B238" s="77"/>
      <c r="C238" s="77"/>
      <c r="D238" s="77"/>
      <c r="E238" s="77"/>
    </row>
    <row r="239" spans="1:5" ht="13.2" x14ac:dyDescent="0.25">
      <c r="A239" s="77"/>
      <c r="B239" s="77"/>
      <c r="C239" s="77"/>
      <c r="D239" s="77"/>
      <c r="E239" s="77"/>
    </row>
    <row r="240" spans="1:5" ht="13.2" x14ac:dyDescent="0.25">
      <c r="A240" s="77"/>
      <c r="B240" s="138"/>
      <c r="C240" s="77"/>
      <c r="D240" s="77"/>
      <c r="E240" s="77"/>
    </row>
    <row r="241" spans="1:5" ht="13.2" x14ac:dyDescent="0.25">
      <c r="A241" s="77"/>
      <c r="B241" s="77"/>
      <c r="C241" s="77"/>
      <c r="D241" s="77"/>
      <c r="E241" s="77"/>
    </row>
    <row r="242" spans="1:5" ht="13.2" x14ac:dyDescent="0.25">
      <c r="A242" s="77"/>
      <c r="B242" s="77"/>
      <c r="C242" s="77"/>
      <c r="D242" s="77"/>
      <c r="E242" s="77"/>
    </row>
    <row r="243" spans="1:5" ht="13.2" x14ac:dyDescent="0.25">
      <c r="A243" s="77"/>
      <c r="B243" s="138"/>
      <c r="C243" s="77"/>
      <c r="D243" s="77"/>
      <c r="E243" s="77"/>
    </row>
    <row r="244" spans="1:5" ht="13.2" x14ac:dyDescent="0.25">
      <c r="A244" s="77"/>
      <c r="B244" s="77"/>
      <c r="C244" s="77"/>
      <c r="D244" s="77"/>
      <c r="E244" s="77"/>
    </row>
    <row r="245" spans="1:5" ht="13.2" x14ac:dyDescent="0.25">
      <c r="A245" s="77"/>
      <c r="B245" s="77"/>
      <c r="C245" s="77"/>
      <c r="D245" s="77"/>
      <c r="E245" s="77"/>
    </row>
    <row r="246" spans="1:5" ht="13.2" x14ac:dyDescent="0.25">
      <c r="A246" s="77"/>
      <c r="B246" s="138"/>
      <c r="C246" s="77"/>
      <c r="D246" s="77"/>
      <c r="E246" s="77"/>
    </row>
    <row r="247" spans="1:5" ht="13.2" x14ac:dyDescent="0.25">
      <c r="A247" s="77"/>
      <c r="B247" s="77"/>
      <c r="C247" s="77"/>
      <c r="D247" s="77"/>
      <c r="E247" s="77"/>
    </row>
    <row r="248" spans="1:5" ht="13.2" x14ac:dyDescent="0.25">
      <c r="A248" s="77"/>
      <c r="B248" s="138"/>
      <c r="C248" s="77"/>
      <c r="D248" s="77"/>
      <c r="E248" s="77"/>
    </row>
    <row r="249" spans="1:5" ht="13.2" x14ac:dyDescent="0.25">
      <c r="A249" s="77"/>
      <c r="B249" s="77"/>
      <c r="C249" s="77"/>
      <c r="D249" s="77"/>
      <c r="E249" s="77"/>
    </row>
    <row r="250" spans="1:5" ht="13.2" x14ac:dyDescent="0.25">
      <c r="A250" s="77"/>
      <c r="B250" s="138"/>
      <c r="C250" s="77"/>
      <c r="D250" s="77"/>
      <c r="E250" s="77"/>
    </row>
    <row r="251" spans="1:5" ht="13.2" x14ac:dyDescent="0.25">
      <c r="A251" s="77"/>
      <c r="B251" s="77"/>
      <c r="C251" s="77"/>
      <c r="D251" s="77"/>
      <c r="E251" s="77"/>
    </row>
    <row r="252" spans="1:5" ht="13.2" x14ac:dyDescent="0.25">
      <c r="A252" s="77"/>
      <c r="B252" s="77"/>
      <c r="C252" s="77"/>
      <c r="D252" s="77"/>
      <c r="E252" s="77"/>
    </row>
    <row r="253" spans="1:5" ht="13.2" x14ac:dyDescent="0.25">
      <c r="A253" s="77"/>
      <c r="B253" s="138"/>
      <c r="C253" s="77"/>
      <c r="D253" s="77"/>
      <c r="E253" s="77"/>
    </row>
    <row r="254" spans="1:5" ht="13.2" x14ac:dyDescent="0.25">
      <c r="A254" s="77"/>
      <c r="B254" s="77"/>
      <c r="C254" s="77"/>
      <c r="D254" s="77"/>
      <c r="E254" s="77"/>
    </row>
    <row r="255" spans="1:5" ht="13.2" x14ac:dyDescent="0.25">
      <c r="A255" s="77"/>
      <c r="B255" s="77"/>
      <c r="C255" s="77"/>
      <c r="D255" s="77"/>
      <c r="E255" s="77"/>
    </row>
    <row r="256" spans="1:5" ht="13.2" x14ac:dyDescent="0.25">
      <c r="A256" s="77"/>
      <c r="B256" s="138"/>
      <c r="C256" s="77"/>
      <c r="D256" s="77"/>
      <c r="E256" s="77"/>
    </row>
    <row r="257" spans="1:5" ht="13.2" x14ac:dyDescent="0.25">
      <c r="A257" s="77"/>
      <c r="B257" s="77"/>
      <c r="C257" s="77"/>
      <c r="D257" s="77"/>
      <c r="E257" s="77"/>
    </row>
    <row r="258" spans="1:5" ht="13.2" x14ac:dyDescent="0.25">
      <c r="A258" s="77"/>
      <c r="B258" s="77"/>
      <c r="C258" s="77"/>
      <c r="D258" s="77"/>
      <c r="E258" s="77"/>
    </row>
    <row r="259" spans="1:5" ht="13.2" x14ac:dyDescent="0.25">
      <c r="A259" s="77"/>
      <c r="B259" s="138"/>
      <c r="C259" s="77"/>
      <c r="D259" s="77"/>
      <c r="E259" s="77"/>
    </row>
    <row r="260" spans="1:5" ht="13.2" x14ac:dyDescent="0.25">
      <c r="A260" s="77"/>
      <c r="B260" s="77"/>
      <c r="C260" s="77"/>
      <c r="D260" s="77"/>
      <c r="E260" s="77"/>
    </row>
    <row r="261" spans="1:5" ht="13.2" x14ac:dyDescent="0.25">
      <c r="A261" s="77"/>
      <c r="B261" s="77"/>
      <c r="C261" s="77"/>
      <c r="D261" s="77"/>
      <c r="E261" s="77"/>
    </row>
    <row r="262" spans="1:5" ht="13.2" x14ac:dyDescent="0.25">
      <c r="A262" s="77"/>
      <c r="B262" s="138"/>
      <c r="C262" s="77"/>
      <c r="D262" s="77"/>
      <c r="E262" s="77"/>
    </row>
    <row r="263" spans="1:5" ht="13.2" x14ac:dyDescent="0.25">
      <c r="A263" s="77"/>
      <c r="B263" s="77"/>
      <c r="C263" s="77"/>
      <c r="D263" s="77"/>
      <c r="E263" s="77"/>
    </row>
    <row r="264" spans="1:5" ht="13.2" x14ac:dyDescent="0.25">
      <c r="A264" s="77"/>
      <c r="B264" s="77"/>
      <c r="C264" s="77"/>
      <c r="D264" s="77"/>
      <c r="E264" s="77"/>
    </row>
    <row r="265" spans="1:5" ht="13.2" x14ac:dyDescent="0.25">
      <c r="A265" s="77"/>
      <c r="B265" s="138"/>
      <c r="C265" s="77"/>
      <c r="D265" s="77"/>
      <c r="E265" s="77"/>
    </row>
    <row r="266" spans="1:5" ht="13.2" x14ac:dyDescent="0.25">
      <c r="A266" s="77"/>
      <c r="B266" s="77"/>
      <c r="C266" s="77"/>
      <c r="D266" s="77"/>
      <c r="E266" s="77"/>
    </row>
    <row r="267" spans="1:5" ht="13.2" x14ac:dyDescent="0.25">
      <c r="A267" s="77"/>
      <c r="B267" s="138"/>
      <c r="C267" s="77"/>
      <c r="D267" s="77"/>
      <c r="E267" s="77"/>
    </row>
    <row r="268" spans="1:5" ht="13.2" x14ac:dyDescent="0.25">
      <c r="A268" s="77"/>
      <c r="B268" s="77"/>
      <c r="C268" s="77"/>
      <c r="D268" s="77"/>
      <c r="E268" s="77"/>
    </row>
    <row r="269" spans="1:5" ht="13.2" x14ac:dyDescent="0.25">
      <c r="A269" s="77"/>
      <c r="B269" s="138"/>
      <c r="C269" s="77"/>
      <c r="D269" s="77"/>
      <c r="E269" s="77"/>
    </row>
    <row r="270" spans="1:5" ht="13.2" x14ac:dyDescent="0.25">
      <c r="A270" s="77"/>
      <c r="B270" s="77"/>
      <c r="C270" s="77"/>
      <c r="D270" s="77"/>
      <c r="E270" s="77"/>
    </row>
    <row r="271" spans="1:5" ht="13.2" x14ac:dyDescent="0.25">
      <c r="A271" s="77"/>
      <c r="B271" s="77"/>
      <c r="C271" s="77"/>
      <c r="D271" s="77"/>
      <c r="E271" s="77"/>
    </row>
    <row r="272" spans="1:5" ht="13.2" x14ac:dyDescent="0.25">
      <c r="A272" s="77"/>
      <c r="B272" s="138"/>
      <c r="C272" s="77"/>
      <c r="D272" s="77"/>
      <c r="E272" s="77"/>
    </row>
    <row r="273" spans="1:5" ht="13.2" x14ac:dyDescent="0.25">
      <c r="A273" s="77"/>
      <c r="B273" s="77"/>
      <c r="C273" s="77"/>
      <c r="D273" s="77"/>
      <c r="E273" s="77"/>
    </row>
    <row r="274" spans="1:5" ht="13.2" x14ac:dyDescent="0.25">
      <c r="A274" s="77"/>
      <c r="B274" s="77"/>
      <c r="C274" s="77"/>
      <c r="D274" s="77"/>
      <c r="E274" s="77"/>
    </row>
    <row r="275" spans="1:5" ht="13.2" x14ac:dyDescent="0.25">
      <c r="A275" s="77"/>
      <c r="B275" s="138"/>
      <c r="C275" s="77"/>
      <c r="D275" s="77"/>
      <c r="E275" s="77"/>
    </row>
    <row r="276" spans="1:5" ht="13.2" x14ac:dyDescent="0.25">
      <c r="A276" s="77"/>
      <c r="B276" s="77"/>
      <c r="C276" s="77"/>
      <c r="D276" s="77"/>
      <c r="E276" s="77"/>
    </row>
    <row r="277" spans="1:5" ht="13.2" x14ac:dyDescent="0.25">
      <c r="A277" s="77"/>
      <c r="B277" s="77"/>
      <c r="C277" s="77"/>
      <c r="D277" s="77"/>
      <c r="E277" s="77"/>
    </row>
    <row r="278" spans="1:5" ht="13.2" x14ac:dyDescent="0.25">
      <c r="A278" s="77"/>
      <c r="B278" s="138"/>
      <c r="C278" s="77"/>
      <c r="D278" s="77"/>
      <c r="E278" s="77"/>
    </row>
    <row r="279" spans="1:5" ht="13.2" x14ac:dyDescent="0.25">
      <c r="A279" s="77"/>
      <c r="B279" s="77"/>
      <c r="C279" s="77"/>
      <c r="D279" s="77"/>
      <c r="E279" s="77"/>
    </row>
    <row r="280" spans="1:5" ht="13.2" x14ac:dyDescent="0.25">
      <c r="A280" s="77"/>
      <c r="B280" s="77"/>
      <c r="C280" s="77"/>
      <c r="D280" s="77"/>
      <c r="E280" s="77"/>
    </row>
    <row r="281" spans="1:5" ht="13.2" x14ac:dyDescent="0.25">
      <c r="A281" s="77"/>
      <c r="B281" s="138"/>
      <c r="C281" s="77"/>
      <c r="D281" s="77"/>
      <c r="E281" s="77"/>
    </row>
    <row r="282" spans="1:5" ht="13.2" x14ac:dyDescent="0.25">
      <c r="A282" s="77"/>
      <c r="B282" s="77"/>
      <c r="C282" s="77"/>
      <c r="D282" s="77"/>
      <c r="E282" s="77"/>
    </row>
    <row r="283" spans="1:5" ht="13.2" x14ac:dyDescent="0.25">
      <c r="A283" s="77"/>
      <c r="B283" s="77"/>
      <c r="C283" s="77"/>
      <c r="D283" s="77"/>
      <c r="E283" s="77"/>
    </row>
    <row r="284" spans="1:5" ht="13.2" x14ac:dyDescent="0.25">
      <c r="A284" s="77"/>
      <c r="B284" s="138"/>
      <c r="C284" s="77"/>
      <c r="D284" s="77"/>
      <c r="E284" s="77"/>
    </row>
    <row r="285" spans="1:5" ht="13.2" x14ac:dyDescent="0.25">
      <c r="A285" s="77"/>
      <c r="B285" s="77"/>
      <c r="C285" s="77"/>
      <c r="D285" s="77"/>
      <c r="E285" s="77"/>
    </row>
    <row r="286" spans="1:5" ht="13.2" x14ac:dyDescent="0.25">
      <c r="A286" s="77"/>
      <c r="B286" s="138"/>
      <c r="C286" s="77"/>
      <c r="D286" s="77"/>
      <c r="E286" s="77"/>
    </row>
    <row r="287" spans="1:5" ht="13.2" x14ac:dyDescent="0.25">
      <c r="A287" s="77"/>
      <c r="B287" s="77"/>
      <c r="C287" s="77"/>
      <c r="D287" s="77"/>
      <c r="E287" s="77"/>
    </row>
    <row r="288" spans="1:5" ht="13.2" x14ac:dyDescent="0.25">
      <c r="A288" s="77"/>
      <c r="B288" s="138"/>
      <c r="C288" s="77"/>
      <c r="D288" s="77"/>
      <c r="E288" s="77"/>
    </row>
    <row r="289" spans="1:5" ht="13.2" x14ac:dyDescent="0.25">
      <c r="A289" s="77"/>
      <c r="B289" s="77"/>
      <c r="C289" s="77"/>
      <c r="D289" s="77"/>
      <c r="E289" s="77"/>
    </row>
    <row r="290" spans="1:5" ht="13.2" x14ac:dyDescent="0.25">
      <c r="A290" s="77"/>
      <c r="B290" s="77"/>
      <c r="C290" s="77"/>
      <c r="D290" s="77"/>
      <c r="E290" s="77"/>
    </row>
    <row r="291" spans="1:5" ht="13.2" x14ac:dyDescent="0.25">
      <c r="A291" s="77"/>
      <c r="B291" s="138"/>
      <c r="C291" s="77"/>
      <c r="D291" s="77"/>
      <c r="E291" s="77"/>
    </row>
    <row r="292" spans="1:5" ht="13.2" x14ac:dyDescent="0.25">
      <c r="A292" s="77"/>
      <c r="B292" s="77"/>
      <c r="C292" s="77"/>
      <c r="D292" s="77"/>
      <c r="E292" s="77"/>
    </row>
    <row r="293" spans="1:5" ht="13.2" x14ac:dyDescent="0.25">
      <c r="A293" s="77"/>
      <c r="B293" s="77"/>
      <c r="C293" s="77"/>
      <c r="D293" s="77"/>
      <c r="E293" s="77"/>
    </row>
    <row r="294" spans="1:5" ht="13.2" x14ac:dyDescent="0.25">
      <c r="A294" s="77"/>
      <c r="B294" s="138"/>
      <c r="C294" s="77"/>
      <c r="D294" s="77"/>
      <c r="E294" s="77"/>
    </row>
    <row r="295" spans="1:5" ht="13.2" x14ac:dyDescent="0.25">
      <c r="A295" s="77"/>
      <c r="B295" s="77"/>
      <c r="C295" s="77"/>
      <c r="D295" s="77"/>
      <c r="E295" s="77"/>
    </row>
    <row r="296" spans="1:5" ht="13.2" x14ac:dyDescent="0.25">
      <c r="A296" s="77"/>
      <c r="B296" s="77"/>
      <c r="C296" s="77"/>
      <c r="D296" s="77"/>
      <c r="E296" s="77"/>
    </row>
    <row r="297" spans="1:5" ht="13.2" x14ac:dyDescent="0.25">
      <c r="A297" s="77"/>
      <c r="B297" s="138"/>
      <c r="C297" s="77"/>
      <c r="D297" s="77"/>
      <c r="E297" s="77"/>
    </row>
    <row r="298" spans="1:5" ht="13.2" x14ac:dyDescent="0.25">
      <c r="A298" s="77"/>
      <c r="B298" s="77"/>
      <c r="C298" s="77"/>
      <c r="D298" s="77"/>
      <c r="E298" s="77"/>
    </row>
    <row r="299" spans="1:5" ht="13.2" x14ac:dyDescent="0.25">
      <c r="A299" s="77"/>
      <c r="B299" s="77"/>
      <c r="C299" s="77"/>
      <c r="D299" s="77"/>
      <c r="E299" s="77"/>
    </row>
    <row r="300" spans="1:5" ht="13.2" x14ac:dyDescent="0.25">
      <c r="A300" s="77"/>
      <c r="B300" s="138"/>
      <c r="C300" s="77"/>
      <c r="D300" s="77"/>
      <c r="E300" s="77"/>
    </row>
    <row r="301" spans="1:5" ht="13.2" x14ac:dyDescent="0.25">
      <c r="A301" s="77"/>
      <c r="B301" s="77"/>
      <c r="C301" s="77"/>
      <c r="D301" s="77"/>
      <c r="E301" s="77"/>
    </row>
    <row r="302" spans="1:5" ht="13.2" x14ac:dyDescent="0.25">
      <c r="A302" s="77"/>
      <c r="B302" s="77"/>
      <c r="C302" s="77"/>
      <c r="D302" s="77"/>
      <c r="E302" s="77"/>
    </row>
    <row r="303" spans="1:5" ht="13.2" x14ac:dyDescent="0.25">
      <c r="A303" s="77"/>
      <c r="B303" s="138"/>
      <c r="C303" s="77"/>
      <c r="D303" s="77"/>
      <c r="E303" s="77"/>
    </row>
    <row r="304" spans="1:5" ht="13.2" x14ac:dyDescent="0.25">
      <c r="A304" s="77"/>
      <c r="B304" s="77"/>
      <c r="C304" s="77"/>
      <c r="D304" s="77"/>
      <c r="E304" s="77"/>
    </row>
    <row r="305" spans="1:5" ht="13.2" x14ac:dyDescent="0.25">
      <c r="A305" s="77"/>
      <c r="B305" s="138"/>
      <c r="C305" s="77"/>
      <c r="D305" s="77"/>
      <c r="E305" s="77"/>
    </row>
    <row r="306" spans="1:5" ht="13.2" x14ac:dyDescent="0.25">
      <c r="A306" s="77"/>
      <c r="B306" s="77"/>
      <c r="C306" s="77"/>
      <c r="D306" s="77"/>
      <c r="E306" s="77"/>
    </row>
    <row r="307" spans="1:5" ht="13.2" x14ac:dyDescent="0.25">
      <c r="A307" s="77"/>
      <c r="B307" s="138"/>
      <c r="C307" s="77"/>
      <c r="D307" s="77"/>
      <c r="E307" s="77"/>
    </row>
    <row r="308" spans="1:5" ht="13.2" x14ac:dyDescent="0.25">
      <c r="A308" s="77"/>
      <c r="B308" s="77"/>
      <c r="C308" s="77"/>
      <c r="D308" s="77"/>
      <c r="E308" s="77"/>
    </row>
    <row r="309" spans="1:5" ht="13.2" x14ac:dyDescent="0.25">
      <c r="A309" s="77"/>
      <c r="B309" s="77"/>
      <c r="C309" s="77"/>
      <c r="D309" s="77"/>
      <c r="E309" s="77"/>
    </row>
    <row r="310" spans="1:5" ht="13.2" x14ac:dyDescent="0.25">
      <c r="A310" s="77"/>
      <c r="B310" s="138"/>
      <c r="C310" s="77"/>
      <c r="D310" s="77"/>
      <c r="E310" s="77"/>
    </row>
    <row r="311" spans="1:5" ht="13.2" x14ac:dyDescent="0.25">
      <c r="A311" s="77"/>
      <c r="B311" s="77"/>
      <c r="C311" s="77"/>
      <c r="D311" s="77"/>
      <c r="E311" s="77"/>
    </row>
    <row r="312" spans="1:5" ht="13.2" x14ac:dyDescent="0.25">
      <c r="A312" s="77"/>
      <c r="B312" s="77"/>
      <c r="C312" s="77"/>
      <c r="D312" s="77"/>
      <c r="E312" s="77"/>
    </row>
    <row r="313" spans="1:5" ht="13.2" x14ac:dyDescent="0.25">
      <c r="A313" s="77"/>
      <c r="B313" s="138"/>
      <c r="C313" s="77"/>
      <c r="D313" s="77"/>
      <c r="E313" s="77"/>
    </row>
    <row r="314" spans="1:5" ht="13.2" x14ac:dyDescent="0.25">
      <c r="A314" s="77"/>
      <c r="B314" s="77"/>
      <c r="C314" s="77"/>
      <c r="D314" s="77"/>
      <c r="E314" s="77"/>
    </row>
    <row r="315" spans="1:5" ht="13.2" x14ac:dyDescent="0.25">
      <c r="A315" s="77"/>
      <c r="B315" s="77"/>
      <c r="C315" s="77"/>
      <c r="D315" s="77"/>
      <c r="E315" s="77"/>
    </row>
    <row r="316" spans="1:5" ht="13.2" x14ac:dyDescent="0.25">
      <c r="A316" s="77"/>
      <c r="B316" s="138"/>
      <c r="C316" s="77"/>
      <c r="D316" s="77"/>
      <c r="E316" s="77"/>
    </row>
    <row r="317" spans="1:5" ht="13.2" x14ac:dyDescent="0.25">
      <c r="A317" s="77"/>
      <c r="B317" s="77"/>
      <c r="C317" s="77"/>
      <c r="D317" s="77"/>
      <c r="E317" s="77"/>
    </row>
    <row r="318" spans="1:5" ht="13.2" x14ac:dyDescent="0.25">
      <c r="A318" s="77"/>
      <c r="B318" s="77"/>
      <c r="C318" s="77"/>
      <c r="D318" s="77"/>
      <c r="E318" s="77"/>
    </row>
    <row r="319" spans="1:5" ht="13.2" x14ac:dyDescent="0.25">
      <c r="A319" s="77"/>
      <c r="B319" s="138"/>
      <c r="C319" s="77"/>
      <c r="D319" s="77"/>
      <c r="E319" s="77"/>
    </row>
    <row r="320" spans="1:5" ht="13.2" x14ac:dyDescent="0.25">
      <c r="A320" s="77"/>
      <c r="B320" s="77"/>
      <c r="C320" s="77"/>
      <c r="D320" s="77"/>
      <c r="E320" s="77"/>
    </row>
    <row r="321" spans="1:5" ht="13.2" x14ac:dyDescent="0.25">
      <c r="A321" s="77"/>
      <c r="B321" s="77"/>
      <c r="C321" s="77"/>
      <c r="D321" s="77"/>
      <c r="E321" s="77"/>
    </row>
    <row r="322" spans="1:5" ht="13.2" x14ac:dyDescent="0.25">
      <c r="A322" s="77"/>
      <c r="B322" s="138"/>
      <c r="C322" s="77"/>
      <c r="D322" s="77"/>
      <c r="E322" s="77"/>
    </row>
    <row r="323" spans="1:5" ht="13.2" x14ac:dyDescent="0.25">
      <c r="A323" s="77"/>
      <c r="B323" s="77"/>
      <c r="C323" s="77"/>
      <c r="D323" s="77"/>
      <c r="E323" s="77"/>
    </row>
    <row r="324" spans="1:5" ht="13.2" x14ac:dyDescent="0.25">
      <c r="A324" s="77"/>
      <c r="B324" s="138"/>
      <c r="C324" s="77"/>
      <c r="D324" s="77"/>
      <c r="E324" s="77"/>
    </row>
    <row r="325" spans="1:5" ht="13.2" x14ac:dyDescent="0.25">
      <c r="A325" s="77"/>
      <c r="B325" s="77"/>
      <c r="C325" s="77"/>
      <c r="D325" s="77"/>
      <c r="E325" s="77"/>
    </row>
    <row r="326" spans="1:5" ht="13.2" x14ac:dyDescent="0.25">
      <c r="A326" s="77"/>
      <c r="B326" s="138"/>
      <c r="C326" s="77"/>
      <c r="D326" s="77"/>
      <c r="E326" s="77"/>
    </row>
    <row r="327" spans="1:5" ht="13.2" x14ac:dyDescent="0.25">
      <c r="A327" s="77"/>
      <c r="B327" s="77"/>
      <c r="C327" s="77"/>
      <c r="D327" s="77"/>
      <c r="E327" s="77"/>
    </row>
    <row r="328" spans="1:5" ht="13.2" x14ac:dyDescent="0.25">
      <c r="A328" s="77"/>
      <c r="B328" s="77"/>
      <c r="C328" s="77"/>
      <c r="D328" s="77"/>
      <c r="E328" s="77"/>
    </row>
    <row r="329" spans="1:5" ht="13.2" x14ac:dyDescent="0.25">
      <c r="A329" s="77"/>
      <c r="B329" s="138"/>
      <c r="C329" s="77"/>
      <c r="D329" s="77"/>
      <c r="E329" s="77"/>
    </row>
    <row r="330" spans="1:5" ht="13.2" x14ac:dyDescent="0.25">
      <c r="A330" s="77"/>
      <c r="B330" s="77"/>
      <c r="C330" s="77"/>
      <c r="D330" s="77"/>
      <c r="E330" s="77"/>
    </row>
    <row r="331" spans="1:5" ht="13.2" x14ac:dyDescent="0.25">
      <c r="A331" s="77"/>
      <c r="B331" s="77"/>
      <c r="C331" s="77"/>
      <c r="D331" s="77"/>
      <c r="E331" s="77"/>
    </row>
    <row r="332" spans="1:5" ht="13.2" x14ac:dyDescent="0.25">
      <c r="A332" s="77"/>
      <c r="B332" s="138"/>
      <c r="C332" s="77"/>
      <c r="D332" s="77"/>
      <c r="E332" s="77"/>
    </row>
    <row r="333" spans="1:5" ht="13.2" x14ac:dyDescent="0.25">
      <c r="A333" s="77"/>
      <c r="B333" s="77"/>
      <c r="C333" s="77"/>
      <c r="D333" s="77"/>
      <c r="E333" s="77"/>
    </row>
    <row r="334" spans="1:5" ht="13.2" x14ac:dyDescent="0.25">
      <c r="A334" s="77"/>
      <c r="B334" s="77"/>
      <c r="C334" s="77"/>
      <c r="D334" s="77"/>
      <c r="E334" s="77"/>
    </row>
    <row r="335" spans="1:5" ht="13.2" x14ac:dyDescent="0.25">
      <c r="A335" s="77"/>
      <c r="B335" s="138"/>
      <c r="C335" s="77"/>
      <c r="D335" s="77"/>
      <c r="E335" s="77"/>
    </row>
    <row r="336" spans="1:5" ht="13.2" x14ac:dyDescent="0.25">
      <c r="A336" s="77"/>
      <c r="B336" s="77"/>
      <c r="C336" s="77"/>
      <c r="D336" s="77"/>
      <c r="E336" s="77"/>
    </row>
    <row r="337" spans="1:5" ht="13.2" x14ac:dyDescent="0.25">
      <c r="A337" s="77"/>
      <c r="B337" s="77"/>
      <c r="C337" s="77"/>
      <c r="D337" s="77"/>
      <c r="E337" s="77"/>
    </row>
    <row r="338" spans="1:5" ht="13.2" x14ac:dyDescent="0.25">
      <c r="A338" s="77"/>
      <c r="B338" s="138"/>
      <c r="C338" s="77"/>
      <c r="D338" s="77"/>
      <c r="E338" s="77"/>
    </row>
    <row r="339" spans="1:5" ht="13.2" x14ac:dyDescent="0.25">
      <c r="A339" s="77"/>
      <c r="B339" s="77"/>
      <c r="C339" s="77"/>
      <c r="D339" s="77"/>
      <c r="E339" s="77"/>
    </row>
    <row r="340" spans="1:5" ht="13.2" x14ac:dyDescent="0.25">
      <c r="A340" s="77"/>
      <c r="B340" s="77"/>
      <c r="C340" s="77"/>
      <c r="D340" s="77"/>
      <c r="E340" s="77"/>
    </row>
    <row r="341" spans="1:5" ht="13.2" x14ac:dyDescent="0.25">
      <c r="A341" s="77"/>
      <c r="B341" s="138"/>
      <c r="C341" s="77"/>
      <c r="D341" s="77"/>
      <c r="E341" s="77"/>
    </row>
    <row r="342" spans="1:5" ht="13.2" x14ac:dyDescent="0.25">
      <c r="A342" s="77"/>
      <c r="B342" s="77"/>
      <c r="C342" s="77"/>
      <c r="D342" s="77"/>
      <c r="E342" s="77"/>
    </row>
    <row r="343" spans="1:5" ht="13.2" x14ac:dyDescent="0.25">
      <c r="A343" s="77"/>
      <c r="B343" s="138"/>
      <c r="C343" s="77"/>
      <c r="D343" s="77"/>
      <c r="E343" s="77"/>
    </row>
    <row r="344" spans="1:5" ht="13.2" x14ac:dyDescent="0.25">
      <c r="A344" s="77"/>
      <c r="B344" s="77"/>
      <c r="C344" s="77"/>
      <c r="D344" s="77"/>
      <c r="E344" s="77"/>
    </row>
    <row r="345" spans="1:5" ht="13.2" x14ac:dyDescent="0.25">
      <c r="A345" s="77"/>
      <c r="B345" s="138"/>
      <c r="C345" s="77"/>
      <c r="D345" s="77"/>
      <c r="E345" s="77"/>
    </row>
    <row r="346" spans="1:5" ht="13.2" x14ac:dyDescent="0.25">
      <c r="A346" s="77"/>
      <c r="B346" s="77"/>
      <c r="C346" s="77"/>
      <c r="D346" s="77"/>
      <c r="E346" s="77"/>
    </row>
    <row r="347" spans="1:5" ht="13.2" x14ac:dyDescent="0.25">
      <c r="A347" s="77"/>
      <c r="B347" s="77"/>
      <c r="C347" s="77"/>
      <c r="D347" s="77"/>
      <c r="E347" s="77"/>
    </row>
    <row r="348" spans="1:5" ht="13.2" x14ac:dyDescent="0.25">
      <c r="A348" s="77"/>
      <c r="B348" s="138"/>
      <c r="C348" s="77"/>
      <c r="D348" s="77"/>
      <c r="E348" s="77"/>
    </row>
    <row r="349" spans="1:5" ht="13.2" x14ac:dyDescent="0.25">
      <c r="A349" s="77"/>
      <c r="B349" s="77"/>
      <c r="C349" s="77"/>
      <c r="D349" s="77"/>
      <c r="E349" s="77"/>
    </row>
    <row r="350" spans="1:5" ht="13.2" x14ac:dyDescent="0.25">
      <c r="A350" s="77"/>
      <c r="B350" s="77"/>
      <c r="C350" s="77"/>
      <c r="D350" s="77"/>
      <c r="E350" s="77"/>
    </row>
    <row r="351" spans="1:5" ht="13.2" x14ac:dyDescent="0.25">
      <c r="A351" s="77"/>
      <c r="B351" s="138"/>
      <c r="C351" s="77"/>
      <c r="D351" s="77"/>
      <c r="E351" s="77"/>
    </row>
    <row r="352" spans="1:5" ht="13.2" x14ac:dyDescent="0.25">
      <c r="A352" s="77"/>
      <c r="B352" s="77"/>
      <c r="C352" s="77"/>
      <c r="D352" s="77"/>
      <c r="E352" s="77"/>
    </row>
    <row r="353" spans="1:5" ht="13.2" x14ac:dyDescent="0.25">
      <c r="A353" s="77"/>
      <c r="B353" s="77"/>
      <c r="C353" s="77"/>
      <c r="D353" s="77"/>
      <c r="E353" s="77"/>
    </row>
    <row r="354" spans="1:5" ht="13.2" x14ac:dyDescent="0.25">
      <c r="A354" s="77"/>
      <c r="B354" s="138"/>
      <c r="C354" s="77"/>
      <c r="D354" s="77"/>
      <c r="E354" s="77"/>
    </row>
    <row r="355" spans="1:5" ht="13.2" x14ac:dyDescent="0.25">
      <c r="A355" s="77"/>
      <c r="B355" s="77"/>
      <c r="C355" s="77"/>
      <c r="D355" s="77"/>
      <c r="E355" s="77"/>
    </row>
    <row r="356" spans="1:5" ht="13.2" x14ac:dyDescent="0.25">
      <c r="A356" s="77"/>
      <c r="B356" s="77"/>
      <c r="C356" s="77"/>
      <c r="D356" s="77"/>
      <c r="E356" s="77"/>
    </row>
    <row r="357" spans="1:5" ht="13.2" x14ac:dyDescent="0.25">
      <c r="A357" s="77"/>
      <c r="B357" s="138"/>
      <c r="C357" s="77"/>
      <c r="D357" s="77"/>
      <c r="E357" s="77"/>
    </row>
    <row r="358" spans="1:5" ht="13.2" x14ac:dyDescent="0.25">
      <c r="A358" s="77"/>
      <c r="B358" s="77"/>
      <c r="C358" s="77"/>
      <c r="D358" s="77"/>
      <c r="E358" s="77"/>
    </row>
    <row r="359" spans="1:5" ht="13.2" x14ac:dyDescent="0.25">
      <c r="A359" s="77"/>
      <c r="B359" s="77"/>
      <c r="C359" s="77"/>
      <c r="D359" s="77"/>
      <c r="E359" s="77"/>
    </row>
    <row r="360" spans="1:5" ht="13.2" x14ac:dyDescent="0.25">
      <c r="A360" s="77"/>
      <c r="B360" s="138"/>
      <c r="C360" s="77"/>
      <c r="D360" s="77"/>
      <c r="E360" s="77"/>
    </row>
    <row r="361" spans="1:5" ht="13.2" x14ac:dyDescent="0.25">
      <c r="A361" s="77"/>
      <c r="B361" s="77"/>
      <c r="C361" s="77"/>
      <c r="D361" s="77"/>
      <c r="E361" s="77"/>
    </row>
    <row r="362" spans="1:5" ht="13.2" x14ac:dyDescent="0.25">
      <c r="A362" s="77"/>
      <c r="B362" s="138"/>
      <c r="C362" s="77"/>
      <c r="D362" s="77"/>
      <c r="E362" s="77"/>
    </row>
    <row r="363" spans="1:5" ht="13.2" x14ac:dyDescent="0.25">
      <c r="A363" s="77"/>
      <c r="B363" s="77"/>
      <c r="C363" s="77"/>
      <c r="D363" s="77"/>
      <c r="E363" s="77"/>
    </row>
    <row r="364" spans="1:5" ht="13.2" x14ac:dyDescent="0.25">
      <c r="A364" s="77"/>
      <c r="B364" s="138"/>
      <c r="C364" s="77"/>
      <c r="D364" s="77"/>
      <c r="E364" s="77"/>
    </row>
    <row r="365" spans="1:5" ht="13.2" x14ac:dyDescent="0.25">
      <c r="A365" s="77"/>
      <c r="B365" s="77"/>
      <c r="C365" s="77"/>
      <c r="D365" s="77"/>
      <c r="E365" s="77"/>
    </row>
    <row r="366" spans="1:5" ht="13.2" x14ac:dyDescent="0.25">
      <c r="A366" s="77"/>
      <c r="B366" s="77"/>
      <c r="C366" s="77"/>
      <c r="D366" s="77"/>
      <c r="E366" s="77"/>
    </row>
    <row r="367" spans="1:5" ht="13.2" x14ac:dyDescent="0.25">
      <c r="A367" s="77"/>
      <c r="B367" s="138"/>
      <c r="C367" s="77"/>
      <c r="D367" s="77"/>
      <c r="E367" s="77"/>
    </row>
    <row r="368" spans="1:5" ht="13.2" x14ac:dyDescent="0.25">
      <c r="A368" s="77"/>
      <c r="B368" s="77"/>
      <c r="C368" s="77"/>
      <c r="D368" s="77"/>
      <c r="E368" s="77"/>
    </row>
    <row r="369" spans="1:5" ht="13.2" x14ac:dyDescent="0.25">
      <c r="A369" s="77"/>
      <c r="B369" s="77"/>
      <c r="C369" s="77"/>
      <c r="D369" s="77"/>
      <c r="E369" s="77"/>
    </row>
    <row r="370" spans="1:5" ht="13.2" x14ac:dyDescent="0.25">
      <c r="A370" s="77"/>
      <c r="B370" s="138"/>
      <c r="C370" s="77"/>
      <c r="D370" s="77"/>
      <c r="E370" s="77"/>
    </row>
    <row r="371" spans="1:5" ht="13.2" x14ac:dyDescent="0.25">
      <c r="A371" s="139"/>
      <c r="B371" s="140"/>
      <c r="C371" s="129"/>
      <c r="D371" s="128"/>
      <c r="E371" s="77"/>
    </row>
    <row r="372" spans="1:5" ht="13.2" x14ac:dyDescent="0.25">
      <c r="A372" s="139"/>
      <c r="B372" s="128"/>
      <c r="C372" s="130"/>
      <c r="D372" s="141"/>
      <c r="E372" s="77"/>
    </row>
    <row r="373" spans="1:5" ht="14.4" x14ac:dyDescent="0.3">
      <c r="A373" s="139"/>
      <c r="B373" s="142"/>
      <c r="C373" s="127"/>
      <c r="D373" s="128"/>
      <c r="E373" s="77"/>
    </row>
    <row r="374" spans="1:5" ht="13.2" x14ac:dyDescent="0.25">
      <c r="A374" s="139"/>
      <c r="B374" s="140"/>
      <c r="C374" s="129"/>
      <c r="D374" s="128"/>
      <c r="E374" s="77"/>
    </row>
    <row r="375" spans="1:5" ht="13.2" x14ac:dyDescent="0.25">
      <c r="A375" s="139"/>
      <c r="B375" s="131"/>
      <c r="C375" s="130"/>
      <c r="D375" s="141"/>
      <c r="E375" s="77"/>
    </row>
    <row r="376" spans="1:5" ht="14.4" x14ac:dyDescent="0.3">
      <c r="A376" s="139"/>
      <c r="B376" s="142"/>
      <c r="C376" s="127"/>
      <c r="D376" s="128"/>
      <c r="E376" s="77"/>
    </row>
    <row r="377" spans="1:5" ht="13.2" x14ac:dyDescent="0.25">
      <c r="A377" s="139"/>
      <c r="B377" s="140"/>
      <c r="C377" s="129"/>
      <c r="D377" s="128"/>
      <c r="E377" s="77"/>
    </row>
    <row r="378" spans="1:5" ht="13.2" x14ac:dyDescent="0.25">
      <c r="A378" s="139"/>
      <c r="B378" s="131"/>
      <c r="C378" s="130"/>
      <c r="D378" s="141"/>
      <c r="E378" s="77"/>
    </row>
    <row r="379" spans="1:5" ht="14.4" x14ac:dyDescent="0.3">
      <c r="A379" s="139"/>
      <c r="B379" s="142"/>
      <c r="C379" s="127"/>
      <c r="D379" s="128"/>
      <c r="E379" s="77"/>
    </row>
    <row r="380" spans="1:5" ht="13.2" x14ac:dyDescent="0.25">
      <c r="A380" s="139"/>
      <c r="B380" s="128"/>
      <c r="C380" s="129"/>
      <c r="D380" s="141"/>
      <c r="E380" s="77"/>
    </row>
    <row r="381" spans="1:5" ht="14.4" x14ac:dyDescent="0.3">
      <c r="A381" s="139"/>
      <c r="B381" s="142"/>
      <c r="C381" s="127"/>
      <c r="D381" s="128"/>
      <c r="E381" s="77"/>
    </row>
    <row r="382" spans="1:5" ht="13.2" x14ac:dyDescent="0.25">
      <c r="A382" s="143"/>
      <c r="B382" s="131"/>
      <c r="C382" s="129"/>
      <c r="D382" s="128"/>
      <c r="E382" s="77"/>
    </row>
    <row r="383" spans="1:5" ht="14.4" x14ac:dyDescent="0.3">
      <c r="A383" s="195">
        <f>A364+1</f>
        <v>1</v>
      </c>
      <c r="B383" s="142"/>
      <c r="C383" s="127"/>
      <c r="D383" s="128"/>
      <c r="E383" s="77"/>
    </row>
    <row r="384" spans="1:5" ht="13.2" x14ac:dyDescent="0.25">
      <c r="A384" s="196"/>
      <c r="B384" s="128"/>
      <c r="C384" s="129"/>
      <c r="D384" s="128"/>
      <c r="E384" s="77"/>
    </row>
    <row r="385" spans="1:5" ht="13.2" x14ac:dyDescent="0.25">
      <c r="A385" s="196"/>
      <c r="B385" s="131"/>
      <c r="C385" s="130"/>
      <c r="D385" s="141"/>
      <c r="E385" s="77"/>
    </row>
    <row r="386" spans="1:5" ht="14.4" x14ac:dyDescent="0.3">
      <c r="A386" s="196"/>
      <c r="B386" s="142"/>
      <c r="C386" s="127"/>
      <c r="D386" s="128"/>
      <c r="E386" s="77"/>
    </row>
    <row r="387" spans="1:5" ht="13.2" x14ac:dyDescent="0.25">
      <c r="A387" s="196"/>
      <c r="B387" s="140"/>
      <c r="C387" s="129"/>
      <c r="D387" s="128"/>
      <c r="E387" s="77"/>
    </row>
    <row r="388" spans="1:5" ht="13.2" x14ac:dyDescent="0.25">
      <c r="A388" s="196"/>
      <c r="B388" s="131"/>
      <c r="C388" s="130"/>
      <c r="D388" s="141"/>
      <c r="E388" s="77"/>
    </row>
    <row r="389" spans="1:5" ht="14.4" x14ac:dyDescent="0.3">
      <c r="A389" s="196"/>
      <c r="B389" s="142"/>
      <c r="C389" s="127"/>
      <c r="D389" s="128"/>
      <c r="E389" s="77"/>
    </row>
    <row r="390" spans="1:5" ht="13.2" x14ac:dyDescent="0.25">
      <c r="A390" s="196"/>
      <c r="B390" s="140"/>
      <c r="C390" s="129"/>
      <c r="D390" s="128"/>
      <c r="E390" s="77"/>
    </row>
    <row r="391" spans="1:5" ht="13.2" x14ac:dyDescent="0.25">
      <c r="A391" s="196"/>
      <c r="B391" s="131"/>
      <c r="C391" s="130"/>
      <c r="D391" s="141"/>
      <c r="E391" s="77"/>
    </row>
    <row r="392" spans="1:5" ht="14.4" x14ac:dyDescent="0.3">
      <c r="A392" s="196"/>
      <c r="B392" s="142"/>
      <c r="C392" s="127"/>
      <c r="D392" s="128"/>
      <c r="E392" s="77"/>
    </row>
    <row r="393" spans="1:5" ht="13.2" x14ac:dyDescent="0.25">
      <c r="A393" s="196"/>
      <c r="B393" s="156"/>
      <c r="C393" s="129"/>
      <c r="D393" s="128"/>
      <c r="E393" s="77"/>
    </row>
    <row r="394" spans="1:5" ht="13.2" x14ac:dyDescent="0.25">
      <c r="A394" s="196"/>
      <c r="B394" s="128"/>
      <c r="C394" s="130"/>
      <c r="D394" s="141"/>
      <c r="E394" s="77"/>
    </row>
    <row r="395" spans="1:5" ht="14.4" x14ac:dyDescent="0.3">
      <c r="A395" s="196"/>
      <c r="B395" s="142"/>
      <c r="C395" s="127"/>
      <c r="D395" s="128"/>
      <c r="E395" s="77"/>
    </row>
    <row r="396" spans="1:5" ht="13.2" x14ac:dyDescent="0.25">
      <c r="A396" s="196"/>
      <c r="B396" s="140"/>
      <c r="C396" s="129"/>
      <c r="D396" s="128"/>
      <c r="E396" s="77"/>
    </row>
    <row r="397" spans="1:5" ht="13.2" x14ac:dyDescent="0.25">
      <c r="A397" s="196"/>
      <c r="B397" s="128"/>
      <c r="C397" s="130"/>
      <c r="D397" s="141"/>
      <c r="E397" s="77"/>
    </row>
    <row r="398" spans="1:5" ht="14.4" x14ac:dyDescent="0.3">
      <c r="A398" s="196"/>
      <c r="B398" s="142"/>
      <c r="C398" s="127"/>
      <c r="D398" s="128"/>
      <c r="E398" s="77"/>
    </row>
    <row r="399" spans="1:5" ht="13.2" x14ac:dyDescent="0.25">
      <c r="A399" s="196"/>
      <c r="B399" s="128"/>
      <c r="C399" s="129"/>
      <c r="D399" s="141"/>
      <c r="E399" s="77"/>
    </row>
    <row r="400" spans="1:5" ht="14.4" x14ac:dyDescent="0.3">
      <c r="A400" s="196"/>
      <c r="B400" s="142"/>
      <c r="C400" s="127"/>
      <c r="D400" s="128"/>
      <c r="E400" s="77"/>
    </row>
    <row r="401" spans="1:5" ht="13.2" x14ac:dyDescent="0.25">
      <c r="A401" s="197"/>
      <c r="B401" s="131"/>
      <c r="C401" s="129"/>
      <c r="D401" s="128"/>
      <c r="E401" s="77"/>
    </row>
    <row r="402" spans="1:5" ht="14.4" x14ac:dyDescent="0.3">
      <c r="A402" s="195">
        <f>A383+1</f>
        <v>2</v>
      </c>
      <c r="B402" s="142"/>
      <c r="C402" s="127"/>
      <c r="D402" s="128"/>
      <c r="E402" s="77"/>
    </row>
    <row r="403" spans="1:5" ht="13.2" x14ac:dyDescent="0.25">
      <c r="A403" s="196"/>
      <c r="B403" s="128"/>
      <c r="C403" s="129"/>
      <c r="D403" s="128"/>
      <c r="E403" s="77"/>
    </row>
    <row r="404" spans="1:5" ht="13.2" x14ac:dyDescent="0.25">
      <c r="A404" s="196"/>
      <c r="B404" s="131"/>
      <c r="C404" s="130"/>
      <c r="D404" s="141"/>
      <c r="E404" s="77"/>
    </row>
    <row r="405" spans="1:5" ht="14.4" x14ac:dyDescent="0.3">
      <c r="A405" s="196"/>
      <c r="B405" s="142"/>
      <c r="C405" s="127"/>
      <c r="D405" s="128"/>
      <c r="E405" s="77"/>
    </row>
    <row r="406" spans="1:5" ht="13.2" x14ac:dyDescent="0.25">
      <c r="A406" s="196"/>
      <c r="B406" s="140"/>
      <c r="C406" s="129"/>
      <c r="D406" s="128"/>
      <c r="E406" s="77"/>
    </row>
    <row r="407" spans="1:5" ht="13.2" x14ac:dyDescent="0.25">
      <c r="A407" s="196"/>
      <c r="B407" s="131"/>
      <c r="C407" s="130"/>
      <c r="D407" s="141"/>
      <c r="E407" s="77"/>
    </row>
    <row r="408" spans="1:5" ht="14.4" x14ac:dyDescent="0.3">
      <c r="A408" s="196"/>
      <c r="B408" s="142"/>
      <c r="C408" s="127"/>
      <c r="D408" s="128"/>
      <c r="E408" s="77"/>
    </row>
    <row r="409" spans="1:5" ht="13.2" x14ac:dyDescent="0.25">
      <c r="A409" s="196"/>
      <c r="B409" s="140"/>
      <c r="C409" s="129"/>
      <c r="D409" s="128"/>
      <c r="E409" s="77"/>
    </row>
    <row r="410" spans="1:5" ht="13.2" x14ac:dyDescent="0.25">
      <c r="A410" s="196"/>
      <c r="B410" s="131"/>
      <c r="C410" s="130"/>
      <c r="D410" s="141"/>
      <c r="E410" s="77"/>
    </row>
    <row r="411" spans="1:5" ht="14.4" x14ac:dyDescent="0.3">
      <c r="A411" s="196"/>
      <c r="B411" s="142"/>
      <c r="C411" s="127"/>
      <c r="D411" s="128"/>
      <c r="E411" s="77"/>
    </row>
    <row r="412" spans="1:5" ht="13.2" x14ac:dyDescent="0.25">
      <c r="A412" s="196"/>
      <c r="B412" s="156"/>
      <c r="C412" s="129"/>
      <c r="D412" s="128"/>
      <c r="E412" s="77"/>
    </row>
    <row r="413" spans="1:5" ht="13.2" x14ac:dyDescent="0.25">
      <c r="A413" s="196"/>
      <c r="B413" s="128"/>
      <c r="C413" s="130"/>
      <c r="D413" s="141"/>
      <c r="E413" s="77"/>
    </row>
    <row r="414" spans="1:5" ht="14.4" x14ac:dyDescent="0.3">
      <c r="A414" s="196"/>
      <c r="B414" s="142"/>
      <c r="C414" s="127"/>
      <c r="D414" s="128"/>
      <c r="E414" s="77"/>
    </row>
    <row r="415" spans="1:5" ht="13.2" x14ac:dyDescent="0.25">
      <c r="A415" s="196"/>
      <c r="B415" s="140"/>
      <c r="C415" s="129"/>
      <c r="D415" s="128"/>
      <c r="E415" s="77"/>
    </row>
    <row r="416" spans="1:5" ht="13.2" x14ac:dyDescent="0.25">
      <c r="A416" s="196"/>
      <c r="B416" s="128"/>
      <c r="C416" s="130"/>
      <c r="D416" s="141"/>
      <c r="E416" s="77"/>
    </row>
    <row r="417" spans="1:5" ht="14.4" x14ac:dyDescent="0.3">
      <c r="A417" s="196"/>
      <c r="B417" s="142"/>
      <c r="C417" s="127"/>
      <c r="D417" s="128"/>
      <c r="E417" s="77"/>
    </row>
    <row r="418" spans="1:5" ht="13.2" x14ac:dyDescent="0.25">
      <c r="A418" s="196"/>
      <c r="B418" s="128"/>
      <c r="C418" s="129"/>
      <c r="D418" s="141"/>
      <c r="E418" s="77"/>
    </row>
    <row r="419" spans="1:5" ht="14.4" x14ac:dyDescent="0.3">
      <c r="A419" s="196"/>
      <c r="B419" s="142"/>
      <c r="C419" s="127"/>
      <c r="D419" s="128"/>
      <c r="E419" s="77"/>
    </row>
    <row r="420" spans="1:5" ht="13.2" x14ac:dyDescent="0.25">
      <c r="A420" s="197"/>
      <c r="B420" s="131"/>
      <c r="C420" s="129"/>
      <c r="D420" s="128"/>
      <c r="E420" s="77"/>
    </row>
    <row r="421" spans="1:5" ht="14.4" x14ac:dyDescent="0.3">
      <c r="A421" s="195">
        <f>A402+1</f>
        <v>3</v>
      </c>
      <c r="B421" s="142"/>
      <c r="C421" s="127"/>
      <c r="D421" s="128"/>
      <c r="E421" s="77"/>
    </row>
    <row r="422" spans="1:5" ht="13.2" x14ac:dyDescent="0.25">
      <c r="A422" s="196"/>
      <c r="B422" s="128"/>
      <c r="C422" s="129"/>
      <c r="D422" s="128"/>
      <c r="E422" s="77"/>
    </row>
    <row r="423" spans="1:5" ht="13.2" x14ac:dyDescent="0.25">
      <c r="A423" s="196"/>
      <c r="B423" s="131"/>
      <c r="C423" s="130"/>
      <c r="D423" s="141"/>
      <c r="E423" s="77"/>
    </row>
    <row r="424" spans="1:5" ht="14.4" x14ac:dyDescent="0.3">
      <c r="A424" s="196"/>
      <c r="B424" s="142"/>
      <c r="C424" s="127"/>
      <c r="D424" s="128"/>
      <c r="E424" s="77"/>
    </row>
    <row r="425" spans="1:5" ht="13.2" x14ac:dyDescent="0.25">
      <c r="A425" s="196"/>
      <c r="B425" s="140"/>
      <c r="C425" s="129"/>
      <c r="D425" s="128"/>
      <c r="E425" s="77"/>
    </row>
    <row r="426" spans="1:5" ht="13.2" x14ac:dyDescent="0.25">
      <c r="A426" s="196"/>
      <c r="B426" s="131"/>
      <c r="C426" s="130"/>
      <c r="D426" s="141"/>
      <c r="E426" s="77"/>
    </row>
    <row r="427" spans="1:5" ht="14.4" x14ac:dyDescent="0.3">
      <c r="A427" s="196"/>
      <c r="B427" s="142"/>
      <c r="C427" s="127"/>
      <c r="D427" s="128"/>
      <c r="E427" s="77"/>
    </row>
    <row r="428" spans="1:5" ht="13.2" x14ac:dyDescent="0.25">
      <c r="A428" s="196"/>
      <c r="B428" s="140"/>
      <c r="C428" s="129"/>
      <c r="D428" s="128"/>
      <c r="E428" s="77"/>
    </row>
    <row r="429" spans="1:5" ht="13.2" x14ac:dyDescent="0.25">
      <c r="A429" s="196"/>
      <c r="B429" s="131"/>
      <c r="C429" s="130"/>
      <c r="D429" s="141"/>
      <c r="E429" s="77"/>
    </row>
    <row r="430" spans="1:5" ht="14.4" x14ac:dyDescent="0.3">
      <c r="A430" s="196"/>
      <c r="B430" s="142"/>
      <c r="C430" s="127"/>
      <c r="D430" s="128"/>
      <c r="E430" s="77"/>
    </row>
    <row r="431" spans="1:5" ht="13.2" x14ac:dyDescent="0.25">
      <c r="A431" s="196"/>
      <c r="B431" s="156"/>
      <c r="C431" s="129"/>
      <c r="D431" s="128"/>
      <c r="E431" s="77"/>
    </row>
    <row r="432" spans="1:5" ht="13.2" x14ac:dyDescent="0.25">
      <c r="A432" s="196"/>
      <c r="B432" s="128"/>
      <c r="C432" s="130"/>
      <c r="D432" s="141"/>
      <c r="E432" s="77"/>
    </row>
    <row r="433" spans="1:5" ht="14.4" x14ac:dyDescent="0.3">
      <c r="A433" s="196"/>
      <c r="B433" s="142"/>
      <c r="C433" s="127"/>
      <c r="D433" s="128"/>
      <c r="E433" s="77"/>
    </row>
    <row r="434" spans="1:5" ht="13.2" x14ac:dyDescent="0.25">
      <c r="A434" s="196"/>
      <c r="B434" s="140"/>
      <c r="C434" s="129"/>
      <c r="D434" s="128"/>
      <c r="E434" s="77"/>
    </row>
    <row r="435" spans="1:5" ht="13.2" x14ac:dyDescent="0.25">
      <c r="A435" s="196"/>
      <c r="B435" s="128"/>
      <c r="C435" s="130"/>
      <c r="D435" s="141"/>
      <c r="E435" s="77"/>
    </row>
    <row r="436" spans="1:5" ht="14.4" x14ac:dyDescent="0.3">
      <c r="A436" s="196"/>
      <c r="B436" s="142"/>
      <c r="C436" s="127"/>
      <c r="D436" s="128"/>
      <c r="E436" s="77"/>
    </row>
    <row r="437" spans="1:5" ht="13.2" x14ac:dyDescent="0.25">
      <c r="A437" s="196"/>
      <c r="B437" s="128"/>
      <c r="C437" s="129"/>
      <c r="D437" s="141"/>
      <c r="E437" s="77"/>
    </row>
    <row r="438" spans="1:5" ht="14.4" x14ac:dyDescent="0.3">
      <c r="A438" s="196"/>
      <c r="B438" s="142"/>
      <c r="C438" s="127"/>
      <c r="D438" s="128"/>
      <c r="E438" s="77"/>
    </row>
    <row r="439" spans="1:5" ht="13.2" x14ac:dyDescent="0.25">
      <c r="A439" s="197"/>
      <c r="B439" s="131"/>
      <c r="C439" s="129"/>
      <c r="D439" s="128"/>
      <c r="E439" s="77"/>
    </row>
    <row r="440" spans="1:5" ht="14.4" x14ac:dyDescent="0.3">
      <c r="A440" s="195">
        <f>A421+1</f>
        <v>4</v>
      </c>
      <c r="B440" s="142"/>
      <c r="C440" s="127"/>
      <c r="D440" s="128"/>
      <c r="E440" s="77"/>
    </row>
    <row r="441" spans="1:5" ht="13.2" x14ac:dyDescent="0.25">
      <c r="A441" s="196"/>
      <c r="B441" s="128"/>
      <c r="C441" s="129"/>
      <c r="D441" s="128"/>
      <c r="E441" s="77"/>
    </row>
    <row r="442" spans="1:5" ht="13.2" x14ac:dyDescent="0.25">
      <c r="A442" s="196"/>
      <c r="B442" s="131"/>
      <c r="C442" s="130"/>
      <c r="D442" s="141"/>
      <c r="E442" s="77"/>
    </row>
    <row r="443" spans="1:5" ht="14.4" x14ac:dyDescent="0.3">
      <c r="A443" s="196"/>
      <c r="B443" s="142"/>
      <c r="C443" s="127"/>
      <c r="D443" s="128"/>
      <c r="E443" s="77"/>
    </row>
    <row r="444" spans="1:5" ht="13.2" x14ac:dyDescent="0.25">
      <c r="A444" s="196"/>
      <c r="B444" s="140"/>
      <c r="C444" s="129"/>
      <c r="D444" s="128"/>
      <c r="E444" s="77"/>
    </row>
    <row r="445" spans="1:5" ht="13.2" x14ac:dyDescent="0.25">
      <c r="A445" s="196"/>
      <c r="B445" s="131"/>
      <c r="C445" s="130"/>
      <c r="D445" s="141"/>
      <c r="E445" s="77"/>
    </row>
    <row r="446" spans="1:5" ht="14.4" x14ac:dyDescent="0.3">
      <c r="A446" s="196"/>
      <c r="B446" s="142"/>
      <c r="C446" s="127"/>
      <c r="D446" s="128"/>
      <c r="E446" s="77"/>
    </row>
    <row r="447" spans="1:5" ht="13.2" x14ac:dyDescent="0.25">
      <c r="A447" s="196"/>
      <c r="B447" s="140"/>
      <c r="C447" s="129"/>
      <c r="D447" s="128"/>
      <c r="E447" s="77"/>
    </row>
    <row r="448" spans="1:5" ht="13.2" x14ac:dyDescent="0.25">
      <c r="A448" s="196"/>
      <c r="B448" s="131"/>
      <c r="C448" s="130"/>
      <c r="D448" s="141"/>
      <c r="E448" s="77"/>
    </row>
    <row r="449" spans="1:5" ht="14.4" x14ac:dyDescent="0.3">
      <c r="A449" s="196"/>
      <c r="B449" s="142"/>
      <c r="C449" s="127"/>
      <c r="D449" s="128"/>
      <c r="E449" s="77"/>
    </row>
    <row r="450" spans="1:5" ht="13.2" x14ac:dyDescent="0.25">
      <c r="A450" s="196"/>
      <c r="B450" s="156"/>
      <c r="C450" s="129"/>
      <c r="D450" s="128"/>
      <c r="E450" s="77"/>
    </row>
    <row r="451" spans="1:5" ht="13.2" x14ac:dyDescent="0.25">
      <c r="A451" s="196"/>
      <c r="B451" s="128"/>
      <c r="C451" s="130"/>
      <c r="D451" s="141"/>
      <c r="E451" s="77"/>
    </row>
    <row r="452" spans="1:5" ht="14.4" x14ac:dyDescent="0.3">
      <c r="A452" s="196"/>
      <c r="B452" s="142"/>
      <c r="C452" s="127"/>
      <c r="D452" s="128"/>
      <c r="E452" s="77"/>
    </row>
    <row r="453" spans="1:5" ht="13.2" x14ac:dyDescent="0.25">
      <c r="A453" s="196"/>
      <c r="B453" s="140"/>
      <c r="C453" s="129"/>
      <c r="D453" s="128"/>
      <c r="E453" s="77"/>
    </row>
    <row r="454" spans="1:5" ht="13.2" x14ac:dyDescent="0.25">
      <c r="A454" s="196"/>
      <c r="B454" s="128"/>
      <c r="C454" s="130"/>
      <c r="D454" s="141"/>
      <c r="E454" s="77"/>
    </row>
    <row r="455" spans="1:5" ht="14.4" x14ac:dyDescent="0.3">
      <c r="A455" s="196"/>
      <c r="B455" s="142"/>
      <c r="C455" s="127"/>
      <c r="D455" s="128"/>
      <c r="E455" s="77"/>
    </row>
    <row r="456" spans="1:5" ht="13.2" x14ac:dyDescent="0.25">
      <c r="A456" s="196"/>
      <c r="B456" s="128"/>
      <c r="C456" s="129"/>
      <c r="D456" s="141"/>
      <c r="E456" s="77"/>
    </row>
    <row r="457" spans="1:5" ht="14.4" x14ac:dyDescent="0.3">
      <c r="A457" s="196"/>
      <c r="B457" s="142"/>
      <c r="C457" s="127"/>
      <c r="D457" s="128"/>
      <c r="E457" s="77"/>
    </row>
    <row r="458" spans="1:5" ht="13.2" x14ac:dyDescent="0.25">
      <c r="A458" s="197"/>
      <c r="B458" s="128"/>
      <c r="C458" s="129"/>
      <c r="D458" s="128"/>
      <c r="E458" s="77"/>
    </row>
    <row r="459" spans="1:5" ht="14.4" x14ac:dyDescent="0.3">
      <c r="A459" s="195">
        <f>A440+1</f>
        <v>5</v>
      </c>
      <c r="B459" s="142"/>
      <c r="C459" s="127"/>
      <c r="D459" s="128"/>
      <c r="E459" s="77"/>
    </row>
    <row r="460" spans="1:5" ht="13.2" x14ac:dyDescent="0.25">
      <c r="A460" s="196"/>
      <c r="B460" s="128"/>
      <c r="C460" s="129"/>
      <c r="D460" s="128"/>
      <c r="E460" s="77"/>
    </row>
    <row r="461" spans="1:5" ht="13.2" x14ac:dyDescent="0.25">
      <c r="A461" s="196"/>
      <c r="B461" s="128"/>
      <c r="C461" s="130"/>
      <c r="D461" s="141"/>
      <c r="E461" s="77"/>
    </row>
    <row r="462" spans="1:5" ht="14.4" x14ac:dyDescent="0.3">
      <c r="A462" s="196"/>
      <c r="B462" s="142"/>
      <c r="C462" s="127"/>
      <c r="D462" s="128"/>
      <c r="E462" s="77"/>
    </row>
    <row r="463" spans="1:5" ht="13.2" x14ac:dyDescent="0.25">
      <c r="A463" s="196"/>
      <c r="B463" s="140"/>
      <c r="C463" s="129"/>
      <c r="D463" s="128"/>
      <c r="E463" s="77"/>
    </row>
    <row r="464" spans="1:5" ht="13.2" x14ac:dyDescent="0.25">
      <c r="A464" s="196"/>
      <c r="B464" s="128"/>
      <c r="C464" s="130"/>
      <c r="D464" s="141"/>
      <c r="E464" s="77"/>
    </row>
    <row r="465" spans="1:5" ht="14.4" x14ac:dyDescent="0.3">
      <c r="A465" s="196"/>
      <c r="B465" s="142"/>
      <c r="C465" s="127"/>
      <c r="D465" s="128"/>
      <c r="E465" s="77"/>
    </row>
    <row r="466" spans="1:5" ht="13.2" x14ac:dyDescent="0.25">
      <c r="A466" s="196"/>
      <c r="B466" s="140"/>
      <c r="C466" s="129"/>
      <c r="D466" s="128"/>
      <c r="E466" s="77"/>
    </row>
    <row r="467" spans="1:5" ht="13.2" x14ac:dyDescent="0.25">
      <c r="A467" s="196"/>
      <c r="B467" s="128"/>
      <c r="C467" s="130"/>
      <c r="D467" s="141"/>
      <c r="E467" s="77"/>
    </row>
    <row r="468" spans="1:5" ht="14.4" x14ac:dyDescent="0.3">
      <c r="A468" s="196"/>
      <c r="B468" s="142"/>
      <c r="C468" s="127"/>
      <c r="D468" s="128"/>
      <c r="E468" s="77"/>
    </row>
    <row r="469" spans="1:5" ht="13.2" x14ac:dyDescent="0.25">
      <c r="A469" s="196"/>
      <c r="B469" s="140"/>
      <c r="C469" s="129"/>
      <c r="D469" s="128"/>
      <c r="E469" s="77"/>
    </row>
    <row r="470" spans="1:5" ht="13.2" x14ac:dyDescent="0.25">
      <c r="A470" s="196"/>
      <c r="B470" s="128"/>
      <c r="C470" s="130"/>
      <c r="D470" s="141"/>
      <c r="E470" s="77"/>
    </row>
    <row r="471" spans="1:5" ht="14.4" x14ac:dyDescent="0.3">
      <c r="A471" s="196"/>
      <c r="B471" s="142"/>
      <c r="C471" s="127"/>
      <c r="D471" s="128"/>
      <c r="E471" s="77"/>
    </row>
    <row r="472" spans="1:5" ht="13.2" x14ac:dyDescent="0.25">
      <c r="A472" s="196"/>
      <c r="B472" s="140"/>
      <c r="C472" s="129"/>
      <c r="D472" s="128"/>
      <c r="E472" s="77"/>
    </row>
    <row r="473" spans="1:5" ht="13.2" x14ac:dyDescent="0.25">
      <c r="A473" s="196"/>
      <c r="B473" s="128"/>
      <c r="C473" s="130"/>
      <c r="D473" s="141"/>
      <c r="E473" s="77"/>
    </row>
    <row r="474" spans="1:5" ht="14.4" x14ac:dyDescent="0.3">
      <c r="A474" s="196"/>
      <c r="B474" s="142"/>
      <c r="C474" s="127"/>
      <c r="D474" s="128"/>
      <c r="E474" s="77"/>
    </row>
    <row r="475" spans="1:5" ht="13.2" x14ac:dyDescent="0.25">
      <c r="A475" s="196"/>
      <c r="B475" s="128"/>
      <c r="C475" s="129"/>
      <c r="D475" s="141"/>
      <c r="E475" s="77"/>
    </row>
    <row r="476" spans="1:5" ht="14.4" x14ac:dyDescent="0.3">
      <c r="A476" s="196"/>
      <c r="B476" s="142"/>
      <c r="C476" s="127"/>
      <c r="D476" s="128"/>
      <c r="E476" s="77"/>
    </row>
    <row r="477" spans="1:5" ht="13.2" x14ac:dyDescent="0.25">
      <c r="A477" s="197"/>
      <c r="B477" s="128"/>
      <c r="C477" s="129"/>
      <c r="D477" s="128"/>
      <c r="E477" s="77"/>
    </row>
    <row r="478" spans="1:5" ht="14.4" x14ac:dyDescent="0.3">
      <c r="A478" s="195">
        <f>A459+1</f>
        <v>6</v>
      </c>
      <c r="B478" s="142"/>
      <c r="C478" s="127"/>
      <c r="D478" s="128"/>
      <c r="E478" s="77"/>
    </row>
    <row r="479" spans="1:5" ht="13.2" x14ac:dyDescent="0.25">
      <c r="A479" s="196"/>
      <c r="B479" s="128"/>
      <c r="C479" s="129"/>
      <c r="D479" s="128"/>
      <c r="E479" s="77"/>
    </row>
    <row r="480" spans="1:5" ht="13.2" x14ac:dyDescent="0.25">
      <c r="A480" s="196"/>
      <c r="B480" s="128"/>
      <c r="C480" s="130"/>
      <c r="D480" s="141"/>
      <c r="E480" s="77"/>
    </row>
    <row r="481" spans="1:5" ht="14.4" x14ac:dyDescent="0.3">
      <c r="A481" s="196"/>
      <c r="B481" s="142"/>
      <c r="C481" s="127"/>
      <c r="D481" s="128"/>
      <c r="E481" s="77"/>
    </row>
    <row r="482" spans="1:5" ht="13.2" x14ac:dyDescent="0.25">
      <c r="A482" s="196"/>
      <c r="B482" s="140"/>
      <c r="C482" s="129"/>
      <c r="D482" s="128"/>
      <c r="E482" s="77"/>
    </row>
    <row r="483" spans="1:5" ht="13.2" x14ac:dyDescent="0.25">
      <c r="A483" s="196"/>
      <c r="B483" s="128"/>
      <c r="C483" s="130"/>
      <c r="D483" s="141"/>
      <c r="E483" s="77"/>
    </row>
    <row r="484" spans="1:5" ht="14.4" x14ac:dyDescent="0.3">
      <c r="A484" s="196"/>
      <c r="B484" s="142"/>
      <c r="C484" s="127"/>
      <c r="D484" s="128"/>
      <c r="E484" s="77"/>
    </row>
    <row r="485" spans="1:5" ht="13.2" x14ac:dyDescent="0.25">
      <c r="A485" s="196"/>
      <c r="B485" s="140"/>
      <c r="C485" s="129"/>
      <c r="D485" s="128"/>
      <c r="E485" s="77"/>
    </row>
    <row r="486" spans="1:5" ht="13.2" x14ac:dyDescent="0.25">
      <c r="A486" s="196"/>
      <c r="B486" s="128"/>
      <c r="C486" s="130"/>
      <c r="D486" s="141"/>
      <c r="E486" s="77"/>
    </row>
    <row r="487" spans="1:5" ht="14.4" x14ac:dyDescent="0.3">
      <c r="A487" s="196"/>
      <c r="B487" s="142"/>
      <c r="C487" s="127"/>
      <c r="D487" s="128"/>
      <c r="E487" s="77"/>
    </row>
    <row r="488" spans="1:5" ht="13.2" x14ac:dyDescent="0.25">
      <c r="A488" s="196"/>
      <c r="B488" s="140"/>
      <c r="C488" s="129"/>
      <c r="D488" s="128"/>
      <c r="E488" s="77"/>
    </row>
    <row r="489" spans="1:5" ht="13.2" x14ac:dyDescent="0.25">
      <c r="A489" s="196"/>
      <c r="B489" s="128"/>
      <c r="C489" s="130"/>
      <c r="D489" s="141"/>
      <c r="E489" s="77"/>
    </row>
    <row r="490" spans="1:5" ht="14.4" x14ac:dyDescent="0.3">
      <c r="A490" s="196"/>
      <c r="B490" s="142"/>
      <c r="C490" s="127"/>
      <c r="D490" s="128"/>
      <c r="E490" s="77"/>
    </row>
    <row r="491" spans="1:5" ht="13.2" x14ac:dyDescent="0.25">
      <c r="A491" s="196"/>
      <c r="B491" s="140"/>
      <c r="C491" s="129"/>
      <c r="D491" s="128"/>
      <c r="E491" s="77"/>
    </row>
    <row r="492" spans="1:5" ht="13.2" x14ac:dyDescent="0.25">
      <c r="A492" s="196"/>
      <c r="B492" s="128"/>
      <c r="C492" s="130"/>
      <c r="D492" s="141"/>
      <c r="E492" s="77"/>
    </row>
    <row r="493" spans="1:5" ht="14.4" x14ac:dyDescent="0.3">
      <c r="A493" s="196"/>
      <c r="B493" s="142"/>
      <c r="C493" s="127"/>
      <c r="D493" s="128"/>
      <c r="E493" s="77"/>
    </row>
    <row r="494" spans="1:5" ht="13.2" x14ac:dyDescent="0.25">
      <c r="A494" s="196"/>
      <c r="B494" s="128"/>
      <c r="C494" s="129"/>
      <c r="D494" s="141"/>
      <c r="E494" s="77"/>
    </row>
    <row r="495" spans="1:5" ht="14.4" x14ac:dyDescent="0.3">
      <c r="A495" s="196"/>
      <c r="B495" s="142"/>
      <c r="C495" s="127"/>
      <c r="D495" s="128"/>
      <c r="E495" s="77"/>
    </row>
    <row r="496" spans="1:5" ht="13.2" x14ac:dyDescent="0.25">
      <c r="A496" s="197"/>
      <c r="B496" s="128"/>
      <c r="C496" s="129"/>
      <c r="D496" s="128"/>
      <c r="E496" s="77"/>
    </row>
    <row r="497" spans="1:5" ht="14.4" x14ac:dyDescent="0.3">
      <c r="A497" s="195">
        <f>A478+1</f>
        <v>7</v>
      </c>
      <c r="B497" s="142"/>
      <c r="C497" s="127"/>
      <c r="D497" s="128"/>
      <c r="E497" s="77"/>
    </row>
    <row r="498" spans="1:5" ht="13.2" x14ac:dyDescent="0.25">
      <c r="A498" s="196"/>
      <c r="B498" s="128"/>
      <c r="C498" s="129"/>
      <c r="D498" s="128"/>
      <c r="E498" s="77"/>
    </row>
    <row r="499" spans="1:5" ht="13.2" x14ac:dyDescent="0.25">
      <c r="A499" s="196"/>
      <c r="B499" s="128"/>
      <c r="C499" s="130"/>
      <c r="D499" s="141"/>
      <c r="E499" s="77"/>
    </row>
    <row r="500" spans="1:5" ht="14.4" x14ac:dyDescent="0.3">
      <c r="A500" s="196"/>
      <c r="B500" s="142"/>
      <c r="C500" s="127"/>
      <c r="D500" s="128"/>
      <c r="E500" s="77"/>
    </row>
    <row r="501" spans="1:5" ht="13.2" x14ac:dyDescent="0.25">
      <c r="A501" s="196"/>
      <c r="B501" s="140"/>
      <c r="C501" s="129"/>
      <c r="D501" s="128"/>
      <c r="E501" s="77"/>
    </row>
    <row r="502" spans="1:5" ht="13.2" x14ac:dyDescent="0.25">
      <c r="A502" s="196"/>
      <c r="B502" s="128"/>
      <c r="C502" s="130"/>
      <c r="D502" s="141"/>
      <c r="E502" s="77"/>
    </row>
    <row r="503" spans="1:5" ht="14.4" x14ac:dyDescent="0.3">
      <c r="A503" s="196"/>
      <c r="B503" s="142"/>
      <c r="C503" s="127"/>
      <c r="D503" s="128"/>
      <c r="E503" s="77"/>
    </row>
    <row r="504" spans="1:5" ht="13.2" x14ac:dyDescent="0.25">
      <c r="A504" s="196"/>
      <c r="B504" s="140"/>
      <c r="C504" s="129"/>
      <c r="D504" s="128"/>
      <c r="E504" s="77"/>
    </row>
    <row r="505" spans="1:5" ht="13.2" x14ac:dyDescent="0.25">
      <c r="A505" s="196"/>
      <c r="B505" s="128"/>
      <c r="C505" s="130"/>
      <c r="D505" s="141"/>
      <c r="E505" s="77"/>
    </row>
    <row r="506" spans="1:5" ht="14.4" x14ac:dyDescent="0.3">
      <c r="A506" s="196"/>
      <c r="B506" s="142"/>
      <c r="C506" s="127"/>
      <c r="D506" s="128"/>
      <c r="E506" s="77"/>
    </row>
    <row r="507" spans="1:5" ht="13.2" x14ac:dyDescent="0.25">
      <c r="A507" s="196"/>
      <c r="B507" s="140"/>
      <c r="C507" s="129"/>
      <c r="D507" s="128"/>
      <c r="E507" s="77"/>
    </row>
    <row r="508" spans="1:5" ht="13.2" x14ac:dyDescent="0.25">
      <c r="A508" s="196"/>
      <c r="B508" s="128"/>
      <c r="C508" s="130"/>
      <c r="D508" s="141"/>
      <c r="E508" s="77"/>
    </row>
    <row r="509" spans="1:5" ht="14.4" x14ac:dyDescent="0.3">
      <c r="A509" s="196"/>
      <c r="B509" s="142"/>
      <c r="C509" s="127"/>
      <c r="D509" s="128"/>
      <c r="E509" s="77"/>
    </row>
    <row r="510" spans="1:5" ht="13.2" x14ac:dyDescent="0.25">
      <c r="A510" s="196"/>
      <c r="B510" s="140"/>
      <c r="C510" s="129"/>
      <c r="D510" s="128"/>
      <c r="E510" s="77"/>
    </row>
    <row r="511" spans="1:5" ht="13.2" x14ac:dyDescent="0.25">
      <c r="A511" s="196"/>
      <c r="B511" s="128"/>
      <c r="C511" s="130"/>
      <c r="D511" s="141"/>
      <c r="E511" s="77"/>
    </row>
    <row r="512" spans="1:5" ht="14.4" x14ac:dyDescent="0.3">
      <c r="A512" s="196"/>
      <c r="B512" s="142"/>
      <c r="C512" s="127"/>
      <c r="D512" s="128"/>
      <c r="E512" s="77"/>
    </row>
    <row r="513" spans="1:5" ht="13.2" x14ac:dyDescent="0.25">
      <c r="A513" s="196"/>
      <c r="B513" s="128"/>
      <c r="C513" s="129"/>
      <c r="D513" s="141"/>
      <c r="E513" s="77"/>
    </row>
    <row r="514" spans="1:5" ht="14.4" x14ac:dyDescent="0.3">
      <c r="A514" s="196"/>
      <c r="B514" s="142"/>
      <c r="C514" s="127"/>
      <c r="D514" s="128"/>
      <c r="E514" s="77"/>
    </row>
    <row r="515" spans="1:5" ht="13.2" x14ac:dyDescent="0.25">
      <c r="A515" s="197"/>
      <c r="B515" s="128"/>
      <c r="C515" s="129"/>
      <c r="D515" s="128"/>
      <c r="E515" s="77"/>
    </row>
    <row r="516" spans="1:5" ht="14.4" x14ac:dyDescent="0.3">
      <c r="A516" s="195">
        <f>A497+1</f>
        <v>8</v>
      </c>
      <c r="B516" s="142"/>
      <c r="C516" s="127"/>
      <c r="D516" s="128"/>
      <c r="E516" s="77"/>
    </row>
    <row r="517" spans="1:5" ht="13.2" x14ac:dyDescent="0.25">
      <c r="A517" s="196"/>
      <c r="B517" s="128"/>
      <c r="C517" s="129"/>
      <c r="D517" s="128"/>
      <c r="E517" s="77"/>
    </row>
    <row r="518" spans="1:5" ht="13.2" x14ac:dyDescent="0.25">
      <c r="A518" s="196"/>
      <c r="B518" s="128"/>
      <c r="C518" s="130"/>
      <c r="D518" s="141"/>
      <c r="E518" s="77"/>
    </row>
    <row r="519" spans="1:5" ht="14.4" x14ac:dyDescent="0.3">
      <c r="A519" s="196"/>
      <c r="B519" s="142"/>
      <c r="C519" s="127"/>
      <c r="D519" s="128"/>
      <c r="E519" s="77"/>
    </row>
    <row r="520" spans="1:5" ht="13.2" x14ac:dyDescent="0.25">
      <c r="A520" s="196"/>
      <c r="B520" s="140"/>
      <c r="C520" s="129"/>
      <c r="D520" s="128"/>
      <c r="E520" s="77"/>
    </row>
    <row r="521" spans="1:5" ht="13.2" x14ac:dyDescent="0.25">
      <c r="A521" s="196"/>
      <c r="B521" s="128"/>
      <c r="C521" s="130"/>
      <c r="D521" s="141"/>
      <c r="E521" s="77"/>
    </row>
    <row r="522" spans="1:5" ht="14.4" x14ac:dyDescent="0.3">
      <c r="A522" s="196"/>
      <c r="B522" s="142"/>
      <c r="C522" s="127"/>
      <c r="D522" s="128"/>
      <c r="E522" s="77"/>
    </row>
    <row r="523" spans="1:5" ht="13.2" x14ac:dyDescent="0.25">
      <c r="A523" s="196"/>
      <c r="B523" s="140"/>
      <c r="C523" s="129"/>
      <c r="D523" s="128"/>
      <c r="E523" s="77"/>
    </row>
    <row r="524" spans="1:5" ht="13.2" x14ac:dyDescent="0.25">
      <c r="A524" s="196"/>
      <c r="B524" s="128"/>
      <c r="C524" s="130"/>
      <c r="D524" s="141"/>
      <c r="E524" s="77"/>
    </row>
    <row r="525" spans="1:5" ht="14.4" x14ac:dyDescent="0.3">
      <c r="A525" s="196"/>
      <c r="B525" s="142"/>
      <c r="C525" s="127"/>
      <c r="D525" s="128"/>
      <c r="E525" s="77"/>
    </row>
    <row r="526" spans="1:5" ht="13.2" x14ac:dyDescent="0.25">
      <c r="A526" s="196"/>
      <c r="B526" s="140"/>
      <c r="C526" s="129"/>
      <c r="D526" s="128"/>
      <c r="E526" s="77"/>
    </row>
    <row r="527" spans="1:5" ht="13.2" x14ac:dyDescent="0.25">
      <c r="A527" s="196"/>
      <c r="B527" s="128"/>
      <c r="C527" s="130"/>
      <c r="D527" s="141"/>
      <c r="E527" s="77"/>
    </row>
    <row r="528" spans="1:5" ht="14.4" x14ac:dyDescent="0.3">
      <c r="A528" s="196"/>
      <c r="B528" s="142"/>
      <c r="C528" s="127"/>
      <c r="D528" s="128"/>
      <c r="E528" s="77"/>
    </row>
    <row r="529" spans="1:5" ht="13.2" x14ac:dyDescent="0.25">
      <c r="A529" s="196"/>
      <c r="B529" s="140"/>
      <c r="C529" s="129"/>
      <c r="D529" s="128"/>
      <c r="E529" s="77"/>
    </row>
    <row r="530" spans="1:5" ht="13.2" x14ac:dyDescent="0.25">
      <c r="A530" s="196"/>
      <c r="B530" s="128"/>
      <c r="C530" s="130"/>
      <c r="D530" s="141"/>
      <c r="E530" s="77"/>
    </row>
    <row r="531" spans="1:5" ht="14.4" x14ac:dyDescent="0.3">
      <c r="A531" s="196"/>
      <c r="B531" s="142"/>
      <c r="C531" s="127"/>
      <c r="D531" s="128"/>
      <c r="E531" s="77"/>
    </row>
    <row r="532" spans="1:5" ht="13.2" x14ac:dyDescent="0.25">
      <c r="A532" s="196"/>
      <c r="B532" s="128"/>
      <c r="C532" s="129"/>
      <c r="D532" s="141"/>
      <c r="E532" s="77"/>
    </row>
    <row r="533" spans="1:5" ht="14.4" x14ac:dyDescent="0.3">
      <c r="A533" s="196"/>
      <c r="B533" s="142"/>
      <c r="C533" s="127"/>
      <c r="D533" s="128"/>
      <c r="E533" s="77"/>
    </row>
    <row r="534" spans="1:5" ht="13.2" x14ac:dyDescent="0.25">
      <c r="A534" s="197"/>
      <c r="B534" s="128"/>
      <c r="C534" s="129"/>
      <c r="D534" s="128"/>
      <c r="E534" s="77"/>
    </row>
    <row r="535" spans="1:5" ht="14.4" x14ac:dyDescent="0.3">
      <c r="A535" s="195">
        <f>A516+1</f>
        <v>9</v>
      </c>
      <c r="B535" s="142"/>
      <c r="C535" s="127"/>
      <c r="D535" s="128"/>
      <c r="E535" s="77"/>
    </row>
    <row r="536" spans="1:5" ht="13.2" x14ac:dyDescent="0.25">
      <c r="A536" s="196"/>
      <c r="B536" s="128"/>
      <c r="C536" s="129"/>
      <c r="D536" s="128"/>
      <c r="E536" s="77"/>
    </row>
    <row r="537" spans="1:5" ht="13.2" x14ac:dyDescent="0.25">
      <c r="A537" s="196"/>
      <c r="B537" s="128"/>
      <c r="C537" s="130"/>
      <c r="D537" s="141"/>
      <c r="E537" s="77"/>
    </row>
    <row r="538" spans="1:5" ht="14.4" x14ac:dyDescent="0.3">
      <c r="A538" s="196"/>
      <c r="B538" s="142"/>
      <c r="C538" s="127"/>
      <c r="D538" s="128"/>
      <c r="E538" s="77"/>
    </row>
    <row r="539" spans="1:5" ht="13.2" x14ac:dyDescent="0.25">
      <c r="A539" s="196"/>
      <c r="B539" s="140"/>
      <c r="C539" s="129"/>
      <c r="D539" s="128"/>
      <c r="E539" s="77"/>
    </row>
    <row r="540" spans="1:5" ht="13.2" x14ac:dyDescent="0.25">
      <c r="A540" s="196"/>
      <c r="B540" s="128"/>
      <c r="C540" s="130"/>
      <c r="D540" s="141"/>
      <c r="E540" s="77"/>
    </row>
    <row r="541" spans="1:5" ht="14.4" x14ac:dyDescent="0.3">
      <c r="A541" s="196"/>
      <c r="B541" s="142"/>
      <c r="C541" s="127"/>
      <c r="D541" s="128"/>
      <c r="E541" s="77"/>
    </row>
    <row r="542" spans="1:5" ht="13.2" x14ac:dyDescent="0.25">
      <c r="A542" s="196"/>
      <c r="B542" s="140"/>
      <c r="C542" s="129"/>
      <c r="D542" s="128"/>
      <c r="E542" s="77"/>
    </row>
    <row r="543" spans="1:5" ht="13.2" x14ac:dyDescent="0.25">
      <c r="A543" s="196"/>
      <c r="B543" s="128"/>
      <c r="C543" s="130"/>
      <c r="D543" s="141"/>
      <c r="E543" s="77"/>
    </row>
    <row r="544" spans="1:5" ht="14.4" x14ac:dyDescent="0.3">
      <c r="A544" s="196"/>
      <c r="B544" s="142"/>
      <c r="C544" s="127"/>
      <c r="D544" s="128"/>
      <c r="E544" s="77"/>
    </row>
    <row r="545" spans="1:5" ht="13.2" x14ac:dyDescent="0.25">
      <c r="A545" s="196"/>
      <c r="B545" s="140"/>
      <c r="C545" s="129"/>
      <c r="D545" s="128"/>
      <c r="E545" s="77"/>
    </row>
    <row r="546" spans="1:5" ht="13.2" x14ac:dyDescent="0.25">
      <c r="A546" s="196"/>
      <c r="B546" s="128"/>
      <c r="C546" s="130"/>
      <c r="D546" s="141"/>
      <c r="E546" s="77"/>
    </row>
    <row r="547" spans="1:5" ht="14.4" x14ac:dyDescent="0.3">
      <c r="A547" s="196"/>
      <c r="B547" s="142"/>
      <c r="C547" s="127"/>
      <c r="D547" s="128"/>
      <c r="E547" s="77"/>
    </row>
    <row r="548" spans="1:5" ht="13.2" x14ac:dyDescent="0.25">
      <c r="A548" s="196"/>
      <c r="B548" s="140"/>
      <c r="C548" s="129"/>
      <c r="D548" s="128"/>
      <c r="E548" s="77"/>
    </row>
    <row r="549" spans="1:5" ht="13.2" x14ac:dyDescent="0.25">
      <c r="A549" s="196"/>
      <c r="B549" s="128"/>
      <c r="C549" s="130"/>
      <c r="D549" s="141"/>
      <c r="E549" s="77"/>
    </row>
    <row r="550" spans="1:5" ht="14.4" x14ac:dyDescent="0.3">
      <c r="A550" s="196"/>
      <c r="B550" s="142"/>
      <c r="C550" s="127"/>
      <c r="D550" s="128"/>
      <c r="E550" s="77"/>
    </row>
    <row r="551" spans="1:5" ht="13.2" x14ac:dyDescent="0.25">
      <c r="A551" s="196"/>
      <c r="B551" s="128"/>
      <c r="C551" s="129"/>
      <c r="D551" s="141"/>
      <c r="E551" s="77"/>
    </row>
    <row r="552" spans="1:5" ht="14.4" x14ac:dyDescent="0.3">
      <c r="A552" s="196"/>
      <c r="B552" s="142"/>
      <c r="C552" s="127"/>
      <c r="D552" s="128"/>
      <c r="E552" s="77"/>
    </row>
    <row r="553" spans="1:5" ht="13.2" x14ac:dyDescent="0.25">
      <c r="A553" s="197"/>
      <c r="B553" s="128"/>
      <c r="C553" s="129"/>
      <c r="D553" s="128"/>
      <c r="E553" s="77"/>
    </row>
    <row r="554" spans="1:5" ht="14.4" x14ac:dyDescent="0.3">
      <c r="A554" s="195">
        <f>A535+1</f>
        <v>10</v>
      </c>
      <c r="B554" s="142"/>
      <c r="C554" s="127"/>
      <c r="D554" s="128"/>
      <c r="E554" s="77"/>
    </row>
    <row r="555" spans="1:5" ht="13.2" x14ac:dyDescent="0.25">
      <c r="A555" s="196"/>
      <c r="B555" s="128"/>
      <c r="C555" s="129"/>
      <c r="D555" s="128"/>
      <c r="E555" s="77"/>
    </row>
    <row r="556" spans="1:5" ht="13.2" x14ac:dyDescent="0.25">
      <c r="A556" s="196"/>
      <c r="B556" s="128"/>
      <c r="C556" s="130"/>
      <c r="D556" s="141"/>
      <c r="E556" s="77"/>
    </row>
    <row r="557" spans="1:5" ht="14.4" x14ac:dyDescent="0.3">
      <c r="A557" s="196"/>
      <c r="B557" s="142"/>
      <c r="C557" s="127"/>
      <c r="D557" s="128"/>
      <c r="E557" s="77"/>
    </row>
    <row r="558" spans="1:5" ht="13.2" x14ac:dyDescent="0.25">
      <c r="A558" s="196"/>
      <c r="B558" s="140"/>
      <c r="C558" s="129"/>
      <c r="D558" s="128"/>
      <c r="E558" s="77"/>
    </row>
    <row r="559" spans="1:5" ht="13.2" x14ac:dyDescent="0.25">
      <c r="A559" s="196"/>
      <c r="B559" s="128"/>
      <c r="C559" s="130"/>
      <c r="D559" s="141"/>
      <c r="E559" s="77"/>
    </row>
    <row r="560" spans="1:5" ht="14.4" x14ac:dyDescent="0.3">
      <c r="A560" s="196"/>
      <c r="B560" s="142"/>
      <c r="C560" s="127"/>
      <c r="D560" s="128"/>
      <c r="E560" s="77"/>
    </row>
    <row r="561" spans="1:5" ht="13.2" x14ac:dyDescent="0.25">
      <c r="A561" s="196"/>
      <c r="B561" s="140"/>
      <c r="C561" s="129"/>
      <c r="D561" s="128"/>
      <c r="E561" s="77"/>
    </row>
    <row r="562" spans="1:5" ht="13.2" x14ac:dyDescent="0.25">
      <c r="A562" s="196"/>
      <c r="B562" s="128"/>
      <c r="C562" s="130"/>
      <c r="D562" s="141"/>
      <c r="E562" s="77"/>
    </row>
    <row r="563" spans="1:5" ht="14.4" x14ac:dyDescent="0.3">
      <c r="A563" s="196"/>
      <c r="B563" s="142"/>
      <c r="C563" s="127"/>
      <c r="D563" s="128"/>
      <c r="E563" s="77"/>
    </row>
    <row r="564" spans="1:5" ht="13.2" x14ac:dyDescent="0.25">
      <c r="A564" s="196"/>
      <c r="B564" s="140"/>
      <c r="C564" s="129"/>
      <c r="D564" s="128"/>
      <c r="E564" s="77"/>
    </row>
    <row r="565" spans="1:5" ht="13.2" x14ac:dyDescent="0.25">
      <c r="A565" s="196"/>
      <c r="B565" s="128"/>
      <c r="C565" s="130"/>
      <c r="D565" s="141"/>
      <c r="E565" s="77"/>
    </row>
    <row r="566" spans="1:5" ht="14.4" x14ac:dyDescent="0.3">
      <c r="A566" s="196"/>
      <c r="B566" s="142"/>
      <c r="C566" s="127"/>
      <c r="D566" s="128"/>
      <c r="E566" s="77"/>
    </row>
    <row r="567" spans="1:5" ht="13.2" x14ac:dyDescent="0.25">
      <c r="A567" s="196"/>
      <c r="B567" s="140"/>
      <c r="C567" s="129"/>
      <c r="D567" s="128"/>
      <c r="E567" s="77"/>
    </row>
    <row r="568" spans="1:5" ht="13.2" x14ac:dyDescent="0.25">
      <c r="A568" s="196"/>
      <c r="B568" s="128"/>
      <c r="C568" s="130"/>
      <c r="D568" s="141"/>
      <c r="E568" s="77"/>
    </row>
    <row r="569" spans="1:5" ht="14.4" x14ac:dyDescent="0.3">
      <c r="A569" s="196"/>
      <c r="B569" s="142"/>
      <c r="C569" s="127"/>
      <c r="D569" s="128"/>
      <c r="E569" s="77"/>
    </row>
    <row r="570" spans="1:5" ht="13.2" x14ac:dyDescent="0.25">
      <c r="A570" s="196"/>
      <c r="B570" s="128"/>
      <c r="C570" s="129"/>
      <c r="D570" s="141"/>
      <c r="E570" s="77"/>
    </row>
    <row r="571" spans="1:5" ht="14.4" x14ac:dyDescent="0.3">
      <c r="A571" s="196"/>
      <c r="B571" s="142"/>
      <c r="C571" s="127"/>
      <c r="D571" s="128"/>
      <c r="E571" s="77"/>
    </row>
    <row r="572" spans="1:5" ht="13.2" x14ac:dyDescent="0.25">
      <c r="A572" s="197"/>
      <c r="B572" s="128"/>
      <c r="C572" s="129"/>
      <c r="D572" s="128"/>
      <c r="E572" s="77"/>
    </row>
    <row r="573" spans="1:5" ht="14.4" x14ac:dyDescent="0.3">
      <c r="A573" s="195">
        <f>A554+1</f>
        <v>11</v>
      </c>
      <c r="B573" s="142"/>
      <c r="C573" s="127"/>
      <c r="D573" s="128"/>
      <c r="E573" s="77"/>
    </row>
    <row r="574" spans="1:5" ht="13.2" x14ac:dyDescent="0.25">
      <c r="A574" s="196"/>
      <c r="B574" s="128"/>
      <c r="C574" s="129"/>
      <c r="D574" s="128"/>
      <c r="E574" s="77"/>
    </row>
    <row r="575" spans="1:5" ht="13.2" x14ac:dyDescent="0.25">
      <c r="A575" s="196"/>
      <c r="B575" s="128"/>
      <c r="C575" s="130"/>
      <c r="D575" s="141"/>
      <c r="E575" s="77"/>
    </row>
    <row r="576" spans="1:5" ht="14.4" x14ac:dyDescent="0.3">
      <c r="A576" s="196"/>
      <c r="B576" s="142"/>
      <c r="C576" s="127"/>
      <c r="D576" s="128"/>
      <c r="E576" s="77"/>
    </row>
    <row r="577" spans="1:5" ht="13.2" x14ac:dyDescent="0.25">
      <c r="A577" s="196"/>
      <c r="B577" s="140"/>
      <c r="C577" s="129"/>
      <c r="D577" s="128"/>
      <c r="E577" s="77"/>
    </row>
    <row r="578" spans="1:5" ht="13.2" x14ac:dyDescent="0.25">
      <c r="A578" s="196"/>
      <c r="B578" s="128"/>
      <c r="C578" s="130"/>
      <c r="D578" s="141"/>
      <c r="E578" s="77"/>
    </row>
    <row r="579" spans="1:5" ht="14.4" x14ac:dyDescent="0.3">
      <c r="A579" s="196"/>
      <c r="B579" s="142"/>
      <c r="C579" s="127"/>
      <c r="D579" s="128"/>
      <c r="E579" s="77"/>
    </row>
    <row r="580" spans="1:5" ht="13.2" x14ac:dyDescent="0.25">
      <c r="A580" s="196"/>
      <c r="B580" s="140"/>
      <c r="C580" s="129"/>
      <c r="D580" s="128"/>
      <c r="E580" s="77"/>
    </row>
    <row r="581" spans="1:5" ht="13.2" x14ac:dyDescent="0.25">
      <c r="A581" s="196"/>
      <c r="B581" s="128"/>
      <c r="C581" s="130"/>
      <c r="D581" s="141"/>
      <c r="E581" s="77"/>
    </row>
    <row r="582" spans="1:5" ht="14.4" x14ac:dyDescent="0.3">
      <c r="A582" s="196"/>
      <c r="B582" s="142"/>
      <c r="C582" s="127"/>
      <c r="D582" s="128"/>
      <c r="E582" s="77"/>
    </row>
    <row r="583" spans="1:5" ht="13.2" x14ac:dyDescent="0.25">
      <c r="A583" s="196"/>
      <c r="B583" s="140"/>
      <c r="C583" s="129"/>
      <c r="D583" s="128"/>
      <c r="E583" s="77"/>
    </row>
    <row r="584" spans="1:5" ht="13.2" x14ac:dyDescent="0.25">
      <c r="A584" s="196"/>
      <c r="B584" s="128"/>
      <c r="C584" s="130"/>
      <c r="D584" s="141"/>
      <c r="E584" s="77"/>
    </row>
    <row r="585" spans="1:5" ht="14.4" x14ac:dyDescent="0.3">
      <c r="A585" s="196"/>
      <c r="B585" s="142"/>
      <c r="C585" s="127"/>
      <c r="D585" s="128"/>
      <c r="E585" s="77"/>
    </row>
    <row r="586" spans="1:5" ht="13.2" x14ac:dyDescent="0.25">
      <c r="A586" s="196"/>
      <c r="B586" s="140"/>
      <c r="C586" s="129"/>
      <c r="D586" s="128"/>
      <c r="E586" s="77"/>
    </row>
    <row r="587" spans="1:5" ht="13.2" x14ac:dyDescent="0.25">
      <c r="A587" s="196"/>
      <c r="B587" s="128"/>
      <c r="C587" s="130"/>
      <c r="D587" s="141"/>
      <c r="E587" s="77"/>
    </row>
    <row r="588" spans="1:5" ht="14.4" x14ac:dyDescent="0.3">
      <c r="A588" s="196"/>
      <c r="B588" s="142"/>
      <c r="C588" s="127"/>
      <c r="D588" s="128"/>
      <c r="E588" s="77"/>
    </row>
    <row r="589" spans="1:5" ht="13.2" x14ac:dyDescent="0.25">
      <c r="A589" s="196"/>
      <c r="B589" s="128"/>
      <c r="C589" s="129"/>
      <c r="D589" s="141"/>
      <c r="E589" s="77"/>
    </row>
    <row r="590" spans="1:5" ht="14.4" x14ac:dyDescent="0.3">
      <c r="A590" s="196"/>
      <c r="B590" s="142"/>
      <c r="C590" s="127"/>
      <c r="D590" s="128"/>
      <c r="E590" s="77"/>
    </row>
    <row r="591" spans="1:5" ht="13.2" x14ac:dyDescent="0.25">
      <c r="A591" s="197"/>
      <c r="B591" s="128"/>
      <c r="C591" s="129"/>
      <c r="D591" s="128"/>
      <c r="E591" s="77"/>
    </row>
    <row r="592" spans="1:5" ht="14.4" x14ac:dyDescent="0.3">
      <c r="A592" s="195">
        <f>A573+1</f>
        <v>12</v>
      </c>
      <c r="B592" s="142"/>
      <c r="C592" s="127"/>
      <c r="D592" s="128"/>
      <c r="E592" s="77"/>
    </row>
    <row r="593" spans="1:5" ht="13.2" x14ac:dyDescent="0.25">
      <c r="A593" s="196"/>
      <c r="B593" s="128"/>
      <c r="C593" s="129"/>
      <c r="D593" s="128"/>
      <c r="E593" s="77"/>
    </row>
    <row r="594" spans="1:5" ht="13.2" x14ac:dyDescent="0.25">
      <c r="A594" s="196"/>
      <c r="B594" s="128"/>
      <c r="C594" s="130"/>
      <c r="D594" s="141"/>
      <c r="E594" s="77"/>
    </row>
    <row r="595" spans="1:5" ht="14.4" x14ac:dyDescent="0.3">
      <c r="A595" s="196"/>
      <c r="B595" s="142"/>
      <c r="C595" s="127"/>
      <c r="D595" s="128"/>
      <c r="E595" s="77"/>
    </row>
    <row r="596" spans="1:5" ht="13.2" x14ac:dyDescent="0.25">
      <c r="A596" s="196"/>
      <c r="B596" s="140"/>
      <c r="C596" s="129"/>
      <c r="D596" s="128"/>
      <c r="E596" s="77"/>
    </row>
    <row r="597" spans="1:5" ht="13.2" x14ac:dyDescent="0.25">
      <c r="A597" s="196"/>
      <c r="B597" s="128"/>
      <c r="C597" s="130"/>
      <c r="D597" s="141"/>
      <c r="E597" s="77"/>
    </row>
    <row r="598" spans="1:5" ht="14.4" x14ac:dyDescent="0.3">
      <c r="A598" s="196"/>
      <c r="B598" s="142"/>
      <c r="C598" s="127"/>
      <c r="D598" s="128"/>
      <c r="E598" s="77"/>
    </row>
    <row r="599" spans="1:5" ht="13.2" x14ac:dyDescent="0.25">
      <c r="A599" s="196"/>
      <c r="B599" s="140"/>
      <c r="C599" s="129"/>
      <c r="D599" s="128"/>
      <c r="E599" s="77"/>
    </row>
    <row r="600" spans="1:5" ht="13.2" x14ac:dyDescent="0.25">
      <c r="A600" s="196"/>
      <c r="B600" s="128"/>
      <c r="C600" s="130"/>
      <c r="D600" s="141"/>
      <c r="E600" s="77"/>
    </row>
    <row r="601" spans="1:5" ht="14.4" x14ac:dyDescent="0.3">
      <c r="A601" s="196"/>
      <c r="B601" s="142"/>
      <c r="C601" s="127"/>
      <c r="D601" s="128"/>
      <c r="E601" s="77"/>
    </row>
    <row r="602" spans="1:5" ht="13.2" x14ac:dyDescent="0.25">
      <c r="A602" s="196"/>
      <c r="B602" s="140"/>
      <c r="C602" s="129"/>
      <c r="D602" s="128"/>
      <c r="E602" s="77"/>
    </row>
    <row r="603" spans="1:5" ht="13.2" x14ac:dyDescent="0.25">
      <c r="A603" s="196"/>
      <c r="B603" s="128"/>
      <c r="C603" s="130"/>
      <c r="D603" s="141"/>
      <c r="E603" s="77"/>
    </row>
    <row r="604" spans="1:5" ht="14.4" x14ac:dyDescent="0.3">
      <c r="A604" s="196"/>
      <c r="B604" s="142"/>
      <c r="C604" s="127"/>
      <c r="D604" s="128"/>
      <c r="E604" s="77"/>
    </row>
    <row r="605" spans="1:5" ht="13.2" x14ac:dyDescent="0.25">
      <c r="A605" s="196"/>
      <c r="B605" s="140"/>
      <c r="C605" s="129"/>
      <c r="D605" s="128"/>
      <c r="E605" s="77"/>
    </row>
    <row r="606" spans="1:5" ht="13.2" x14ac:dyDescent="0.25">
      <c r="A606" s="196"/>
      <c r="B606" s="128"/>
      <c r="C606" s="130"/>
      <c r="D606" s="141"/>
      <c r="E606" s="77"/>
    </row>
    <row r="607" spans="1:5" ht="14.4" x14ac:dyDescent="0.3">
      <c r="A607" s="196"/>
      <c r="B607" s="142"/>
      <c r="C607" s="127"/>
      <c r="D607" s="128"/>
      <c r="E607" s="77"/>
    </row>
    <row r="608" spans="1:5" ht="13.2" x14ac:dyDescent="0.25">
      <c r="A608" s="196"/>
      <c r="B608" s="128"/>
      <c r="C608" s="129"/>
      <c r="D608" s="141"/>
      <c r="E608" s="77"/>
    </row>
    <row r="609" spans="1:5" ht="14.4" x14ac:dyDescent="0.3">
      <c r="A609" s="196"/>
      <c r="B609" s="142"/>
      <c r="C609" s="127"/>
      <c r="D609" s="128"/>
      <c r="E609" s="77"/>
    </row>
    <row r="610" spans="1:5" ht="13.2" x14ac:dyDescent="0.25">
      <c r="A610" s="197"/>
      <c r="B610" s="128"/>
      <c r="C610" s="129"/>
      <c r="D610" s="128"/>
      <c r="E610" s="77"/>
    </row>
    <row r="611" spans="1:5" ht="14.4" x14ac:dyDescent="0.3">
      <c r="A611" s="195">
        <f>A592+1</f>
        <v>13</v>
      </c>
      <c r="B611" s="142"/>
      <c r="C611" s="127"/>
      <c r="D611" s="128"/>
      <c r="E611" s="77"/>
    </row>
    <row r="612" spans="1:5" ht="13.2" x14ac:dyDescent="0.25">
      <c r="A612" s="196"/>
      <c r="B612" s="128"/>
      <c r="C612" s="129"/>
      <c r="D612" s="128"/>
      <c r="E612" s="77"/>
    </row>
    <row r="613" spans="1:5" ht="13.2" x14ac:dyDescent="0.25">
      <c r="A613" s="196"/>
      <c r="B613" s="128"/>
      <c r="C613" s="130"/>
      <c r="D613" s="141"/>
      <c r="E613" s="77"/>
    </row>
    <row r="614" spans="1:5" ht="14.4" x14ac:dyDescent="0.3">
      <c r="A614" s="196"/>
      <c r="B614" s="142"/>
      <c r="C614" s="127"/>
      <c r="D614" s="128"/>
      <c r="E614" s="77"/>
    </row>
    <row r="615" spans="1:5" ht="13.2" x14ac:dyDescent="0.25">
      <c r="A615" s="196"/>
      <c r="B615" s="140"/>
      <c r="C615" s="129"/>
      <c r="D615" s="128"/>
      <c r="E615" s="77"/>
    </row>
    <row r="616" spans="1:5" ht="13.2" x14ac:dyDescent="0.25">
      <c r="A616" s="196"/>
      <c r="B616" s="128"/>
      <c r="C616" s="130"/>
      <c r="D616" s="141"/>
      <c r="E616" s="77"/>
    </row>
    <row r="617" spans="1:5" ht="14.4" x14ac:dyDescent="0.3">
      <c r="A617" s="196"/>
      <c r="B617" s="142"/>
      <c r="C617" s="127"/>
      <c r="D617" s="128"/>
      <c r="E617" s="77"/>
    </row>
    <row r="618" spans="1:5" ht="13.2" x14ac:dyDescent="0.25">
      <c r="A618" s="196"/>
      <c r="B618" s="140"/>
      <c r="C618" s="129"/>
      <c r="D618" s="128"/>
      <c r="E618" s="77"/>
    </row>
    <row r="619" spans="1:5" ht="13.2" x14ac:dyDescent="0.25">
      <c r="A619" s="196"/>
      <c r="B619" s="128"/>
      <c r="C619" s="130"/>
      <c r="D619" s="141"/>
      <c r="E619" s="77"/>
    </row>
    <row r="620" spans="1:5" ht="14.4" x14ac:dyDescent="0.3">
      <c r="A620" s="196"/>
      <c r="B620" s="142"/>
      <c r="C620" s="127"/>
      <c r="D620" s="128"/>
      <c r="E620" s="77"/>
    </row>
    <row r="621" spans="1:5" ht="13.2" x14ac:dyDescent="0.25">
      <c r="A621" s="196"/>
      <c r="B621" s="140"/>
      <c r="C621" s="129"/>
      <c r="D621" s="128"/>
      <c r="E621" s="77"/>
    </row>
    <row r="622" spans="1:5" ht="13.2" x14ac:dyDescent="0.25">
      <c r="A622" s="196"/>
      <c r="B622" s="128"/>
      <c r="C622" s="130"/>
      <c r="D622" s="141"/>
      <c r="E622" s="77"/>
    </row>
    <row r="623" spans="1:5" ht="14.4" x14ac:dyDescent="0.3">
      <c r="A623" s="196"/>
      <c r="B623" s="142"/>
      <c r="C623" s="127"/>
      <c r="D623" s="128"/>
      <c r="E623" s="77"/>
    </row>
    <row r="624" spans="1:5" ht="13.2" x14ac:dyDescent="0.25">
      <c r="A624" s="196"/>
      <c r="B624" s="140"/>
      <c r="C624" s="129"/>
      <c r="D624" s="128"/>
      <c r="E624" s="77"/>
    </row>
    <row r="625" spans="1:5" ht="13.2" x14ac:dyDescent="0.25">
      <c r="A625" s="196"/>
      <c r="B625" s="128"/>
      <c r="C625" s="130"/>
      <c r="D625" s="141"/>
      <c r="E625" s="77"/>
    </row>
    <row r="626" spans="1:5" ht="14.4" x14ac:dyDescent="0.3">
      <c r="A626" s="196"/>
      <c r="B626" s="142"/>
      <c r="C626" s="127"/>
      <c r="D626" s="128"/>
      <c r="E626" s="77"/>
    </row>
    <row r="627" spans="1:5" ht="13.2" x14ac:dyDescent="0.25">
      <c r="A627" s="196"/>
      <c r="B627" s="128"/>
      <c r="C627" s="129"/>
      <c r="D627" s="141"/>
      <c r="E627" s="77"/>
    </row>
    <row r="628" spans="1:5" ht="14.4" x14ac:dyDescent="0.3">
      <c r="A628" s="196"/>
      <c r="B628" s="142"/>
      <c r="C628" s="127"/>
      <c r="D628" s="128"/>
      <c r="E628" s="77"/>
    </row>
    <row r="629" spans="1:5" ht="13.2" x14ac:dyDescent="0.25">
      <c r="A629" s="197"/>
      <c r="B629" s="128"/>
      <c r="C629" s="129"/>
      <c r="D629" s="128"/>
      <c r="E629" s="77"/>
    </row>
    <row r="630" spans="1:5" ht="14.4" x14ac:dyDescent="0.3">
      <c r="A630" s="195">
        <f>A611+1</f>
        <v>14</v>
      </c>
      <c r="B630" s="142"/>
      <c r="C630" s="127"/>
      <c r="D630" s="128"/>
      <c r="E630" s="77"/>
    </row>
    <row r="631" spans="1:5" ht="13.2" x14ac:dyDescent="0.25">
      <c r="A631" s="196"/>
      <c r="B631" s="128"/>
      <c r="C631" s="129"/>
      <c r="D631" s="128"/>
      <c r="E631" s="77"/>
    </row>
    <row r="632" spans="1:5" ht="13.2" x14ac:dyDescent="0.25">
      <c r="A632" s="196"/>
      <c r="B632" s="128"/>
      <c r="C632" s="130"/>
      <c r="D632" s="141"/>
      <c r="E632" s="77"/>
    </row>
    <row r="633" spans="1:5" ht="14.4" x14ac:dyDescent="0.3">
      <c r="A633" s="196"/>
      <c r="B633" s="142"/>
      <c r="C633" s="127"/>
      <c r="D633" s="128"/>
      <c r="E633" s="77"/>
    </row>
    <row r="634" spans="1:5" ht="13.2" x14ac:dyDescent="0.25">
      <c r="A634" s="196"/>
      <c r="B634" s="140"/>
      <c r="C634" s="129"/>
      <c r="D634" s="128"/>
      <c r="E634" s="77"/>
    </row>
    <row r="635" spans="1:5" ht="13.2" x14ac:dyDescent="0.25">
      <c r="A635" s="196"/>
      <c r="B635" s="128"/>
      <c r="C635" s="130"/>
      <c r="D635" s="141"/>
      <c r="E635" s="77"/>
    </row>
    <row r="636" spans="1:5" ht="14.4" x14ac:dyDescent="0.3">
      <c r="A636" s="196"/>
      <c r="B636" s="142"/>
      <c r="C636" s="127"/>
      <c r="D636" s="128"/>
      <c r="E636" s="77"/>
    </row>
    <row r="637" spans="1:5" ht="13.2" x14ac:dyDescent="0.25">
      <c r="A637" s="196"/>
      <c r="B637" s="140"/>
      <c r="C637" s="129"/>
      <c r="D637" s="128"/>
      <c r="E637" s="77"/>
    </row>
    <row r="638" spans="1:5" ht="13.2" x14ac:dyDescent="0.25">
      <c r="A638" s="196"/>
      <c r="B638" s="128"/>
      <c r="C638" s="130"/>
      <c r="D638" s="141"/>
      <c r="E638" s="77"/>
    </row>
    <row r="639" spans="1:5" ht="14.4" x14ac:dyDescent="0.3">
      <c r="A639" s="196"/>
      <c r="B639" s="142"/>
      <c r="C639" s="127"/>
      <c r="D639" s="128"/>
      <c r="E639" s="77"/>
    </row>
    <row r="640" spans="1:5" ht="13.2" x14ac:dyDescent="0.25">
      <c r="A640" s="196"/>
      <c r="B640" s="140"/>
      <c r="C640" s="129"/>
      <c r="D640" s="128"/>
      <c r="E640" s="77"/>
    </row>
    <row r="641" spans="1:5" ht="13.2" x14ac:dyDescent="0.25">
      <c r="A641" s="196"/>
      <c r="B641" s="128"/>
      <c r="C641" s="130"/>
      <c r="D641" s="141"/>
      <c r="E641" s="77"/>
    </row>
    <row r="642" spans="1:5" ht="14.4" x14ac:dyDescent="0.3">
      <c r="A642" s="196"/>
      <c r="B642" s="142"/>
      <c r="C642" s="127"/>
      <c r="D642" s="128"/>
      <c r="E642" s="77"/>
    </row>
    <row r="643" spans="1:5" ht="13.2" x14ac:dyDescent="0.25">
      <c r="A643" s="196"/>
      <c r="B643" s="140"/>
      <c r="C643" s="129"/>
      <c r="D643" s="128"/>
      <c r="E643" s="77"/>
    </row>
    <row r="644" spans="1:5" ht="13.2" x14ac:dyDescent="0.25">
      <c r="A644" s="196"/>
      <c r="B644" s="128"/>
      <c r="C644" s="130"/>
      <c r="D644" s="141"/>
      <c r="E644" s="77"/>
    </row>
    <row r="645" spans="1:5" ht="14.4" x14ac:dyDescent="0.3">
      <c r="A645" s="196"/>
      <c r="B645" s="142"/>
      <c r="C645" s="127"/>
      <c r="D645" s="128"/>
      <c r="E645" s="77"/>
    </row>
    <row r="646" spans="1:5" ht="13.2" x14ac:dyDescent="0.25">
      <c r="A646" s="196"/>
      <c r="B646" s="128"/>
      <c r="C646" s="129"/>
      <c r="D646" s="141"/>
      <c r="E646" s="77"/>
    </row>
    <row r="647" spans="1:5" ht="14.4" x14ac:dyDescent="0.3">
      <c r="A647" s="196"/>
      <c r="B647" s="142"/>
      <c r="C647" s="127"/>
      <c r="D647" s="128"/>
      <c r="E647" s="77"/>
    </row>
    <row r="648" spans="1:5" ht="13.2" x14ac:dyDescent="0.25">
      <c r="A648" s="197"/>
      <c r="B648" s="128"/>
      <c r="C648" s="129"/>
      <c r="D648" s="128"/>
      <c r="E648" s="77"/>
    </row>
    <row r="649" spans="1:5" ht="14.4" x14ac:dyDescent="0.3">
      <c r="A649" s="195">
        <f>A630+1</f>
        <v>15</v>
      </c>
      <c r="B649" s="142"/>
      <c r="C649" s="127"/>
      <c r="D649" s="128"/>
      <c r="E649" s="77"/>
    </row>
    <row r="650" spans="1:5" ht="13.2" x14ac:dyDescent="0.25">
      <c r="A650" s="196"/>
      <c r="B650" s="128"/>
      <c r="C650" s="129"/>
      <c r="D650" s="128"/>
      <c r="E650" s="77"/>
    </row>
    <row r="651" spans="1:5" ht="13.2" x14ac:dyDescent="0.25">
      <c r="A651" s="196"/>
      <c r="B651" s="128"/>
      <c r="C651" s="130"/>
      <c r="D651" s="141"/>
      <c r="E651" s="77"/>
    </row>
    <row r="652" spans="1:5" ht="14.4" x14ac:dyDescent="0.3">
      <c r="A652" s="196"/>
      <c r="B652" s="142"/>
      <c r="C652" s="127"/>
      <c r="D652" s="128"/>
      <c r="E652" s="77"/>
    </row>
    <row r="653" spans="1:5" ht="13.2" x14ac:dyDescent="0.25">
      <c r="A653" s="196"/>
      <c r="B653" s="140"/>
      <c r="C653" s="129"/>
      <c r="D653" s="128"/>
      <c r="E653" s="77"/>
    </row>
    <row r="654" spans="1:5" ht="13.2" x14ac:dyDescent="0.25">
      <c r="A654" s="196"/>
      <c r="B654" s="128"/>
      <c r="C654" s="130"/>
      <c r="D654" s="141"/>
      <c r="E654" s="77"/>
    </row>
    <row r="655" spans="1:5" ht="14.4" x14ac:dyDescent="0.3">
      <c r="A655" s="196"/>
      <c r="B655" s="142"/>
      <c r="C655" s="127"/>
      <c r="D655" s="128"/>
      <c r="E655" s="77"/>
    </row>
    <row r="656" spans="1:5" ht="13.2" x14ac:dyDescent="0.25">
      <c r="A656" s="196"/>
      <c r="B656" s="140"/>
      <c r="C656" s="129"/>
      <c r="D656" s="128"/>
      <c r="E656" s="77"/>
    </row>
    <row r="657" spans="1:5" ht="13.2" x14ac:dyDescent="0.25">
      <c r="A657" s="196"/>
      <c r="B657" s="128"/>
      <c r="C657" s="130"/>
      <c r="D657" s="141"/>
      <c r="E657" s="77"/>
    </row>
    <row r="658" spans="1:5" ht="14.4" x14ac:dyDescent="0.3">
      <c r="A658" s="196"/>
      <c r="B658" s="142"/>
      <c r="C658" s="127"/>
      <c r="D658" s="128"/>
      <c r="E658" s="77"/>
    </row>
    <row r="659" spans="1:5" ht="13.2" x14ac:dyDescent="0.25">
      <c r="A659" s="196"/>
      <c r="B659" s="140"/>
      <c r="C659" s="129"/>
      <c r="D659" s="128"/>
      <c r="E659" s="77"/>
    </row>
    <row r="660" spans="1:5" ht="13.2" x14ac:dyDescent="0.25">
      <c r="A660" s="196"/>
      <c r="B660" s="128"/>
      <c r="C660" s="130"/>
      <c r="D660" s="141"/>
      <c r="E660" s="77"/>
    </row>
    <row r="661" spans="1:5" ht="14.4" x14ac:dyDescent="0.3">
      <c r="A661" s="196"/>
      <c r="B661" s="142"/>
      <c r="C661" s="127"/>
      <c r="D661" s="128"/>
      <c r="E661" s="77"/>
    </row>
    <row r="662" spans="1:5" ht="13.2" x14ac:dyDescent="0.25">
      <c r="A662" s="196"/>
      <c r="B662" s="140"/>
      <c r="C662" s="129"/>
      <c r="D662" s="128"/>
      <c r="E662" s="77"/>
    </row>
    <row r="663" spans="1:5" ht="13.2" x14ac:dyDescent="0.25">
      <c r="A663" s="196"/>
      <c r="B663" s="128"/>
      <c r="C663" s="130"/>
      <c r="D663" s="141"/>
      <c r="E663" s="77"/>
    </row>
    <row r="664" spans="1:5" ht="14.4" x14ac:dyDescent="0.3">
      <c r="A664" s="196"/>
      <c r="B664" s="142"/>
      <c r="C664" s="127"/>
      <c r="D664" s="128"/>
      <c r="E664" s="77"/>
    </row>
    <row r="665" spans="1:5" ht="13.2" x14ac:dyDescent="0.25">
      <c r="A665" s="196"/>
      <c r="B665" s="128"/>
      <c r="C665" s="129"/>
      <c r="D665" s="141"/>
      <c r="E665" s="77"/>
    </row>
    <row r="666" spans="1:5" ht="14.4" x14ac:dyDescent="0.3">
      <c r="A666" s="196"/>
      <c r="B666" s="142"/>
      <c r="C666" s="127"/>
      <c r="D666" s="128"/>
      <c r="E666" s="77"/>
    </row>
    <row r="667" spans="1:5" ht="13.2" x14ac:dyDescent="0.25">
      <c r="A667" s="197"/>
      <c r="B667" s="128"/>
      <c r="C667" s="129"/>
      <c r="D667" s="128"/>
      <c r="E667" s="77"/>
    </row>
    <row r="668" spans="1:5" ht="14.4" x14ac:dyDescent="0.3">
      <c r="A668" s="195">
        <f>A649+1</f>
        <v>16</v>
      </c>
      <c r="B668" s="142"/>
      <c r="C668" s="127"/>
      <c r="D668" s="128"/>
      <c r="E668" s="77"/>
    </row>
    <row r="669" spans="1:5" ht="13.2" x14ac:dyDescent="0.25">
      <c r="A669" s="196"/>
      <c r="B669" s="128"/>
      <c r="C669" s="129"/>
      <c r="D669" s="128"/>
      <c r="E669" s="77"/>
    </row>
    <row r="670" spans="1:5" ht="13.2" x14ac:dyDescent="0.25">
      <c r="A670" s="196"/>
      <c r="B670" s="128"/>
      <c r="C670" s="130"/>
      <c r="D670" s="141"/>
      <c r="E670" s="77"/>
    </row>
    <row r="671" spans="1:5" ht="14.4" x14ac:dyDescent="0.3">
      <c r="A671" s="196"/>
      <c r="B671" s="142"/>
      <c r="C671" s="127"/>
      <c r="D671" s="128"/>
      <c r="E671" s="77"/>
    </row>
    <row r="672" spans="1:5" ht="13.2" x14ac:dyDescent="0.25">
      <c r="A672" s="196"/>
      <c r="B672" s="140"/>
      <c r="C672" s="129"/>
      <c r="D672" s="128"/>
      <c r="E672" s="77"/>
    </row>
    <row r="673" spans="1:5" ht="13.2" x14ac:dyDescent="0.25">
      <c r="A673" s="196"/>
      <c r="B673" s="128"/>
      <c r="C673" s="130"/>
      <c r="D673" s="141"/>
      <c r="E673" s="77"/>
    </row>
    <row r="674" spans="1:5" ht="14.4" x14ac:dyDescent="0.3">
      <c r="A674" s="196"/>
      <c r="B674" s="142"/>
      <c r="C674" s="127"/>
      <c r="D674" s="128"/>
      <c r="E674" s="77"/>
    </row>
    <row r="675" spans="1:5" ht="13.2" x14ac:dyDescent="0.25">
      <c r="A675" s="196"/>
      <c r="B675" s="140"/>
      <c r="C675" s="129"/>
      <c r="D675" s="128"/>
      <c r="E675" s="77"/>
    </row>
    <row r="676" spans="1:5" ht="13.2" x14ac:dyDescent="0.25">
      <c r="A676" s="196"/>
      <c r="B676" s="128"/>
      <c r="C676" s="130"/>
      <c r="D676" s="141"/>
      <c r="E676" s="77"/>
    </row>
    <row r="677" spans="1:5" ht="14.4" x14ac:dyDescent="0.3">
      <c r="A677" s="196"/>
      <c r="B677" s="142"/>
      <c r="C677" s="127"/>
      <c r="D677" s="128"/>
      <c r="E677" s="77"/>
    </row>
    <row r="678" spans="1:5" ht="13.2" x14ac:dyDescent="0.25">
      <c r="A678" s="196"/>
      <c r="B678" s="140"/>
      <c r="C678" s="129"/>
      <c r="D678" s="128"/>
      <c r="E678" s="77"/>
    </row>
    <row r="679" spans="1:5" ht="13.2" x14ac:dyDescent="0.25">
      <c r="A679" s="196"/>
      <c r="B679" s="128"/>
      <c r="C679" s="130"/>
      <c r="D679" s="141"/>
      <c r="E679" s="77"/>
    </row>
    <row r="680" spans="1:5" ht="14.4" x14ac:dyDescent="0.3">
      <c r="A680" s="196"/>
      <c r="B680" s="142"/>
      <c r="C680" s="127"/>
      <c r="D680" s="128"/>
      <c r="E680" s="77"/>
    </row>
    <row r="681" spans="1:5" ht="13.2" x14ac:dyDescent="0.25">
      <c r="A681" s="196"/>
      <c r="B681" s="140"/>
      <c r="C681" s="129"/>
      <c r="D681" s="128"/>
      <c r="E681" s="77"/>
    </row>
    <row r="682" spans="1:5" ht="13.2" x14ac:dyDescent="0.25">
      <c r="A682" s="196"/>
      <c r="B682" s="128"/>
      <c r="C682" s="130"/>
      <c r="D682" s="141"/>
      <c r="E682" s="77"/>
    </row>
    <row r="683" spans="1:5" ht="14.4" x14ac:dyDescent="0.3">
      <c r="A683" s="196"/>
      <c r="B683" s="142"/>
      <c r="C683" s="127"/>
      <c r="D683" s="128"/>
      <c r="E683" s="77"/>
    </row>
    <row r="684" spans="1:5" ht="13.2" x14ac:dyDescent="0.25">
      <c r="A684" s="196"/>
      <c r="B684" s="128"/>
      <c r="C684" s="129"/>
      <c r="D684" s="141"/>
      <c r="E684" s="77"/>
    </row>
    <row r="685" spans="1:5" ht="14.4" x14ac:dyDescent="0.3">
      <c r="A685" s="196"/>
      <c r="B685" s="142"/>
      <c r="C685" s="127"/>
      <c r="D685" s="128"/>
      <c r="E685" s="77"/>
    </row>
    <row r="686" spans="1:5" ht="13.2" x14ac:dyDescent="0.25">
      <c r="A686" s="197"/>
      <c r="B686" s="128"/>
      <c r="C686" s="129"/>
      <c r="D686" s="128"/>
      <c r="E686" s="77"/>
    </row>
    <row r="687" spans="1:5" ht="14.4" x14ac:dyDescent="0.3">
      <c r="A687" s="195">
        <f>A668+1</f>
        <v>17</v>
      </c>
      <c r="B687" s="142"/>
      <c r="C687" s="127"/>
      <c r="D687" s="128"/>
      <c r="E687" s="77"/>
    </row>
    <row r="688" spans="1:5" ht="13.2" x14ac:dyDescent="0.25">
      <c r="A688" s="196"/>
      <c r="B688" s="128"/>
      <c r="C688" s="129"/>
      <c r="D688" s="128"/>
      <c r="E688" s="77"/>
    </row>
    <row r="689" spans="1:5" ht="13.2" x14ac:dyDescent="0.25">
      <c r="A689" s="196"/>
      <c r="B689" s="128"/>
      <c r="C689" s="130"/>
      <c r="D689" s="141"/>
      <c r="E689" s="77"/>
    </row>
    <row r="690" spans="1:5" ht="14.4" x14ac:dyDescent="0.3">
      <c r="A690" s="196"/>
      <c r="B690" s="142"/>
      <c r="C690" s="127"/>
      <c r="D690" s="128"/>
      <c r="E690" s="77"/>
    </row>
    <row r="691" spans="1:5" ht="13.2" x14ac:dyDescent="0.25">
      <c r="A691" s="196"/>
      <c r="B691" s="140"/>
      <c r="C691" s="129"/>
      <c r="D691" s="128"/>
      <c r="E691" s="77"/>
    </row>
    <row r="692" spans="1:5" ht="13.2" x14ac:dyDescent="0.25">
      <c r="A692" s="196"/>
      <c r="B692" s="128"/>
      <c r="C692" s="130"/>
      <c r="D692" s="141"/>
      <c r="E692" s="77"/>
    </row>
    <row r="693" spans="1:5" ht="14.4" x14ac:dyDescent="0.3">
      <c r="A693" s="196"/>
      <c r="B693" s="142"/>
      <c r="C693" s="127"/>
      <c r="D693" s="128"/>
      <c r="E693" s="77"/>
    </row>
    <row r="694" spans="1:5" ht="13.2" x14ac:dyDescent="0.25">
      <c r="A694" s="196"/>
      <c r="B694" s="140"/>
      <c r="C694" s="129"/>
      <c r="D694" s="128"/>
      <c r="E694" s="77"/>
    </row>
    <row r="695" spans="1:5" ht="13.2" x14ac:dyDescent="0.25">
      <c r="A695" s="196"/>
      <c r="B695" s="128"/>
      <c r="C695" s="130"/>
      <c r="D695" s="141"/>
      <c r="E695" s="77"/>
    </row>
    <row r="696" spans="1:5" ht="14.4" x14ac:dyDescent="0.3">
      <c r="A696" s="196"/>
      <c r="B696" s="142"/>
      <c r="C696" s="127"/>
      <c r="D696" s="128"/>
      <c r="E696" s="77"/>
    </row>
    <row r="697" spans="1:5" ht="13.2" x14ac:dyDescent="0.25">
      <c r="A697" s="196"/>
      <c r="B697" s="140"/>
      <c r="C697" s="129"/>
      <c r="D697" s="128"/>
      <c r="E697" s="77"/>
    </row>
    <row r="698" spans="1:5" ht="13.2" x14ac:dyDescent="0.25">
      <c r="A698" s="196"/>
      <c r="B698" s="128"/>
      <c r="C698" s="130"/>
      <c r="D698" s="141"/>
      <c r="E698" s="77"/>
    </row>
    <row r="699" spans="1:5" ht="14.4" x14ac:dyDescent="0.3">
      <c r="A699" s="196"/>
      <c r="B699" s="142"/>
      <c r="C699" s="127"/>
      <c r="D699" s="128"/>
      <c r="E699" s="77"/>
    </row>
    <row r="700" spans="1:5" ht="13.2" x14ac:dyDescent="0.25">
      <c r="A700" s="196"/>
      <c r="B700" s="140"/>
      <c r="C700" s="129"/>
      <c r="D700" s="128"/>
      <c r="E700" s="77"/>
    </row>
    <row r="701" spans="1:5" ht="13.2" x14ac:dyDescent="0.25">
      <c r="A701" s="196"/>
      <c r="B701" s="128"/>
      <c r="C701" s="130"/>
      <c r="D701" s="141"/>
      <c r="E701" s="77"/>
    </row>
    <row r="702" spans="1:5" ht="14.4" x14ac:dyDescent="0.3">
      <c r="A702" s="196"/>
      <c r="B702" s="142"/>
      <c r="C702" s="127"/>
      <c r="D702" s="128"/>
      <c r="E702" s="77"/>
    </row>
    <row r="703" spans="1:5" ht="13.2" x14ac:dyDescent="0.25">
      <c r="A703" s="196"/>
      <c r="B703" s="128"/>
      <c r="C703" s="129"/>
      <c r="D703" s="141"/>
      <c r="E703" s="77"/>
    </row>
    <row r="704" spans="1:5" ht="14.4" x14ac:dyDescent="0.3">
      <c r="A704" s="196"/>
      <c r="B704" s="142"/>
      <c r="C704" s="127"/>
      <c r="D704" s="128"/>
      <c r="E704" s="77"/>
    </row>
    <row r="705" spans="1:5" ht="13.2" x14ac:dyDescent="0.25">
      <c r="A705" s="197"/>
      <c r="B705" s="128"/>
      <c r="C705" s="129"/>
      <c r="D705" s="128"/>
      <c r="E705" s="77"/>
    </row>
    <row r="706" spans="1:5" ht="13.2" x14ac:dyDescent="0.25">
      <c r="A706" s="77"/>
      <c r="B706" s="77"/>
      <c r="C706" s="77"/>
      <c r="D706" s="77"/>
      <c r="E706" s="77"/>
    </row>
    <row r="707" spans="1:5" ht="13.2" x14ac:dyDescent="0.25">
      <c r="A707" s="77"/>
      <c r="B707" s="77"/>
      <c r="C707" s="77"/>
      <c r="D707" s="77"/>
      <c r="E707" s="77"/>
    </row>
    <row r="708" spans="1:5" ht="13.2" x14ac:dyDescent="0.25">
      <c r="A708" s="77"/>
      <c r="B708" s="77"/>
      <c r="C708" s="77"/>
      <c r="D708" s="77"/>
      <c r="E708" s="77"/>
    </row>
    <row r="709" spans="1:5" ht="13.2" x14ac:dyDescent="0.25">
      <c r="A709" s="77"/>
      <c r="B709" s="77"/>
      <c r="C709" s="77"/>
      <c r="D709" s="77"/>
      <c r="E709" s="77"/>
    </row>
    <row r="710" spans="1:5" ht="13.2" x14ac:dyDescent="0.25">
      <c r="A710" s="77"/>
      <c r="B710" s="77"/>
      <c r="C710" s="77"/>
      <c r="D710" s="77"/>
      <c r="E710" s="77"/>
    </row>
    <row r="711" spans="1:5" ht="13.2" x14ac:dyDescent="0.25">
      <c r="A711" s="77"/>
      <c r="B711" s="77"/>
      <c r="C711" s="77"/>
      <c r="D711" s="77"/>
      <c r="E711" s="77"/>
    </row>
    <row r="712" spans="1:5" ht="13.2" x14ac:dyDescent="0.25">
      <c r="A712" s="77"/>
      <c r="B712" s="77"/>
      <c r="C712" s="77"/>
      <c r="D712" s="77"/>
      <c r="E712" s="77"/>
    </row>
    <row r="713" spans="1:5" ht="13.2" x14ac:dyDescent="0.25">
      <c r="A713" s="77"/>
      <c r="B713" s="77"/>
      <c r="C713" s="77"/>
      <c r="D713" s="77"/>
      <c r="E713" s="77"/>
    </row>
    <row r="714" spans="1:5" ht="13.2" x14ac:dyDescent="0.25">
      <c r="A714" s="77"/>
      <c r="B714" s="77"/>
      <c r="C714" s="77"/>
      <c r="D714" s="77"/>
      <c r="E714" s="77"/>
    </row>
    <row r="715" spans="1:5" ht="13.2" x14ac:dyDescent="0.25">
      <c r="A715" s="77"/>
      <c r="B715" s="77"/>
      <c r="C715" s="77"/>
      <c r="D715" s="77"/>
      <c r="E715" s="77"/>
    </row>
    <row r="716" spans="1:5" ht="13.2" x14ac:dyDescent="0.25">
      <c r="A716" s="77"/>
      <c r="B716" s="77"/>
      <c r="C716" s="77"/>
      <c r="D716" s="77"/>
      <c r="E716" s="77"/>
    </row>
    <row r="717" spans="1:5" ht="13.2" x14ac:dyDescent="0.25">
      <c r="A717" s="77"/>
      <c r="B717" s="77"/>
      <c r="C717" s="77"/>
      <c r="D717" s="77"/>
      <c r="E717" s="77"/>
    </row>
    <row r="718" spans="1:5" ht="13.2" x14ac:dyDescent="0.25">
      <c r="A718" s="77"/>
      <c r="B718" s="77"/>
      <c r="C718" s="77"/>
      <c r="D718" s="77"/>
      <c r="E718" s="77"/>
    </row>
    <row r="719" spans="1:5" ht="13.2" x14ac:dyDescent="0.25">
      <c r="A719" s="77"/>
      <c r="B719" s="77"/>
      <c r="C719" s="77"/>
      <c r="D719" s="77"/>
      <c r="E719" s="77"/>
    </row>
    <row r="720" spans="1:5" ht="13.2" x14ac:dyDescent="0.25">
      <c r="A720" s="77"/>
      <c r="B720" s="77"/>
      <c r="C720" s="77"/>
      <c r="D720" s="77"/>
      <c r="E720" s="77"/>
    </row>
    <row r="721" spans="1:5" ht="13.2" x14ac:dyDescent="0.25">
      <c r="A721" s="77"/>
      <c r="B721" s="77"/>
      <c r="C721" s="77"/>
      <c r="D721" s="77"/>
      <c r="E721" s="77"/>
    </row>
    <row r="722" spans="1:5" ht="13.2" x14ac:dyDescent="0.25">
      <c r="A722" s="77"/>
      <c r="B722" s="77"/>
      <c r="C722" s="77"/>
      <c r="D722" s="77"/>
      <c r="E722" s="77"/>
    </row>
    <row r="723" spans="1:5" ht="13.2" x14ac:dyDescent="0.25">
      <c r="A723" s="77"/>
      <c r="B723" s="77"/>
      <c r="C723" s="77"/>
      <c r="D723" s="77"/>
      <c r="E723" s="77"/>
    </row>
    <row r="724" spans="1:5" ht="13.2" x14ac:dyDescent="0.25">
      <c r="A724" s="77"/>
      <c r="B724" s="77"/>
      <c r="C724" s="77"/>
      <c r="D724" s="77"/>
      <c r="E724" s="77"/>
    </row>
    <row r="725" spans="1:5" ht="13.2" x14ac:dyDescent="0.25">
      <c r="A725" s="77"/>
      <c r="B725" s="77"/>
      <c r="C725" s="77"/>
      <c r="D725" s="77"/>
      <c r="E725" s="77"/>
    </row>
    <row r="726" spans="1:5" ht="13.2" x14ac:dyDescent="0.25">
      <c r="A726" s="77"/>
      <c r="B726" s="77"/>
      <c r="C726" s="77"/>
      <c r="D726" s="77"/>
      <c r="E726" s="77"/>
    </row>
    <row r="727" spans="1:5" ht="13.2" x14ac:dyDescent="0.25">
      <c r="A727" s="77"/>
      <c r="B727" s="77"/>
      <c r="C727" s="77"/>
      <c r="D727" s="77"/>
      <c r="E727" s="77"/>
    </row>
    <row r="728" spans="1:5" ht="13.2" x14ac:dyDescent="0.25">
      <c r="A728" s="77"/>
      <c r="B728" s="77"/>
      <c r="C728" s="77"/>
      <c r="D728" s="77"/>
      <c r="E728" s="77"/>
    </row>
    <row r="729" spans="1:5" ht="13.2" x14ac:dyDescent="0.25">
      <c r="A729" s="77"/>
      <c r="B729" s="77"/>
      <c r="C729" s="77"/>
      <c r="D729" s="77"/>
      <c r="E729" s="77"/>
    </row>
    <row r="730" spans="1:5" ht="13.2" x14ac:dyDescent="0.25">
      <c r="A730" s="77"/>
      <c r="B730" s="77"/>
      <c r="C730" s="77"/>
      <c r="D730" s="77"/>
      <c r="E730" s="77"/>
    </row>
    <row r="731" spans="1:5" ht="13.2" x14ac:dyDescent="0.25">
      <c r="A731" s="77"/>
      <c r="B731" s="77"/>
      <c r="C731" s="77"/>
      <c r="D731" s="77"/>
      <c r="E731" s="77"/>
    </row>
    <row r="732" spans="1:5" ht="13.2" x14ac:dyDescent="0.25">
      <c r="A732" s="77"/>
      <c r="B732" s="77"/>
      <c r="C732" s="77"/>
      <c r="D732" s="77"/>
      <c r="E732" s="77"/>
    </row>
    <row r="733" spans="1:5" ht="13.2" x14ac:dyDescent="0.25">
      <c r="A733" s="77"/>
      <c r="B733" s="77"/>
      <c r="C733" s="77"/>
      <c r="D733" s="77"/>
      <c r="E733" s="77"/>
    </row>
    <row r="734" spans="1:5" ht="13.2" x14ac:dyDescent="0.25">
      <c r="A734" s="77"/>
      <c r="B734" s="77"/>
      <c r="C734" s="77"/>
      <c r="D734" s="77"/>
      <c r="E734" s="77"/>
    </row>
    <row r="735" spans="1:5" ht="13.2" x14ac:dyDescent="0.25">
      <c r="A735" s="77"/>
      <c r="B735" s="77"/>
      <c r="C735" s="77"/>
      <c r="D735" s="77"/>
      <c r="E735" s="77"/>
    </row>
    <row r="736" spans="1:5" ht="13.2" x14ac:dyDescent="0.25">
      <c r="A736" s="77"/>
      <c r="B736" s="77"/>
      <c r="C736" s="77"/>
      <c r="D736" s="77"/>
      <c r="E736" s="77"/>
    </row>
    <row r="737" spans="1:5" ht="13.2" x14ac:dyDescent="0.25">
      <c r="A737" s="77"/>
      <c r="B737" s="77"/>
      <c r="C737" s="77"/>
      <c r="D737" s="77"/>
      <c r="E737" s="77"/>
    </row>
    <row r="738" spans="1:5" ht="13.2" x14ac:dyDescent="0.25">
      <c r="A738" s="77"/>
      <c r="B738" s="77"/>
      <c r="C738" s="77"/>
      <c r="D738" s="77"/>
      <c r="E738" s="77"/>
    </row>
    <row r="739" spans="1:5" ht="13.2" x14ac:dyDescent="0.25">
      <c r="A739" s="77"/>
      <c r="B739" s="77"/>
      <c r="C739" s="77"/>
      <c r="D739" s="77"/>
      <c r="E739" s="77"/>
    </row>
    <row r="740" spans="1:5" ht="13.2" x14ac:dyDescent="0.25">
      <c r="A740" s="77"/>
      <c r="B740" s="77"/>
      <c r="C740" s="77"/>
      <c r="D740" s="77"/>
      <c r="E740" s="77"/>
    </row>
    <row r="741" spans="1:5" ht="13.2" x14ac:dyDescent="0.25">
      <c r="A741" s="77"/>
      <c r="B741" s="77"/>
      <c r="C741" s="77"/>
      <c r="D741" s="77"/>
      <c r="E741" s="77"/>
    </row>
    <row r="742" spans="1:5" ht="13.2" x14ac:dyDescent="0.25">
      <c r="A742" s="77"/>
      <c r="B742" s="77"/>
      <c r="C742" s="77"/>
      <c r="D742" s="77"/>
      <c r="E742" s="77"/>
    </row>
    <row r="743" spans="1:5" ht="13.2" x14ac:dyDescent="0.25">
      <c r="A743" s="77"/>
      <c r="B743" s="77"/>
      <c r="C743" s="77"/>
      <c r="D743" s="77"/>
      <c r="E743" s="77"/>
    </row>
    <row r="744" spans="1:5" ht="13.2" x14ac:dyDescent="0.25">
      <c r="A744" s="77"/>
      <c r="B744" s="77"/>
      <c r="C744" s="77"/>
      <c r="D744" s="77"/>
      <c r="E744" s="77"/>
    </row>
    <row r="745" spans="1:5" ht="13.2" x14ac:dyDescent="0.25">
      <c r="A745" s="77"/>
      <c r="B745" s="77"/>
      <c r="C745" s="77"/>
      <c r="D745" s="77"/>
      <c r="E745" s="77"/>
    </row>
    <row r="746" spans="1:5" ht="13.2" x14ac:dyDescent="0.25">
      <c r="A746" s="77"/>
      <c r="B746" s="77"/>
      <c r="C746" s="77"/>
      <c r="D746" s="77"/>
      <c r="E746" s="77"/>
    </row>
    <row r="747" spans="1:5" ht="13.2" x14ac:dyDescent="0.25">
      <c r="A747" s="77"/>
      <c r="B747" s="77"/>
      <c r="C747" s="77"/>
      <c r="D747" s="77"/>
      <c r="E747" s="77"/>
    </row>
    <row r="748" spans="1:5" ht="13.2" x14ac:dyDescent="0.25">
      <c r="A748" s="77"/>
      <c r="B748" s="77"/>
      <c r="C748" s="77"/>
      <c r="D748" s="77"/>
      <c r="E748" s="77"/>
    </row>
    <row r="749" spans="1:5" ht="13.2" x14ac:dyDescent="0.25">
      <c r="A749" s="77"/>
      <c r="B749" s="77"/>
      <c r="C749" s="77"/>
      <c r="D749" s="77"/>
      <c r="E749" s="77"/>
    </row>
    <row r="750" spans="1:5" ht="13.2" x14ac:dyDescent="0.25">
      <c r="A750" s="77"/>
      <c r="B750" s="77"/>
      <c r="C750" s="77"/>
      <c r="D750" s="77"/>
      <c r="E750" s="77"/>
    </row>
    <row r="751" spans="1:5" ht="13.2" x14ac:dyDescent="0.25">
      <c r="A751" s="77"/>
      <c r="B751" s="77"/>
      <c r="C751" s="77"/>
      <c r="D751" s="77"/>
      <c r="E751" s="77"/>
    </row>
    <row r="752" spans="1:5" ht="13.2" x14ac:dyDescent="0.25">
      <c r="A752" s="77"/>
      <c r="B752" s="77"/>
      <c r="C752" s="77"/>
      <c r="D752" s="77"/>
      <c r="E752" s="77"/>
    </row>
    <row r="753" spans="1:5" ht="13.2" x14ac:dyDescent="0.25">
      <c r="A753" s="77"/>
      <c r="B753" s="77"/>
      <c r="C753" s="77"/>
      <c r="D753" s="77"/>
      <c r="E753" s="77"/>
    </row>
    <row r="754" spans="1:5" ht="13.2" x14ac:dyDescent="0.25">
      <c r="A754" s="77"/>
      <c r="B754" s="77"/>
      <c r="C754" s="77"/>
      <c r="D754" s="77"/>
      <c r="E754" s="77"/>
    </row>
    <row r="755" spans="1:5" ht="13.2" x14ac:dyDescent="0.25">
      <c r="A755" s="77"/>
      <c r="B755" s="77"/>
      <c r="C755" s="77"/>
      <c r="D755" s="77"/>
      <c r="E755" s="77"/>
    </row>
    <row r="756" spans="1:5" ht="13.2" x14ac:dyDescent="0.25">
      <c r="A756" s="77"/>
      <c r="B756" s="77"/>
      <c r="C756" s="77"/>
      <c r="D756" s="77"/>
      <c r="E756" s="77"/>
    </row>
    <row r="757" spans="1:5" ht="13.2" x14ac:dyDescent="0.25">
      <c r="A757" s="77"/>
      <c r="B757" s="77"/>
      <c r="C757" s="77"/>
      <c r="D757" s="77"/>
      <c r="E757" s="77"/>
    </row>
    <row r="758" spans="1:5" ht="13.2" x14ac:dyDescent="0.25">
      <c r="A758" s="77"/>
      <c r="B758" s="77"/>
      <c r="C758" s="77"/>
      <c r="D758" s="77"/>
      <c r="E758" s="77"/>
    </row>
    <row r="759" spans="1:5" ht="13.2" x14ac:dyDescent="0.25">
      <c r="A759" s="77"/>
      <c r="B759" s="77"/>
      <c r="C759" s="77"/>
      <c r="D759" s="77"/>
      <c r="E759" s="77"/>
    </row>
    <row r="760" spans="1:5" ht="13.2" x14ac:dyDescent="0.25">
      <c r="A760" s="77"/>
      <c r="B760" s="77"/>
      <c r="C760" s="77"/>
      <c r="D760" s="77"/>
      <c r="E760" s="77"/>
    </row>
    <row r="761" spans="1:5" ht="13.2" x14ac:dyDescent="0.25">
      <c r="A761" s="77"/>
      <c r="B761" s="77"/>
      <c r="C761" s="77"/>
      <c r="D761" s="77"/>
      <c r="E761" s="77"/>
    </row>
    <row r="762" spans="1:5" ht="13.2" x14ac:dyDescent="0.25">
      <c r="A762" s="77"/>
      <c r="B762" s="77"/>
      <c r="C762" s="77"/>
      <c r="D762" s="77"/>
      <c r="E762" s="77"/>
    </row>
    <row r="763" spans="1:5" ht="13.2" x14ac:dyDescent="0.25">
      <c r="A763" s="77"/>
      <c r="B763" s="77"/>
      <c r="C763" s="77"/>
      <c r="D763" s="77"/>
      <c r="E763" s="77"/>
    </row>
    <row r="764" spans="1:5" ht="13.2" x14ac:dyDescent="0.25">
      <c r="A764" s="77"/>
      <c r="B764" s="77"/>
      <c r="C764" s="77"/>
      <c r="D764" s="77"/>
      <c r="E764" s="77"/>
    </row>
    <row r="765" spans="1:5" ht="13.2" x14ac:dyDescent="0.25">
      <c r="A765" s="77"/>
      <c r="B765" s="77"/>
      <c r="C765" s="77"/>
      <c r="D765" s="77"/>
      <c r="E765" s="77"/>
    </row>
    <row r="766" spans="1:5" ht="13.2" x14ac:dyDescent="0.25">
      <c r="A766" s="77"/>
      <c r="B766" s="77"/>
      <c r="C766" s="77"/>
      <c r="D766" s="77"/>
      <c r="E766" s="77"/>
    </row>
    <row r="767" spans="1:5" ht="13.2" x14ac:dyDescent="0.25">
      <c r="A767" s="77"/>
      <c r="B767" s="77"/>
      <c r="C767" s="77"/>
      <c r="D767" s="77"/>
      <c r="E767" s="77"/>
    </row>
    <row r="768" spans="1:5" ht="13.2" x14ac:dyDescent="0.25">
      <c r="A768" s="77"/>
      <c r="B768" s="77"/>
      <c r="C768" s="77"/>
      <c r="D768" s="77"/>
      <c r="E768" s="77"/>
    </row>
    <row r="769" spans="1:5" ht="13.2" x14ac:dyDescent="0.25">
      <c r="A769" s="77"/>
      <c r="B769" s="77"/>
      <c r="C769" s="77"/>
      <c r="D769" s="77"/>
      <c r="E769" s="77"/>
    </row>
    <row r="770" spans="1:5" ht="13.2" x14ac:dyDescent="0.25">
      <c r="A770" s="77"/>
      <c r="B770" s="77"/>
      <c r="C770" s="77"/>
      <c r="D770" s="77"/>
      <c r="E770" s="77"/>
    </row>
    <row r="771" spans="1:5" ht="13.2" x14ac:dyDescent="0.25">
      <c r="A771" s="77"/>
      <c r="B771" s="77"/>
      <c r="C771" s="77"/>
      <c r="D771" s="77"/>
      <c r="E771" s="77"/>
    </row>
    <row r="772" spans="1:5" ht="13.2" x14ac:dyDescent="0.25">
      <c r="A772" s="77"/>
      <c r="B772" s="77"/>
      <c r="C772" s="77"/>
      <c r="D772" s="77"/>
      <c r="E772" s="77"/>
    </row>
    <row r="773" spans="1:5" ht="13.2" x14ac:dyDescent="0.25">
      <c r="A773" s="77"/>
      <c r="B773" s="77"/>
      <c r="C773" s="77"/>
      <c r="D773" s="77"/>
      <c r="E773" s="77"/>
    </row>
    <row r="774" spans="1:5" ht="13.2" x14ac:dyDescent="0.25">
      <c r="A774" s="77"/>
      <c r="B774" s="77"/>
      <c r="C774" s="77"/>
      <c r="D774" s="77"/>
      <c r="E774" s="77"/>
    </row>
    <row r="775" spans="1:5" ht="13.2" x14ac:dyDescent="0.25">
      <c r="A775" s="77"/>
      <c r="B775" s="77"/>
      <c r="C775" s="77"/>
      <c r="D775" s="77"/>
      <c r="E775" s="77"/>
    </row>
    <row r="776" spans="1:5" ht="13.2" x14ac:dyDescent="0.25">
      <c r="A776" s="77"/>
      <c r="B776" s="77"/>
      <c r="C776" s="77"/>
      <c r="D776" s="77"/>
      <c r="E776" s="77"/>
    </row>
    <row r="777" spans="1:5" ht="13.2" x14ac:dyDescent="0.25">
      <c r="A777" s="77"/>
      <c r="B777" s="77"/>
      <c r="C777" s="77"/>
      <c r="D777" s="77"/>
      <c r="E777" s="77"/>
    </row>
    <row r="778" spans="1:5" ht="13.2" x14ac:dyDescent="0.25">
      <c r="A778" s="77"/>
      <c r="B778" s="77"/>
      <c r="C778" s="77"/>
      <c r="D778" s="77"/>
      <c r="E778" s="77"/>
    </row>
    <row r="779" spans="1:5" ht="13.2" x14ac:dyDescent="0.25">
      <c r="A779" s="77"/>
      <c r="B779" s="77"/>
      <c r="C779" s="77"/>
      <c r="D779" s="77"/>
      <c r="E779" s="77"/>
    </row>
    <row r="780" spans="1:5" ht="13.2" x14ac:dyDescent="0.25">
      <c r="A780" s="77"/>
      <c r="B780" s="77"/>
      <c r="C780" s="77"/>
      <c r="D780" s="77"/>
      <c r="E780" s="77"/>
    </row>
    <row r="781" spans="1:5" ht="13.2" x14ac:dyDescent="0.25">
      <c r="A781" s="77"/>
      <c r="B781" s="77"/>
      <c r="C781" s="77"/>
      <c r="D781" s="77"/>
      <c r="E781" s="77"/>
    </row>
    <row r="782" spans="1:5" ht="13.2" x14ac:dyDescent="0.25">
      <c r="A782" s="77"/>
      <c r="B782" s="77"/>
      <c r="C782" s="77"/>
      <c r="D782" s="77"/>
      <c r="E782" s="77"/>
    </row>
    <row r="783" spans="1:5" ht="13.2" x14ac:dyDescent="0.25">
      <c r="A783" s="77"/>
      <c r="B783" s="77"/>
      <c r="C783" s="77"/>
      <c r="D783" s="77"/>
      <c r="E783" s="77"/>
    </row>
    <row r="784" spans="1:5" ht="13.2" x14ac:dyDescent="0.25">
      <c r="A784" s="77"/>
      <c r="B784" s="77"/>
      <c r="C784" s="77"/>
      <c r="D784" s="77"/>
      <c r="E784" s="77"/>
    </row>
    <row r="785" spans="1:5" ht="13.2" x14ac:dyDescent="0.25">
      <c r="A785" s="77"/>
      <c r="B785" s="77"/>
      <c r="C785" s="77"/>
      <c r="D785" s="77"/>
      <c r="E785" s="77"/>
    </row>
    <row r="786" spans="1:5" ht="13.2" x14ac:dyDescent="0.25">
      <c r="A786" s="77"/>
      <c r="B786" s="77"/>
      <c r="C786" s="77"/>
      <c r="D786" s="77"/>
      <c r="E786" s="77"/>
    </row>
    <row r="787" spans="1:5" ht="13.2" x14ac:dyDescent="0.25">
      <c r="A787" s="77"/>
      <c r="B787" s="77"/>
      <c r="C787" s="77"/>
      <c r="D787" s="77"/>
      <c r="E787" s="77"/>
    </row>
    <row r="788" spans="1:5" ht="13.2" x14ac:dyDescent="0.25">
      <c r="A788" s="77"/>
      <c r="B788" s="77"/>
      <c r="C788" s="77"/>
      <c r="D788" s="77"/>
      <c r="E788" s="77"/>
    </row>
    <row r="789" spans="1:5" ht="13.2" x14ac:dyDescent="0.25">
      <c r="A789" s="77"/>
      <c r="B789" s="77"/>
      <c r="C789" s="77"/>
      <c r="D789" s="77"/>
      <c r="E789" s="77"/>
    </row>
    <row r="790" spans="1:5" ht="13.2" x14ac:dyDescent="0.25">
      <c r="A790" s="77"/>
      <c r="B790" s="77"/>
      <c r="C790" s="77"/>
      <c r="D790" s="77"/>
      <c r="E790" s="77"/>
    </row>
    <row r="791" spans="1:5" ht="13.2" x14ac:dyDescent="0.25">
      <c r="A791" s="77"/>
      <c r="B791" s="77"/>
      <c r="C791" s="77"/>
      <c r="D791" s="77"/>
      <c r="E791" s="77"/>
    </row>
    <row r="792" spans="1:5" ht="13.2" x14ac:dyDescent="0.25">
      <c r="A792" s="77"/>
      <c r="B792" s="77"/>
      <c r="C792" s="77"/>
      <c r="D792" s="77"/>
      <c r="E792" s="77"/>
    </row>
    <row r="793" spans="1:5" ht="13.2" x14ac:dyDescent="0.25">
      <c r="A793" s="77"/>
      <c r="B793" s="77"/>
      <c r="C793" s="77"/>
      <c r="D793" s="77"/>
      <c r="E793" s="77"/>
    </row>
    <row r="794" spans="1:5" ht="13.2" x14ac:dyDescent="0.25">
      <c r="A794" s="77"/>
      <c r="B794" s="77"/>
      <c r="C794" s="77"/>
      <c r="D794" s="77"/>
      <c r="E794" s="77"/>
    </row>
    <row r="795" spans="1:5" ht="13.2" x14ac:dyDescent="0.25">
      <c r="A795" s="77"/>
      <c r="B795" s="77"/>
      <c r="C795" s="77"/>
      <c r="D795" s="77"/>
      <c r="E795" s="77"/>
    </row>
    <row r="796" spans="1:5" ht="13.2" x14ac:dyDescent="0.25">
      <c r="A796" s="77"/>
      <c r="B796" s="77"/>
      <c r="C796" s="77"/>
      <c r="D796" s="77"/>
      <c r="E796" s="77"/>
    </row>
    <row r="797" spans="1:5" ht="13.2" x14ac:dyDescent="0.25">
      <c r="A797" s="77"/>
      <c r="B797" s="77"/>
      <c r="C797" s="77"/>
      <c r="D797" s="77"/>
      <c r="E797" s="77"/>
    </row>
    <row r="798" spans="1:5" ht="13.2" x14ac:dyDescent="0.25">
      <c r="A798" s="77"/>
      <c r="B798" s="77"/>
      <c r="C798" s="77"/>
      <c r="D798" s="77"/>
      <c r="E798" s="77"/>
    </row>
    <row r="799" spans="1:5" ht="13.2" x14ac:dyDescent="0.25">
      <c r="A799" s="77"/>
      <c r="B799" s="77"/>
      <c r="C799" s="77"/>
      <c r="D799" s="77"/>
      <c r="E799" s="77"/>
    </row>
    <row r="800" spans="1:5" ht="13.2" x14ac:dyDescent="0.25">
      <c r="A800" s="77"/>
      <c r="B800" s="77"/>
      <c r="C800" s="77"/>
      <c r="D800" s="77"/>
      <c r="E800" s="77"/>
    </row>
    <row r="801" spans="1:5" ht="13.2" x14ac:dyDescent="0.25">
      <c r="A801" s="77"/>
      <c r="B801" s="77"/>
      <c r="C801" s="77"/>
      <c r="D801" s="77"/>
      <c r="E801" s="77"/>
    </row>
    <row r="802" spans="1:5" ht="13.2" x14ac:dyDescent="0.25">
      <c r="A802" s="77"/>
      <c r="B802" s="77"/>
      <c r="C802" s="77"/>
      <c r="D802" s="77"/>
      <c r="E802" s="77"/>
    </row>
    <row r="803" spans="1:5" ht="13.2" x14ac:dyDescent="0.25">
      <c r="A803" s="77"/>
      <c r="B803" s="77"/>
      <c r="C803" s="77"/>
      <c r="D803" s="77"/>
      <c r="E803" s="77"/>
    </row>
    <row r="804" spans="1:5" ht="13.2" x14ac:dyDescent="0.25">
      <c r="A804" s="77"/>
      <c r="B804" s="77"/>
      <c r="C804" s="77"/>
      <c r="D804" s="77"/>
      <c r="E804" s="77"/>
    </row>
    <row r="805" spans="1:5" ht="13.2" x14ac:dyDescent="0.25">
      <c r="A805" s="77"/>
      <c r="B805" s="77"/>
      <c r="C805" s="77"/>
      <c r="D805" s="77"/>
      <c r="E805" s="77"/>
    </row>
    <row r="806" spans="1:5" ht="13.2" x14ac:dyDescent="0.25">
      <c r="A806" s="77"/>
      <c r="B806" s="77"/>
      <c r="C806" s="77"/>
      <c r="D806" s="77"/>
      <c r="E806" s="77"/>
    </row>
    <row r="807" spans="1:5" ht="13.2" x14ac:dyDescent="0.25">
      <c r="A807" s="77"/>
      <c r="B807" s="77"/>
      <c r="C807" s="77"/>
      <c r="D807" s="77"/>
      <c r="E807" s="77"/>
    </row>
    <row r="808" spans="1:5" ht="13.2" x14ac:dyDescent="0.25">
      <c r="A808" s="77"/>
      <c r="B808" s="77"/>
      <c r="C808" s="77"/>
      <c r="D808" s="77"/>
      <c r="E808" s="77"/>
    </row>
    <row r="809" spans="1:5" ht="13.2" x14ac:dyDescent="0.25">
      <c r="A809" s="77"/>
      <c r="B809" s="77"/>
      <c r="C809" s="77"/>
      <c r="D809" s="77"/>
      <c r="E809" s="77"/>
    </row>
    <row r="810" spans="1:5" ht="13.2" x14ac:dyDescent="0.25">
      <c r="A810" s="77"/>
      <c r="B810" s="77"/>
      <c r="C810" s="77"/>
      <c r="D810" s="77"/>
      <c r="E810" s="77"/>
    </row>
    <row r="811" spans="1:5" ht="13.2" x14ac:dyDescent="0.25">
      <c r="A811" s="77"/>
      <c r="B811" s="77"/>
      <c r="C811" s="77"/>
      <c r="D811" s="77"/>
      <c r="E811" s="77"/>
    </row>
    <row r="812" spans="1:5" ht="13.2" x14ac:dyDescent="0.25">
      <c r="A812" s="77"/>
      <c r="B812" s="77"/>
      <c r="C812" s="77"/>
      <c r="D812" s="77"/>
      <c r="E812" s="77"/>
    </row>
    <row r="813" spans="1:5" ht="13.2" x14ac:dyDescent="0.25">
      <c r="A813" s="77"/>
      <c r="B813" s="77"/>
      <c r="C813" s="77"/>
      <c r="D813" s="77"/>
      <c r="E813" s="77"/>
    </row>
    <row r="814" spans="1:5" ht="13.2" x14ac:dyDescent="0.25">
      <c r="A814" s="77"/>
      <c r="B814" s="77"/>
      <c r="C814" s="77"/>
      <c r="D814" s="77"/>
      <c r="E814" s="77"/>
    </row>
    <row r="815" spans="1:5" ht="13.2" x14ac:dyDescent="0.25">
      <c r="A815" s="77"/>
      <c r="B815" s="77"/>
      <c r="C815" s="77"/>
      <c r="D815" s="77"/>
      <c r="E815" s="77"/>
    </row>
    <row r="816" spans="1:5" ht="13.2" x14ac:dyDescent="0.25">
      <c r="A816" s="77"/>
      <c r="B816" s="77"/>
      <c r="C816" s="77"/>
      <c r="D816" s="77"/>
      <c r="E816" s="77"/>
    </row>
    <row r="817" spans="1:5" ht="13.2" x14ac:dyDescent="0.25">
      <c r="A817" s="77"/>
      <c r="B817" s="77"/>
      <c r="C817" s="77"/>
      <c r="D817" s="77"/>
      <c r="E817" s="77"/>
    </row>
    <row r="818" spans="1:5" ht="13.2" x14ac:dyDescent="0.25">
      <c r="A818" s="77"/>
      <c r="B818" s="77"/>
      <c r="C818" s="77"/>
      <c r="D818" s="77"/>
      <c r="E818" s="77"/>
    </row>
    <row r="819" spans="1:5" ht="13.2" x14ac:dyDescent="0.25">
      <c r="A819" s="77"/>
      <c r="B819" s="77"/>
      <c r="C819" s="77"/>
      <c r="D819" s="77"/>
      <c r="E819" s="77"/>
    </row>
    <row r="820" spans="1:5" ht="13.2" x14ac:dyDescent="0.25">
      <c r="A820" s="77"/>
      <c r="B820" s="77"/>
      <c r="C820" s="77"/>
      <c r="D820" s="77"/>
      <c r="E820" s="77"/>
    </row>
    <row r="821" spans="1:5" ht="13.2" x14ac:dyDescent="0.25">
      <c r="A821" s="77"/>
      <c r="B821" s="77"/>
      <c r="C821" s="77"/>
      <c r="D821" s="77"/>
      <c r="E821" s="77"/>
    </row>
    <row r="822" spans="1:5" ht="13.2" x14ac:dyDescent="0.25">
      <c r="A822" s="77"/>
      <c r="B822" s="77"/>
      <c r="C822" s="77"/>
      <c r="D822" s="77"/>
      <c r="E822" s="77"/>
    </row>
    <row r="823" spans="1:5" ht="13.2" x14ac:dyDescent="0.25">
      <c r="A823" s="77"/>
      <c r="B823" s="77"/>
      <c r="C823" s="77"/>
      <c r="D823" s="77"/>
      <c r="E823" s="77"/>
    </row>
    <row r="824" spans="1:5" ht="13.2" x14ac:dyDescent="0.25">
      <c r="A824" s="77"/>
      <c r="B824" s="77"/>
      <c r="C824" s="77"/>
      <c r="D824" s="77"/>
      <c r="E824" s="77"/>
    </row>
    <row r="825" spans="1:5" ht="13.2" x14ac:dyDescent="0.25">
      <c r="A825" s="77"/>
      <c r="B825" s="77"/>
      <c r="C825" s="77"/>
      <c r="D825" s="77"/>
      <c r="E825" s="77"/>
    </row>
    <row r="826" spans="1:5" ht="13.2" x14ac:dyDescent="0.25">
      <c r="A826" s="77"/>
      <c r="B826" s="77"/>
      <c r="C826" s="77"/>
      <c r="D826" s="77"/>
      <c r="E826" s="77"/>
    </row>
    <row r="827" spans="1:5" ht="13.2" x14ac:dyDescent="0.25">
      <c r="A827" s="77"/>
      <c r="B827" s="77"/>
      <c r="C827" s="77"/>
      <c r="D827" s="77"/>
      <c r="E827" s="77"/>
    </row>
    <row r="828" spans="1:5" ht="13.2" x14ac:dyDescent="0.25">
      <c r="A828" s="77"/>
      <c r="B828" s="77"/>
      <c r="C828" s="77"/>
      <c r="D828" s="77"/>
      <c r="E828" s="77"/>
    </row>
    <row r="829" spans="1:5" ht="13.2" x14ac:dyDescent="0.25">
      <c r="A829" s="77"/>
      <c r="B829" s="77"/>
      <c r="C829" s="77"/>
      <c r="D829" s="77"/>
      <c r="E829" s="77"/>
    </row>
    <row r="830" spans="1:5" ht="13.2" x14ac:dyDescent="0.25">
      <c r="A830" s="77"/>
      <c r="B830" s="77"/>
      <c r="C830" s="77"/>
      <c r="D830" s="77"/>
      <c r="E830" s="77"/>
    </row>
    <row r="831" spans="1:5" ht="13.2" x14ac:dyDescent="0.25">
      <c r="A831" s="77"/>
      <c r="B831" s="77"/>
      <c r="C831" s="77"/>
      <c r="D831" s="77"/>
      <c r="E831" s="77"/>
    </row>
    <row r="832" spans="1:5" ht="13.2" x14ac:dyDescent="0.25">
      <c r="A832" s="77"/>
      <c r="B832" s="77"/>
      <c r="C832" s="77"/>
      <c r="D832" s="77"/>
      <c r="E832" s="77"/>
    </row>
    <row r="833" spans="1:5" ht="13.2" x14ac:dyDescent="0.25">
      <c r="A833" s="77"/>
      <c r="B833" s="77"/>
      <c r="C833" s="77"/>
      <c r="D833" s="77"/>
      <c r="E833" s="77"/>
    </row>
    <row r="834" spans="1:5" ht="13.2" x14ac:dyDescent="0.25">
      <c r="A834" s="77"/>
      <c r="B834" s="77"/>
      <c r="C834" s="77"/>
      <c r="D834" s="77"/>
      <c r="E834" s="77"/>
    </row>
    <row r="835" spans="1:5" ht="13.2" x14ac:dyDescent="0.25">
      <c r="A835" s="77"/>
      <c r="B835" s="77"/>
      <c r="C835" s="77"/>
      <c r="D835" s="77"/>
      <c r="E835" s="77"/>
    </row>
    <row r="836" spans="1:5" ht="13.2" x14ac:dyDescent="0.25">
      <c r="A836" s="77"/>
      <c r="B836" s="77"/>
      <c r="C836" s="77"/>
      <c r="D836" s="77"/>
      <c r="E836" s="77"/>
    </row>
    <row r="837" spans="1:5" ht="13.2" x14ac:dyDescent="0.25">
      <c r="A837" s="77"/>
      <c r="B837" s="77"/>
      <c r="C837" s="77"/>
      <c r="D837" s="77"/>
      <c r="E837" s="77"/>
    </row>
    <row r="838" spans="1:5" ht="13.2" x14ac:dyDescent="0.25">
      <c r="A838" s="77"/>
      <c r="B838" s="77"/>
      <c r="C838" s="77"/>
      <c r="D838" s="77"/>
      <c r="E838" s="77"/>
    </row>
    <row r="839" spans="1:5" ht="13.2" x14ac:dyDescent="0.25">
      <c r="A839" s="77"/>
      <c r="B839" s="77"/>
      <c r="C839" s="77"/>
      <c r="D839" s="77"/>
      <c r="E839" s="77"/>
    </row>
    <row r="840" spans="1:5" ht="13.2" x14ac:dyDescent="0.25">
      <c r="A840" s="77"/>
      <c r="B840" s="77"/>
      <c r="C840" s="77"/>
      <c r="D840" s="77"/>
      <c r="E840" s="77"/>
    </row>
    <row r="841" spans="1:5" ht="13.2" x14ac:dyDescent="0.25">
      <c r="A841" s="77"/>
      <c r="B841" s="77"/>
      <c r="C841" s="77"/>
      <c r="D841" s="77"/>
      <c r="E841" s="77"/>
    </row>
    <row r="842" spans="1:5" ht="13.2" x14ac:dyDescent="0.25">
      <c r="A842" s="77"/>
      <c r="B842" s="77"/>
      <c r="C842" s="77"/>
      <c r="D842" s="77"/>
      <c r="E842" s="77"/>
    </row>
    <row r="843" spans="1:5" ht="13.2" x14ac:dyDescent="0.25">
      <c r="A843" s="77"/>
      <c r="B843" s="77"/>
      <c r="C843" s="77"/>
      <c r="D843" s="77"/>
      <c r="E843" s="77"/>
    </row>
    <row r="844" spans="1:5" ht="13.2" x14ac:dyDescent="0.25">
      <c r="A844" s="77"/>
      <c r="B844" s="77"/>
      <c r="C844" s="77"/>
      <c r="D844" s="77"/>
      <c r="E844" s="77"/>
    </row>
    <row r="845" spans="1:5" ht="13.2" x14ac:dyDescent="0.25">
      <c r="A845" s="77"/>
      <c r="B845" s="77"/>
      <c r="C845" s="77"/>
      <c r="D845" s="77"/>
      <c r="E845" s="77"/>
    </row>
    <row r="846" spans="1:5" ht="13.2" x14ac:dyDescent="0.25">
      <c r="A846" s="77"/>
      <c r="B846" s="77"/>
      <c r="C846" s="77"/>
      <c r="D846" s="77"/>
      <c r="E846" s="77"/>
    </row>
    <row r="847" spans="1:5" ht="13.2" x14ac:dyDescent="0.25">
      <c r="A847" s="77"/>
      <c r="B847" s="77"/>
      <c r="C847" s="77"/>
      <c r="D847" s="77"/>
      <c r="E847" s="77"/>
    </row>
    <row r="848" spans="1:5" ht="13.2" x14ac:dyDescent="0.25">
      <c r="A848" s="77"/>
      <c r="B848" s="77"/>
      <c r="C848" s="77"/>
      <c r="D848" s="77"/>
      <c r="E848" s="77"/>
    </row>
    <row r="849" spans="1:5" ht="13.2" x14ac:dyDescent="0.25">
      <c r="A849" s="77"/>
      <c r="B849" s="77"/>
      <c r="C849" s="77"/>
      <c r="D849" s="77"/>
      <c r="E849" s="77"/>
    </row>
    <row r="850" spans="1:5" ht="13.2" x14ac:dyDescent="0.25">
      <c r="A850" s="77"/>
      <c r="B850" s="77"/>
      <c r="C850" s="77"/>
      <c r="D850" s="77"/>
      <c r="E850" s="77"/>
    </row>
    <row r="851" spans="1:5" ht="13.2" x14ac:dyDescent="0.25">
      <c r="A851" s="77"/>
      <c r="B851" s="77"/>
      <c r="C851" s="77"/>
      <c r="D851" s="77"/>
      <c r="E851" s="77"/>
    </row>
    <row r="852" spans="1:5" ht="13.2" x14ac:dyDescent="0.25">
      <c r="A852" s="77"/>
      <c r="B852" s="77"/>
      <c r="C852" s="77"/>
      <c r="D852" s="77"/>
      <c r="E852" s="77"/>
    </row>
    <row r="853" spans="1:5" ht="13.2" x14ac:dyDescent="0.25">
      <c r="A853" s="77"/>
      <c r="B853" s="77"/>
      <c r="C853" s="77"/>
      <c r="D853" s="77"/>
      <c r="E853" s="77"/>
    </row>
    <row r="854" spans="1:5" ht="13.2" x14ac:dyDescent="0.25">
      <c r="A854" s="77"/>
      <c r="B854" s="77"/>
      <c r="C854" s="77"/>
      <c r="D854" s="77"/>
      <c r="E854" s="77"/>
    </row>
    <row r="855" spans="1:5" ht="13.2" x14ac:dyDescent="0.25">
      <c r="A855" s="77"/>
      <c r="B855" s="77"/>
      <c r="C855" s="77"/>
      <c r="D855" s="77"/>
      <c r="E855" s="77"/>
    </row>
    <row r="856" spans="1:5" ht="13.2" x14ac:dyDescent="0.25">
      <c r="A856" s="77"/>
      <c r="B856" s="77"/>
      <c r="C856" s="77"/>
      <c r="D856" s="77"/>
      <c r="E856" s="77"/>
    </row>
    <row r="857" spans="1:5" ht="13.2" x14ac:dyDescent="0.25">
      <c r="A857" s="77"/>
      <c r="B857" s="77"/>
      <c r="C857" s="77"/>
      <c r="D857" s="77"/>
      <c r="E857" s="77"/>
    </row>
    <row r="858" spans="1:5" ht="13.2" x14ac:dyDescent="0.25">
      <c r="A858" s="77"/>
      <c r="B858" s="77"/>
      <c r="C858" s="77"/>
      <c r="D858" s="77"/>
      <c r="E858" s="77"/>
    </row>
    <row r="859" spans="1:5" ht="13.2" x14ac:dyDescent="0.25">
      <c r="A859" s="77"/>
      <c r="B859" s="77"/>
      <c r="C859" s="77"/>
      <c r="D859" s="77"/>
      <c r="E859" s="77"/>
    </row>
    <row r="860" spans="1:5" ht="13.2" x14ac:dyDescent="0.25">
      <c r="A860" s="77"/>
      <c r="B860" s="77"/>
      <c r="C860" s="77"/>
      <c r="D860" s="77"/>
      <c r="E860" s="77"/>
    </row>
    <row r="861" spans="1:5" ht="13.2" x14ac:dyDescent="0.25">
      <c r="A861" s="77"/>
      <c r="B861" s="77"/>
      <c r="C861" s="77"/>
      <c r="D861" s="77"/>
      <c r="E861" s="77"/>
    </row>
    <row r="862" spans="1:5" ht="13.2" x14ac:dyDescent="0.25">
      <c r="A862" s="77"/>
      <c r="B862" s="77"/>
      <c r="C862" s="77"/>
      <c r="D862" s="77"/>
      <c r="E862" s="77"/>
    </row>
    <row r="863" spans="1:5" ht="13.2" x14ac:dyDescent="0.25">
      <c r="A863" s="77"/>
      <c r="B863" s="77"/>
      <c r="C863" s="77"/>
      <c r="D863" s="77"/>
      <c r="E863" s="77"/>
    </row>
    <row r="864" spans="1:5" ht="13.2" x14ac:dyDescent="0.25">
      <c r="A864" s="77"/>
      <c r="B864" s="77"/>
      <c r="C864" s="77"/>
      <c r="D864" s="77"/>
      <c r="E864" s="77"/>
    </row>
    <row r="865" spans="1:5" ht="13.2" x14ac:dyDescent="0.25">
      <c r="A865" s="77"/>
      <c r="B865" s="77"/>
      <c r="C865" s="77"/>
      <c r="D865" s="77"/>
      <c r="E865" s="77"/>
    </row>
    <row r="866" spans="1:5" ht="13.2" x14ac:dyDescent="0.25">
      <c r="A866" s="77"/>
      <c r="B866" s="77"/>
      <c r="C866" s="77"/>
      <c r="D866" s="77"/>
      <c r="E866" s="77"/>
    </row>
    <row r="867" spans="1:5" ht="13.2" x14ac:dyDescent="0.25">
      <c r="A867" s="77"/>
      <c r="B867" s="77"/>
      <c r="C867" s="77"/>
      <c r="D867" s="77"/>
      <c r="E867" s="77"/>
    </row>
    <row r="868" spans="1:5" ht="13.2" x14ac:dyDescent="0.25">
      <c r="A868" s="77"/>
      <c r="B868" s="77"/>
      <c r="C868" s="77"/>
      <c r="D868" s="77"/>
      <c r="E868" s="77"/>
    </row>
    <row r="869" spans="1:5" ht="13.2" x14ac:dyDescent="0.25">
      <c r="A869" s="77"/>
      <c r="B869" s="77"/>
      <c r="C869" s="77"/>
      <c r="D869" s="77"/>
      <c r="E869" s="77"/>
    </row>
    <row r="870" spans="1:5" ht="13.2" x14ac:dyDescent="0.25">
      <c r="A870" s="77"/>
      <c r="B870" s="77"/>
      <c r="C870" s="77"/>
      <c r="D870" s="77"/>
      <c r="E870" s="77"/>
    </row>
    <row r="871" spans="1:5" ht="13.2" x14ac:dyDescent="0.25">
      <c r="A871" s="77"/>
      <c r="B871" s="77"/>
      <c r="C871" s="77"/>
      <c r="D871" s="77"/>
      <c r="E871" s="77"/>
    </row>
    <row r="872" spans="1:5" ht="13.2" x14ac:dyDescent="0.25">
      <c r="A872" s="77"/>
      <c r="B872" s="77"/>
      <c r="C872" s="77"/>
      <c r="D872" s="77"/>
      <c r="E872" s="77"/>
    </row>
    <row r="873" spans="1:5" ht="13.2" x14ac:dyDescent="0.25">
      <c r="A873" s="77"/>
      <c r="B873" s="77"/>
      <c r="C873" s="77"/>
      <c r="D873" s="77"/>
      <c r="E873" s="77"/>
    </row>
    <row r="874" spans="1:5" ht="13.2" x14ac:dyDescent="0.25">
      <c r="A874" s="77"/>
      <c r="B874" s="77"/>
      <c r="C874" s="77"/>
      <c r="D874" s="77"/>
      <c r="E874" s="77"/>
    </row>
    <row r="875" spans="1:5" ht="13.2" x14ac:dyDescent="0.25">
      <c r="A875" s="77"/>
      <c r="B875" s="77"/>
      <c r="C875" s="77"/>
      <c r="D875" s="77"/>
      <c r="E875" s="77"/>
    </row>
    <row r="876" spans="1:5" ht="13.2" x14ac:dyDescent="0.25">
      <c r="A876" s="77"/>
      <c r="B876" s="77"/>
      <c r="C876" s="77"/>
      <c r="D876" s="77"/>
      <c r="E876" s="77"/>
    </row>
    <row r="877" spans="1:5" ht="13.2" x14ac:dyDescent="0.25">
      <c r="A877" s="77"/>
      <c r="B877" s="77"/>
      <c r="C877" s="77"/>
      <c r="D877" s="77"/>
      <c r="E877" s="77"/>
    </row>
    <row r="878" spans="1:5" ht="13.2" x14ac:dyDescent="0.25">
      <c r="A878" s="77"/>
      <c r="B878" s="77"/>
      <c r="C878" s="77"/>
      <c r="D878" s="77"/>
      <c r="E878" s="77"/>
    </row>
    <row r="879" spans="1:5" ht="13.2" x14ac:dyDescent="0.25">
      <c r="A879" s="77"/>
      <c r="B879" s="77"/>
      <c r="C879" s="77"/>
      <c r="D879" s="77"/>
      <c r="E879" s="77"/>
    </row>
    <row r="880" spans="1:5" ht="13.2" x14ac:dyDescent="0.25">
      <c r="A880" s="77"/>
      <c r="B880" s="77"/>
      <c r="C880" s="77"/>
      <c r="D880" s="77"/>
      <c r="E880" s="77"/>
    </row>
    <row r="881" spans="1:5" ht="13.2" x14ac:dyDescent="0.25">
      <c r="A881" s="77"/>
      <c r="B881" s="77"/>
      <c r="C881" s="77"/>
      <c r="D881" s="77"/>
      <c r="E881" s="77"/>
    </row>
    <row r="882" spans="1:5" ht="13.2" x14ac:dyDescent="0.25">
      <c r="A882" s="77"/>
      <c r="B882" s="77"/>
      <c r="C882" s="77"/>
      <c r="D882" s="77"/>
      <c r="E882" s="77"/>
    </row>
    <row r="883" spans="1:5" ht="13.2" x14ac:dyDescent="0.25">
      <c r="A883" s="77"/>
      <c r="B883" s="77"/>
      <c r="C883" s="77"/>
      <c r="D883" s="77"/>
      <c r="E883" s="77"/>
    </row>
    <row r="884" spans="1:5" ht="13.2" x14ac:dyDescent="0.25">
      <c r="A884" s="77"/>
      <c r="B884" s="77"/>
      <c r="C884" s="77"/>
      <c r="D884" s="77"/>
      <c r="E884" s="77"/>
    </row>
    <row r="885" spans="1:5" ht="13.2" x14ac:dyDescent="0.25">
      <c r="A885" s="77"/>
      <c r="B885" s="77"/>
      <c r="C885" s="77"/>
      <c r="D885" s="77"/>
      <c r="E885" s="77"/>
    </row>
    <row r="886" spans="1:5" ht="13.2" x14ac:dyDescent="0.25">
      <c r="A886" s="77"/>
      <c r="B886" s="77"/>
      <c r="C886" s="77"/>
      <c r="D886" s="77"/>
      <c r="E886" s="77"/>
    </row>
    <row r="887" spans="1:5" ht="13.2" x14ac:dyDescent="0.25">
      <c r="A887" s="77"/>
      <c r="B887" s="77"/>
      <c r="C887" s="77"/>
      <c r="D887" s="77"/>
      <c r="E887" s="77"/>
    </row>
    <row r="888" spans="1:5" ht="13.2" x14ac:dyDescent="0.25">
      <c r="A888" s="77"/>
      <c r="B888" s="77"/>
      <c r="C888" s="77"/>
      <c r="D888" s="77"/>
      <c r="E888" s="77"/>
    </row>
    <row r="889" spans="1:5" ht="13.2" x14ac:dyDescent="0.25">
      <c r="A889" s="77"/>
      <c r="B889" s="77"/>
      <c r="C889" s="77"/>
      <c r="D889" s="77"/>
      <c r="E889" s="77"/>
    </row>
    <row r="890" spans="1:5" ht="13.2" x14ac:dyDescent="0.25">
      <c r="A890" s="77"/>
      <c r="B890" s="77"/>
      <c r="C890" s="77"/>
      <c r="D890" s="77"/>
      <c r="E890" s="77"/>
    </row>
    <row r="891" spans="1:5" ht="13.2" x14ac:dyDescent="0.25">
      <c r="A891" s="77"/>
      <c r="B891" s="77"/>
      <c r="C891" s="77"/>
      <c r="D891" s="77"/>
      <c r="E891" s="77"/>
    </row>
    <row r="892" spans="1:5" ht="13.2" x14ac:dyDescent="0.25">
      <c r="A892" s="77"/>
      <c r="B892" s="77"/>
      <c r="C892" s="77"/>
      <c r="D892" s="77"/>
      <c r="E892" s="77"/>
    </row>
    <row r="893" spans="1:5" ht="13.2" x14ac:dyDescent="0.25">
      <c r="A893" s="77"/>
      <c r="B893" s="77"/>
      <c r="C893" s="77"/>
      <c r="D893" s="77"/>
      <c r="E893" s="77"/>
    </row>
    <row r="894" spans="1:5" ht="13.2" x14ac:dyDescent="0.25">
      <c r="A894" s="77"/>
      <c r="B894" s="77"/>
      <c r="C894" s="77"/>
      <c r="D894" s="77"/>
      <c r="E894" s="77"/>
    </row>
    <row r="895" spans="1:5" ht="13.2" x14ac:dyDescent="0.25">
      <c r="A895" s="77"/>
      <c r="B895" s="77"/>
      <c r="C895" s="77"/>
      <c r="D895" s="77"/>
      <c r="E895" s="77"/>
    </row>
    <row r="896" spans="1:5" ht="13.2" x14ac:dyDescent="0.25">
      <c r="A896" s="77"/>
      <c r="B896" s="77"/>
      <c r="C896" s="77"/>
      <c r="D896" s="77"/>
      <c r="E896" s="77"/>
    </row>
    <row r="897" spans="1:5" ht="13.2" x14ac:dyDescent="0.25">
      <c r="A897" s="77"/>
      <c r="B897" s="77"/>
      <c r="C897" s="77"/>
      <c r="D897" s="77"/>
      <c r="E897" s="77"/>
    </row>
    <row r="898" spans="1:5" ht="13.2" x14ac:dyDescent="0.25">
      <c r="A898" s="77"/>
      <c r="B898" s="77"/>
      <c r="C898" s="77"/>
      <c r="D898" s="77"/>
      <c r="E898" s="77"/>
    </row>
    <row r="899" spans="1:5" ht="13.2" x14ac:dyDescent="0.25">
      <c r="A899" s="77"/>
      <c r="B899" s="77"/>
      <c r="C899" s="77"/>
      <c r="D899" s="77"/>
      <c r="E899" s="77"/>
    </row>
    <row r="900" spans="1:5" ht="13.2" x14ac:dyDescent="0.25">
      <c r="A900" s="77"/>
      <c r="B900" s="77"/>
      <c r="C900" s="77"/>
      <c r="D900" s="77"/>
      <c r="E900" s="77"/>
    </row>
    <row r="901" spans="1:5" ht="13.2" x14ac:dyDescent="0.25">
      <c r="A901" s="77"/>
      <c r="B901" s="77"/>
      <c r="C901" s="77"/>
      <c r="D901" s="77"/>
      <c r="E901" s="77"/>
    </row>
    <row r="902" spans="1:5" ht="13.2" x14ac:dyDescent="0.25">
      <c r="A902" s="77"/>
      <c r="B902" s="77"/>
      <c r="C902" s="77"/>
      <c r="D902" s="77"/>
      <c r="E902" s="77"/>
    </row>
    <row r="903" spans="1:5" ht="13.2" x14ac:dyDescent="0.25">
      <c r="A903" s="77"/>
      <c r="B903" s="77"/>
      <c r="C903" s="77"/>
      <c r="D903" s="77"/>
      <c r="E903" s="77"/>
    </row>
    <row r="904" spans="1:5" ht="13.2" x14ac:dyDescent="0.25">
      <c r="A904" s="77"/>
      <c r="B904" s="77"/>
      <c r="C904" s="77"/>
      <c r="D904" s="77"/>
      <c r="E904" s="77"/>
    </row>
    <row r="905" spans="1:5" ht="13.2" x14ac:dyDescent="0.25">
      <c r="A905" s="77"/>
      <c r="B905" s="77"/>
      <c r="C905" s="77"/>
      <c r="D905" s="77"/>
      <c r="E905" s="77"/>
    </row>
    <row r="906" spans="1:5" ht="13.2" x14ac:dyDescent="0.25">
      <c r="A906" s="77"/>
      <c r="B906" s="77"/>
      <c r="C906" s="77"/>
      <c r="D906" s="77"/>
      <c r="E906" s="77"/>
    </row>
    <row r="907" spans="1:5" ht="13.2" x14ac:dyDescent="0.25">
      <c r="A907" s="77"/>
      <c r="B907" s="77"/>
      <c r="C907" s="77"/>
      <c r="D907" s="77"/>
      <c r="E907" s="77"/>
    </row>
    <row r="908" spans="1:5" ht="13.2" x14ac:dyDescent="0.25">
      <c r="A908" s="77"/>
      <c r="B908" s="77"/>
      <c r="C908" s="77"/>
      <c r="D908" s="77"/>
      <c r="E908" s="77"/>
    </row>
    <row r="909" spans="1:5" ht="13.2" x14ac:dyDescent="0.25">
      <c r="A909" s="77"/>
      <c r="B909" s="77"/>
      <c r="C909" s="77"/>
      <c r="D909" s="77"/>
      <c r="E909" s="77"/>
    </row>
    <row r="910" spans="1:5" ht="13.2" x14ac:dyDescent="0.25">
      <c r="A910" s="77"/>
      <c r="B910" s="77"/>
      <c r="C910" s="77"/>
      <c r="D910" s="77"/>
      <c r="E910" s="77"/>
    </row>
    <row r="911" spans="1:5" ht="13.2" x14ac:dyDescent="0.25">
      <c r="A911" s="77"/>
      <c r="B911" s="77"/>
      <c r="C911" s="77"/>
      <c r="D911" s="77"/>
      <c r="E911" s="77"/>
    </row>
    <row r="912" spans="1:5" ht="13.2" x14ac:dyDescent="0.25">
      <c r="A912" s="77"/>
      <c r="B912" s="77"/>
      <c r="C912" s="77"/>
      <c r="D912" s="77"/>
      <c r="E912" s="77"/>
    </row>
    <row r="913" spans="1:5" ht="13.2" x14ac:dyDescent="0.25">
      <c r="A913" s="77"/>
      <c r="B913" s="77"/>
      <c r="C913" s="77"/>
      <c r="D913" s="77"/>
      <c r="E913" s="77"/>
    </row>
    <row r="914" spans="1:5" ht="13.2" x14ac:dyDescent="0.25">
      <c r="A914" s="77"/>
      <c r="B914" s="77"/>
      <c r="C914" s="77"/>
      <c r="D914" s="77"/>
      <c r="E914" s="77"/>
    </row>
    <row r="915" spans="1:5" ht="13.2" x14ac:dyDescent="0.25">
      <c r="A915" s="77"/>
      <c r="B915" s="77"/>
      <c r="C915" s="77"/>
      <c r="D915" s="77"/>
      <c r="E915" s="77"/>
    </row>
    <row r="916" spans="1:5" ht="13.2" x14ac:dyDescent="0.25">
      <c r="A916" s="77"/>
      <c r="B916" s="77"/>
      <c r="C916" s="77"/>
      <c r="D916" s="77"/>
      <c r="E916" s="77"/>
    </row>
    <row r="917" spans="1:5" ht="13.2" x14ac:dyDescent="0.25">
      <c r="A917" s="77"/>
      <c r="B917" s="77"/>
      <c r="C917" s="77"/>
      <c r="D917" s="77"/>
      <c r="E917" s="77"/>
    </row>
    <row r="918" spans="1:5" ht="13.2" x14ac:dyDescent="0.25">
      <c r="A918" s="77"/>
      <c r="B918" s="77"/>
      <c r="C918" s="77"/>
      <c r="D918" s="77"/>
      <c r="E918" s="77"/>
    </row>
    <row r="919" spans="1:5" ht="13.2" x14ac:dyDescent="0.25">
      <c r="A919" s="77"/>
      <c r="B919" s="77"/>
      <c r="C919" s="77"/>
      <c r="D919" s="77"/>
      <c r="E919" s="77"/>
    </row>
    <row r="920" spans="1:5" ht="13.2" x14ac:dyDescent="0.25">
      <c r="A920" s="77"/>
      <c r="B920" s="77"/>
      <c r="C920" s="77"/>
      <c r="D920" s="77"/>
      <c r="E920" s="77"/>
    </row>
    <row r="921" spans="1:5" ht="13.2" x14ac:dyDescent="0.25">
      <c r="A921" s="77"/>
      <c r="B921" s="77"/>
      <c r="C921" s="77"/>
      <c r="D921" s="77"/>
      <c r="E921" s="77"/>
    </row>
    <row r="922" spans="1:5" ht="13.2" x14ac:dyDescent="0.25">
      <c r="A922" s="77"/>
      <c r="B922" s="77"/>
      <c r="C922" s="77"/>
      <c r="D922" s="77"/>
      <c r="E922" s="77"/>
    </row>
    <row r="923" spans="1:5" ht="13.2" x14ac:dyDescent="0.25">
      <c r="A923" s="77"/>
      <c r="B923" s="77"/>
      <c r="C923" s="77"/>
      <c r="D923" s="77"/>
      <c r="E923" s="77"/>
    </row>
    <row r="924" spans="1:5" ht="13.2" x14ac:dyDescent="0.25">
      <c r="A924" s="77"/>
      <c r="B924" s="77"/>
      <c r="C924" s="77"/>
      <c r="D924" s="77"/>
      <c r="E924" s="77"/>
    </row>
    <row r="925" spans="1:5" ht="13.2" x14ac:dyDescent="0.25">
      <c r="A925" s="77"/>
      <c r="B925" s="77"/>
      <c r="C925" s="77"/>
      <c r="D925" s="77"/>
      <c r="E925" s="77"/>
    </row>
    <row r="926" spans="1:5" ht="13.2" x14ac:dyDescent="0.25">
      <c r="A926" s="77"/>
      <c r="B926" s="77"/>
      <c r="C926" s="77"/>
      <c r="D926" s="77"/>
      <c r="E926" s="77"/>
    </row>
    <row r="927" spans="1:5" ht="13.2" x14ac:dyDescent="0.25">
      <c r="A927" s="77"/>
      <c r="B927" s="77"/>
      <c r="C927" s="77"/>
      <c r="D927" s="77"/>
      <c r="E927" s="77"/>
    </row>
    <row r="928" spans="1:5" ht="13.2" x14ac:dyDescent="0.25">
      <c r="A928" s="77"/>
      <c r="B928" s="77"/>
      <c r="C928" s="77"/>
      <c r="D928" s="77"/>
      <c r="E928" s="77"/>
    </row>
    <row r="929" spans="1:5" ht="13.2" x14ac:dyDescent="0.25">
      <c r="A929" s="77"/>
      <c r="B929" s="77"/>
      <c r="C929" s="77"/>
      <c r="D929" s="77"/>
      <c r="E929" s="77"/>
    </row>
    <row r="930" spans="1:5" ht="13.2" x14ac:dyDescent="0.25">
      <c r="A930" s="77"/>
      <c r="B930" s="77"/>
      <c r="C930" s="77"/>
      <c r="D930" s="77"/>
      <c r="E930" s="77"/>
    </row>
    <row r="931" spans="1:5" ht="13.2" x14ac:dyDescent="0.25">
      <c r="A931" s="77"/>
      <c r="B931" s="77"/>
      <c r="C931" s="77"/>
      <c r="D931" s="77"/>
      <c r="E931" s="77"/>
    </row>
    <row r="932" spans="1:5" ht="13.2" x14ac:dyDescent="0.25">
      <c r="A932" s="77"/>
      <c r="B932" s="77"/>
      <c r="C932" s="77"/>
      <c r="D932" s="77"/>
      <c r="E932" s="77"/>
    </row>
    <row r="933" spans="1:5" ht="13.2" x14ac:dyDescent="0.25">
      <c r="A933" s="77"/>
      <c r="B933" s="77"/>
      <c r="C933" s="77"/>
      <c r="D933" s="77"/>
      <c r="E933" s="77"/>
    </row>
    <row r="934" spans="1:5" ht="13.2" x14ac:dyDescent="0.25">
      <c r="A934" s="77"/>
      <c r="B934" s="77"/>
      <c r="C934" s="77"/>
      <c r="D934" s="77"/>
      <c r="E934" s="77"/>
    </row>
    <row r="935" spans="1:5" ht="13.2" x14ac:dyDescent="0.25">
      <c r="A935" s="77"/>
      <c r="B935" s="77"/>
      <c r="C935" s="77"/>
      <c r="D935" s="77"/>
      <c r="E935" s="77"/>
    </row>
    <row r="936" spans="1:5" ht="13.2" x14ac:dyDescent="0.25">
      <c r="A936" s="77"/>
      <c r="B936" s="77"/>
      <c r="C936" s="77"/>
      <c r="D936" s="77"/>
      <c r="E936" s="77"/>
    </row>
    <row r="937" spans="1:5" ht="13.2" x14ac:dyDescent="0.25">
      <c r="A937" s="77"/>
      <c r="B937" s="77"/>
      <c r="C937" s="77"/>
      <c r="D937" s="77"/>
      <c r="E937" s="77"/>
    </row>
    <row r="938" spans="1:5" ht="13.2" x14ac:dyDescent="0.25">
      <c r="A938" s="77"/>
      <c r="B938" s="77"/>
      <c r="C938" s="77"/>
      <c r="D938" s="77"/>
      <c r="E938" s="77"/>
    </row>
    <row r="939" spans="1:5" ht="13.2" x14ac:dyDescent="0.25">
      <c r="A939" s="77"/>
      <c r="B939" s="77"/>
      <c r="C939" s="77"/>
      <c r="D939" s="77"/>
      <c r="E939" s="77"/>
    </row>
    <row r="940" spans="1:5" ht="13.2" x14ac:dyDescent="0.25">
      <c r="A940" s="77"/>
      <c r="B940" s="77"/>
      <c r="C940" s="77"/>
      <c r="D940" s="77"/>
      <c r="E940" s="77"/>
    </row>
    <row r="941" spans="1:5" ht="13.2" x14ac:dyDescent="0.25">
      <c r="A941" s="77"/>
      <c r="B941" s="77"/>
      <c r="C941" s="77"/>
      <c r="D941" s="77"/>
      <c r="E941" s="77"/>
    </row>
    <row r="942" spans="1:5" ht="13.2" x14ac:dyDescent="0.25">
      <c r="A942" s="77"/>
      <c r="B942" s="77"/>
      <c r="C942" s="77"/>
      <c r="D942" s="77"/>
      <c r="E942" s="77"/>
    </row>
    <row r="943" spans="1:5" ht="13.2" x14ac:dyDescent="0.25">
      <c r="A943" s="77"/>
      <c r="B943" s="77"/>
      <c r="C943" s="77"/>
      <c r="D943" s="77"/>
      <c r="E943" s="77"/>
    </row>
    <row r="944" spans="1:5" ht="13.2" x14ac:dyDescent="0.25">
      <c r="A944" s="77"/>
      <c r="B944" s="77"/>
      <c r="C944" s="77"/>
      <c r="D944" s="77"/>
      <c r="E944" s="77"/>
    </row>
    <row r="945" spans="1:5" ht="13.2" x14ac:dyDescent="0.25">
      <c r="A945" s="77"/>
      <c r="B945" s="77"/>
      <c r="C945" s="77"/>
      <c r="D945" s="77"/>
      <c r="E945" s="77"/>
    </row>
    <row r="946" spans="1:5" ht="13.2" x14ac:dyDescent="0.25">
      <c r="A946" s="77"/>
      <c r="B946" s="77"/>
      <c r="C946" s="77"/>
      <c r="D946" s="77"/>
      <c r="E946" s="77"/>
    </row>
    <row r="947" spans="1:5" ht="13.2" x14ac:dyDescent="0.25">
      <c r="A947" s="77"/>
      <c r="B947" s="77"/>
      <c r="C947" s="77"/>
      <c r="D947" s="77"/>
      <c r="E947" s="77"/>
    </row>
    <row r="948" spans="1:5" ht="13.2" x14ac:dyDescent="0.25">
      <c r="A948" s="77"/>
      <c r="B948" s="77"/>
      <c r="C948" s="77"/>
      <c r="D948" s="77"/>
      <c r="E948" s="77"/>
    </row>
    <row r="949" spans="1:5" ht="13.2" x14ac:dyDescent="0.25">
      <c r="A949" s="77"/>
      <c r="B949" s="77"/>
      <c r="C949" s="77"/>
      <c r="D949" s="77"/>
      <c r="E949" s="77"/>
    </row>
    <row r="950" spans="1:5" ht="13.2" x14ac:dyDescent="0.25">
      <c r="A950" s="77"/>
      <c r="B950" s="77"/>
      <c r="C950" s="77"/>
      <c r="D950" s="77"/>
      <c r="E950" s="77"/>
    </row>
    <row r="951" spans="1:5" ht="13.2" x14ac:dyDescent="0.25">
      <c r="A951" s="77"/>
      <c r="B951" s="77"/>
      <c r="C951" s="77"/>
      <c r="D951" s="77"/>
      <c r="E951" s="77"/>
    </row>
    <row r="952" spans="1:5" ht="13.2" x14ac:dyDescent="0.25">
      <c r="A952" s="77"/>
      <c r="B952" s="77"/>
      <c r="C952" s="77"/>
      <c r="D952" s="77"/>
      <c r="E952" s="77"/>
    </row>
    <row r="953" spans="1:5" ht="13.2" x14ac:dyDescent="0.25">
      <c r="A953" s="77"/>
      <c r="B953" s="77"/>
      <c r="C953" s="77"/>
      <c r="D953" s="77"/>
      <c r="E953" s="77"/>
    </row>
    <row r="954" spans="1:5" ht="13.2" x14ac:dyDescent="0.25">
      <c r="A954" s="77"/>
      <c r="B954" s="77"/>
      <c r="C954" s="77"/>
      <c r="D954" s="77"/>
      <c r="E954" s="77"/>
    </row>
    <row r="955" spans="1:5" ht="13.2" x14ac:dyDescent="0.25">
      <c r="A955" s="77"/>
      <c r="B955" s="77"/>
      <c r="C955" s="77"/>
      <c r="D955" s="77"/>
      <c r="E955" s="77"/>
    </row>
    <row r="956" spans="1:5" ht="13.2" x14ac:dyDescent="0.25">
      <c r="A956" s="77"/>
      <c r="B956" s="77"/>
      <c r="C956" s="77"/>
      <c r="D956" s="77"/>
      <c r="E956" s="77"/>
    </row>
    <row r="957" spans="1:5" ht="13.2" x14ac:dyDescent="0.25">
      <c r="A957" s="77"/>
      <c r="B957" s="77"/>
      <c r="C957" s="77"/>
      <c r="D957" s="77"/>
      <c r="E957" s="77"/>
    </row>
    <row r="958" spans="1:5" ht="13.2" x14ac:dyDescent="0.25">
      <c r="A958" s="77"/>
      <c r="B958" s="77"/>
      <c r="C958" s="77"/>
      <c r="D958" s="77"/>
      <c r="E958" s="77"/>
    </row>
    <row r="959" spans="1:5" ht="13.2" x14ac:dyDescent="0.25">
      <c r="A959" s="77"/>
      <c r="B959" s="77"/>
      <c r="C959" s="77"/>
      <c r="D959" s="77"/>
      <c r="E959" s="77"/>
    </row>
    <row r="960" spans="1:5" ht="13.2" x14ac:dyDescent="0.25">
      <c r="A960" s="77"/>
      <c r="B960" s="77"/>
      <c r="C960" s="77"/>
      <c r="D960" s="77"/>
      <c r="E960" s="77"/>
    </row>
    <row r="961" spans="1:5" ht="13.2" x14ac:dyDescent="0.25">
      <c r="A961" s="77"/>
      <c r="B961" s="77"/>
      <c r="C961" s="77"/>
      <c r="D961" s="77"/>
      <c r="E961" s="77"/>
    </row>
    <row r="962" spans="1:5" ht="13.2" x14ac:dyDescent="0.25">
      <c r="A962" s="77"/>
      <c r="B962" s="77"/>
      <c r="C962" s="77"/>
      <c r="D962" s="77"/>
      <c r="E962" s="77"/>
    </row>
    <row r="963" spans="1:5" ht="13.2" x14ac:dyDescent="0.25">
      <c r="A963" s="77"/>
      <c r="B963" s="77"/>
      <c r="C963" s="77"/>
      <c r="D963" s="77"/>
      <c r="E963" s="77"/>
    </row>
    <row r="964" spans="1:5" ht="13.2" x14ac:dyDescent="0.25">
      <c r="A964" s="77"/>
      <c r="B964" s="77"/>
      <c r="C964" s="77"/>
      <c r="D964" s="77"/>
      <c r="E964" s="77"/>
    </row>
    <row r="965" spans="1:5" ht="13.2" x14ac:dyDescent="0.25">
      <c r="A965" s="77"/>
      <c r="B965" s="77"/>
      <c r="C965" s="77"/>
      <c r="D965" s="77"/>
      <c r="E965" s="77"/>
    </row>
    <row r="966" spans="1:5" ht="13.2" x14ac:dyDescent="0.25">
      <c r="A966" s="77"/>
      <c r="B966" s="77"/>
      <c r="C966" s="77"/>
      <c r="D966" s="77"/>
      <c r="E966" s="77"/>
    </row>
    <row r="967" spans="1:5" ht="13.2" x14ac:dyDescent="0.25">
      <c r="A967" s="77"/>
      <c r="B967" s="77"/>
      <c r="C967" s="77"/>
      <c r="D967" s="77"/>
      <c r="E967" s="77"/>
    </row>
    <row r="968" spans="1:5" ht="13.2" x14ac:dyDescent="0.25">
      <c r="A968" s="77"/>
      <c r="B968" s="77"/>
      <c r="C968" s="77"/>
      <c r="D968" s="77"/>
      <c r="E968" s="77"/>
    </row>
    <row r="969" spans="1:5" ht="13.2" x14ac:dyDescent="0.25">
      <c r="A969" s="77"/>
      <c r="B969" s="77"/>
      <c r="C969" s="77"/>
      <c r="D969" s="77"/>
      <c r="E969" s="77"/>
    </row>
    <row r="970" spans="1:5" ht="13.2" x14ac:dyDescent="0.25">
      <c r="A970" s="77"/>
      <c r="B970" s="77"/>
      <c r="C970" s="77"/>
      <c r="D970" s="77"/>
      <c r="E970" s="77"/>
    </row>
    <row r="971" spans="1:5" ht="13.2" x14ac:dyDescent="0.25">
      <c r="A971" s="77"/>
      <c r="B971" s="77"/>
      <c r="C971" s="77"/>
      <c r="D971" s="77"/>
      <c r="E971" s="77"/>
    </row>
    <row r="972" spans="1:5" ht="13.2" x14ac:dyDescent="0.25">
      <c r="A972" s="77"/>
      <c r="B972" s="77"/>
      <c r="C972" s="77"/>
      <c r="D972" s="77"/>
      <c r="E972" s="77"/>
    </row>
    <row r="973" spans="1:5" ht="13.2" x14ac:dyDescent="0.25">
      <c r="A973" s="77"/>
      <c r="B973" s="77"/>
      <c r="C973" s="77"/>
      <c r="D973" s="77"/>
      <c r="E973" s="77"/>
    </row>
    <row r="974" spans="1:5" ht="13.2" x14ac:dyDescent="0.25">
      <c r="A974" s="77"/>
      <c r="B974" s="77"/>
      <c r="C974" s="77"/>
      <c r="D974" s="77"/>
      <c r="E974" s="77"/>
    </row>
    <row r="975" spans="1:5" ht="13.2" x14ac:dyDescent="0.25">
      <c r="A975" s="77"/>
      <c r="B975" s="77"/>
      <c r="C975" s="77"/>
      <c r="D975" s="77"/>
      <c r="E975" s="77"/>
    </row>
    <row r="976" spans="1:5" ht="13.2" x14ac:dyDescent="0.25">
      <c r="A976" s="77"/>
      <c r="B976" s="77"/>
      <c r="C976" s="77"/>
      <c r="D976" s="77"/>
      <c r="E976" s="77"/>
    </row>
    <row r="977" spans="1:5" ht="13.2" x14ac:dyDescent="0.25">
      <c r="A977" s="77"/>
      <c r="B977" s="77"/>
      <c r="C977" s="77"/>
      <c r="D977" s="77"/>
      <c r="E977" s="77"/>
    </row>
    <row r="978" spans="1:5" ht="13.2" x14ac:dyDescent="0.25">
      <c r="A978" s="77"/>
      <c r="B978" s="77"/>
      <c r="C978" s="77"/>
      <c r="D978" s="77"/>
      <c r="E978" s="77"/>
    </row>
    <row r="979" spans="1:5" ht="13.2" x14ac:dyDescent="0.25">
      <c r="A979" s="77"/>
      <c r="B979" s="77"/>
      <c r="C979" s="77"/>
      <c r="D979" s="77"/>
      <c r="E979" s="77"/>
    </row>
    <row r="980" spans="1:5" ht="13.2" x14ac:dyDescent="0.25">
      <c r="A980" s="77"/>
      <c r="B980" s="77"/>
      <c r="C980" s="77"/>
      <c r="D980" s="77"/>
      <c r="E980" s="77"/>
    </row>
    <row r="981" spans="1:5" ht="13.2" x14ac:dyDescent="0.25">
      <c r="A981" s="77"/>
      <c r="B981" s="77"/>
      <c r="C981" s="77"/>
      <c r="D981" s="77"/>
      <c r="E981" s="77"/>
    </row>
    <row r="982" spans="1:5" ht="13.2" x14ac:dyDescent="0.25">
      <c r="A982" s="77"/>
      <c r="B982" s="77"/>
      <c r="C982" s="77"/>
      <c r="D982" s="77"/>
      <c r="E982" s="77"/>
    </row>
    <row r="983" spans="1:5" ht="13.2" x14ac:dyDescent="0.25">
      <c r="A983" s="77"/>
      <c r="B983" s="77"/>
      <c r="C983" s="77"/>
      <c r="D983" s="77"/>
      <c r="E983" s="77"/>
    </row>
    <row r="984" spans="1:5" ht="13.2" x14ac:dyDescent="0.25">
      <c r="A984" s="77"/>
      <c r="B984" s="77"/>
      <c r="C984" s="77"/>
      <c r="D984" s="77"/>
      <c r="E984" s="77"/>
    </row>
    <row r="985" spans="1:5" ht="13.2" x14ac:dyDescent="0.25">
      <c r="A985" s="77"/>
      <c r="B985" s="77"/>
      <c r="C985" s="77"/>
      <c r="D985" s="77"/>
      <c r="E985" s="77"/>
    </row>
    <row r="986" spans="1:5" ht="13.2" x14ac:dyDescent="0.25">
      <c r="A986" s="77"/>
      <c r="B986" s="77"/>
      <c r="C986" s="77"/>
      <c r="D986" s="77"/>
      <c r="E986" s="77"/>
    </row>
    <row r="987" spans="1:5" ht="13.2" x14ac:dyDescent="0.25">
      <c r="A987" s="77"/>
      <c r="B987" s="77"/>
      <c r="C987" s="77"/>
      <c r="D987" s="77"/>
      <c r="E987" s="77"/>
    </row>
    <row r="988" spans="1:5" ht="13.2" x14ac:dyDescent="0.25">
      <c r="A988" s="77"/>
      <c r="B988" s="77"/>
      <c r="C988" s="77"/>
      <c r="D988" s="77"/>
      <c r="E988" s="77"/>
    </row>
    <row r="989" spans="1:5" ht="13.2" x14ac:dyDescent="0.25">
      <c r="A989" s="77"/>
      <c r="B989" s="77"/>
      <c r="C989" s="77"/>
      <c r="D989" s="77"/>
      <c r="E989" s="77"/>
    </row>
    <row r="990" spans="1:5" ht="13.2" x14ac:dyDescent="0.25">
      <c r="A990" s="77"/>
      <c r="B990" s="77"/>
      <c r="C990" s="77"/>
      <c r="D990" s="77"/>
      <c r="E990" s="77"/>
    </row>
    <row r="991" spans="1:5" ht="13.2" x14ac:dyDescent="0.25">
      <c r="A991" s="77"/>
      <c r="B991" s="77"/>
      <c r="C991" s="77"/>
      <c r="D991" s="77"/>
      <c r="E991" s="77"/>
    </row>
    <row r="992" spans="1:5" ht="13.2" x14ac:dyDescent="0.25">
      <c r="A992" s="77"/>
      <c r="B992" s="77"/>
      <c r="C992" s="77"/>
      <c r="D992" s="77"/>
      <c r="E992" s="77"/>
    </row>
    <row r="993" spans="1:5" ht="13.2" x14ac:dyDescent="0.25">
      <c r="A993" s="77"/>
      <c r="B993" s="77"/>
      <c r="C993" s="77"/>
      <c r="D993" s="77"/>
      <c r="E993" s="77"/>
    </row>
    <row r="994" spans="1:5" ht="13.2" x14ac:dyDescent="0.25">
      <c r="A994" s="77"/>
      <c r="B994" s="77"/>
      <c r="C994" s="77"/>
      <c r="D994" s="77"/>
      <c r="E994" s="77"/>
    </row>
    <row r="995" spans="1:5" ht="13.2" x14ac:dyDescent="0.25">
      <c r="A995" s="77"/>
      <c r="B995" s="77"/>
      <c r="C995" s="77"/>
      <c r="D995" s="77"/>
      <c r="E995" s="77"/>
    </row>
    <row r="996" spans="1:5" ht="13.2" x14ac:dyDescent="0.25">
      <c r="A996" s="77"/>
      <c r="B996" s="77"/>
      <c r="C996" s="77"/>
      <c r="D996" s="77"/>
      <c r="E996" s="77"/>
    </row>
    <row r="997" spans="1:5" ht="13.2" x14ac:dyDescent="0.25">
      <c r="A997" s="77"/>
      <c r="B997" s="77"/>
      <c r="C997" s="77"/>
      <c r="D997" s="77"/>
      <c r="E997" s="77"/>
    </row>
    <row r="998" spans="1:5" ht="13.2" x14ac:dyDescent="0.25">
      <c r="A998" s="77"/>
      <c r="B998" s="77"/>
      <c r="C998" s="77"/>
      <c r="D998" s="77"/>
      <c r="E998" s="77"/>
    </row>
    <row r="999" spans="1:5" ht="13.2" x14ac:dyDescent="0.25">
      <c r="A999" s="77"/>
      <c r="B999" s="77"/>
      <c r="C999" s="77"/>
      <c r="D999" s="77"/>
      <c r="E999" s="77"/>
    </row>
    <row r="1000" spans="1:5" ht="13.2" x14ac:dyDescent="0.25">
      <c r="A1000" s="77"/>
      <c r="B1000" s="77"/>
      <c r="C1000" s="77"/>
      <c r="D1000" s="77"/>
      <c r="E1000" s="77"/>
    </row>
    <row r="1001" spans="1:5" ht="13.2" x14ac:dyDescent="0.25">
      <c r="A1001" s="77"/>
      <c r="B1001" s="77"/>
      <c r="C1001" s="77"/>
      <c r="D1001" s="77"/>
      <c r="E1001" s="77"/>
    </row>
  </sheetData>
  <mergeCells count="21">
    <mergeCell ref="A2:A20"/>
    <mergeCell ref="A21:A39"/>
    <mergeCell ref="A40:A58"/>
    <mergeCell ref="A59:A77"/>
    <mergeCell ref="A383:A401"/>
    <mergeCell ref="A402:A420"/>
    <mergeCell ref="A421:A439"/>
    <mergeCell ref="A573:A591"/>
    <mergeCell ref="A592:A610"/>
    <mergeCell ref="A611:A629"/>
    <mergeCell ref="A630:A648"/>
    <mergeCell ref="A649:A667"/>
    <mergeCell ref="A668:A686"/>
    <mergeCell ref="A687:A705"/>
    <mergeCell ref="A440:A458"/>
    <mergeCell ref="A459:A477"/>
    <mergeCell ref="A478:A496"/>
    <mergeCell ref="A497:A515"/>
    <mergeCell ref="A516:A534"/>
    <mergeCell ref="A535:A553"/>
    <mergeCell ref="A554:A572"/>
  </mergeCells>
  <conditionalFormatting sqref="D2:D78">
    <cfRule type="cellIs" dxfId="7" priority="1" operator="equal">
      <formula>"j"</formula>
    </cfRule>
  </conditionalFormatting>
  <conditionalFormatting sqref="E2:E78">
    <cfRule type="notContainsBlanks" dxfId="6" priority="2">
      <formula>LEN(TRIM(E2))&gt;0</formula>
    </cfRule>
  </conditionalFormatting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1:E81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7.6640625" customWidth="1"/>
    <col min="5" max="5" width="24.3320312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IFERROR(__xludf.DUMMYFUNCTION("Importrange(""https://docs.google.com/spreadsheets/d/1r0SOmH49iaPBxJvZ8SRIDwHrdGtam5hRrRz0eB8cbaY"",""Sheet1!A1:e81"")"),"Week")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IFERROR(__xludf.DUMMYFUNCTION("""COMPUTED_VALUE"""),"Veronika")</f>
        <v>Veronika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 t="str">
        <f ca="1">IFERROR(__xludf.DUMMYFUNCTION("""COMPUTED_VALUE"""),"j")</f>
        <v>j</v>
      </c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 t="str">
        <f ca="1">IFERROR(__xludf.DUMMYFUNCTION("""COMPUTED_VALUE"""),"j")</f>
        <v>j</v>
      </c>
      <c r="E17" s="128"/>
    </row>
    <row r="18" spans="1:5" ht="15.75" customHeight="1" x14ac:dyDescent="0.25">
      <c r="A18" s="196"/>
      <c r="B18" s="131"/>
      <c r="C18" s="129"/>
      <c r="D18" s="128" t="str">
        <f ca="1">IFERROR(__xludf.DUMMYFUNCTION("""COMPUTED_VALUE"""),"j")</f>
        <v>j</v>
      </c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 t="str">
        <f ca="1">IFERROR(__xludf.DUMMYFUNCTION("""COMPUTED_VALUE"""),"j")</f>
        <v>j</v>
      </c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 t="str">
        <f ca="1">IFERROR(__xludf.DUMMYFUNCTION("""COMPUTED_VALUE"""),"j")</f>
        <v>j</v>
      </c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 t="str">
        <f ca="1">IFERROR(__xludf.DUMMYFUNCTION("""COMPUTED_VALUE"""),"j")</f>
        <v>j</v>
      </c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 t="str">
        <f ca="1">IFERROR(__xludf.DUMMYFUNCTION("""COMPUTED_VALUE"""),"j")</f>
        <v>j</v>
      </c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 t="str">
        <f ca="1">IFERROR(__xludf.DUMMYFUNCTION("""COMPUTED_VALUE"""),"j")</f>
        <v>j</v>
      </c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 t="str">
        <f ca="1">IFERROR(__xludf.DUMMYFUNCTION("""COMPUTED_VALUE"""),"j")</f>
        <v>j</v>
      </c>
      <c r="E55" s="128"/>
    </row>
    <row r="56" spans="1:5" ht="13.2" x14ac:dyDescent="0.25">
      <c r="A56" s="196"/>
      <c r="B56" s="131"/>
      <c r="C56" s="129"/>
      <c r="D56" s="128" t="str">
        <f ca="1">IFERROR(__xludf.DUMMYFUNCTION("""COMPUTED_VALUE"""),"j")</f>
        <v>j</v>
      </c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 t="str">
        <f ca="1">IFERROR(__xludf.DUMMYFUNCTION("""COMPUTED_VALUE"""),"j")</f>
        <v>j</v>
      </c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 t="str">
        <f ca="1">IFERROR(__xludf.DUMMYFUNCTION("""COMPUTED_VALUE"""),"j")</f>
        <v>j</v>
      </c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 t="str">
        <f ca="1">IFERROR(__xludf.DUMMYFUNCTION("""COMPUTED_VALUE"""),"j")</f>
        <v>j</v>
      </c>
      <c r="E74" s="128"/>
    </row>
    <row r="75" spans="1:5" ht="13.2" x14ac:dyDescent="0.25">
      <c r="A75" s="196"/>
      <c r="B75" s="131"/>
      <c r="C75" s="129"/>
      <c r="D75" s="128" t="str">
        <f ca="1">IFERROR(__xludf.DUMMYFUNCTION("""COMPUTED_VALUE"""),"j")</f>
        <v>j</v>
      </c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1"/>
      <c r="C77" s="129"/>
      <c r="D77" s="128"/>
      <c r="E77" s="128"/>
    </row>
    <row r="78" spans="1:5" ht="13.2" x14ac:dyDescent="0.25">
      <c r="A78" t="str">
        <f ca="1">IFERROR(__xludf.DUMMYFUNCTION("""COMPUTED_VALUE"""),"Uren beschikbaar in wk.")</f>
        <v>Uren beschikbaar in wk.</v>
      </c>
      <c r="C78">
        <f ca="1">IFERROR(__xludf.DUMMYFUNCTION("""COMPUTED_VALUE"""),3)</f>
        <v>3</v>
      </c>
      <c r="D78">
        <f ca="1">IFERROR(__xludf.DUMMYFUNCTION("""COMPUTED_VALUE"""),14)</f>
        <v>14</v>
      </c>
    </row>
    <row r="79" spans="1:5" ht="13.2" x14ac:dyDescent="0.25">
      <c r="C79">
        <f ca="1">IFERROR(__xludf.DUMMYFUNCTION("""COMPUTED_VALUE"""),4)</f>
        <v>4</v>
      </c>
      <c r="D79">
        <f ca="1">IFERROR(__xludf.DUMMYFUNCTION("""COMPUTED_VALUE"""),14)</f>
        <v>14</v>
      </c>
    </row>
    <row r="80" spans="1:5" ht="13.2" x14ac:dyDescent="0.25">
      <c r="C80">
        <f ca="1">IFERROR(__xludf.DUMMYFUNCTION("""COMPUTED_VALUE"""),5)</f>
        <v>5</v>
      </c>
      <c r="D80">
        <f ca="1">IFERROR(__xludf.DUMMYFUNCTION("""COMPUTED_VALUE"""),14)</f>
        <v>14</v>
      </c>
    </row>
    <row r="81" spans="3:4" ht="13.2" x14ac:dyDescent="0.25">
      <c r="C81">
        <f ca="1">IFERROR(__xludf.DUMMYFUNCTION("""COMPUTED_VALUE"""),6)</f>
        <v>6</v>
      </c>
      <c r="D81">
        <f ca="1">IFERROR(__xludf.DUMMYFUNCTION("""COMPUTED_VALUE"""),14)</f>
        <v>14</v>
      </c>
    </row>
  </sheetData>
  <mergeCells count="4">
    <mergeCell ref="A2:A20"/>
    <mergeCell ref="A21:A39"/>
    <mergeCell ref="A40:A58"/>
    <mergeCell ref="A59:A77"/>
  </mergeCells>
  <conditionalFormatting sqref="D2:D77">
    <cfRule type="containsText" dxfId="5" priority="1" operator="containsText" text="j">
      <formula>NOT(ISERROR(SEARCH(("j"),(D2))))</formula>
    </cfRule>
  </conditionalFormatting>
  <conditionalFormatting sqref="E2:E77">
    <cfRule type="notContainsBlanks" dxfId="4" priority="2">
      <formula>LEN(TRIM(E2))&gt;0</formula>
    </cfRule>
  </conditionalFormatting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1:E8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2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IFERROR(__xludf.DUMMYFUNCTION("Importrange(""https://docs.google.com/spreadsheets/d/1vl0T_B-RFzjcJuEXIGQ09uYiTijfvWCAXagSnIrgBbg"",""Blad1!A1:e81"")"),"Week")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IFERROR(__xludf.DUMMYFUNCTION("""COMPUTED_VALUE"""),"Wester")</f>
        <v>Wester</v>
      </c>
      <c r="E1" s="124"/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 t="str">
        <f ca="1">IFERROR(__xludf.DUMMYFUNCTION("""COMPUTED_VALUE"""),"j")</f>
        <v>j</v>
      </c>
      <c r="E46" s="128"/>
    </row>
    <row r="47" spans="1:5" ht="13.2" x14ac:dyDescent="0.25">
      <c r="A47" s="196"/>
      <c r="B47" s="131"/>
      <c r="C47" s="129"/>
      <c r="D47" s="128" t="str">
        <f ca="1">IFERROR(__xludf.DUMMYFUNCTION("""COMPUTED_VALUE"""),"j")</f>
        <v>j</v>
      </c>
      <c r="E47" s="128"/>
    </row>
    <row r="48" spans="1:5" ht="13.2" x14ac:dyDescent="0.25">
      <c r="A48" s="196"/>
      <c r="B48" s="128"/>
      <c r="C48" s="130"/>
      <c r="D48" s="128" t="str">
        <f ca="1">IFERROR(__xludf.DUMMYFUNCTION("""COMPUTED_VALUE"""),"j")</f>
        <v>j</v>
      </c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 t="str">
        <f ca="1">IFERROR(__xludf.DUMMYFUNCTION("""COMPUTED_VALUE"""),"j")</f>
        <v>j</v>
      </c>
      <c r="E49" s="128"/>
    </row>
    <row r="50" spans="1:5" ht="13.2" x14ac:dyDescent="0.25">
      <c r="A50" s="196"/>
      <c r="B50" s="131"/>
      <c r="C50" s="129"/>
      <c r="D50" s="128" t="str">
        <f ca="1">IFERROR(__xludf.DUMMYFUNCTION("""COMPUTED_VALUE"""),"j")</f>
        <v>j</v>
      </c>
      <c r="E50" s="128"/>
    </row>
    <row r="51" spans="1:5" ht="13.2" x14ac:dyDescent="0.25">
      <c r="A51" s="196"/>
      <c r="B51" s="128"/>
      <c r="C51" s="130"/>
      <c r="D51" s="128" t="str">
        <f ca="1">IFERROR(__xludf.DUMMYFUNCTION("""COMPUTED_VALUE"""),"j")</f>
        <v>j</v>
      </c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 t="str">
        <f ca="1">IFERROR(__xludf.DUMMYFUNCTION("""COMPUTED_VALUE"""),"j")</f>
        <v>j</v>
      </c>
      <c r="E52" s="128"/>
    </row>
    <row r="53" spans="1:5" ht="13.2" x14ac:dyDescent="0.25">
      <c r="A53" s="196"/>
      <c r="B53" s="131"/>
      <c r="C53" s="129"/>
      <c r="D53" s="128" t="str">
        <f ca="1">IFERROR(__xludf.DUMMYFUNCTION("""COMPUTED_VALUE"""),"j")</f>
        <v>j</v>
      </c>
      <c r="E53" s="128"/>
    </row>
    <row r="54" spans="1:5" ht="13.2" x14ac:dyDescent="0.25">
      <c r="A54" s="196"/>
      <c r="B54" s="128"/>
      <c r="C54" s="130"/>
      <c r="D54" s="128" t="str">
        <f ca="1">IFERROR(__xludf.DUMMYFUNCTION("""COMPUTED_VALUE"""),"j")</f>
        <v>j</v>
      </c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 t="str">
        <f ca="1">IFERROR(__xludf.DUMMYFUNCTION("""COMPUTED_VALUE"""),"j")</f>
        <v>j</v>
      </c>
      <c r="E55" s="128"/>
    </row>
    <row r="56" spans="1:5" ht="13.2" x14ac:dyDescent="0.25">
      <c r="A56" s="196"/>
      <c r="B56" s="131"/>
      <c r="C56" s="129"/>
      <c r="D56" s="128" t="str">
        <f ca="1">IFERROR(__xludf.DUMMYFUNCTION("""COMPUTED_VALUE"""),"j")</f>
        <v>j</v>
      </c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 t="str">
        <f ca="1">IFERROR(__xludf.DUMMYFUNCTION("""COMPUTED_VALUE"""),"j")</f>
        <v>j</v>
      </c>
      <c r="E57" s="128"/>
    </row>
    <row r="58" spans="1:5" ht="13.2" x14ac:dyDescent="0.25">
      <c r="A58" s="197"/>
      <c r="B58" s="131"/>
      <c r="C58" s="129"/>
      <c r="D58" s="128" t="str">
        <f ca="1">IFERROR(__xludf.DUMMYFUNCTION("""COMPUTED_VALUE"""),"j")</f>
        <v>j</v>
      </c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 t="str">
        <f ca="1">IFERROR(__xludf.DUMMYFUNCTION("""COMPUTED_VALUE"""),"j")</f>
        <v>j</v>
      </c>
      <c r="E59" s="128"/>
    </row>
    <row r="60" spans="1:5" ht="13.2" x14ac:dyDescent="0.25">
      <c r="A60" s="196"/>
      <c r="B60" s="131"/>
      <c r="C60" s="129"/>
      <c r="D60" s="128" t="str">
        <f ca="1">IFERROR(__xludf.DUMMYFUNCTION("""COMPUTED_VALUE"""),"j")</f>
        <v>j</v>
      </c>
      <c r="E60" s="128"/>
    </row>
    <row r="61" spans="1:5" ht="13.2" x14ac:dyDescent="0.25">
      <c r="A61" s="196"/>
      <c r="B61" s="128"/>
      <c r="C61" s="130"/>
      <c r="D61" s="128" t="str">
        <f ca="1">IFERROR(__xludf.DUMMYFUNCTION("""COMPUTED_VALUE"""),"j")</f>
        <v>j</v>
      </c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 t="str">
        <f ca="1">IFERROR(__xludf.DUMMYFUNCTION("""COMPUTED_VALUE"""),"j")</f>
        <v>j</v>
      </c>
      <c r="E62" s="128"/>
    </row>
    <row r="63" spans="1:5" ht="13.2" x14ac:dyDescent="0.25">
      <c r="A63" s="196"/>
      <c r="B63" s="131"/>
      <c r="C63" s="129"/>
      <c r="D63" s="128" t="str">
        <f ca="1">IFERROR(__xludf.DUMMYFUNCTION("""COMPUTED_VALUE"""),"j")</f>
        <v>j</v>
      </c>
      <c r="E63" s="128"/>
    </row>
    <row r="64" spans="1:5" ht="13.2" x14ac:dyDescent="0.25">
      <c r="A64" s="196"/>
      <c r="B64" s="128"/>
      <c r="C64" s="130"/>
      <c r="D64" s="128" t="str">
        <f ca="1">IFERROR(__xludf.DUMMYFUNCTION("""COMPUTED_VALUE"""),"j")</f>
        <v>j</v>
      </c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 t="str">
        <f ca="1">IFERROR(__xludf.DUMMYFUNCTION("""COMPUTED_VALUE"""),"j")</f>
        <v>j</v>
      </c>
      <c r="E65" s="128"/>
    </row>
    <row r="66" spans="1:5" ht="13.2" x14ac:dyDescent="0.25">
      <c r="A66" s="196"/>
      <c r="B66" s="131"/>
      <c r="C66" s="129"/>
      <c r="D66" s="128" t="str">
        <f ca="1">IFERROR(__xludf.DUMMYFUNCTION("""COMPUTED_VALUE"""),"j")</f>
        <v>j</v>
      </c>
      <c r="E66" s="128"/>
    </row>
    <row r="67" spans="1:5" ht="13.2" x14ac:dyDescent="0.25">
      <c r="A67" s="196"/>
      <c r="B67" s="128"/>
      <c r="C67" s="130"/>
      <c r="D67" s="128" t="str">
        <f ca="1">IFERROR(__xludf.DUMMYFUNCTION("""COMPUTED_VALUE"""),"j")</f>
        <v>j</v>
      </c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 t="str">
        <f ca="1">IFERROR(__xludf.DUMMYFUNCTION("""COMPUTED_VALUE"""),"j")</f>
        <v>j</v>
      </c>
      <c r="E68" s="128"/>
    </row>
    <row r="69" spans="1:5" ht="13.2" x14ac:dyDescent="0.25">
      <c r="A69" s="196"/>
      <c r="B69" s="131"/>
      <c r="C69" s="129"/>
      <c r="D69" s="128" t="str">
        <f ca="1">IFERROR(__xludf.DUMMYFUNCTION("""COMPUTED_VALUE"""),"j")</f>
        <v>j</v>
      </c>
      <c r="E69" s="128"/>
    </row>
    <row r="70" spans="1:5" ht="13.2" x14ac:dyDescent="0.25">
      <c r="A70" s="196"/>
      <c r="B70" s="128"/>
      <c r="C70" s="130"/>
      <c r="D70" s="128" t="str">
        <f ca="1">IFERROR(__xludf.DUMMYFUNCTION("""COMPUTED_VALUE"""),"j")</f>
        <v>j</v>
      </c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 t="str">
        <f ca="1">IFERROR(__xludf.DUMMYFUNCTION("""COMPUTED_VALUE"""),"j")</f>
        <v>j</v>
      </c>
      <c r="E71" s="128"/>
    </row>
    <row r="72" spans="1:5" ht="13.2" x14ac:dyDescent="0.25">
      <c r="A72" s="196"/>
      <c r="B72" s="131"/>
      <c r="C72" s="129"/>
      <c r="D72" s="128" t="str">
        <f ca="1">IFERROR(__xludf.DUMMYFUNCTION("""COMPUTED_VALUE"""),"j")</f>
        <v>j</v>
      </c>
      <c r="E72" s="128"/>
    </row>
    <row r="73" spans="1:5" ht="13.2" x14ac:dyDescent="0.25">
      <c r="A73" s="196"/>
      <c r="B73" s="128"/>
      <c r="C73" s="130"/>
      <c r="D73" s="128" t="str">
        <f ca="1">IFERROR(__xludf.DUMMYFUNCTION("""COMPUTED_VALUE"""),"j")</f>
        <v>j</v>
      </c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 t="str">
        <f ca="1">IFERROR(__xludf.DUMMYFUNCTION("""COMPUTED_VALUE"""),"j")</f>
        <v>j</v>
      </c>
      <c r="E74" s="128"/>
    </row>
    <row r="75" spans="1:5" ht="13.2" x14ac:dyDescent="0.25">
      <c r="A75" s="196"/>
      <c r="B75" s="131"/>
      <c r="C75" s="129"/>
      <c r="D75" s="128" t="str">
        <f ca="1">IFERROR(__xludf.DUMMYFUNCTION("""COMPUTED_VALUE"""),"j")</f>
        <v>j</v>
      </c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 t="str">
        <f ca="1">IFERROR(__xludf.DUMMYFUNCTION("""COMPUTED_VALUE"""),"j")</f>
        <v>j</v>
      </c>
      <c r="E76" s="128"/>
    </row>
    <row r="77" spans="1:5" ht="13.2" x14ac:dyDescent="0.25">
      <c r="A77" s="197"/>
      <c r="B77" s="135"/>
      <c r="C77" s="129"/>
      <c r="D77" s="154" t="str">
        <f ca="1">IFERROR(__xludf.DUMMYFUNCTION("""COMPUTED_VALUE"""),"j")</f>
        <v>j</v>
      </c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>
        <f ca="1">IFERROR(__xludf.DUMMYFUNCTION("""COMPUTED_VALUE"""),30)</f>
        <v>30</v>
      </c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>
        <f ca="1">IFERROR(__xludf.DUMMYFUNCTION("""COMPUTED_VALUE"""),30)</f>
        <v>30</v>
      </c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>
        <f ca="1">IFERROR(__xludf.DUMMYFUNCTION("""COMPUTED_VALUE"""),30)</f>
        <v>30</v>
      </c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>
        <f ca="1">IFERROR(__xludf.DUMMYFUNCTION("""COMPUTED_VALUE"""),30)</f>
        <v>30</v>
      </c>
      <c r="E81" s="77"/>
    </row>
    <row r="82" spans="1:5" ht="13.2" x14ac:dyDescent="0.25">
      <c r="A82" s="77"/>
      <c r="B82" s="77"/>
      <c r="C82" s="77"/>
      <c r="D82" s="77"/>
      <c r="E82" s="77"/>
    </row>
  </sheetData>
  <mergeCells count="4">
    <mergeCell ref="A2:A20"/>
    <mergeCell ref="A21:A39"/>
    <mergeCell ref="A40:A58"/>
    <mergeCell ref="A59:A77"/>
  </mergeCells>
  <conditionalFormatting sqref="D2:D76">
    <cfRule type="cellIs" dxfId="3" priority="1" operator="equal">
      <formula>"j"</formula>
    </cfRule>
  </conditionalFormatting>
  <conditionalFormatting sqref="E2:E76">
    <cfRule type="notContainsBlanks" dxfId="2" priority="2">
      <formula>LEN(TRIM(E2))&gt;0</formula>
    </cfRule>
  </conditionalFormatting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1:E82"/>
  <sheetViews>
    <sheetView workbookViewId="0"/>
  </sheetViews>
  <sheetFormatPr defaultColWidth="12.6640625" defaultRowHeight="15.75" customHeight="1" x14ac:dyDescent="0.25"/>
  <cols>
    <col min="1" max="1" width="5.109375" customWidth="1"/>
    <col min="2" max="2" width="6.109375" customWidth="1"/>
    <col min="3" max="3" width="9" customWidth="1"/>
    <col min="4" max="4" width="8.21875" customWidth="1"/>
    <col min="8" max="8" width="25.44140625" customWidth="1"/>
  </cols>
  <sheetData>
    <row r="1" spans="1:5" ht="14.4" x14ac:dyDescent="0.3">
      <c r="A1" s="64" t="str">
        <f ca="1">IFERROR(__xludf.DUMMYFUNCTION("Importrange(""https://docs.google.com/spreadsheets/d/1R4W-VzRDfiLzCYubvFxHQ28spagLorZwFnp7x1JQJwM"",""Sheet1!A1:E81"")"),"Week")</f>
        <v>Week</v>
      </c>
      <c r="B1" s="124" t="str">
        <f ca="1">IFERROR(__xludf.DUMMYFUNCTION("""COMPUTED_VALUE"""),"Datum")</f>
        <v>Datum</v>
      </c>
      <c r="C1" s="124" t="str">
        <f ca="1">IFERROR(__xludf.DUMMYFUNCTION("""COMPUTED_VALUE"""),"Dag")</f>
        <v>Dag</v>
      </c>
      <c r="D1" s="125" t="str">
        <f ca="1">IFERROR(__xludf.DUMMYFUNCTION("""COMPUTED_VALUE"""),"Yanniek")</f>
        <v>Yanniek</v>
      </c>
      <c r="E1" s="124" t="str">
        <f ca="1">IFERROR(__xludf.DUMMYFUNCTION("""COMPUTED_VALUE"""),"Opmerking")</f>
        <v>Opmerking</v>
      </c>
    </row>
    <row r="2" spans="1:5" ht="14.4" x14ac:dyDescent="0.3">
      <c r="A2" s="195">
        <f ca="1">IFERROR(__xludf.DUMMYFUNCTION("""COMPUTED_VALUE"""),3)</f>
        <v>3</v>
      </c>
      <c r="B2" s="126">
        <f ca="1">IFERROR(__xludf.DUMMYFUNCTION("""COMPUTED_VALUE"""),45304)</f>
        <v>45304</v>
      </c>
      <c r="C2" s="127" t="str">
        <f ca="1">IFERROR(__xludf.DUMMYFUNCTION("""COMPUTED_VALUE"""),"Maandag")</f>
        <v>Maandag</v>
      </c>
      <c r="D2" s="128"/>
      <c r="E2" s="128"/>
    </row>
    <row r="3" spans="1:5" ht="15.75" customHeight="1" x14ac:dyDescent="0.25">
      <c r="A3" s="196"/>
      <c r="B3" s="128"/>
      <c r="C3" s="129"/>
      <c r="D3" s="128"/>
      <c r="E3" s="128"/>
    </row>
    <row r="4" spans="1:5" ht="15.75" customHeight="1" x14ac:dyDescent="0.25">
      <c r="A4" s="196"/>
      <c r="B4" s="128"/>
      <c r="C4" s="130"/>
      <c r="D4" s="128"/>
      <c r="E4" s="128"/>
    </row>
    <row r="5" spans="1:5" ht="14.4" x14ac:dyDescent="0.3">
      <c r="A5" s="196"/>
      <c r="B5" s="126">
        <f ca="1">IFERROR(__xludf.DUMMYFUNCTION("""COMPUTED_VALUE"""),45305)</f>
        <v>45305</v>
      </c>
      <c r="C5" s="127" t="str">
        <f ca="1">IFERROR(__xludf.DUMMYFUNCTION("""COMPUTED_VALUE"""),"Dinsdag")</f>
        <v>Dinsdag</v>
      </c>
      <c r="D5" s="128"/>
      <c r="E5" s="128"/>
    </row>
    <row r="6" spans="1:5" ht="15.75" customHeight="1" x14ac:dyDescent="0.25">
      <c r="A6" s="196"/>
      <c r="B6" s="128"/>
      <c r="C6" s="129"/>
      <c r="D6" s="128"/>
      <c r="E6" s="128"/>
    </row>
    <row r="7" spans="1:5" ht="15.75" customHeight="1" x14ac:dyDescent="0.25">
      <c r="A7" s="196"/>
      <c r="B7" s="128"/>
      <c r="C7" s="130"/>
      <c r="D7" s="128"/>
      <c r="E7" s="128"/>
    </row>
    <row r="8" spans="1:5" ht="14.4" x14ac:dyDescent="0.3">
      <c r="A8" s="196"/>
      <c r="B8" s="126">
        <f ca="1">IFERROR(__xludf.DUMMYFUNCTION("""COMPUTED_VALUE"""),45306)</f>
        <v>45306</v>
      </c>
      <c r="C8" s="127" t="str">
        <f ca="1">IFERROR(__xludf.DUMMYFUNCTION("""COMPUTED_VALUE"""),"Woensdag")</f>
        <v>Woensdag</v>
      </c>
      <c r="D8" s="128"/>
      <c r="E8" s="128"/>
    </row>
    <row r="9" spans="1:5" ht="15.75" customHeight="1" x14ac:dyDescent="0.25">
      <c r="A9" s="196"/>
      <c r="B9" s="131"/>
      <c r="C9" s="129"/>
      <c r="D9" s="128"/>
      <c r="E9" s="128"/>
    </row>
    <row r="10" spans="1:5" ht="15.75" customHeight="1" x14ac:dyDescent="0.25">
      <c r="A10" s="196"/>
      <c r="B10" s="128"/>
      <c r="C10" s="130"/>
      <c r="D10" s="128"/>
      <c r="E10" s="128"/>
    </row>
    <row r="11" spans="1:5" ht="14.4" x14ac:dyDescent="0.3">
      <c r="A11" s="196"/>
      <c r="B11" s="126">
        <f ca="1">IFERROR(__xludf.DUMMYFUNCTION("""COMPUTED_VALUE"""),45307)</f>
        <v>45307</v>
      </c>
      <c r="C11" s="127" t="str">
        <f ca="1">IFERROR(__xludf.DUMMYFUNCTION("""COMPUTED_VALUE"""),"Donderdag")</f>
        <v>Donderdag</v>
      </c>
      <c r="D11" s="128"/>
      <c r="E11" s="128"/>
    </row>
    <row r="12" spans="1:5" ht="15.75" customHeight="1" x14ac:dyDescent="0.25">
      <c r="A12" s="196"/>
      <c r="B12" s="131"/>
      <c r="C12" s="129"/>
      <c r="D12" s="128"/>
      <c r="E12" s="128"/>
    </row>
    <row r="13" spans="1:5" ht="15.75" customHeight="1" x14ac:dyDescent="0.25">
      <c r="A13" s="196"/>
      <c r="B13" s="128"/>
      <c r="C13" s="130"/>
      <c r="D13" s="128"/>
      <c r="E13" s="128"/>
    </row>
    <row r="14" spans="1:5" ht="14.4" x14ac:dyDescent="0.3">
      <c r="A14" s="196"/>
      <c r="B14" s="126">
        <f ca="1">IFERROR(__xludf.DUMMYFUNCTION("""COMPUTED_VALUE"""),45308)</f>
        <v>45308</v>
      </c>
      <c r="C14" s="127" t="str">
        <f ca="1">IFERROR(__xludf.DUMMYFUNCTION("""COMPUTED_VALUE"""),"Vrijdag")</f>
        <v>Vrijdag</v>
      </c>
      <c r="D14" s="128"/>
      <c r="E14" s="128"/>
    </row>
    <row r="15" spans="1:5" ht="15.75" customHeight="1" x14ac:dyDescent="0.25">
      <c r="A15" s="196"/>
      <c r="B15" s="131"/>
      <c r="C15" s="129"/>
      <c r="D15" s="128"/>
      <c r="E15" s="128"/>
    </row>
    <row r="16" spans="1:5" ht="15.75" customHeight="1" x14ac:dyDescent="0.25">
      <c r="A16" s="196"/>
      <c r="B16" s="128"/>
      <c r="C16" s="130"/>
      <c r="D16" s="128"/>
      <c r="E16" s="128"/>
    </row>
    <row r="17" spans="1:5" ht="14.4" x14ac:dyDescent="0.3">
      <c r="A17" s="196"/>
      <c r="B17" s="126">
        <f ca="1">IFERROR(__xludf.DUMMYFUNCTION("""COMPUTED_VALUE"""),45309)</f>
        <v>45309</v>
      </c>
      <c r="C17" s="127" t="str">
        <f ca="1">IFERROR(__xludf.DUMMYFUNCTION("""COMPUTED_VALUE"""),"Zaterdag")</f>
        <v>Zaterdag</v>
      </c>
      <c r="D17" s="128"/>
      <c r="E17" s="128"/>
    </row>
    <row r="18" spans="1:5" ht="15.75" customHeight="1" x14ac:dyDescent="0.25">
      <c r="A18" s="196"/>
      <c r="B18" s="131"/>
      <c r="C18" s="129"/>
      <c r="D18" s="128"/>
      <c r="E18" s="128"/>
    </row>
    <row r="19" spans="1:5" ht="14.4" x14ac:dyDescent="0.3">
      <c r="A19" s="196"/>
      <c r="B19" s="126">
        <f ca="1">IFERROR(__xludf.DUMMYFUNCTION("""COMPUTED_VALUE"""),45310)</f>
        <v>45310</v>
      </c>
      <c r="C19" s="127" t="str">
        <f ca="1">IFERROR(__xludf.DUMMYFUNCTION("""COMPUTED_VALUE"""),"Zondag")</f>
        <v>Zondag</v>
      </c>
      <c r="D19" s="128"/>
      <c r="E19" s="128"/>
    </row>
    <row r="20" spans="1:5" ht="15.75" customHeight="1" x14ac:dyDescent="0.25">
      <c r="A20" s="197"/>
      <c r="B20" s="131"/>
      <c r="C20" s="129"/>
      <c r="D20" s="128"/>
      <c r="E20" s="128"/>
    </row>
    <row r="21" spans="1:5" ht="14.4" x14ac:dyDescent="0.3">
      <c r="A21" s="195">
        <f ca="1">IFERROR(__xludf.DUMMYFUNCTION("""COMPUTED_VALUE"""),4)</f>
        <v>4</v>
      </c>
      <c r="B21" s="126">
        <f ca="1">IFERROR(__xludf.DUMMYFUNCTION("""COMPUTED_VALUE"""),45311)</f>
        <v>45311</v>
      </c>
      <c r="C21" s="127" t="str">
        <f ca="1">IFERROR(__xludf.DUMMYFUNCTION("""COMPUTED_VALUE"""),"Maandag")</f>
        <v>Maandag</v>
      </c>
      <c r="D21" s="128"/>
      <c r="E21" s="128"/>
    </row>
    <row r="22" spans="1:5" ht="15.75" customHeight="1" x14ac:dyDescent="0.25">
      <c r="A22" s="196"/>
      <c r="B22" s="131"/>
      <c r="C22" s="129"/>
      <c r="D22" s="128"/>
      <c r="E22" s="128"/>
    </row>
    <row r="23" spans="1:5" ht="15.75" customHeight="1" x14ac:dyDescent="0.25">
      <c r="A23" s="196"/>
      <c r="B23" s="128"/>
      <c r="C23" s="130"/>
      <c r="D23" s="128"/>
      <c r="E23" s="128"/>
    </row>
    <row r="24" spans="1:5" ht="14.4" x14ac:dyDescent="0.3">
      <c r="A24" s="196"/>
      <c r="B24" s="126">
        <f ca="1">IFERROR(__xludf.DUMMYFUNCTION("""COMPUTED_VALUE"""),45312)</f>
        <v>45312</v>
      </c>
      <c r="C24" s="127" t="str">
        <f ca="1">IFERROR(__xludf.DUMMYFUNCTION("""COMPUTED_VALUE"""),"Dinsdag")</f>
        <v>Dinsdag</v>
      </c>
      <c r="D24" s="128"/>
      <c r="E24" s="128"/>
    </row>
    <row r="25" spans="1:5" ht="15.75" customHeight="1" x14ac:dyDescent="0.25">
      <c r="A25" s="196"/>
      <c r="B25" s="131"/>
      <c r="C25" s="129"/>
      <c r="D25" s="128"/>
      <c r="E25" s="128"/>
    </row>
    <row r="26" spans="1:5" ht="15.75" customHeight="1" x14ac:dyDescent="0.25">
      <c r="A26" s="196"/>
      <c r="B26" s="128"/>
      <c r="C26" s="130"/>
      <c r="D26" s="128"/>
      <c r="E26" s="128"/>
    </row>
    <row r="27" spans="1:5" ht="14.4" x14ac:dyDescent="0.3">
      <c r="A27" s="196"/>
      <c r="B27" s="126">
        <f ca="1">IFERROR(__xludf.DUMMYFUNCTION("""COMPUTED_VALUE"""),45313)</f>
        <v>45313</v>
      </c>
      <c r="C27" s="127" t="str">
        <f ca="1">IFERROR(__xludf.DUMMYFUNCTION("""COMPUTED_VALUE"""),"Woensdag")</f>
        <v>Woensdag</v>
      </c>
      <c r="D27" s="128"/>
      <c r="E27" s="128"/>
    </row>
    <row r="28" spans="1:5" ht="13.2" x14ac:dyDescent="0.25">
      <c r="A28" s="196"/>
      <c r="B28" s="131"/>
      <c r="C28" s="129"/>
      <c r="D28" s="128"/>
      <c r="E28" s="128"/>
    </row>
    <row r="29" spans="1:5" ht="13.2" x14ac:dyDescent="0.25">
      <c r="A29" s="196"/>
      <c r="B29" s="128"/>
      <c r="C29" s="130"/>
      <c r="D29" s="128"/>
      <c r="E29" s="128"/>
    </row>
    <row r="30" spans="1:5" ht="14.4" x14ac:dyDescent="0.3">
      <c r="A30" s="196"/>
      <c r="B30" s="126">
        <f ca="1">IFERROR(__xludf.DUMMYFUNCTION("""COMPUTED_VALUE"""),45314)</f>
        <v>45314</v>
      </c>
      <c r="C30" s="127" t="str">
        <f ca="1">IFERROR(__xludf.DUMMYFUNCTION("""COMPUTED_VALUE"""),"Donderdag")</f>
        <v>Donderdag</v>
      </c>
      <c r="D30" s="128"/>
      <c r="E30" s="128"/>
    </row>
    <row r="31" spans="1:5" ht="13.2" x14ac:dyDescent="0.25">
      <c r="A31" s="196"/>
      <c r="B31" s="131"/>
      <c r="C31" s="129"/>
      <c r="D31" s="128"/>
      <c r="E31" s="128"/>
    </row>
    <row r="32" spans="1:5" ht="13.2" x14ac:dyDescent="0.25">
      <c r="A32" s="196"/>
      <c r="B32" s="128"/>
      <c r="C32" s="130"/>
      <c r="D32" s="128"/>
      <c r="E32" s="128"/>
    </row>
    <row r="33" spans="1:5" ht="14.4" x14ac:dyDescent="0.3">
      <c r="A33" s="196"/>
      <c r="B33" s="126">
        <f ca="1">IFERROR(__xludf.DUMMYFUNCTION("""COMPUTED_VALUE"""),45315)</f>
        <v>45315</v>
      </c>
      <c r="C33" s="127" t="str">
        <f ca="1">IFERROR(__xludf.DUMMYFUNCTION("""COMPUTED_VALUE"""),"Vrijdag")</f>
        <v>Vrijdag</v>
      </c>
      <c r="D33" s="128"/>
      <c r="E33" s="128"/>
    </row>
    <row r="34" spans="1:5" ht="13.2" x14ac:dyDescent="0.25">
      <c r="A34" s="196"/>
      <c r="B34" s="131"/>
      <c r="C34" s="129"/>
      <c r="D34" s="128"/>
      <c r="E34" s="128"/>
    </row>
    <row r="35" spans="1:5" ht="13.2" x14ac:dyDescent="0.25">
      <c r="A35" s="196"/>
      <c r="B35" s="128"/>
      <c r="C35" s="130"/>
      <c r="D35" s="128"/>
      <c r="E35" s="128"/>
    </row>
    <row r="36" spans="1:5" ht="14.4" x14ac:dyDescent="0.3">
      <c r="A36" s="196"/>
      <c r="B36" s="126">
        <f ca="1">IFERROR(__xludf.DUMMYFUNCTION("""COMPUTED_VALUE"""),45316)</f>
        <v>45316</v>
      </c>
      <c r="C36" s="127" t="str">
        <f ca="1">IFERROR(__xludf.DUMMYFUNCTION("""COMPUTED_VALUE"""),"Zaterdag")</f>
        <v>Zaterdag</v>
      </c>
      <c r="D36" s="128"/>
      <c r="E36" s="128"/>
    </row>
    <row r="37" spans="1:5" ht="13.2" x14ac:dyDescent="0.25">
      <c r="A37" s="196"/>
      <c r="B37" s="131"/>
      <c r="C37" s="129"/>
      <c r="D37" s="128"/>
      <c r="E37" s="128"/>
    </row>
    <row r="38" spans="1:5" ht="14.4" x14ac:dyDescent="0.3">
      <c r="A38" s="196"/>
      <c r="B38" s="126">
        <f ca="1">IFERROR(__xludf.DUMMYFUNCTION("""COMPUTED_VALUE"""),45317)</f>
        <v>45317</v>
      </c>
      <c r="C38" s="127" t="str">
        <f ca="1">IFERROR(__xludf.DUMMYFUNCTION("""COMPUTED_VALUE"""),"Zondag")</f>
        <v>Zondag</v>
      </c>
      <c r="D38" s="128"/>
      <c r="E38" s="128"/>
    </row>
    <row r="39" spans="1:5" ht="13.2" x14ac:dyDescent="0.25">
      <c r="A39" s="197"/>
      <c r="B39" s="131"/>
      <c r="C39" s="129"/>
      <c r="D39" s="128"/>
      <c r="E39" s="128"/>
    </row>
    <row r="40" spans="1:5" ht="14.4" x14ac:dyDescent="0.3">
      <c r="A40" s="195">
        <f ca="1">IFERROR(__xludf.DUMMYFUNCTION("""COMPUTED_VALUE"""),5)</f>
        <v>5</v>
      </c>
      <c r="B40" s="126">
        <f ca="1">IFERROR(__xludf.DUMMYFUNCTION("""COMPUTED_VALUE"""),45318)</f>
        <v>45318</v>
      </c>
      <c r="C40" s="127" t="str">
        <f ca="1">IFERROR(__xludf.DUMMYFUNCTION("""COMPUTED_VALUE"""),"Maandag")</f>
        <v>Maandag</v>
      </c>
      <c r="D40" s="128"/>
      <c r="E40" s="128"/>
    </row>
    <row r="41" spans="1:5" ht="13.2" x14ac:dyDescent="0.25">
      <c r="A41" s="196"/>
      <c r="B41" s="131"/>
      <c r="C41" s="129"/>
      <c r="D41" s="128"/>
      <c r="E41" s="128"/>
    </row>
    <row r="42" spans="1:5" ht="13.2" x14ac:dyDescent="0.25">
      <c r="A42" s="196"/>
      <c r="B42" s="128"/>
      <c r="C42" s="130"/>
      <c r="D42" s="128"/>
      <c r="E42" s="128"/>
    </row>
    <row r="43" spans="1:5" ht="14.4" x14ac:dyDescent="0.3">
      <c r="A43" s="196"/>
      <c r="B43" s="126">
        <f ca="1">IFERROR(__xludf.DUMMYFUNCTION("""COMPUTED_VALUE"""),45319)</f>
        <v>45319</v>
      </c>
      <c r="C43" s="127" t="str">
        <f ca="1">IFERROR(__xludf.DUMMYFUNCTION("""COMPUTED_VALUE"""),"Dinsdag")</f>
        <v>Dinsdag</v>
      </c>
      <c r="D43" s="128"/>
      <c r="E43" s="128"/>
    </row>
    <row r="44" spans="1:5" ht="13.2" x14ac:dyDescent="0.25">
      <c r="A44" s="196"/>
      <c r="B44" s="131"/>
      <c r="C44" s="129"/>
      <c r="D44" s="128"/>
      <c r="E44" s="128"/>
    </row>
    <row r="45" spans="1:5" ht="13.2" x14ac:dyDescent="0.25">
      <c r="A45" s="196"/>
      <c r="B45" s="128"/>
      <c r="C45" s="130"/>
      <c r="D45" s="128"/>
      <c r="E45" s="128"/>
    </row>
    <row r="46" spans="1:5" ht="14.4" x14ac:dyDescent="0.3">
      <c r="A46" s="196"/>
      <c r="B46" s="126">
        <f ca="1">IFERROR(__xludf.DUMMYFUNCTION("""COMPUTED_VALUE"""),45320)</f>
        <v>45320</v>
      </c>
      <c r="C46" s="127" t="str">
        <f ca="1">IFERROR(__xludf.DUMMYFUNCTION("""COMPUTED_VALUE"""),"Woensdag")</f>
        <v>Woensdag</v>
      </c>
      <c r="D46" s="128"/>
      <c r="E46" s="128"/>
    </row>
    <row r="47" spans="1:5" ht="13.2" x14ac:dyDescent="0.25">
      <c r="A47" s="196"/>
      <c r="B47" s="131"/>
      <c r="C47" s="129"/>
      <c r="D47" s="128"/>
      <c r="E47" s="128"/>
    </row>
    <row r="48" spans="1:5" ht="13.2" x14ac:dyDescent="0.25">
      <c r="A48" s="196"/>
      <c r="B48" s="128"/>
      <c r="C48" s="130"/>
      <c r="D48" s="128"/>
      <c r="E48" s="128"/>
    </row>
    <row r="49" spans="1:5" ht="14.4" x14ac:dyDescent="0.3">
      <c r="A49" s="196"/>
      <c r="B49" s="126">
        <f ca="1">IFERROR(__xludf.DUMMYFUNCTION("""COMPUTED_VALUE"""),45321)</f>
        <v>45321</v>
      </c>
      <c r="C49" s="127" t="str">
        <f ca="1">IFERROR(__xludf.DUMMYFUNCTION("""COMPUTED_VALUE"""),"Donderdag")</f>
        <v>Donderdag</v>
      </c>
      <c r="D49" s="128"/>
      <c r="E49" s="128"/>
    </row>
    <row r="50" spans="1:5" ht="13.2" x14ac:dyDescent="0.25">
      <c r="A50" s="196"/>
      <c r="B50" s="131"/>
      <c r="C50" s="129"/>
      <c r="D50" s="128"/>
      <c r="E50" s="128"/>
    </row>
    <row r="51" spans="1:5" ht="13.2" x14ac:dyDescent="0.25">
      <c r="A51" s="196"/>
      <c r="B51" s="128"/>
      <c r="C51" s="130"/>
      <c r="D51" s="128"/>
      <c r="E51" s="128"/>
    </row>
    <row r="52" spans="1:5" ht="14.4" x14ac:dyDescent="0.3">
      <c r="A52" s="196"/>
      <c r="B52" s="126">
        <f ca="1">IFERROR(__xludf.DUMMYFUNCTION("""COMPUTED_VALUE"""),45322)</f>
        <v>45322</v>
      </c>
      <c r="C52" s="127" t="str">
        <f ca="1">IFERROR(__xludf.DUMMYFUNCTION("""COMPUTED_VALUE"""),"Vrijdag")</f>
        <v>Vrijdag</v>
      </c>
      <c r="D52" s="128"/>
      <c r="E52" s="128"/>
    </row>
    <row r="53" spans="1:5" ht="13.2" x14ac:dyDescent="0.25">
      <c r="A53" s="196"/>
      <c r="B53" s="131"/>
      <c r="C53" s="129"/>
      <c r="D53" s="128"/>
      <c r="E53" s="128"/>
    </row>
    <row r="54" spans="1:5" ht="13.2" x14ac:dyDescent="0.25">
      <c r="A54" s="196"/>
      <c r="B54" s="128"/>
      <c r="C54" s="130"/>
      <c r="D54" s="128"/>
      <c r="E54" s="128"/>
    </row>
    <row r="55" spans="1:5" ht="14.4" x14ac:dyDescent="0.3">
      <c r="A55" s="196"/>
      <c r="B55" s="126">
        <f ca="1">IFERROR(__xludf.DUMMYFUNCTION("""COMPUTED_VALUE"""),45323)</f>
        <v>45323</v>
      </c>
      <c r="C55" s="127" t="str">
        <f ca="1">IFERROR(__xludf.DUMMYFUNCTION("""COMPUTED_VALUE"""),"Zaterdag")</f>
        <v>Zaterdag</v>
      </c>
      <c r="D55" s="128"/>
      <c r="E55" s="128"/>
    </row>
    <row r="56" spans="1:5" ht="13.2" x14ac:dyDescent="0.25">
      <c r="A56" s="196"/>
      <c r="B56" s="131"/>
      <c r="C56" s="129"/>
      <c r="D56" s="128"/>
      <c r="E56" s="128"/>
    </row>
    <row r="57" spans="1:5" ht="14.4" x14ac:dyDescent="0.3">
      <c r="A57" s="196"/>
      <c r="B57" s="126">
        <f ca="1">IFERROR(__xludf.DUMMYFUNCTION("""COMPUTED_VALUE"""),45324)</f>
        <v>45324</v>
      </c>
      <c r="C57" s="127" t="str">
        <f ca="1">IFERROR(__xludf.DUMMYFUNCTION("""COMPUTED_VALUE"""),"Zondag")</f>
        <v>Zondag</v>
      </c>
      <c r="D57" s="128"/>
      <c r="E57" s="128"/>
    </row>
    <row r="58" spans="1:5" ht="13.2" x14ac:dyDescent="0.25">
      <c r="A58" s="197"/>
      <c r="B58" s="131"/>
      <c r="C58" s="129"/>
      <c r="D58" s="128"/>
      <c r="E58" s="128"/>
    </row>
    <row r="59" spans="1:5" ht="14.4" x14ac:dyDescent="0.3">
      <c r="A59" s="195">
        <f ca="1">IFERROR(__xludf.DUMMYFUNCTION("""COMPUTED_VALUE"""),6)</f>
        <v>6</v>
      </c>
      <c r="B59" s="126">
        <f ca="1">IFERROR(__xludf.DUMMYFUNCTION("""COMPUTED_VALUE"""),45325)</f>
        <v>45325</v>
      </c>
      <c r="C59" s="127" t="str">
        <f ca="1">IFERROR(__xludf.DUMMYFUNCTION("""COMPUTED_VALUE"""),"Maandag")</f>
        <v>Maandag</v>
      </c>
      <c r="D59" s="128"/>
      <c r="E59" s="128"/>
    </row>
    <row r="60" spans="1:5" ht="13.2" x14ac:dyDescent="0.25">
      <c r="A60" s="196"/>
      <c r="B60" s="131"/>
      <c r="C60" s="129"/>
      <c r="D60" s="128"/>
      <c r="E60" s="128"/>
    </row>
    <row r="61" spans="1:5" ht="13.2" x14ac:dyDescent="0.25">
      <c r="A61" s="196"/>
      <c r="B61" s="128"/>
      <c r="C61" s="130"/>
      <c r="D61" s="128"/>
      <c r="E61" s="128"/>
    </row>
    <row r="62" spans="1:5" ht="14.4" x14ac:dyDescent="0.3">
      <c r="A62" s="196"/>
      <c r="B62" s="126">
        <f ca="1">IFERROR(__xludf.DUMMYFUNCTION("""COMPUTED_VALUE"""),45326)</f>
        <v>45326</v>
      </c>
      <c r="C62" s="127" t="str">
        <f ca="1">IFERROR(__xludf.DUMMYFUNCTION("""COMPUTED_VALUE"""),"Dinsdag")</f>
        <v>Dinsdag</v>
      </c>
      <c r="D62" s="128"/>
      <c r="E62" s="128"/>
    </row>
    <row r="63" spans="1:5" ht="13.2" x14ac:dyDescent="0.25">
      <c r="A63" s="196"/>
      <c r="B63" s="131"/>
      <c r="C63" s="129"/>
      <c r="D63" s="128"/>
      <c r="E63" s="128"/>
    </row>
    <row r="64" spans="1:5" ht="13.2" x14ac:dyDescent="0.25">
      <c r="A64" s="196"/>
      <c r="B64" s="128"/>
      <c r="C64" s="130"/>
      <c r="D64" s="128"/>
      <c r="E64" s="128"/>
    </row>
    <row r="65" spans="1:5" ht="14.4" x14ac:dyDescent="0.3">
      <c r="A65" s="196"/>
      <c r="B65" s="126">
        <f ca="1">IFERROR(__xludf.DUMMYFUNCTION("""COMPUTED_VALUE"""),45327)</f>
        <v>45327</v>
      </c>
      <c r="C65" s="127" t="str">
        <f ca="1">IFERROR(__xludf.DUMMYFUNCTION("""COMPUTED_VALUE"""),"Woensdag")</f>
        <v>Woensdag</v>
      </c>
      <c r="D65" s="128"/>
      <c r="E65" s="128"/>
    </row>
    <row r="66" spans="1:5" ht="13.2" x14ac:dyDescent="0.25">
      <c r="A66" s="196"/>
      <c r="B66" s="131"/>
      <c r="C66" s="129"/>
      <c r="D66" s="128"/>
      <c r="E66" s="128"/>
    </row>
    <row r="67" spans="1:5" ht="13.2" x14ac:dyDescent="0.25">
      <c r="A67" s="196"/>
      <c r="B67" s="128"/>
      <c r="C67" s="130"/>
      <c r="D67" s="128"/>
      <c r="E67" s="128"/>
    </row>
    <row r="68" spans="1:5" ht="14.4" x14ac:dyDescent="0.3">
      <c r="A68" s="196"/>
      <c r="B68" s="126">
        <f ca="1">IFERROR(__xludf.DUMMYFUNCTION("""COMPUTED_VALUE"""),45328)</f>
        <v>45328</v>
      </c>
      <c r="C68" s="127" t="str">
        <f ca="1">IFERROR(__xludf.DUMMYFUNCTION("""COMPUTED_VALUE"""),"Donderdag")</f>
        <v>Donderdag</v>
      </c>
      <c r="D68" s="128"/>
      <c r="E68" s="128"/>
    </row>
    <row r="69" spans="1:5" ht="13.2" x14ac:dyDescent="0.25">
      <c r="A69" s="196"/>
      <c r="B69" s="131"/>
      <c r="C69" s="129"/>
      <c r="D69" s="128"/>
      <c r="E69" s="128"/>
    </row>
    <row r="70" spans="1:5" ht="13.2" x14ac:dyDescent="0.25">
      <c r="A70" s="196"/>
      <c r="B70" s="128"/>
      <c r="C70" s="130"/>
      <c r="D70" s="128"/>
      <c r="E70" s="128"/>
    </row>
    <row r="71" spans="1:5" ht="14.4" x14ac:dyDescent="0.3">
      <c r="A71" s="196"/>
      <c r="B71" s="126">
        <f ca="1">IFERROR(__xludf.DUMMYFUNCTION("""COMPUTED_VALUE"""),45329)</f>
        <v>45329</v>
      </c>
      <c r="C71" s="127" t="str">
        <f ca="1">IFERROR(__xludf.DUMMYFUNCTION("""COMPUTED_VALUE"""),"Vrijdag")</f>
        <v>Vrijdag</v>
      </c>
      <c r="D71" s="128"/>
      <c r="E71" s="128"/>
    </row>
    <row r="72" spans="1:5" ht="13.2" x14ac:dyDescent="0.25">
      <c r="A72" s="196"/>
      <c r="B72" s="131"/>
      <c r="C72" s="129"/>
      <c r="D72" s="128"/>
      <c r="E72" s="128"/>
    </row>
    <row r="73" spans="1:5" ht="13.2" x14ac:dyDescent="0.25">
      <c r="A73" s="196"/>
      <c r="B73" s="128"/>
      <c r="C73" s="130"/>
      <c r="D73" s="128"/>
      <c r="E73" s="128"/>
    </row>
    <row r="74" spans="1:5" ht="14.4" x14ac:dyDescent="0.3">
      <c r="A74" s="196"/>
      <c r="B74" s="126">
        <f ca="1">IFERROR(__xludf.DUMMYFUNCTION("""COMPUTED_VALUE"""),45330)</f>
        <v>45330</v>
      </c>
      <c r="C74" s="127" t="str">
        <f ca="1">IFERROR(__xludf.DUMMYFUNCTION("""COMPUTED_VALUE"""),"Zaterdag")</f>
        <v>Zaterdag</v>
      </c>
      <c r="D74" s="128"/>
      <c r="E74" s="128"/>
    </row>
    <row r="75" spans="1:5" ht="13.2" x14ac:dyDescent="0.25">
      <c r="A75" s="196"/>
      <c r="B75" s="131"/>
      <c r="C75" s="129"/>
      <c r="D75" s="128"/>
      <c r="E75" s="128"/>
    </row>
    <row r="76" spans="1:5" ht="14.4" x14ac:dyDescent="0.3">
      <c r="A76" s="196"/>
      <c r="B76" s="126">
        <f ca="1">IFERROR(__xludf.DUMMYFUNCTION("""COMPUTED_VALUE"""),45331)</f>
        <v>45331</v>
      </c>
      <c r="C76" s="127" t="str">
        <f ca="1">IFERROR(__xludf.DUMMYFUNCTION("""COMPUTED_VALUE"""),"Zondag")</f>
        <v>Zondag</v>
      </c>
      <c r="D76" s="128"/>
      <c r="E76" s="128"/>
    </row>
    <row r="77" spans="1:5" ht="13.2" x14ac:dyDescent="0.25">
      <c r="A77" s="197"/>
      <c r="B77" s="135"/>
      <c r="C77" s="129"/>
      <c r="D77" s="154"/>
      <c r="E77" s="64"/>
    </row>
    <row r="78" spans="1:5" ht="13.2" x14ac:dyDescent="0.25">
      <c r="A78" s="77" t="str">
        <f ca="1">IFERROR(__xludf.DUMMYFUNCTION("""COMPUTED_VALUE"""),"Uren beschikbaar in wk.")</f>
        <v>Uren beschikbaar in wk.</v>
      </c>
      <c r="B78" s="77"/>
      <c r="C78" s="77">
        <f ca="1">IFERROR(__xludf.DUMMYFUNCTION("""COMPUTED_VALUE"""),3)</f>
        <v>3</v>
      </c>
      <c r="D78" s="77"/>
      <c r="E78" s="77"/>
    </row>
    <row r="79" spans="1:5" ht="13.2" x14ac:dyDescent="0.25">
      <c r="A79" s="77"/>
      <c r="B79" s="77"/>
      <c r="C79" s="77">
        <f ca="1">IFERROR(__xludf.DUMMYFUNCTION("""COMPUTED_VALUE"""),4)</f>
        <v>4</v>
      </c>
      <c r="D79" s="77"/>
      <c r="E79" s="77"/>
    </row>
    <row r="80" spans="1:5" ht="13.2" x14ac:dyDescent="0.25">
      <c r="A80" s="77"/>
      <c r="B80" s="77"/>
      <c r="C80" s="77">
        <f ca="1">IFERROR(__xludf.DUMMYFUNCTION("""COMPUTED_VALUE"""),5)</f>
        <v>5</v>
      </c>
      <c r="D80" s="77"/>
      <c r="E80" s="77"/>
    </row>
    <row r="81" spans="1:5" ht="13.2" x14ac:dyDescent="0.25">
      <c r="A81" s="77"/>
      <c r="B81" s="77"/>
      <c r="C81" s="77">
        <f ca="1">IFERROR(__xludf.DUMMYFUNCTION("""COMPUTED_VALUE"""),6)</f>
        <v>6</v>
      </c>
      <c r="D81" s="77"/>
      <c r="E81" s="77"/>
    </row>
    <row r="82" spans="1:5" ht="13.2" x14ac:dyDescent="0.25">
      <c r="A82" s="77"/>
      <c r="B82" s="77"/>
      <c r="C82" s="77"/>
      <c r="D82" s="77"/>
      <c r="E82" s="77"/>
    </row>
  </sheetData>
  <mergeCells count="4">
    <mergeCell ref="A2:A20"/>
    <mergeCell ref="A21:A39"/>
    <mergeCell ref="A40:A58"/>
    <mergeCell ref="A59:A77"/>
  </mergeCells>
  <conditionalFormatting sqref="D2:D76">
    <cfRule type="cellIs" dxfId="1" priority="1" operator="equal">
      <formula>"j"</formula>
    </cfRule>
  </conditionalFormatting>
  <conditionalFormatting sqref="E2:E76">
    <cfRule type="notContainsBlanks" dxfId="0" priority="2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83</vt:i4>
      </vt:variant>
      <vt:variant>
        <vt:lpstr>Benoemde bereiken</vt:lpstr>
      </vt:variant>
      <vt:variant>
        <vt:i4>1</vt:i4>
      </vt:variant>
    </vt:vector>
  </HeadingPairs>
  <TitlesOfParts>
    <vt:vector size="84" baseType="lpstr">
      <vt:lpstr>Hele Team</vt:lpstr>
      <vt:lpstr>Datum</vt:lpstr>
      <vt:lpstr>Anne</vt:lpstr>
      <vt:lpstr>Bruno</vt:lpstr>
      <vt:lpstr>Boet</vt:lpstr>
      <vt:lpstr>Clemente</vt:lpstr>
      <vt:lpstr>Christian</vt:lpstr>
      <vt:lpstr>Daphne</vt:lpstr>
      <vt:lpstr>Daan</vt:lpstr>
      <vt:lpstr>David B</vt:lpstr>
      <vt:lpstr>David S</vt:lpstr>
      <vt:lpstr>Dries</vt:lpstr>
      <vt:lpstr>Duco</vt:lpstr>
      <vt:lpstr>Elike</vt:lpstr>
      <vt:lpstr>Flip</vt:lpstr>
      <vt:lpstr>Friso</vt:lpstr>
      <vt:lpstr>Gijs</vt:lpstr>
      <vt:lpstr>GijsK</vt:lpstr>
      <vt:lpstr>Gijs B</vt:lpstr>
      <vt:lpstr>Inge</vt:lpstr>
      <vt:lpstr>Ivo</vt:lpstr>
      <vt:lpstr>Jasper</vt:lpstr>
      <vt:lpstr>Jacob</vt:lpstr>
      <vt:lpstr>Jantine</vt:lpstr>
      <vt:lpstr>Jan</vt:lpstr>
      <vt:lpstr>Jelle</vt:lpstr>
      <vt:lpstr>Jens</vt:lpstr>
      <vt:lpstr>Joost</vt:lpstr>
      <vt:lpstr>Jorn</vt:lpstr>
      <vt:lpstr>Juliette</vt:lpstr>
      <vt:lpstr>Klaas</vt:lpstr>
      <vt:lpstr>Kurt</vt:lpstr>
      <vt:lpstr>Lars M</vt:lpstr>
      <vt:lpstr>Lars T</vt:lpstr>
      <vt:lpstr>Laetitia</vt:lpstr>
      <vt:lpstr>Laurens</vt:lpstr>
      <vt:lpstr>Laura</vt:lpstr>
      <vt:lpstr>Lennart</vt:lpstr>
      <vt:lpstr>Lieke</vt:lpstr>
      <vt:lpstr>Lotte</vt:lpstr>
      <vt:lpstr>Luc</vt:lpstr>
      <vt:lpstr>Lucas</vt:lpstr>
      <vt:lpstr>Timo</vt:lpstr>
      <vt:lpstr>Karel</vt:lpstr>
      <vt:lpstr>Luuk</vt:lpstr>
      <vt:lpstr>Maaike</vt:lpstr>
      <vt:lpstr>Maarten</vt:lpstr>
      <vt:lpstr>Mats</vt:lpstr>
      <vt:lpstr>Matthijs</vt:lpstr>
      <vt:lpstr>Martijn</vt:lpstr>
      <vt:lpstr>Mart</vt:lpstr>
      <vt:lpstr>Max</vt:lpstr>
      <vt:lpstr>MaxB</vt:lpstr>
      <vt:lpstr>Meike</vt:lpstr>
      <vt:lpstr>Merlijn</vt:lpstr>
      <vt:lpstr>Mick</vt:lpstr>
      <vt:lpstr>Miguel</vt:lpstr>
      <vt:lpstr>Najla</vt:lpstr>
      <vt:lpstr>Nathan</vt:lpstr>
      <vt:lpstr>Niels</vt:lpstr>
      <vt:lpstr>Noor</vt:lpstr>
      <vt:lpstr>Otto</vt:lpstr>
      <vt:lpstr>Pepijn</vt:lpstr>
      <vt:lpstr>Pieter</vt:lpstr>
      <vt:lpstr>PimJan</vt:lpstr>
      <vt:lpstr>Richard</vt:lpstr>
      <vt:lpstr>Rixt</vt:lpstr>
      <vt:lpstr>Roland</vt:lpstr>
      <vt:lpstr>Roos</vt:lpstr>
      <vt:lpstr>Rutger</vt:lpstr>
      <vt:lpstr>Sabita</vt:lpstr>
      <vt:lpstr>Sebas B.</vt:lpstr>
      <vt:lpstr>Sophie</vt:lpstr>
      <vt:lpstr>Stephanie</vt:lpstr>
      <vt:lpstr>Susan</vt:lpstr>
      <vt:lpstr>Thomas</vt:lpstr>
      <vt:lpstr>Ties</vt:lpstr>
      <vt:lpstr>Tim P</vt:lpstr>
      <vt:lpstr>Tim W</vt:lpstr>
      <vt:lpstr>TimvdD</vt:lpstr>
      <vt:lpstr>Veronika</vt:lpstr>
      <vt:lpstr>Wester</vt:lpstr>
      <vt:lpstr>Yanniek</vt:lpstr>
      <vt:lpstr>Omar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Rixt hellinga</cp:lastModifiedBy>
  <dcterms:modified xsi:type="dcterms:W3CDTF">2024-12-29T13:14:20Z</dcterms:modified>
</cp:coreProperties>
</file>