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F1259EF-3D7D-4DE5-A26E-DD8956C60B57}" xr6:coauthVersionLast="47" xr6:coauthVersionMax="47" xr10:uidLastSave="{00000000-0000-0000-0000-000000000000}"/>
  <bookViews>
    <workbookView xWindow="-110" yWindow="-110" windowWidth="19420" windowHeight="10300" activeTab="1" xr2:uid="{E617D0BA-99AC-4F75-ACBC-53393A02946D}"/>
  </bookViews>
  <sheets>
    <sheet name="Sheet1" sheetId="2" r:id="rId1"/>
    <sheet name="car inventory" sheetId="1" r:id="rId2"/>
  </sheets>
  <calcPr calcId="191029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M36" i="1" l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3" i="1"/>
  <c r="M24" i="1"/>
  <c r="M28" i="1"/>
  <c r="M29" i="1"/>
  <c r="M22" i="1"/>
  <c r="M19" i="1"/>
  <c r="M30" i="1"/>
  <c r="M37" i="1"/>
  <c r="M38" i="1"/>
  <c r="M48" i="1"/>
  <c r="M42" i="1"/>
  <c r="M52" i="1"/>
  <c r="M27" i="1"/>
  <c r="F23" i="1"/>
  <c r="G23" i="1" s="1"/>
  <c r="I23" i="1" s="1"/>
  <c r="F24" i="1"/>
  <c r="G24" i="1" s="1"/>
  <c r="I24" i="1" s="1"/>
  <c r="F28" i="1"/>
  <c r="G28" i="1" s="1"/>
  <c r="I28" i="1" s="1"/>
  <c r="F29" i="1"/>
  <c r="G29" i="1" s="1"/>
  <c r="I29" i="1" s="1"/>
  <c r="F22" i="1"/>
  <c r="G22" i="1" s="1"/>
  <c r="I22" i="1" s="1"/>
  <c r="F19" i="1"/>
  <c r="G19" i="1" s="1"/>
  <c r="I19" i="1" s="1"/>
  <c r="F30" i="1"/>
  <c r="G30" i="1" s="1"/>
  <c r="I30" i="1" s="1"/>
  <c r="F37" i="1"/>
  <c r="G37" i="1" s="1"/>
  <c r="I37" i="1" s="1"/>
  <c r="F38" i="1"/>
  <c r="G38" i="1" s="1"/>
  <c r="I38" i="1" s="1"/>
  <c r="F48" i="1"/>
  <c r="G48" i="1" s="1"/>
  <c r="I48" i="1" s="1"/>
  <c r="F42" i="1"/>
  <c r="G42" i="1" s="1"/>
  <c r="I42" i="1" s="1"/>
  <c r="F52" i="1"/>
  <c r="G52" i="1" s="1"/>
  <c r="I52" i="1" s="1"/>
  <c r="F36" i="1"/>
  <c r="G36" i="1" s="1"/>
  <c r="I36" i="1" s="1"/>
  <c r="F47" i="1"/>
  <c r="G47" i="1" s="1"/>
  <c r="I47" i="1" s="1"/>
  <c r="F50" i="1"/>
  <c r="G50" i="1" s="1"/>
  <c r="I50" i="1" s="1"/>
  <c r="F32" i="1"/>
  <c r="G32" i="1" s="1"/>
  <c r="I32" i="1" s="1"/>
  <c r="F5" i="1"/>
  <c r="G5" i="1" s="1"/>
  <c r="I5" i="1" s="1"/>
  <c r="F7" i="1"/>
  <c r="G7" i="1" s="1"/>
  <c r="I7" i="1" s="1"/>
  <c r="F2" i="1"/>
  <c r="G2" i="1" s="1"/>
  <c r="I2" i="1" s="1"/>
  <c r="F3" i="1"/>
  <c r="G3" i="1" s="1"/>
  <c r="I3" i="1" s="1"/>
  <c r="F4" i="1"/>
  <c r="G4" i="1" s="1"/>
  <c r="I4" i="1" s="1"/>
  <c r="F14" i="1"/>
  <c r="G14" i="1" s="1"/>
  <c r="I14" i="1" s="1"/>
  <c r="F21" i="1"/>
  <c r="G21" i="1" s="1"/>
  <c r="I21" i="1" s="1"/>
  <c r="F16" i="1"/>
  <c r="G16" i="1" s="1"/>
  <c r="I16" i="1" s="1"/>
  <c r="F10" i="1"/>
  <c r="G10" i="1" s="1"/>
  <c r="I10" i="1" s="1"/>
  <c r="F49" i="1"/>
  <c r="G49" i="1" s="1"/>
  <c r="I49" i="1" s="1"/>
  <c r="F34" i="1"/>
  <c r="G34" i="1" s="1"/>
  <c r="I34" i="1" s="1"/>
  <c r="F45" i="1"/>
  <c r="G45" i="1" s="1"/>
  <c r="I45" i="1" s="1"/>
  <c r="F6" i="1"/>
  <c r="G6" i="1" s="1"/>
  <c r="I6" i="1" s="1"/>
  <c r="F12" i="1"/>
  <c r="G12" i="1" s="1"/>
  <c r="I12" i="1" s="1"/>
  <c r="F41" i="1"/>
  <c r="G41" i="1" s="1"/>
  <c r="I41" i="1" s="1"/>
  <c r="F31" i="1"/>
  <c r="G31" i="1" s="1"/>
  <c r="I31" i="1" s="1"/>
  <c r="F33" i="1"/>
  <c r="G33" i="1" s="1"/>
  <c r="I33" i="1" s="1"/>
  <c r="F40" i="1"/>
  <c r="G40" i="1" s="1"/>
  <c r="I40" i="1" s="1"/>
  <c r="F51" i="1"/>
  <c r="G51" i="1" s="1"/>
  <c r="I51" i="1" s="1"/>
  <c r="F17" i="1"/>
  <c r="G17" i="1" s="1"/>
  <c r="I17" i="1" s="1"/>
  <c r="F20" i="1"/>
  <c r="G20" i="1" s="1"/>
  <c r="I20" i="1" s="1"/>
  <c r="F25" i="1"/>
  <c r="G25" i="1" s="1"/>
  <c r="I25" i="1" s="1"/>
  <c r="F13" i="1"/>
  <c r="G13" i="1" s="1"/>
  <c r="I13" i="1" s="1"/>
  <c r="F53" i="1"/>
  <c r="G53" i="1" s="1"/>
  <c r="I53" i="1" s="1"/>
  <c r="F15" i="1"/>
  <c r="G15" i="1" s="1"/>
  <c r="I15" i="1" s="1"/>
  <c r="F26" i="1"/>
  <c r="G26" i="1" s="1"/>
  <c r="I26" i="1" s="1"/>
  <c r="F39" i="1"/>
  <c r="G39" i="1" s="1"/>
  <c r="I39" i="1" s="1"/>
  <c r="F8" i="1"/>
  <c r="G8" i="1" s="1"/>
  <c r="I8" i="1" s="1"/>
  <c r="F9" i="1"/>
  <c r="G9" i="1" s="1"/>
  <c r="I9" i="1" s="1"/>
  <c r="F11" i="1"/>
  <c r="G11" i="1" s="1"/>
  <c r="I11" i="1" s="1"/>
  <c r="F18" i="1"/>
  <c r="G18" i="1" s="1"/>
  <c r="I18" i="1" s="1"/>
  <c r="F35" i="1"/>
  <c r="G35" i="1" s="1"/>
  <c r="I35" i="1" s="1"/>
  <c r="F43" i="1"/>
  <c r="G43" i="1" s="1"/>
  <c r="I43" i="1" s="1"/>
  <c r="F46" i="1"/>
  <c r="G46" i="1" s="1"/>
  <c r="I46" i="1" s="1"/>
  <c r="F44" i="1"/>
  <c r="G44" i="1" s="1"/>
  <c r="I44" i="1" s="1"/>
  <c r="F27" i="1"/>
  <c r="G27" i="1" s="1"/>
  <c r="I27" i="1" s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13" i="1"/>
  <c r="E13" i="1" s="1"/>
  <c r="D53" i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7" i="1"/>
  <c r="E27" i="1" s="1"/>
  <c r="B23" i="1"/>
  <c r="N23" i="1" s="1"/>
  <c r="B24" i="1"/>
  <c r="B28" i="1"/>
  <c r="C28" i="1" s="1"/>
  <c r="B29" i="1"/>
  <c r="N29" i="1" s="1"/>
  <c r="B22" i="1"/>
  <c r="C22" i="1" s="1"/>
  <c r="B19" i="1"/>
  <c r="C19" i="1" s="1"/>
  <c r="B30" i="1"/>
  <c r="C30" i="1" s="1"/>
  <c r="B37" i="1"/>
  <c r="C37" i="1" s="1"/>
  <c r="B38" i="1"/>
  <c r="N38" i="1" s="1"/>
  <c r="B48" i="1"/>
  <c r="B42" i="1"/>
  <c r="B52" i="1"/>
  <c r="N52" i="1" s="1"/>
  <c r="B36" i="1"/>
  <c r="C36" i="1" s="1"/>
  <c r="B47" i="1"/>
  <c r="B50" i="1"/>
  <c r="C50" i="1" s="1"/>
  <c r="B32" i="1"/>
  <c r="C32" i="1" s="1"/>
  <c r="B5" i="1"/>
  <c r="N5" i="1" s="1"/>
  <c r="B7" i="1"/>
  <c r="B2" i="1"/>
  <c r="C2" i="1" s="1"/>
  <c r="B3" i="1"/>
  <c r="N3" i="1" s="1"/>
  <c r="B4" i="1"/>
  <c r="C4" i="1" s="1"/>
  <c r="B14" i="1"/>
  <c r="B21" i="1"/>
  <c r="C21" i="1" s="1"/>
  <c r="B16" i="1"/>
  <c r="C16" i="1" s="1"/>
  <c r="B10" i="1"/>
  <c r="N10" i="1" s="1"/>
  <c r="B49" i="1"/>
  <c r="B34" i="1"/>
  <c r="C34" i="1" s="1"/>
  <c r="B45" i="1"/>
  <c r="N45" i="1" s="1"/>
  <c r="B6" i="1"/>
  <c r="C6" i="1" s="1"/>
  <c r="B12" i="1"/>
  <c r="B41" i="1"/>
  <c r="C41" i="1" s="1"/>
  <c r="B31" i="1"/>
  <c r="C31" i="1" s="1"/>
  <c r="B33" i="1"/>
  <c r="N33" i="1" s="1"/>
  <c r="B40" i="1"/>
  <c r="B51" i="1"/>
  <c r="B17" i="1"/>
  <c r="C17" i="1" s="1"/>
  <c r="B20" i="1"/>
  <c r="B25" i="1"/>
  <c r="B13" i="1"/>
  <c r="C13" i="1" s="1"/>
  <c r="B53" i="1"/>
  <c r="C53" i="1" s="1"/>
  <c r="B15" i="1"/>
  <c r="N15" i="1" s="1"/>
  <c r="B26" i="1"/>
  <c r="B39" i="1"/>
  <c r="B8" i="1"/>
  <c r="N8" i="1" s="1"/>
  <c r="B9" i="1"/>
  <c r="B11" i="1"/>
  <c r="B18" i="1"/>
  <c r="C18" i="1" s="1"/>
  <c r="B35" i="1"/>
  <c r="C35" i="1" s="1"/>
  <c r="B43" i="1"/>
  <c r="N43" i="1" s="1"/>
  <c r="B46" i="1"/>
  <c r="B44" i="1"/>
  <c r="B27" i="1"/>
  <c r="N11" i="1" l="1"/>
  <c r="N25" i="1"/>
  <c r="N12" i="1"/>
  <c r="N14" i="1"/>
  <c r="N47" i="1"/>
  <c r="N9" i="1"/>
  <c r="N20" i="1"/>
  <c r="C29" i="1"/>
  <c r="C14" i="1"/>
  <c r="C15" i="1"/>
  <c r="N44" i="1"/>
  <c r="N39" i="1"/>
  <c r="N51" i="1"/>
  <c r="N34" i="1"/>
  <c r="N2" i="1"/>
  <c r="N42" i="1"/>
  <c r="N28" i="1"/>
  <c r="C25" i="1"/>
  <c r="N53" i="1"/>
  <c r="N31" i="1"/>
  <c r="N32" i="1"/>
  <c r="N46" i="1"/>
  <c r="N26" i="1"/>
  <c r="N40" i="1"/>
  <c r="N49" i="1"/>
  <c r="N7" i="1"/>
  <c r="N48" i="1"/>
  <c r="N24" i="1"/>
  <c r="C51" i="1"/>
  <c r="C47" i="1"/>
  <c r="C43" i="1"/>
  <c r="C12" i="1"/>
  <c r="E31" i="1"/>
  <c r="N18" i="1"/>
  <c r="N13" i="1"/>
  <c r="N41" i="1"/>
  <c r="N21" i="1"/>
  <c r="N50" i="1"/>
  <c r="N30" i="1"/>
  <c r="C11" i="1"/>
  <c r="C20" i="1"/>
  <c r="C45" i="1"/>
  <c r="C3" i="1"/>
  <c r="C42" i="1"/>
  <c r="C24" i="1"/>
  <c r="N19" i="1"/>
  <c r="N35" i="1"/>
  <c r="N37" i="1"/>
  <c r="C52" i="1"/>
  <c r="C9" i="1"/>
  <c r="C48" i="1"/>
  <c r="C23" i="1"/>
  <c r="E53" i="1"/>
  <c r="N6" i="1"/>
  <c r="N4" i="1"/>
  <c r="N36" i="1"/>
  <c r="N22" i="1"/>
  <c r="N16" i="1"/>
  <c r="E32" i="1"/>
  <c r="C8" i="1"/>
  <c r="C40" i="1"/>
  <c r="C49" i="1"/>
  <c r="C7" i="1"/>
  <c r="C38" i="1"/>
  <c r="N17" i="1"/>
  <c r="C44" i="1"/>
  <c r="C39" i="1"/>
  <c r="C33" i="1"/>
  <c r="C10" i="1"/>
  <c r="C5" i="1"/>
  <c r="C46" i="1"/>
  <c r="C26" i="1"/>
  <c r="N27" i="1"/>
  <c r="C27" i="1"/>
</calcChain>
</file>

<file path=xl/sharedStrings.xml><?xml version="1.0" encoding="utf-8"?>
<sst xmlns="http://schemas.openxmlformats.org/spreadsheetml/2006/main" count="224" uniqueCount="136">
  <si>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</si>
  <si>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</si>
  <si>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</si>
  <si>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</si>
  <si>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</si>
  <si>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</si>
  <si>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</si>
  <si>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</si>
  <si>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</si>
  <si>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</si>
  <si>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</si>
  <si>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</si>
  <si>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</si>
  <si>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</si>
  <si>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</si>
  <si>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</si>
  <si>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</si>
  <si>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</si>
  <si>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</si>
  <si>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</si>
  <si>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</si>
  <si>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</si>
  <si>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</si>
  <si>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</si>
  <si>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</si>
  <si>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</si>
  <si>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</si>
  <si>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</si>
  <si>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</si>
  <si>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</si>
  <si>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</si>
  <si>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</si>
  <si>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</si>
  <si>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</si>
  <si>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</si>
  <si>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</si>
  <si>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</si>
  <si>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</si>
  <si>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</si>
  <si>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</si>
  <si>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</si>
  <si>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</si>
  <si>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</si>
  <si>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</si>
  <si>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</si>
  <si>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</si>
  <si>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</si>
  <si>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</si>
  <si>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</si>
  <si>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</si>
  <si>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</si>
  <si>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</si>
  <si>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</si>
  <si>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</si>
  <si>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</si>
  <si>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</si>
  <si>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</si>
  <si>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</si>
  <si>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</si>
  <si>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</si>
  <si>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</si>
  <si>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</si>
  <si>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</si>
  <si>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</si>
  <si>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</si>
  <si>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</si>
  <si>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</si>
  <si>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</si>
  <si>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</si>
  <si>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</si>
  <si>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</si>
  <si>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</si>
  <si>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</si>
  <si>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</si>
  <si>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</si>
  <si>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</si>
  <si>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</si>
  <si>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</si>
  <si>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</si>
  <si>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</si>
  <si>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</si>
  <si>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</si>
  <si>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</si>
  <si>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</si>
  <si>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</si>
  <si>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</si>
  <si>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</si>
  <si>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HY</t>
  </si>
  <si>
    <t>CR</t>
  </si>
  <si>
    <t>HO</t>
  </si>
  <si>
    <t>FORD</t>
  </si>
  <si>
    <t>GENERAL MOTORS</t>
  </si>
  <si>
    <t>TOYOTA</t>
  </si>
  <si>
    <t>HYUNDAI</t>
  </si>
  <si>
    <t>CHRYSLER</t>
  </si>
  <si>
    <t>HONDA</t>
  </si>
  <si>
    <t>ELA</t>
  </si>
  <si>
    <t>PTC</t>
  </si>
  <si>
    <t>CMR</t>
  </si>
  <si>
    <t>CAR</t>
  </si>
  <si>
    <t>COR</t>
  </si>
  <si>
    <t>ODY</t>
  </si>
  <si>
    <t>CAM</t>
  </si>
  <si>
    <t>CIV</t>
  </si>
  <si>
    <t>SLV</t>
  </si>
  <si>
    <t>FCS</t>
  </si>
  <si>
    <t>MTG</t>
  </si>
  <si>
    <t>ELANTRA</t>
  </si>
  <si>
    <t>PT CRUISER</t>
  </si>
  <si>
    <t>CIVIC</t>
  </si>
  <si>
    <t>SILVERADO</t>
  </si>
  <si>
    <t>FOCUS</t>
  </si>
  <si>
    <t>MUSTANG</t>
  </si>
  <si>
    <t>ODYSSEY</t>
  </si>
  <si>
    <t>COROLLA</t>
  </si>
  <si>
    <t>CAMRY</t>
  </si>
  <si>
    <t>CARAVAN</t>
  </si>
  <si>
    <t>CAMERO</t>
  </si>
  <si>
    <t>HO01ODY040</t>
  </si>
  <si>
    <t>FD06FCS006</t>
  </si>
  <si>
    <t>GM09CMR014</t>
  </si>
  <si>
    <t>HO05ODY037</t>
  </si>
  <si>
    <t>Row Labels</t>
  </si>
  <si>
    <t>Grand Total</t>
  </si>
  <si>
    <t>Count of Make (Full Name)</t>
  </si>
  <si>
    <t xml:space="preserve">FILL IN THE FOLLOWING COLUMNS </t>
  </si>
  <si>
    <t>MAKE</t>
  </si>
  <si>
    <t>MAKE FULL NAME</t>
  </si>
  <si>
    <t>MODEL</t>
  </si>
  <si>
    <t>MODEL FULL NAME</t>
  </si>
  <si>
    <t>MANUFACTURER YEAR</t>
  </si>
  <si>
    <t>AGE</t>
  </si>
  <si>
    <t>MILES PER YER</t>
  </si>
  <si>
    <t xml:space="preserve">COVERED OR NOT </t>
  </si>
  <si>
    <t>NEW CAR ID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</si>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</sst>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VEHICLES BY CAR MAKE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FORD</c:v>
                </c:pt>
                <c:pt idx="1">
                  <c:v>HONDA</c:v>
                </c:pt>
                <c:pt idx="2">
                  <c:v>TOYOTA</c:v>
                </c:pt>
                <c:pt idx="3">
                  <c:v>CHRYSLER</c:v>
                </c:pt>
                <c:pt idx="4">
                  <c:v>GENERAL MOTORS</c:v>
                </c:pt>
                <c:pt idx="5">
                  <c:v>HYUNDAI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2-4191-83CB-13DC5C9D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34424"/>
        <c:axId val="666136584"/>
      </c:barChart>
      <c:catAx>
        <c:axId val="66613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6584"/>
        <c:crosses val="autoZero"/>
        <c:auto val="1"/>
        <c:lblAlgn val="ctr"/>
        <c:lblOffset val="100"/>
        <c:noMultiLvlLbl val="0"/>
      </c:catAx>
      <c:valAx>
        <c:axId val="66613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3</xdr:row>
      <xdr:rowOff>165100</xdr:rowOff>
    </xdr:from>
    <xdr:to>
      <xdr:col>10</xdr:col>
      <xdr:colOff>450850</xdr:colOff>
      <xdr:row>18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9B35F3-21CC-B3DD-99D9-7BBB2598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6.685815625002" createdVersion="8" refreshedVersion="8" minRefreshableVersion="3" recordCount="52" xr:uid="{9BD587B6-540B-4A0C-B7E4-171F96CE7DCE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Y"/>
        <s v="COROL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11" maxValue="29" count="18">
        <n v="19"/>
        <n v="17"/>
        <n v="16"/>
        <n v="12"/>
        <n v="13"/>
        <n v="11"/>
        <n v="15"/>
        <n v="27"/>
        <n v="25"/>
        <n v="29"/>
        <n v="23"/>
        <n v="22"/>
        <n v="26"/>
        <n v="24"/>
        <n v="14"/>
        <n v="20"/>
        <n v="18"/>
        <n v="21"/>
      </sharedItems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x v="0"/>
    <x v="0"/>
    <x v="0"/>
    <x v="0"/>
    <x v="0"/>
    <x v="0"/>
    <n v="40326.800000000003"/>
    <n v="2122.4631578947369"/>
    <s v="Black"/>
    <x v="0"/>
    <n v="50000"/>
    <s v="YES"/>
    <s v="FD06MTGBLA001"/>
  </r>
  <r>
    <s v="FD06MTG002"/>
    <x v="0"/>
    <x v="0"/>
    <x v="0"/>
    <x v="0"/>
    <x v="0"/>
    <x v="0"/>
    <n v="44974.8"/>
    <n v="2367.0947368421052"/>
    <s v="White"/>
    <x v="1"/>
    <n v="50000"/>
    <s v="YES"/>
    <s v="FD06MTGWHI002"/>
  </r>
  <r>
    <s v="FD08MTG003"/>
    <x v="0"/>
    <x v="0"/>
    <x v="0"/>
    <x v="0"/>
    <x v="1"/>
    <x v="1"/>
    <n v="44946.5"/>
    <n v="2643.9117647058824"/>
    <s v="Green"/>
    <x v="2"/>
    <n v="50000"/>
    <s v="YES"/>
    <s v="FD08MTGGRE003"/>
  </r>
  <r>
    <s v="FD08MTG004"/>
    <x v="0"/>
    <x v="0"/>
    <x v="0"/>
    <x v="0"/>
    <x v="1"/>
    <x v="1"/>
    <n v="37558.800000000003"/>
    <n v="2209.3411764705884"/>
    <s v="Black"/>
    <x v="3"/>
    <n v="50000"/>
    <s v="YES"/>
    <s v="FD08MTGBLA004"/>
  </r>
  <r>
    <s v="FD08MTG005"/>
    <x v="0"/>
    <x v="0"/>
    <x v="0"/>
    <x v="0"/>
    <x v="1"/>
    <x v="1"/>
    <n v="36438.5"/>
    <n v="2143.4411764705883"/>
    <s v="White"/>
    <x v="0"/>
    <n v="50000"/>
    <s v="YES"/>
    <s v="FD08MTGWHI005"/>
  </r>
  <r>
    <s v="FD06FCS006"/>
    <x v="0"/>
    <x v="0"/>
    <x v="1"/>
    <x v="1"/>
    <x v="0"/>
    <x v="0"/>
    <n v="46311.4"/>
    <n v="2437.4421052631578"/>
    <s v="Green"/>
    <x v="4"/>
    <n v="75000"/>
    <s v="YES"/>
    <s v="FD06FCSGRE006"/>
  </r>
  <r>
    <s v="FD06FCS007"/>
    <x v="0"/>
    <x v="0"/>
    <x v="1"/>
    <x v="1"/>
    <x v="0"/>
    <x v="0"/>
    <n v="52229.5"/>
    <n v="2748.9210526315787"/>
    <s v="Green"/>
    <x v="2"/>
    <n v="75000"/>
    <s v="YES"/>
    <s v="FD06FCSGRE007"/>
  </r>
  <r>
    <s v="FD09FCS008"/>
    <x v="0"/>
    <x v="0"/>
    <x v="1"/>
    <x v="1"/>
    <x v="2"/>
    <x v="2"/>
    <n v="35137"/>
    <n v="2196.0625"/>
    <s v="Black"/>
    <x v="5"/>
    <n v="75000"/>
    <s v="YES"/>
    <s v="FD09FCSBLA008"/>
  </r>
  <r>
    <s v="FD13FCS009"/>
    <x v="0"/>
    <x v="0"/>
    <x v="1"/>
    <x v="1"/>
    <x v="3"/>
    <x v="3"/>
    <n v="27637.1"/>
    <n v="2303.0916666666667"/>
    <s v="Black"/>
    <x v="0"/>
    <n v="75000"/>
    <s v="YES"/>
    <s v="FD13FCSBLA009"/>
  </r>
  <r>
    <s v="FD13FCS010"/>
    <x v="0"/>
    <x v="0"/>
    <x v="1"/>
    <x v="1"/>
    <x v="3"/>
    <x v="3"/>
    <n v="27534.799999999999"/>
    <n v="2294.5666666666666"/>
    <s v="White"/>
    <x v="6"/>
    <n v="75000"/>
    <s v="YES"/>
    <s v="FD13FCSWHI010"/>
  </r>
  <r>
    <s v="FD12FCS011"/>
    <x v="0"/>
    <x v="0"/>
    <x v="1"/>
    <x v="1"/>
    <x v="4"/>
    <x v="4"/>
    <n v="19341.7"/>
    <n v="1487.823076923077"/>
    <s v="White"/>
    <x v="7"/>
    <n v="75000"/>
    <s v="YES"/>
    <s v="FD12FCSWHI011"/>
  </r>
  <r>
    <s v="FD13FCS012"/>
    <x v="0"/>
    <x v="0"/>
    <x v="1"/>
    <x v="1"/>
    <x v="3"/>
    <x v="3"/>
    <n v="22521.599999999999"/>
    <n v="1876.8"/>
    <s v="Black"/>
    <x v="8"/>
    <n v="75000"/>
    <s v="YES"/>
    <s v="FD13FCSBLA012"/>
  </r>
  <r>
    <s v="FD13FCS013"/>
    <x v="0"/>
    <x v="0"/>
    <x v="1"/>
    <x v="1"/>
    <x v="3"/>
    <x v="3"/>
    <n v="13682.9"/>
    <n v="1140.2416666666666"/>
    <s v="Black"/>
    <x v="9"/>
    <n v="75000"/>
    <s v="YES"/>
    <s v="FD13FCSBLA013"/>
  </r>
  <r>
    <s v="GM09CMR014"/>
    <x v="1"/>
    <x v="1"/>
    <x v="2"/>
    <x v="2"/>
    <x v="2"/>
    <x v="2"/>
    <n v="28464.799999999999"/>
    <n v="1779.05"/>
    <s v="White"/>
    <x v="10"/>
    <n v="100000"/>
    <s v="YES"/>
    <s v="GM09CMRWHI014"/>
  </r>
  <r>
    <s v="GM12CMR015"/>
    <x v="1"/>
    <x v="1"/>
    <x v="2"/>
    <x v="2"/>
    <x v="4"/>
    <x v="4"/>
    <n v="19421.099999999999"/>
    <n v="1493.9307692307691"/>
    <s v="Black"/>
    <x v="11"/>
    <n v="100000"/>
    <s v="YES"/>
    <s v="GM12CMRBLA015"/>
  </r>
  <r>
    <s v="GM14CMR016"/>
    <x v="1"/>
    <x v="1"/>
    <x v="2"/>
    <x v="2"/>
    <x v="5"/>
    <x v="5"/>
    <n v="14289.6"/>
    <n v="1299.0545454545454"/>
    <s v="White"/>
    <x v="12"/>
    <n v="100000"/>
    <s v="YES"/>
    <s v="GM14CMRWHI016"/>
  </r>
  <r>
    <s v="GM10SLV017"/>
    <x v="1"/>
    <x v="1"/>
    <x v="3"/>
    <x v="3"/>
    <x v="6"/>
    <x v="6"/>
    <n v="31144.400000000001"/>
    <n v="2076.2933333333335"/>
    <s v="Black"/>
    <x v="13"/>
    <n v="100000"/>
    <s v="YES"/>
    <s v="GM10SLVBLA017"/>
  </r>
  <r>
    <s v="GM98SLV018"/>
    <x v="1"/>
    <x v="1"/>
    <x v="3"/>
    <x v="3"/>
    <x v="7"/>
    <x v="7"/>
    <n v="83162.7"/>
    <n v="3080.1"/>
    <s v="Black"/>
    <x v="10"/>
    <n v="100000"/>
    <s v="YES"/>
    <s v="GM98SLVBLA018"/>
  </r>
  <r>
    <s v="GM00SLV019"/>
    <x v="1"/>
    <x v="1"/>
    <x v="3"/>
    <x v="3"/>
    <x v="8"/>
    <x v="8"/>
    <n v="80685.8"/>
    <n v="3227.4320000000002"/>
    <s v="Blue"/>
    <x v="8"/>
    <n v="100000"/>
    <s v="YES"/>
    <s v="GM00SLVBLU019"/>
  </r>
  <r>
    <s v="TY96CAM020"/>
    <x v="2"/>
    <x v="2"/>
    <x v="4"/>
    <x v="4"/>
    <x v="9"/>
    <x v="9"/>
    <n v="114660.6"/>
    <n v="3953.8137931034485"/>
    <s v="Green"/>
    <x v="14"/>
    <n v="100000"/>
    <s v="NO"/>
    <s v="TY96CAMGRE020"/>
  </r>
  <r>
    <s v="TY98CAM021"/>
    <x v="2"/>
    <x v="2"/>
    <x v="4"/>
    <x v="4"/>
    <x v="7"/>
    <x v="7"/>
    <n v="93382.6"/>
    <n v="3458.614814814815"/>
    <s v="Black"/>
    <x v="15"/>
    <n v="100000"/>
    <s v="YES"/>
    <s v="TY98CAMBLA021"/>
  </r>
  <r>
    <s v="TY00CAM022"/>
    <x v="2"/>
    <x v="2"/>
    <x v="4"/>
    <x v="4"/>
    <x v="8"/>
    <x v="8"/>
    <n v="85928"/>
    <n v="3437.12"/>
    <s v="Green"/>
    <x v="4"/>
    <n v="100000"/>
    <s v="YES"/>
    <s v="TY00CAMGRE022"/>
  </r>
  <r>
    <s v="TY02CAM023"/>
    <x v="2"/>
    <x v="2"/>
    <x v="4"/>
    <x v="4"/>
    <x v="10"/>
    <x v="10"/>
    <n v="67829.100000000006"/>
    <n v="2949.0913043478263"/>
    <s v="Black"/>
    <x v="0"/>
    <n v="100000"/>
    <s v="YES"/>
    <s v="TY02CAMBLA023"/>
  </r>
  <r>
    <s v="TY09CAM024"/>
    <x v="2"/>
    <x v="2"/>
    <x v="4"/>
    <x v="4"/>
    <x v="2"/>
    <x v="2"/>
    <n v="48114.2"/>
    <n v="3007.1374999999998"/>
    <s v="White"/>
    <x v="5"/>
    <n v="100000"/>
    <s v="YES"/>
    <s v="TY09CAMWHI024"/>
  </r>
  <r>
    <s v="TY02COR025"/>
    <x v="2"/>
    <x v="2"/>
    <x v="5"/>
    <x v="5"/>
    <x v="10"/>
    <x v="10"/>
    <n v="64467.4"/>
    <n v="2802.9304347826087"/>
    <s v="Red"/>
    <x v="16"/>
    <n v="100000"/>
    <s v="YES"/>
    <s v="TY02CORRED025"/>
  </r>
  <r>
    <s v="TY03COR026"/>
    <x v="2"/>
    <x v="2"/>
    <x v="5"/>
    <x v="5"/>
    <x v="11"/>
    <x v="11"/>
    <n v="73444.399999999994"/>
    <n v="3338.3818181818178"/>
    <s v="Black"/>
    <x v="16"/>
    <n v="100000"/>
    <s v="YES"/>
    <s v="TY03CORBLA026"/>
  </r>
  <r>
    <s v="TY14COR027"/>
    <x v="2"/>
    <x v="2"/>
    <x v="5"/>
    <x v="5"/>
    <x v="5"/>
    <x v="5"/>
    <n v="17556.3"/>
    <n v="1596.0272727272727"/>
    <s v="Blue"/>
    <x v="6"/>
    <n v="100000"/>
    <s v="YES"/>
    <s v="TY14CORBLU027"/>
  </r>
  <r>
    <s v="TY12COR028"/>
    <x v="2"/>
    <x v="2"/>
    <x v="5"/>
    <x v="5"/>
    <x v="4"/>
    <x v="4"/>
    <n v="29601.9"/>
    <n v="2277.0692307692307"/>
    <s v="Black"/>
    <x v="10"/>
    <n v="100000"/>
    <s v="YES"/>
    <s v="TY12CORBLA028"/>
  </r>
  <r>
    <s v="TY12CAM029"/>
    <x v="2"/>
    <x v="2"/>
    <x v="4"/>
    <x v="4"/>
    <x v="4"/>
    <x v="4"/>
    <n v="22128.2"/>
    <n v="1702.1692307692308"/>
    <s v="Blue"/>
    <x v="14"/>
    <n v="100000"/>
    <s v="YES"/>
    <s v="TY12CAMBLU029"/>
  </r>
  <r>
    <s v="HO99CIV030"/>
    <x v="3"/>
    <x v="3"/>
    <x v="6"/>
    <x v="6"/>
    <x v="12"/>
    <x v="12"/>
    <n v="82374"/>
    <n v="3168.2307692307691"/>
    <s v="White"/>
    <x v="9"/>
    <n v="75000"/>
    <s v="NO"/>
    <s v="HO99CIVWHI030"/>
  </r>
  <r>
    <s v="HO01CIV031"/>
    <x v="3"/>
    <x v="3"/>
    <x v="6"/>
    <x v="6"/>
    <x v="13"/>
    <x v="13"/>
    <n v="69891.899999999994"/>
    <n v="2912.1624999999999"/>
    <s v="Blue"/>
    <x v="3"/>
    <n v="75000"/>
    <s v="YES"/>
    <s v="HO01CIVBLU031"/>
  </r>
  <r>
    <s v="HO10CIV032"/>
    <x v="3"/>
    <x v="3"/>
    <x v="6"/>
    <x v="6"/>
    <x v="6"/>
    <x v="6"/>
    <n v="22573"/>
    <n v="1504.8666666666666"/>
    <s v="Blue"/>
    <x v="12"/>
    <n v="75000"/>
    <s v="YES"/>
    <s v="HO10CIVBLU032"/>
  </r>
  <r>
    <s v="HO10CIV033"/>
    <x v="3"/>
    <x v="3"/>
    <x v="6"/>
    <x v="6"/>
    <x v="6"/>
    <x v="6"/>
    <n v="33477.199999999997"/>
    <n v="2231.813333333333"/>
    <s v="Black"/>
    <x v="15"/>
    <n v="75000"/>
    <s v="YES"/>
    <s v="HO10CIVBLA033"/>
  </r>
  <r>
    <s v="HO11CIV034"/>
    <x v="3"/>
    <x v="3"/>
    <x v="6"/>
    <x v="6"/>
    <x v="14"/>
    <x v="14"/>
    <n v="30555.3"/>
    <n v="2182.5214285714287"/>
    <s v="Black"/>
    <x v="2"/>
    <n v="75000"/>
    <s v="YES"/>
    <s v="HO11CIVBLA034"/>
  </r>
  <r>
    <s v="HO12CIV035"/>
    <x v="3"/>
    <x v="3"/>
    <x v="6"/>
    <x v="6"/>
    <x v="4"/>
    <x v="4"/>
    <n v="24513.200000000001"/>
    <n v="1885.6307692307694"/>
    <s v="Black"/>
    <x v="13"/>
    <n v="75000"/>
    <s v="YES"/>
    <s v="HO12CIVBLA035"/>
  </r>
  <r>
    <s v="HO13CIV036"/>
    <x v="3"/>
    <x v="3"/>
    <x v="6"/>
    <x v="6"/>
    <x v="3"/>
    <x v="3"/>
    <n v="13867.6"/>
    <n v="1155.6333333333334"/>
    <s v="Black"/>
    <x v="14"/>
    <n v="75000"/>
    <s v="YES"/>
    <s v="HO13CIVBLA036"/>
  </r>
  <r>
    <s v="HO05ODY037"/>
    <x v="3"/>
    <x v="3"/>
    <x v="7"/>
    <x v="7"/>
    <x v="15"/>
    <x v="15"/>
    <n v="60389.5"/>
    <n v="3019.4749999999999"/>
    <s v="White"/>
    <x v="5"/>
    <n v="100000"/>
    <s v="YES"/>
    <s v="HO05ODYWHI037"/>
  </r>
  <r>
    <s v="HO07ODY038"/>
    <x v="3"/>
    <x v="3"/>
    <x v="7"/>
    <x v="7"/>
    <x v="16"/>
    <x v="16"/>
    <n v="50854.1"/>
    <n v="2825.2277777777776"/>
    <s v="Black"/>
    <x v="15"/>
    <n v="100000"/>
    <s v="YES"/>
    <s v="HO07ODYBLA038"/>
  </r>
  <r>
    <s v="HO08ODY039"/>
    <x v="3"/>
    <x v="3"/>
    <x v="7"/>
    <x v="7"/>
    <x v="1"/>
    <x v="1"/>
    <n v="42504.6"/>
    <n v="2500.2705882352939"/>
    <s v="White"/>
    <x v="9"/>
    <n v="100000"/>
    <s v="YES"/>
    <s v="HO08ODYWHI039"/>
  </r>
  <r>
    <s v="HO01ODY040"/>
    <x v="3"/>
    <x v="3"/>
    <x v="7"/>
    <x v="7"/>
    <x v="13"/>
    <x v="13"/>
    <n v="68658.899999999994"/>
    <n v="2860.7874999999999"/>
    <s v="Black"/>
    <x v="0"/>
    <n v="100000"/>
    <s v="YES"/>
    <s v="HO01ODYBLA040"/>
  </r>
  <r>
    <s v="HO14ODY041"/>
    <x v="3"/>
    <x v="3"/>
    <x v="7"/>
    <x v="7"/>
    <x v="5"/>
    <x v="5"/>
    <n v="3708.1"/>
    <n v="337.09999999999997"/>
    <s v="Black"/>
    <x v="1"/>
    <n v="100000"/>
    <s v="YES"/>
    <s v="HO14ODYBLA041"/>
  </r>
  <r>
    <s v="CR04PTC042"/>
    <x v="4"/>
    <x v="4"/>
    <x v="8"/>
    <x v="8"/>
    <x v="17"/>
    <x v="17"/>
    <n v="64542"/>
    <n v="3073.4285714285716"/>
    <s v="Blue"/>
    <x v="0"/>
    <n v="75000"/>
    <s v="YES"/>
    <s v="CR04PTCBLU042"/>
  </r>
  <r>
    <s v="CR07PTC043"/>
    <x v="4"/>
    <x v="4"/>
    <x v="8"/>
    <x v="8"/>
    <x v="16"/>
    <x v="16"/>
    <n v="42074.2"/>
    <n v="2337.4555555555553"/>
    <s v="Green"/>
    <x v="16"/>
    <n v="75000"/>
    <s v="YES"/>
    <s v="CR07PTCGRE043"/>
  </r>
  <r>
    <s v="CR11PTC044"/>
    <x v="4"/>
    <x v="4"/>
    <x v="8"/>
    <x v="8"/>
    <x v="14"/>
    <x v="14"/>
    <n v="27394.2"/>
    <n v="1956.7285714285715"/>
    <s v="Black"/>
    <x v="8"/>
    <n v="75000"/>
    <s v="YES"/>
    <s v="CR11PTCBLA044"/>
  </r>
  <r>
    <s v="CR99CAR045"/>
    <x v="4"/>
    <x v="4"/>
    <x v="9"/>
    <x v="9"/>
    <x v="12"/>
    <x v="12"/>
    <n v="79420.600000000006"/>
    <n v="3054.6384615384618"/>
    <s v="Green"/>
    <x v="13"/>
    <n v="75000"/>
    <s v="NO"/>
    <s v="CR99CARGRE045"/>
  </r>
  <r>
    <s v="CR00CAR046"/>
    <x v="4"/>
    <x v="4"/>
    <x v="9"/>
    <x v="9"/>
    <x v="8"/>
    <x v="8"/>
    <n v="77243.100000000006"/>
    <n v="3089.7240000000002"/>
    <s v="Black"/>
    <x v="3"/>
    <n v="75000"/>
    <s v="NO"/>
    <s v="CR00CARBLA046"/>
  </r>
  <r>
    <s v="CR04CAR047"/>
    <x v="4"/>
    <x v="4"/>
    <x v="9"/>
    <x v="9"/>
    <x v="17"/>
    <x v="17"/>
    <n v="72527.199999999997"/>
    <n v="3453.6761904761902"/>
    <s v="White"/>
    <x v="11"/>
    <n v="75000"/>
    <s v="YES"/>
    <s v="CR04CARWHI047"/>
  </r>
  <r>
    <s v="CR04CAR048"/>
    <x v="4"/>
    <x v="4"/>
    <x v="9"/>
    <x v="9"/>
    <x v="17"/>
    <x v="17"/>
    <n v="52699.4"/>
    <n v="2509.4952380952382"/>
    <s v="Red"/>
    <x v="11"/>
    <n v="75000"/>
    <s v="YES"/>
    <s v="CR04CARRED048"/>
  </r>
  <r>
    <s v="HY11ELA049"/>
    <x v="5"/>
    <x v="5"/>
    <x v="10"/>
    <x v="10"/>
    <x v="14"/>
    <x v="14"/>
    <n v="29102.3"/>
    <n v="2078.735714285714"/>
    <s v="Black"/>
    <x v="12"/>
    <n v="100000"/>
    <s v="YES"/>
    <s v="HY11ELABLA049"/>
  </r>
  <r>
    <s v="HY12ELA050"/>
    <x v="5"/>
    <x v="5"/>
    <x v="10"/>
    <x v="10"/>
    <x v="4"/>
    <x v="4"/>
    <n v="22282"/>
    <n v="1714"/>
    <s v="Blue"/>
    <x v="1"/>
    <n v="100000"/>
    <s v="YES"/>
    <s v="HY12ELABLU050"/>
  </r>
  <r>
    <s v="HY13ELA051"/>
    <x v="5"/>
    <x v="5"/>
    <x v="10"/>
    <x v="10"/>
    <x v="3"/>
    <x v="3"/>
    <n v="20223.900000000001"/>
    <n v="1685.325"/>
    <s v="Black"/>
    <x v="6"/>
    <n v="100000"/>
    <s v="YES"/>
    <s v="HY13ELABLA051"/>
  </r>
  <r>
    <s v="HY13ELA052"/>
    <x v="5"/>
    <x v="5"/>
    <x v="10"/>
    <x v="10"/>
    <x v="3"/>
    <x v="3"/>
    <n v="22188.5"/>
    <n v="1849.041666666666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36327-5B97-46B5-856E-CA47EC0E8F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0" firstHeaderRow="1" firstDataRow="1" firstDataCol="1"/>
  <pivotFields count="14"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axis="axisRow" dataField="1" showAll="0" sortType="descending">
      <items count="7">
        <item x="4"/>
        <item x="0"/>
        <item x="1"/>
        <item x="3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>
      <items count="12">
        <item sd="0" x="2"/>
        <item sd="0" x="4"/>
        <item sd="0" x="9"/>
        <item sd="0" x="6"/>
        <item sd="0" x="5"/>
        <item sd="0" x="10"/>
        <item sd="0" x="1"/>
        <item sd="0" x="0"/>
        <item sd="0" x="7"/>
        <item sd="0" x="8"/>
        <item sd="0" x="3"/>
        <item t="default" sd="0"/>
      </items>
    </pivotField>
    <pivotField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showAll="0"/>
    <pivotField showAll="0"/>
    <pivotField showAll="0"/>
    <pivotField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2"/>
  </rowFields>
  <rowItems count="7">
    <i>
      <x v="1"/>
    </i>
    <i>
      <x v="3"/>
    </i>
    <i>
      <x v="5"/>
    </i>
    <i>
      <x/>
    </i>
    <i>
      <x v="2"/>
    </i>
    <i>
      <x v="4"/>
    </i>
    <i t="grand">
      <x/>
    </i>
  </rowItems>
  <colItems count="1">
    <i/>
  </colItems>
  <dataFields count="1">
    <dataField name="Count of Make (Full Name)" fld="2" subtotal="count" baseField="0" baseItem="0"/>
  </dataFields>
  <chartFormats count="7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2677-2C4A-4993-90C2-23D7C928F000}">
  <dimension ref="A3:B10"/>
  <sheetViews>
    <sheetView workbookViewId="0">
      <selection activeCell="B16" sqref="B16"/>
    </sheetView>
  </sheetViews>
  <sheetFormatPr defaultRowHeight="14.5" x14ac:dyDescent="0.35"/>
  <cols>
    <col min="1" max="1" width="16.453125" bestFit="1" customWidth="1"/>
    <col min="2" max="2" width="23.54296875" bestFit="1" customWidth="1"/>
  </cols>
  <sheetData>
    <row r="3" spans="1:2" x14ac:dyDescent="0.35">
      <c r="A3" s="1" t="s">
        <v>122</v>
      </c>
      <c r="B3" t="s">
        <v>124</v>
      </c>
    </row>
    <row r="4" spans="1:2" x14ac:dyDescent="0.35">
      <c r="A4" s="2" t="s">
        <v>90</v>
      </c>
      <c r="B4">
        <v>13</v>
      </c>
    </row>
    <row r="5" spans="1:2" x14ac:dyDescent="0.35">
      <c r="A5" s="2" t="s">
        <v>95</v>
      </c>
      <c r="B5">
        <v>12</v>
      </c>
    </row>
    <row r="6" spans="1:2" x14ac:dyDescent="0.35">
      <c r="A6" s="2" t="s">
        <v>92</v>
      </c>
      <c r="B6">
        <v>10</v>
      </c>
    </row>
    <row r="7" spans="1:2" x14ac:dyDescent="0.35">
      <c r="A7" s="2" t="s">
        <v>94</v>
      </c>
      <c r="B7">
        <v>7</v>
      </c>
    </row>
    <row r="8" spans="1:2" x14ac:dyDescent="0.35">
      <c r="A8" s="2" t="s">
        <v>91</v>
      </c>
      <c r="B8">
        <v>6</v>
      </c>
    </row>
    <row r="9" spans="1:2" x14ac:dyDescent="0.35">
      <c r="A9" s="2" t="s">
        <v>93</v>
      </c>
      <c r="B9">
        <v>4</v>
      </c>
    </row>
    <row r="10" spans="1:2" x14ac:dyDescent="0.35">
      <c r="A10" s="2" t="s">
        <v>123</v>
      </c>
      <c r="B10">
        <v>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002-8E57-4A98-99C6-A9784EF0C864}">
  <dimension ref="A1:P65"/>
  <sheetViews>
    <sheetView tabSelected="1" topLeftCell="D1" zoomScale="71" workbookViewId="0">
      <selection activeCell="P8" sqref="P8"/>
    </sheetView>
  </sheetViews>
  <sheetFormatPr defaultRowHeight="14.5" x14ac:dyDescent="0.35"/>
  <cols>
    <col min="1" max="1" width="13.453125" customWidth="1"/>
    <col min="3" max="3" width="16.08984375" customWidth="1"/>
    <col min="5" max="5" width="18.08984375" customWidth="1"/>
    <col min="6" max="6" width="17" customWidth="1"/>
    <col min="9" max="9" width="11.1796875" customWidth="1"/>
    <col min="14" max="14" width="15.7265625" customWidth="1"/>
    <col min="16" max="16" width="42.9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5">
      <c r="A2" t="s">
        <v>49</v>
      </c>
      <c r="B2" t="str">
        <f t="shared" ref="B2:B33" si="0">LEFT(A2,2)</f>
        <v>TY</v>
      </c>
      <c r="C2" t="str">
        <f t="shared" ref="C2:C33" si="1" xml:space="preserve"> VLOOKUP(B2,B$55:C$60,2)</f>
        <v>TOYOTA</v>
      </c>
      <c r="D2" t="str">
        <f t="shared" ref="D2:D33" si="2">MID(A2,5,3)</f>
        <v>CAM</v>
      </c>
      <c r="E2" t="str">
        <f t="shared" ref="E2:E33" si="3" xml:space="preserve"> VLOOKUP(D2,D$54:E$65,2)</f>
        <v>CAMRY</v>
      </c>
      <c r="F2" t="str">
        <f t="shared" ref="F2:F33" si="4">MID(A2,3,2)</f>
        <v>96</v>
      </c>
      <c r="G2">
        <f t="shared" ref="G2:G33" si="5">IF(25-F2&lt;0,100-F2+25,25-F2)</f>
        <v>29</v>
      </c>
      <c r="H2">
        <v>114660.6</v>
      </c>
      <c r="I2">
        <f t="shared" ref="I2:I33" si="6">H2/G2</f>
        <v>3953.8137931034485</v>
      </c>
      <c r="J2" t="s">
        <v>21</v>
      </c>
      <c r="K2" t="s">
        <v>50</v>
      </c>
      <c r="L2">
        <v>100000</v>
      </c>
      <c r="M2" t="str">
        <f t="shared" ref="M2:M33" si="7">IF(H2&lt;=L2,"YES","NO")</f>
        <v>NO</v>
      </c>
      <c r="N2" t="str">
        <f t="shared" ref="N2:N33" si="8">CONCATENATE(B2,F2,D2,UPPER(LEFT(J2,3)),RIGHT(A2,3))</f>
        <v>TY96CAMGRE020</v>
      </c>
      <c r="P2" t="s">
        <v>135</v>
      </c>
    </row>
    <row r="3" spans="1:16" x14ac:dyDescent="0.35">
      <c r="A3" t="s">
        <v>51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CAMRY</v>
      </c>
      <c r="F3" t="str">
        <f t="shared" si="4"/>
        <v>98</v>
      </c>
      <c r="G3">
        <f t="shared" si="5"/>
        <v>27</v>
      </c>
      <c r="H3">
        <v>93382.6</v>
      </c>
      <c r="I3">
        <f t="shared" si="6"/>
        <v>3458.614814814815</v>
      </c>
      <c r="J3" t="s">
        <v>15</v>
      </c>
      <c r="K3" t="s">
        <v>52</v>
      </c>
      <c r="L3">
        <v>100000</v>
      </c>
      <c r="M3" t="str">
        <f t="shared" si="7"/>
        <v>YES</v>
      </c>
      <c r="N3" t="str">
        <f t="shared" si="8"/>
        <v>TY98CAMBLA021</v>
      </c>
      <c r="P3" t="s">
        <v>125</v>
      </c>
    </row>
    <row r="4" spans="1:16" x14ac:dyDescent="0.35">
      <c r="A4" t="s">
        <v>53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CAMRY</v>
      </c>
      <c r="F4" t="str">
        <f t="shared" si="4"/>
        <v>00</v>
      </c>
      <c r="G4">
        <f t="shared" si="5"/>
        <v>25</v>
      </c>
      <c r="H4">
        <v>85928</v>
      </c>
      <c r="I4">
        <f t="shared" si="6"/>
        <v>3437.12</v>
      </c>
      <c r="J4" t="s">
        <v>21</v>
      </c>
      <c r="K4" t="s">
        <v>26</v>
      </c>
      <c r="L4">
        <v>100000</v>
      </c>
      <c r="M4" t="str">
        <f t="shared" si="7"/>
        <v>YES</v>
      </c>
      <c r="N4" t="str">
        <f t="shared" si="8"/>
        <v>TY00CAMGRE022</v>
      </c>
      <c r="P4" t="s">
        <v>126</v>
      </c>
    </row>
    <row r="5" spans="1:16" x14ac:dyDescent="0.35">
      <c r="A5" t="s">
        <v>46</v>
      </c>
      <c r="B5" t="str">
        <f t="shared" si="0"/>
        <v>GM</v>
      </c>
      <c r="C5" t="str">
        <f t="shared" si="1"/>
        <v>GENERAL MOTORS</v>
      </c>
      <c r="D5" t="str">
        <f t="shared" si="2"/>
        <v>SLV</v>
      </c>
      <c r="E5" t="str">
        <f t="shared" si="3"/>
        <v>SILVERADO</v>
      </c>
      <c r="F5" t="str">
        <f t="shared" si="4"/>
        <v>98</v>
      </c>
      <c r="G5">
        <f t="shared" si="5"/>
        <v>27</v>
      </c>
      <c r="H5">
        <v>83162.7</v>
      </c>
      <c r="I5">
        <f t="shared" si="6"/>
        <v>3080.1</v>
      </c>
      <c r="J5" t="s">
        <v>15</v>
      </c>
      <c r="K5" t="s">
        <v>39</v>
      </c>
      <c r="L5">
        <v>100000</v>
      </c>
      <c r="M5" t="str">
        <f t="shared" si="7"/>
        <v>YES</v>
      </c>
      <c r="N5" t="str">
        <f t="shared" si="8"/>
        <v>GM98SLVBLA018</v>
      </c>
      <c r="P5" t="s">
        <v>127</v>
      </c>
    </row>
    <row r="6" spans="1:16" x14ac:dyDescent="0.35">
      <c r="A6" t="s">
        <v>63</v>
      </c>
      <c r="B6" t="str">
        <f t="shared" si="0"/>
        <v>HO</v>
      </c>
      <c r="C6" t="str">
        <f t="shared" si="1"/>
        <v>HONDA</v>
      </c>
      <c r="D6" t="str">
        <f t="shared" si="2"/>
        <v>CIV</v>
      </c>
      <c r="E6" t="str">
        <f t="shared" si="3"/>
        <v>CIVIC</v>
      </c>
      <c r="F6" t="str">
        <f t="shared" si="4"/>
        <v>99</v>
      </c>
      <c r="G6">
        <f t="shared" si="5"/>
        <v>26</v>
      </c>
      <c r="H6">
        <v>82374</v>
      </c>
      <c r="I6">
        <f t="shared" si="6"/>
        <v>3168.2307692307691</v>
      </c>
      <c r="J6" t="s">
        <v>18</v>
      </c>
      <c r="K6" t="s">
        <v>38</v>
      </c>
      <c r="L6">
        <v>75000</v>
      </c>
      <c r="M6" t="str">
        <f t="shared" si="7"/>
        <v>NO</v>
      </c>
      <c r="N6" t="str">
        <f t="shared" si="8"/>
        <v>HO99CIVWHI030</v>
      </c>
      <c r="P6" t="s">
        <v>128</v>
      </c>
    </row>
    <row r="7" spans="1:16" x14ac:dyDescent="0.35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25</v>
      </c>
      <c r="H7">
        <v>80685.8</v>
      </c>
      <c r="I7">
        <f t="shared" si="6"/>
        <v>3227.4320000000002</v>
      </c>
      <c r="J7" t="s">
        <v>48</v>
      </c>
      <c r="K7" t="s">
        <v>36</v>
      </c>
      <c r="L7">
        <v>100000</v>
      </c>
      <c r="M7" t="str">
        <f t="shared" si="7"/>
        <v>YES</v>
      </c>
      <c r="N7" t="str">
        <f t="shared" si="8"/>
        <v>GM00SLVBLU019</v>
      </c>
      <c r="P7" t="s">
        <v>129</v>
      </c>
    </row>
    <row r="8" spans="1:16" x14ac:dyDescent="0.35">
      <c r="A8" t="s">
        <v>76</v>
      </c>
      <c r="B8" t="str">
        <f t="shared" si="0"/>
        <v>CR</v>
      </c>
      <c r="C8" t="str">
        <f t="shared" si="1"/>
        <v>CHRYSLER</v>
      </c>
      <c r="D8" t="str">
        <f t="shared" si="2"/>
        <v>CAR</v>
      </c>
      <c r="E8" t="str">
        <f t="shared" si="3"/>
        <v>CARAVAN</v>
      </c>
      <c r="F8" t="str">
        <f t="shared" si="4"/>
        <v>99</v>
      </c>
      <c r="G8">
        <f t="shared" si="5"/>
        <v>26</v>
      </c>
      <c r="H8">
        <v>79420.600000000006</v>
      </c>
      <c r="I8">
        <f t="shared" si="6"/>
        <v>3054.6384615384618</v>
      </c>
      <c r="J8" t="s">
        <v>21</v>
      </c>
      <c r="K8" t="s">
        <v>45</v>
      </c>
      <c r="L8">
        <v>75000</v>
      </c>
      <c r="M8" t="str">
        <f t="shared" si="7"/>
        <v>NO</v>
      </c>
      <c r="N8" t="str">
        <f t="shared" si="8"/>
        <v>CR99CARGRE045</v>
      </c>
      <c r="P8" t="s">
        <v>130</v>
      </c>
    </row>
    <row r="9" spans="1:16" x14ac:dyDescent="0.35">
      <c r="A9" t="s">
        <v>77</v>
      </c>
      <c r="B9" t="str">
        <f t="shared" si="0"/>
        <v>CR</v>
      </c>
      <c r="C9" t="str">
        <f t="shared" si="1"/>
        <v>CHRYSLER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25</v>
      </c>
      <c r="H9">
        <v>77243.100000000006</v>
      </c>
      <c r="I9">
        <f t="shared" si="6"/>
        <v>3089.7240000000002</v>
      </c>
      <c r="J9" t="s">
        <v>15</v>
      </c>
      <c r="K9" t="s">
        <v>24</v>
      </c>
      <c r="L9">
        <v>75000</v>
      </c>
      <c r="M9" t="str">
        <f t="shared" si="7"/>
        <v>NO</v>
      </c>
      <c r="N9" t="str">
        <f t="shared" si="8"/>
        <v>CR00CARBLA046</v>
      </c>
      <c r="P9" t="s">
        <v>131</v>
      </c>
    </row>
    <row r="10" spans="1:16" x14ac:dyDescent="0.35">
      <c r="A10" t="s">
        <v>59</v>
      </c>
      <c r="B10" t="str">
        <f t="shared" si="0"/>
        <v>TY</v>
      </c>
      <c r="C10" t="str">
        <f t="shared" si="1"/>
        <v>TOYOTA</v>
      </c>
      <c r="D10" t="str">
        <f t="shared" si="2"/>
        <v>COR</v>
      </c>
      <c r="E10" t="str">
        <f t="shared" si="3"/>
        <v>COROLLA</v>
      </c>
      <c r="F10" t="str">
        <f t="shared" si="4"/>
        <v>03</v>
      </c>
      <c r="G10">
        <f t="shared" si="5"/>
        <v>22</v>
      </c>
      <c r="H10">
        <v>73444.399999999994</v>
      </c>
      <c r="I10">
        <f t="shared" si="6"/>
        <v>3338.3818181818178</v>
      </c>
      <c r="J10" t="s">
        <v>15</v>
      </c>
      <c r="K10" t="s">
        <v>58</v>
      </c>
      <c r="L10">
        <v>100000</v>
      </c>
      <c r="M10" t="str">
        <f t="shared" si="7"/>
        <v>YES</v>
      </c>
      <c r="N10" t="str">
        <f t="shared" si="8"/>
        <v>TY03CORBLA026</v>
      </c>
      <c r="P10" t="s">
        <v>132</v>
      </c>
    </row>
    <row r="11" spans="1:16" x14ac:dyDescent="0.35">
      <c r="A11" t="s">
        <v>78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04</v>
      </c>
      <c r="G11">
        <f t="shared" si="5"/>
        <v>21</v>
      </c>
      <c r="H11">
        <v>72527.199999999997</v>
      </c>
      <c r="I11">
        <f t="shared" si="6"/>
        <v>3453.6761904761902</v>
      </c>
      <c r="J11" t="s">
        <v>18</v>
      </c>
      <c r="K11" t="s">
        <v>41</v>
      </c>
      <c r="L11">
        <v>75000</v>
      </c>
      <c r="M11" t="str">
        <f t="shared" si="7"/>
        <v>YES</v>
      </c>
      <c r="N11" t="str">
        <f t="shared" si="8"/>
        <v>CR04CARWHI047</v>
      </c>
      <c r="P11" t="s">
        <v>133</v>
      </c>
    </row>
    <row r="12" spans="1:16" x14ac:dyDescent="0.35">
      <c r="A12" t="s">
        <v>64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01</v>
      </c>
      <c r="G12">
        <f t="shared" si="5"/>
        <v>24</v>
      </c>
      <c r="H12">
        <v>69891.899999999994</v>
      </c>
      <c r="I12">
        <f t="shared" si="6"/>
        <v>2912.1624999999999</v>
      </c>
      <c r="J12" t="s">
        <v>48</v>
      </c>
      <c r="K12" t="s">
        <v>24</v>
      </c>
      <c r="L12">
        <v>75000</v>
      </c>
      <c r="M12" t="str">
        <f t="shared" si="7"/>
        <v>YES</v>
      </c>
      <c r="N12" t="str">
        <f t="shared" si="8"/>
        <v>HO01CIVBLU031</v>
      </c>
      <c r="P12" t="s">
        <v>134</v>
      </c>
    </row>
    <row r="13" spans="1:16" x14ac:dyDescent="0.35">
      <c r="A13" t="s">
        <v>118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01</v>
      </c>
      <c r="G13">
        <f t="shared" si="5"/>
        <v>24</v>
      </c>
      <c r="H13">
        <v>68658.899999999994</v>
      </c>
      <c r="I13">
        <f t="shared" si="6"/>
        <v>2860.7874999999999</v>
      </c>
      <c r="J13" t="s">
        <v>15</v>
      </c>
      <c r="K13" t="s">
        <v>16</v>
      </c>
      <c r="L13">
        <v>100000</v>
      </c>
      <c r="M13" t="str">
        <f t="shared" si="7"/>
        <v>YES</v>
      </c>
      <c r="N13" t="str">
        <f t="shared" si="8"/>
        <v>HO01ODYBLA040</v>
      </c>
    </row>
    <row r="14" spans="1:16" x14ac:dyDescent="0.35">
      <c r="A14" t="s">
        <v>54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02</v>
      </c>
      <c r="G14">
        <f t="shared" si="5"/>
        <v>23</v>
      </c>
      <c r="H14">
        <v>67829.100000000006</v>
      </c>
      <c r="I14">
        <f t="shared" si="6"/>
        <v>2949.0913043478263</v>
      </c>
      <c r="J14" t="s">
        <v>15</v>
      </c>
      <c r="K14" t="s">
        <v>16</v>
      </c>
      <c r="L14">
        <v>100000</v>
      </c>
      <c r="M14" t="str">
        <f t="shared" si="7"/>
        <v>YES</v>
      </c>
      <c r="N14" t="str">
        <f t="shared" si="8"/>
        <v>TY02CAMBLA023</v>
      </c>
    </row>
    <row r="15" spans="1:16" x14ac:dyDescent="0.35">
      <c r="A15" t="s">
        <v>73</v>
      </c>
      <c r="B15" t="str">
        <f t="shared" si="0"/>
        <v>CR</v>
      </c>
      <c r="C15" t="str">
        <f t="shared" si="1"/>
        <v>CHRYSLER</v>
      </c>
      <c r="D15" t="str">
        <f t="shared" si="2"/>
        <v>PTC</v>
      </c>
      <c r="E15" t="str">
        <f t="shared" si="3"/>
        <v>PT CRUISER</v>
      </c>
      <c r="F15" t="str">
        <f t="shared" si="4"/>
        <v>04</v>
      </c>
      <c r="G15">
        <f t="shared" si="5"/>
        <v>21</v>
      </c>
      <c r="H15">
        <v>64542</v>
      </c>
      <c r="I15">
        <f t="shared" si="6"/>
        <v>3073.4285714285716</v>
      </c>
      <c r="J15" t="s">
        <v>48</v>
      </c>
      <c r="K15" t="s">
        <v>16</v>
      </c>
      <c r="L15">
        <v>75000</v>
      </c>
      <c r="M15" t="str">
        <f t="shared" si="7"/>
        <v>YES</v>
      </c>
      <c r="N15" t="str">
        <f t="shared" si="8"/>
        <v>CR04PTCBLU042</v>
      </c>
    </row>
    <row r="16" spans="1:16" x14ac:dyDescent="0.35">
      <c r="A16" t="s">
        <v>56</v>
      </c>
      <c r="B16" t="str">
        <f t="shared" si="0"/>
        <v>TY</v>
      </c>
      <c r="C16" t="str">
        <f t="shared" si="1"/>
        <v>TOYOTA</v>
      </c>
      <c r="D16" t="str">
        <f t="shared" si="2"/>
        <v>COR</v>
      </c>
      <c r="E16" t="str">
        <f t="shared" si="3"/>
        <v>COROLLA</v>
      </c>
      <c r="F16" t="str">
        <f t="shared" si="4"/>
        <v>02</v>
      </c>
      <c r="G16">
        <f t="shared" si="5"/>
        <v>23</v>
      </c>
      <c r="H16">
        <v>64467.4</v>
      </c>
      <c r="I16">
        <f t="shared" si="6"/>
        <v>2802.9304347826087</v>
      </c>
      <c r="J16" t="s">
        <v>57</v>
      </c>
      <c r="K16" t="s">
        <v>58</v>
      </c>
      <c r="L16">
        <v>100000</v>
      </c>
      <c r="M16" t="str">
        <f t="shared" si="7"/>
        <v>YES</v>
      </c>
      <c r="N16" t="str">
        <f t="shared" si="8"/>
        <v>TY02CORRED025</v>
      </c>
    </row>
    <row r="17" spans="1:14" x14ac:dyDescent="0.35">
      <c r="A17" t="s">
        <v>121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05</v>
      </c>
      <c r="G17">
        <f t="shared" si="5"/>
        <v>20</v>
      </c>
      <c r="H17">
        <v>60389.5</v>
      </c>
      <c r="I17">
        <f t="shared" si="6"/>
        <v>3019.4749999999999</v>
      </c>
      <c r="J17" t="s">
        <v>18</v>
      </c>
      <c r="K17" t="s">
        <v>29</v>
      </c>
      <c r="L17">
        <v>100000</v>
      </c>
      <c r="M17" t="str">
        <f t="shared" si="7"/>
        <v>YES</v>
      </c>
      <c r="N17" t="str">
        <f t="shared" si="8"/>
        <v>HO05ODYWHI037</v>
      </c>
    </row>
    <row r="18" spans="1:14" x14ac:dyDescent="0.35">
      <c r="A18" t="s">
        <v>79</v>
      </c>
      <c r="B18" t="str">
        <f t="shared" si="0"/>
        <v>CR</v>
      </c>
      <c r="C18" t="str">
        <f t="shared" si="1"/>
        <v>CHRYSLER</v>
      </c>
      <c r="D18" t="str">
        <f t="shared" si="2"/>
        <v>CAR</v>
      </c>
      <c r="E18" t="str">
        <f t="shared" si="3"/>
        <v>CARAVAN</v>
      </c>
      <c r="F18" t="str">
        <f t="shared" si="4"/>
        <v>04</v>
      </c>
      <c r="G18">
        <f t="shared" si="5"/>
        <v>21</v>
      </c>
      <c r="H18">
        <v>52699.4</v>
      </c>
      <c r="I18">
        <f t="shared" si="6"/>
        <v>2509.4952380952382</v>
      </c>
      <c r="J18" t="s">
        <v>57</v>
      </c>
      <c r="K18" t="s">
        <v>41</v>
      </c>
      <c r="L18">
        <v>75000</v>
      </c>
      <c r="M18" t="str">
        <f t="shared" si="7"/>
        <v>YES</v>
      </c>
      <c r="N18" t="str">
        <f t="shared" si="8"/>
        <v>CR04CARRED048</v>
      </c>
    </row>
    <row r="19" spans="1:14" x14ac:dyDescent="0.35">
      <c r="A19" t="s">
        <v>27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06</v>
      </c>
      <c r="G19">
        <f t="shared" si="5"/>
        <v>19</v>
      </c>
      <c r="H19">
        <v>52229.5</v>
      </c>
      <c r="I19">
        <f t="shared" si="6"/>
        <v>2748.9210526315787</v>
      </c>
      <c r="J19" t="s">
        <v>21</v>
      </c>
      <c r="K19" t="s">
        <v>22</v>
      </c>
      <c r="L19">
        <v>75000</v>
      </c>
      <c r="M19" t="str">
        <f t="shared" si="7"/>
        <v>YES</v>
      </c>
      <c r="N19" t="str">
        <f t="shared" si="8"/>
        <v>FD06FCSGRE007</v>
      </c>
    </row>
    <row r="20" spans="1:14" x14ac:dyDescent="0.35">
      <c r="A20" t="s">
        <v>70</v>
      </c>
      <c r="B20" t="str">
        <f t="shared" si="0"/>
        <v>HO</v>
      </c>
      <c r="C20" t="str">
        <f t="shared" si="1"/>
        <v>HONDA</v>
      </c>
      <c r="D20" t="str">
        <f t="shared" si="2"/>
        <v>ODY</v>
      </c>
      <c r="E20" t="str">
        <f t="shared" si="3"/>
        <v>ODYSSEY</v>
      </c>
      <c r="F20" t="str">
        <f t="shared" si="4"/>
        <v>07</v>
      </c>
      <c r="G20">
        <f t="shared" si="5"/>
        <v>18</v>
      </c>
      <c r="H20">
        <v>50854.1</v>
      </c>
      <c r="I20">
        <f t="shared" si="6"/>
        <v>2825.2277777777776</v>
      </c>
      <c r="J20" t="s">
        <v>15</v>
      </c>
      <c r="K20" t="s">
        <v>52</v>
      </c>
      <c r="L20">
        <v>100000</v>
      </c>
      <c r="M20" t="str">
        <f t="shared" si="7"/>
        <v>YES</v>
      </c>
      <c r="N20" t="str">
        <f t="shared" si="8"/>
        <v>HO07ODYBLA038</v>
      </c>
    </row>
    <row r="21" spans="1:14" x14ac:dyDescent="0.35">
      <c r="A21" t="s">
        <v>55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F21" t="str">
        <f t="shared" si="4"/>
        <v>09</v>
      </c>
      <c r="G21">
        <f t="shared" si="5"/>
        <v>16</v>
      </c>
      <c r="H21">
        <v>48114.2</v>
      </c>
      <c r="I21">
        <f t="shared" si="6"/>
        <v>3007.1374999999998</v>
      </c>
      <c r="J21" t="s">
        <v>18</v>
      </c>
      <c r="K21" t="s">
        <v>29</v>
      </c>
      <c r="L21">
        <v>100000</v>
      </c>
      <c r="M21" t="str">
        <f t="shared" si="7"/>
        <v>YES</v>
      </c>
      <c r="N21" t="str">
        <f t="shared" si="8"/>
        <v>TY09CAMWHI024</v>
      </c>
    </row>
    <row r="22" spans="1:14" x14ac:dyDescent="0.35">
      <c r="A22" t="s">
        <v>119</v>
      </c>
      <c r="B22" t="str">
        <f t="shared" si="0"/>
        <v>FD</v>
      </c>
      <c r="C22" t="str">
        <f t="shared" si="1"/>
        <v>FORD</v>
      </c>
      <c r="D22" t="str">
        <f t="shared" si="2"/>
        <v>FCS</v>
      </c>
      <c r="E22" t="str">
        <f t="shared" si="3"/>
        <v>FOCUS</v>
      </c>
      <c r="F22" t="str">
        <f t="shared" si="4"/>
        <v>06</v>
      </c>
      <c r="G22">
        <f t="shared" si="5"/>
        <v>19</v>
      </c>
      <c r="H22">
        <v>46311.4</v>
      </c>
      <c r="I22">
        <f t="shared" si="6"/>
        <v>2437.4421052631578</v>
      </c>
      <c r="J22" t="s">
        <v>21</v>
      </c>
      <c r="K22" t="s">
        <v>26</v>
      </c>
      <c r="L22">
        <v>75000</v>
      </c>
      <c r="M22" t="str">
        <f t="shared" si="7"/>
        <v>YES</v>
      </c>
      <c r="N22" t="str">
        <f t="shared" si="8"/>
        <v>FD06FCSGRE006</v>
      </c>
    </row>
    <row r="23" spans="1:14" x14ac:dyDescent="0.35">
      <c r="A23" t="s">
        <v>17</v>
      </c>
      <c r="B23" t="str">
        <f t="shared" si="0"/>
        <v>FD</v>
      </c>
      <c r="C23" t="str">
        <f t="shared" si="1"/>
        <v>FORD</v>
      </c>
      <c r="D23" t="str">
        <f t="shared" si="2"/>
        <v>MTG</v>
      </c>
      <c r="E23" t="str">
        <f t="shared" si="3"/>
        <v>MUSTANG</v>
      </c>
      <c r="F23" t="str">
        <f t="shared" si="4"/>
        <v>06</v>
      </c>
      <c r="G23">
        <f t="shared" si="5"/>
        <v>19</v>
      </c>
      <c r="H23">
        <v>44974.8</v>
      </c>
      <c r="I23">
        <f t="shared" si="6"/>
        <v>2367.0947368421052</v>
      </c>
      <c r="J23" t="s">
        <v>18</v>
      </c>
      <c r="K23" t="s">
        <v>19</v>
      </c>
      <c r="L23">
        <v>50000</v>
      </c>
      <c r="M23" t="str">
        <f t="shared" si="7"/>
        <v>YES</v>
      </c>
      <c r="N23" t="str">
        <f t="shared" si="8"/>
        <v>FD06MTGWHI002</v>
      </c>
    </row>
    <row r="24" spans="1:14" x14ac:dyDescent="0.35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17</v>
      </c>
      <c r="H24">
        <v>44946.5</v>
      </c>
      <c r="I24">
        <f t="shared" si="6"/>
        <v>2643.9117647058824</v>
      </c>
      <c r="J24" t="s">
        <v>21</v>
      </c>
      <c r="K24" t="s">
        <v>22</v>
      </c>
      <c r="L24">
        <v>50000</v>
      </c>
      <c r="M24" t="str">
        <f t="shared" si="7"/>
        <v>YES</v>
      </c>
      <c r="N24" t="str">
        <f t="shared" si="8"/>
        <v>FD08MTGGRE003</v>
      </c>
    </row>
    <row r="25" spans="1:14" x14ac:dyDescent="0.35">
      <c r="A25" t="s">
        <v>71</v>
      </c>
      <c r="B25" t="str">
        <f t="shared" si="0"/>
        <v>HO</v>
      </c>
      <c r="C25" t="str">
        <f t="shared" si="1"/>
        <v>HONDA</v>
      </c>
      <c r="D25" t="str">
        <f t="shared" si="2"/>
        <v>ODY</v>
      </c>
      <c r="E25" t="str">
        <f t="shared" si="3"/>
        <v>ODYSSEY</v>
      </c>
      <c r="F25" t="str">
        <f t="shared" si="4"/>
        <v>08</v>
      </c>
      <c r="G25">
        <f t="shared" si="5"/>
        <v>17</v>
      </c>
      <c r="H25">
        <v>42504.6</v>
      </c>
      <c r="I25">
        <f t="shared" si="6"/>
        <v>2500.2705882352939</v>
      </c>
      <c r="J25" t="s">
        <v>18</v>
      </c>
      <c r="K25" t="s">
        <v>38</v>
      </c>
      <c r="L25">
        <v>100000</v>
      </c>
      <c r="M25" t="str">
        <f t="shared" si="7"/>
        <v>YES</v>
      </c>
      <c r="N25" t="str">
        <f t="shared" si="8"/>
        <v>HO08ODYWHI039</v>
      </c>
    </row>
    <row r="26" spans="1:14" x14ac:dyDescent="0.35">
      <c r="A26" t="s">
        <v>74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18</v>
      </c>
      <c r="H26">
        <v>42074.2</v>
      </c>
      <c r="I26">
        <f t="shared" si="6"/>
        <v>2337.4555555555553</v>
      </c>
      <c r="J26" t="s">
        <v>21</v>
      </c>
      <c r="K26" t="s">
        <v>58</v>
      </c>
      <c r="L26">
        <v>75000</v>
      </c>
      <c r="M26" t="str">
        <f t="shared" si="7"/>
        <v>YES</v>
      </c>
      <c r="N26" t="str">
        <f t="shared" si="8"/>
        <v>CR07PTCGRE043</v>
      </c>
    </row>
    <row r="27" spans="1:14" x14ac:dyDescent="0.35">
      <c r="A27" t="s">
        <v>14</v>
      </c>
      <c r="B27" t="str">
        <f t="shared" si="0"/>
        <v>FD</v>
      </c>
      <c r="C27" t="str">
        <f t="shared" si="1"/>
        <v>FORD</v>
      </c>
      <c r="D27" t="str">
        <f t="shared" si="2"/>
        <v>MTG</v>
      </c>
      <c r="E27" t="str">
        <f t="shared" si="3"/>
        <v>MUSTANG</v>
      </c>
      <c r="F27" t="str">
        <f t="shared" si="4"/>
        <v>06</v>
      </c>
      <c r="G27">
        <f t="shared" si="5"/>
        <v>19</v>
      </c>
      <c r="H27">
        <v>40326.800000000003</v>
      </c>
      <c r="I27">
        <f t="shared" si="6"/>
        <v>2122.4631578947369</v>
      </c>
      <c r="J27" t="s">
        <v>15</v>
      </c>
      <c r="K27" t="s">
        <v>16</v>
      </c>
      <c r="L27">
        <v>50000</v>
      </c>
      <c r="M27" t="str">
        <f t="shared" si="7"/>
        <v>YES</v>
      </c>
      <c r="N27" t="str">
        <f t="shared" si="8"/>
        <v>FD06MTGBLA001</v>
      </c>
    </row>
    <row r="28" spans="1:14" x14ac:dyDescent="0.35">
      <c r="A28" t="s">
        <v>23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08</v>
      </c>
      <c r="G28">
        <f t="shared" si="5"/>
        <v>17</v>
      </c>
      <c r="H28">
        <v>37558.800000000003</v>
      </c>
      <c r="I28">
        <f t="shared" si="6"/>
        <v>2209.3411764705884</v>
      </c>
      <c r="J28" t="s">
        <v>15</v>
      </c>
      <c r="K28" t="s">
        <v>24</v>
      </c>
      <c r="L28">
        <v>50000</v>
      </c>
      <c r="M28" t="str">
        <f t="shared" si="7"/>
        <v>YES</v>
      </c>
      <c r="N28" t="str">
        <f t="shared" si="8"/>
        <v>FD08MTGBLA004</v>
      </c>
    </row>
    <row r="29" spans="1:14" x14ac:dyDescent="0.35">
      <c r="A29" t="s">
        <v>25</v>
      </c>
      <c r="B29" t="str">
        <f t="shared" si="0"/>
        <v>FD</v>
      </c>
      <c r="C29" t="str">
        <f t="shared" si="1"/>
        <v>FORD</v>
      </c>
      <c r="D29" t="str">
        <f t="shared" si="2"/>
        <v>MTG</v>
      </c>
      <c r="E29" t="str">
        <f t="shared" si="3"/>
        <v>MUSTANG</v>
      </c>
      <c r="F29" t="str">
        <f t="shared" si="4"/>
        <v>08</v>
      </c>
      <c r="G29">
        <f t="shared" si="5"/>
        <v>17</v>
      </c>
      <c r="H29">
        <v>36438.5</v>
      </c>
      <c r="I29">
        <f t="shared" si="6"/>
        <v>2143.4411764705883</v>
      </c>
      <c r="J29" t="s">
        <v>18</v>
      </c>
      <c r="K29" t="s">
        <v>16</v>
      </c>
      <c r="L29">
        <v>50000</v>
      </c>
      <c r="M29" t="str">
        <f t="shared" si="7"/>
        <v>YES</v>
      </c>
      <c r="N29" t="str">
        <f t="shared" si="8"/>
        <v>FD08MTGWHI005</v>
      </c>
    </row>
    <row r="30" spans="1:14" x14ac:dyDescent="0.35">
      <c r="A30" t="s">
        <v>28</v>
      </c>
      <c r="B30" t="str">
        <f t="shared" si="0"/>
        <v>FD</v>
      </c>
      <c r="C30" t="str">
        <f t="shared" si="1"/>
        <v>FORD</v>
      </c>
      <c r="D30" t="str">
        <f t="shared" si="2"/>
        <v>FCS</v>
      </c>
      <c r="E30" t="str">
        <f t="shared" si="3"/>
        <v>FOCUS</v>
      </c>
      <c r="F30" t="str">
        <f t="shared" si="4"/>
        <v>09</v>
      </c>
      <c r="G30">
        <f t="shared" si="5"/>
        <v>16</v>
      </c>
      <c r="H30">
        <v>35137</v>
      </c>
      <c r="I30">
        <f t="shared" si="6"/>
        <v>2196.0625</v>
      </c>
      <c r="J30" t="s">
        <v>15</v>
      </c>
      <c r="K30" t="s">
        <v>29</v>
      </c>
      <c r="L30">
        <v>75000</v>
      </c>
      <c r="M30" t="str">
        <f t="shared" si="7"/>
        <v>YES</v>
      </c>
      <c r="N30" t="str">
        <f t="shared" si="8"/>
        <v>FD09FCSBLA008</v>
      </c>
    </row>
    <row r="31" spans="1:14" x14ac:dyDescent="0.35">
      <c r="A31" t="s">
        <v>66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10</v>
      </c>
      <c r="G31">
        <f t="shared" si="5"/>
        <v>15</v>
      </c>
      <c r="H31">
        <v>33477.199999999997</v>
      </c>
      <c r="I31">
        <f t="shared" si="6"/>
        <v>2231.813333333333</v>
      </c>
      <c r="J31" t="s">
        <v>15</v>
      </c>
      <c r="K31" t="s">
        <v>52</v>
      </c>
      <c r="L31">
        <v>75000</v>
      </c>
      <c r="M31" t="str">
        <f t="shared" si="7"/>
        <v>YES</v>
      </c>
      <c r="N31" t="str">
        <f t="shared" si="8"/>
        <v>HO10CIVBLA033</v>
      </c>
    </row>
    <row r="32" spans="1:14" x14ac:dyDescent="0.35">
      <c r="A32" t="s">
        <v>44</v>
      </c>
      <c r="B32" t="str">
        <f t="shared" si="0"/>
        <v>GM</v>
      </c>
      <c r="C32" t="str">
        <f t="shared" si="1"/>
        <v>GENERAL MOTORS</v>
      </c>
      <c r="D32" t="str">
        <f t="shared" si="2"/>
        <v>SLV</v>
      </c>
      <c r="E32" t="str">
        <f t="shared" si="3"/>
        <v>SILVERADO</v>
      </c>
      <c r="F32" t="str">
        <f t="shared" si="4"/>
        <v>10</v>
      </c>
      <c r="G32">
        <f t="shared" si="5"/>
        <v>15</v>
      </c>
      <c r="H32">
        <v>31144.400000000001</v>
      </c>
      <c r="I32">
        <f t="shared" si="6"/>
        <v>2076.2933333333335</v>
      </c>
      <c r="J32" t="s">
        <v>15</v>
      </c>
      <c r="K32" t="s">
        <v>45</v>
      </c>
      <c r="L32">
        <v>100000</v>
      </c>
      <c r="M32" t="str">
        <f t="shared" si="7"/>
        <v>YES</v>
      </c>
      <c r="N32" t="str">
        <f t="shared" si="8"/>
        <v>GM10SLVBLA017</v>
      </c>
    </row>
    <row r="33" spans="1:14" x14ac:dyDescent="0.35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14</v>
      </c>
      <c r="H33">
        <v>30555.3</v>
      </c>
      <c r="I33">
        <f t="shared" si="6"/>
        <v>2182.5214285714287</v>
      </c>
      <c r="J33" t="s">
        <v>15</v>
      </c>
      <c r="K33" t="s">
        <v>22</v>
      </c>
      <c r="L33">
        <v>75000</v>
      </c>
      <c r="M33" t="str">
        <f t="shared" si="7"/>
        <v>YES</v>
      </c>
      <c r="N33" t="str">
        <f t="shared" si="8"/>
        <v>HO11CIVBLA034</v>
      </c>
    </row>
    <row r="34" spans="1:14" x14ac:dyDescent="0.35">
      <c r="A34" t="s">
        <v>61</v>
      </c>
      <c r="B34" t="str">
        <f t="shared" ref="B34:B65" si="9">LEFT(A34,2)</f>
        <v>TY</v>
      </c>
      <c r="C34" t="str">
        <f t="shared" ref="C34:C65" si="10" xml:space="preserve"> VLOOKUP(B34,B$55:C$60,2)</f>
        <v>TOYOTA</v>
      </c>
      <c r="D34" t="str">
        <f t="shared" ref="D34:D53" si="11">MID(A34,5,3)</f>
        <v>COR</v>
      </c>
      <c r="E34" t="str">
        <f t="shared" ref="E34:E65" si="12" xml:space="preserve"> VLOOKUP(D34,D$54:E$65,2)</f>
        <v>COROLLA</v>
      </c>
      <c r="F34" t="str">
        <f t="shared" ref="F34:F53" si="13">MID(A34,3,2)</f>
        <v>12</v>
      </c>
      <c r="G34">
        <f t="shared" ref="G34:G65" si="14">IF(25-F34&lt;0,100-F34+25,25-F34)</f>
        <v>13</v>
      </c>
      <c r="H34">
        <v>29601.9</v>
      </c>
      <c r="I34">
        <f t="shared" ref="I34:I65" si="15">H34/G34</f>
        <v>2277.0692307692307</v>
      </c>
      <c r="J34" t="s">
        <v>15</v>
      </c>
      <c r="K34" t="s">
        <v>39</v>
      </c>
      <c r="L34">
        <v>100000</v>
      </c>
      <c r="M34" t="str">
        <f t="shared" ref="M34:M65" si="16">IF(H34&lt;=L34,"YES","NO")</f>
        <v>YES</v>
      </c>
      <c r="N34" t="str">
        <f t="shared" ref="N34:N53" si="17">CONCATENATE(B34,F34,D34,UPPER(LEFT(J34,3)),RIGHT(A34,3))</f>
        <v>TY12CORBLA028</v>
      </c>
    </row>
    <row r="35" spans="1:14" x14ac:dyDescent="0.35">
      <c r="A35" t="s">
        <v>80</v>
      </c>
      <c r="B35" t="str">
        <f t="shared" si="9"/>
        <v>HY</v>
      </c>
      <c r="C35" t="str">
        <f t="shared" si="10"/>
        <v>HYUNDAI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14</v>
      </c>
      <c r="H35">
        <v>29102.3</v>
      </c>
      <c r="I35">
        <f t="shared" si="15"/>
        <v>2078.735714285714</v>
      </c>
      <c r="J35" t="s">
        <v>15</v>
      </c>
      <c r="K35" t="s">
        <v>43</v>
      </c>
      <c r="L35">
        <v>100000</v>
      </c>
      <c r="M35" t="str">
        <f t="shared" si="16"/>
        <v>YES</v>
      </c>
      <c r="N35" t="str">
        <f t="shared" si="17"/>
        <v>HY11ELABLA049</v>
      </c>
    </row>
    <row r="36" spans="1:14" x14ac:dyDescent="0.35">
      <c r="A36" t="s">
        <v>120</v>
      </c>
      <c r="B36" t="str">
        <f t="shared" si="9"/>
        <v>GM</v>
      </c>
      <c r="C36" t="str">
        <f t="shared" si="10"/>
        <v>GENERAL MOTORS</v>
      </c>
      <c r="D36" t="str">
        <f t="shared" si="11"/>
        <v>CMR</v>
      </c>
      <c r="E36" t="str">
        <f t="shared" si="12"/>
        <v>CAMERO</v>
      </c>
      <c r="F36" t="str">
        <f t="shared" si="13"/>
        <v>09</v>
      </c>
      <c r="G36">
        <f t="shared" si="14"/>
        <v>16</v>
      </c>
      <c r="H36">
        <v>28464.799999999999</v>
      </c>
      <c r="I36">
        <f t="shared" si="15"/>
        <v>1779.05</v>
      </c>
      <c r="J36" t="s">
        <v>18</v>
      </c>
      <c r="K36" t="s">
        <v>39</v>
      </c>
      <c r="L36">
        <v>100000</v>
      </c>
      <c r="M36" t="str">
        <f t="shared" si="16"/>
        <v>YES</v>
      </c>
      <c r="N36" t="str">
        <f t="shared" si="17"/>
        <v>GM09CMRWHI014</v>
      </c>
    </row>
    <row r="37" spans="1:14" x14ac:dyDescent="0.35">
      <c r="A37" t="s">
        <v>30</v>
      </c>
      <c r="B37" t="str">
        <f t="shared" si="9"/>
        <v>FD</v>
      </c>
      <c r="C37" t="str">
        <f t="shared" si="10"/>
        <v>FORD</v>
      </c>
      <c r="D37" t="str">
        <f t="shared" si="11"/>
        <v>FCS</v>
      </c>
      <c r="E37" t="str">
        <f t="shared" si="12"/>
        <v>FOCUS</v>
      </c>
      <c r="F37" t="str">
        <f t="shared" si="13"/>
        <v>13</v>
      </c>
      <c r="G37">
        <f t="shared" si="14"/>
        <v>12</v>
      </c>
      <c r="H37">
        <v>27637.1</v>
      </c>
      <c r="I37">
        <f t="shared" si="15"/>
        <v>2303.0916666666667</v>
      </c>
      <c r="J37" t="s">
        <v>15</v>
      </c>
      <c r="K37" t="s">
        <v>16</v>
      </c>
      <c r="L37">
        <v>75000</v>
      </c>
      <c r="M37" t="str">
        <f t="shared" si="16"/>
        <v>YES</v>
      </c>
      <c r="N37" t="str">
        <f t="shared" si="17"/>
        <v>FD13FCSBLA009</v>
      </c>
    </row>
    <row r="38" spans="1:14" x14ac:dyDescent="0.35">
      <c r="A38" t="s">
        <v>31</v>
      </c>
      <c r="B38" t="str">
        <f t="shared" si="9"/>
        <v>FD</v>
      </c>
      <c r="C38" t="str">
        <f t="shared" si="10"/>
        <v>FORD</v>
      </c>
      <c r="D38" t="str">
        <f t="shared" si="11"/>
        <v>FCS</v>
      </c>
      <c r="E38" t="str">
        <f t="shared" si="12"/>
        <v>FOCUS</v>
      </c>
      <c r="F38" t="str">
        <f t="shared" si="13"/>
        <v>13</v>
      </c>
      <c r="G38">
        <f t="shared" si="14"/>
        <v>12</v>
      </c>
      <c r="H38">
        <v>27534.799999999999</v>
      </c>
      <c r="I38">
        <f t="shared" si="15"/>
        <v>2294.5666666666666</v>
      </c>
      <c r="J38" t="s">
        <v>18</v>
      </c>
      <c r="K38" t="s">
        <v>32</v>
      </c>
      <c r="L38">
        <v>75000</v>
      </c>
      <c r="M38" t="str">
        <f t="shared" si="16"/>
        <v>YES</v>
      </c>
      <c r="N38" t="str">
        <f t="shared" si="17"/>
        <v>FD13FCSWHI010</v>
      </c>
    </row>
    <row r="39" spans="1:14" x14ac:dyDescent="0.35">
      <c r="A39" t="s">
        <v>75</v>
      </c>
      <c r="B39" t="str">
        <f t="shared" si="9"/>
        <v>CR</v>
      </c>
      <c r="C39" t="str">
        <f t="shared" si="10"/>
        <v>CHRYSLER</v>
      </c>
      <c r="D39" t="str">
        <f t="shared" si="11"/>
        <v>PTC</v>
      </c>
      <c r="E39" t="str">
        <f t="shared" si="12"/>
        <v>PT CRUISER</v>
      </c>
      <c r="F39" t="str">
        <f t="shared" si="13"/>
        <v>11</v>
      </c>
      <c r="G39">
        <f t="shared" si="14"/>
        <v>14</v>
      </c>
      <c r="H39">
        <v>27394.2</v>
      </c>
      <c r="I39">
        <f t="shared" si="15"/>
        <v>1956.7285714285715</v>
      </c>
      <c r="J39" t="s">
        <v>15</v>
      </c>
      <c r="K39" t="s">
        <v>36</v>
      </c>
      <c r="L39">
        <v>75000</v>
      </c>
      <c r="M39" t="str">
        <f t="shared" si="16"/>
        <v>YES</v>
      </c>
      <c r="N39" t="str">
        <f t="shared" si="17"/>
        <v>CR11PTCBLA044</v>
      </c>
    </row>
    <row r="40" spans="1:14" x14ac:dyDescent="0.35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13</v>
      </c>
      <c r="H40">
        <v>24513.200000000001</v>
      </c>
      <c r="I40">
        <f t="shared" si="15"/>
        <v>1885.6307692307694</v>
      </c>
      <c r="J40" t="s">
        <v>15</v>
      </c>
      <c r="K40" t="s">
        <v>45</v>
      </c>
      <c r="L40">
        <v>75000</v>
      </c>
      <c r="M40" t="str">
        <f t="shared" si="16"/>
        <v>YES</v>
      </c>
      <c r="N40" t="str">
        <f t="shared" si="17"/>
        <v>HO12CIVBLA035</v>
      </c>
    </row>
    <row r="41" spans="1:14" x14ac:dyDescent="0.35">
      <c r="A41" t="s">
        <v>65</v>
      </c>
      <c r="B41" t="str">
        <f t="shared" si="9"/>
        <v>HO</v>
      </c>
      <c r="C41" t="str">
        <f t="shared" si="10"/>
        <v>HONDA</v>
      </c>
      <c r="D41" t="str">
        <f t="shared" si="11"/>
        <v>CIV</v>
      </c>
      <c r="E41" t="str">
        <f t="shared" si="12"/>
        <v>CIVIC</v>
      </c>
      <c r="F41" t="str">
        <f t="shared" si="13"/>
        <v>10</v>
      </c>
      <c r="G41">
        <f t="shared" si="14"/>
        <v>15</v>
      </c>
      <c r="H41">
        <v>22573</v>
      </c>
      <c r="I41">
        <f t="shared" si="15"/>
        <v>1504.8666666666666</v>
      </c>
      <c r="J41" t="s">
        <v>48</v>
      </c>
      <c r="K41" t="s">
        <v>43</v>
      </c>
      <c r="L41">
        <v>75000</v>
      </c>
      <c r="M41" t="str">
        <f t="shared" si="16"/>
        <v>YES</v>
      </c>
      <c r="N41" t="str">
        <f t="shared" si="17"/>
        <v>HO10CIVBLU032</v>
      </c>
    </row>
    <row r="42" spans="1:14" x14ac:dyDescent="0.35">
      <c r="A42" t="s">
        <v>35</v>
      </c>
      <c r="B42" t="str">
        <f t="shared" si="9"/>
        <v>FD</v>
      </c>
      <c r="C42" t="str">
        <f t="shared" si="10"/>
        <v>FORD</v>
      </c>
      <c r="D42" t="str">
        <f t="shared" si="11"/>
        <v>FCS</v>
      </c>
      <c r="E42" t="str">
        <f t="shared" si="12"/>
        <v>FOCUS</v>
      </c>
      <c r="F42" t="str">
        <f t="shared" si="13"/>
        <v>13</v>
      </c>
      <c r="G42">
        <f t="shared" si="14"/>
        <v>12</v>
      </c>
      <c r="H42">
        <v>22521.599999999999</v>
      </c>
      <c r="I42">
        <f t="shared" si="15"/>
        <v>1876.8</v>
      </c>
      <c r="J42" t="s">
        <v>15</v>
      </c>
      <c r="K42" t="s">
        <v>36</v>
      </c>
      <c r="L42">
        <v>75000</v>
      </c>
      <c r="M42" t="str">
        <f t="shared" si="16"/>
        <v>YES</v>
      </c>
      <c r="N42" t="str">
        <f t="shared" si="17"/>
        <v>FD13FCSBLA012</v>
      </c>
    </row>
    <row r="43" spans="1:14" x14ac:dyDescent="0.35">
      <c r="A43" t="s">
        <v>81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13</v>
      </c>
      <c r="H43">
        <v>22282</v>
      </c>
      <c r="I43">
        <f t="shared" si="15"/>
        <v>1714</v>
      </c>
      <c r="J43" t="s">
        <v>48</v>
      </c>
      <c r="K43" t="s">
        <v>19</v>
      </c>
      <c r="L43">
        <v>100000</v>
      </c>
      <c r="M43" t="str">
        <f t="shared" si="16"/>
        <v>YES</v>
      </c>
      <c r="N43" t="str">
        <f t="shared" si="17"/>
        <v>HY12ELABLU050</v>
      </c>
    </row>
    <row r="44" spans="1:14" x14ac:dyDescent="0.35">
      <c r="A44" t="s">
        <v>83</v>
      </c>
      <c r="B44" t="str">
        <f t="shared" si="9"/>
        <v>HY</v>
      </c>
      <c r="C44" t="str">
        <f t="shared" si="10"/>
        <v>HYUNDAI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12</v>
      </c>
      <c r="H44">
        <v>22188.5</v>
      </c>
      <c r="I44">
        <f t="shared" si="15"/>
        <v>1849.0416666666667</v>
      </c>
      <c r="J44" t="s">
        <v>48</v>
      </c>
      <c r="K44" t="s">
        <v>26</v>
      </c>
      <c r="L44">
        <v>100000</v>
      </c>
      <c r="M44" t="str">
        <f t="shared" si="16"/>
        <v>YES</v>
      </c>
      <c r="N44" t="str">
        <f t="shared" si="17"/>
        <v>HY13ELABLU052</v>
      </c>
    </row>
    <row r="45" spans="1:14" x14ac:dyDescent="0.35">
      <c r="A45" t="s">
        <v>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CAMRY</v>
      </c>
      <c r="F45" t="str">
        <f t="shared" si="13"/>
        <v>12</v>
      </c>
      <c r="G45">
        <f t="shared" si="14"/>
        <v>13</v>
      </c>
      <c r="H45">
        <v>22128.2</v>
      </c>
      <c r="I45">
        <f t="shared" si="15"/>
        <v>1702.1692307692308</v>
      </c>
      <c r="J45" t="s">
        <v>48</v>
      </c>
      <c r="K45" t="s">
        <v>50</v>
      </c>
      <c r="L45">
        <v>100000</v>
      </c>
      <c r="M45" t="str">
        <f t="shared" si="16"/>
        <v>YES</v>
      </c>
      <c r="N45" t="str">
        <f t="shared" si="17"/>
        <v>TY12CAMBLU029</v>
      </c>
    </row>
    <row r="46" spans="1:14" x14ac:dyDescent="0.35">
      <c r="A46" t="s">
        <v>82</v>
      </c>
      <c r="B46" t="str">
        <f t="shared" si="9"/>
        <v>HY</v>
      </c>
      <c r="C46" t="str">
        <f t="shared" si="10"/>
        <v>HYUNDAI</v>
      </c>
      <c r="D46" t="str">
        <f t="shared" si="11"/>
        <v>ELA</v>
      </c>
      <c r="E46" t="str">
        <f t="shared" si="12"/>
        <v>ELANTRA</v>
      </c>
      <c r="F46" t="str">
        <f t="shared" si="13"/>
        <v>13</v>
      </c>
      <c r="G46">
        <f t="shared" si="14"/>
        <v>12</v>
      </c>
      <c r="H46">
        <v>20223.900000000001</v>
      </c>
      <c r="I46">
        <f t="shared" si="15"/>
        <v>1685.325</v>
      </c>
      <c r="J46" t="s">
        <v>15</v>
      </c>
      <c r="K46" t="s">
        <v>32</v>
      </c>
      <c r="L46">
        <v>100000</v>
      </c>
      <c r="M46" t="str">
        <f t="shared" si="16"/>
        <v>YES</v>
      </c>
      <c r="N46" t="str">
        <f t="shared" si="17"/>
        <v>HY13ELABLA051</v>
      </c>
    </row>
    <row r="47" spans="1:14" x14ac:dyDescent="0.35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13</v>
      </c>
      <c r="H47">
        <v>19421.099999999999</v>
      </c>
      <c r="I47">
        <f t="shared" si="15"/>
        <v>1493.9307692307691</v>
      </c>
      <c r="J47" t="s">
        <v>15</v>
      </c>
      <c r="K47" t="s">
        <v>41</v>
      </c>
      <c r="L47">
        <v>100000</v>
      </c>
      <c r="M47" t="str">
        <f t="shared" si="16"/>
        <v>YES</v>
      </c>
      <c r="N47" t="str">
        <f t="shared" si="17"/>
        <v>GM12CMRBLA015</v>
      </c>
    </row>
    <row r="48" spans="1:14" x14ac:dyDescent="0.35">
      <c r="A48" t="s">
        <v>33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13</v>
      </c>
      <c r="H48">
        <v>19341.7</v>
      </c>
      <c r="I48">
        <f t="shared" si="15"/>
        <v>1487.823076923077</v>
      </c>
      <c r="J48" t="s">
        <v>18</v>
      </c>
      <c r="K48" t="s">
        <v>34</v>
      </c>
      <c r="L48">
        <v>75000</v>
      </c>
      <c r="M48" t="str">
        <f t="shared" si="16"/>
        <v>YES</v>
      </c>
      <c r="N48" t="str">
        <f t="shared" si="17"/>
        <v>FD12FCSWHI011</v>
      </c>
    </row>
    <row r="49" spans="1:14" x14ac:dyDescent="0.35">
      <c r="A49" t="s">
        <v>60</v>
      </c>
      <c r="B49" t="str">
        <f t="shared" si="9"/>
        <v>TY</v>
      </c>
      <c r="C49" t="str">
        <f t="shared" si="10"/>
        <v>TOYOTA</v>
      </c>
      <c r="D49" t="str">
        <f t="shared" si="11"/>
        <v>COR</v>
      </c>
      <c r="E49" t="str">
        <f t="shared" si="12"/>
        <v>COROLLA</v>
      </c>
      <c r="F49" t="str">
        <f t="shared" si="13"/>
        <v>14</v>
      </c>
      <c r="G49">
        <f t="shared" si="14"/>
        <v>11</v>
      </c>
      <c r="H49">
        <v>17556.3</v>
      </c>
      <c r="I49">
        <f t="shared" si="15"/>
        <v>1596.0272727272727</v>
      </c>
      <c r="J49" t="s">
        <v>48</v>
      </c>
      <c r="K49" t="s">
        <v>32</v>
      </c>
      <c r="L49">
        <v>100000</v>
      </c>
      <c r="M49" t="str">
        <f t="shared" si="16"/>
        <v>YES</v>
      </c>
      <c r="N49" t="str">
        <f t="shared" si="17"/>
        <v>TY14CORBLU027</v>
      </c>
    </row>
    <row r="50" spans="1:14" x14ac:dyDescent="0.3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11</v>
      </c>
      <c r="H50">
        <v>14289.6</v>
      </c>
      <c r="I50">
        <f t="shared" si="15"/>
        <v>1299.0545454545454</v>
      </c>
      <c r="J50" t="s">
        <v>18</v>
      </c>
      <c r="K50" t="s">
        <v>43</v>
      </c>
      <c r="L50">
        <v>100000</v>
      </c>
      <c r="M50" t="str">
        <f t="shared" si="16"/>
        <v>YES</v>
      </c>
      <c r="N50" t="str">
        <f t="shared" si="17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12</v>
      </c>
      <c r="H51">
        <v>13867.6</v>
      </c>
      <c r="I51">
        <f t="shared" si="15"/>
        <v>1155.6333333333334</v>
      </c>
      <c r="J51" t="s">
        <v>15</v>
      </c>
      <c r="K51" t="s">
        <v>50</v>
      </c>
      <c r="L51">
        <v>75000</v>
      </c>
      <c r="M51" t="str">
        <f t="shared" si="16"/>
        <v>YES</v>
      </c>
      <c r="N51" t="str">
        <f t="shared" si="17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12</v>
      </c>
      <c r="H52">
        <v>13682.9</v>
      </c>
      <c r="I52">
        <f t="shared" si="15"/>
        <v>1140.2416666666666</v>
      </c>
      <c r="J52" t="s">
        <v>15</v>
      </c>
      <c r="K52" t="s">
        <v>38</v>
      </c>
      <c r="L52">
        <v>75000</v>
      </c>
      <c r="M52" t="str">
        <f t="shared" si="16"/>
        <v>YES</v>
      </c>
      <c r="N52" t="str">
        <f t="shared" si="17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11</v>
      </c>
      <c r="H53">
        <v>3708.1</v>
      </c>
      <c r="I53">
        <f t="shared" si="15"/>
        <v>337.09999999999997</v>
      </c>
      <c r="J53" t="s">
        <v>15</v>
      </c>
      <c r="K53" t="s">
        <v>19</v>
      </c>
      <c r="L53">
        <v>100000</v>
      </c>
      <c r="M53" t="str">
        <f t="shared" si="16"/>
        <v>YES</v>
      </c>
      <c r="N53" t="str">
        <f t="shared" si="17"/>
        <v>HO14ODYBLA041</v>
      </c>
    </row>
    <row r="55" spans="1:14" x14ac:dyDescent="0.35">
      <c r="B55" t="s">
        <v>88</v>
      </c>
      <c r="C55" t="s">
        <v>94</v>
      </c>
      <c r="D55" t="s">
        <v>102</v>
      </c>
      <c r="E55" t="s">
        <v>115</v>
      </c>
    </row>
    <row r="56" spans="1:14" x14ac:dyDescent="0.35">
      <c r="B56" t="s">
        <v>84</v>
      </c>
      <c r="C56" t="s">
        <v>90</v>
      </c>
      <c r="D56" t="s">
        <v>99</v>
      </c>
      <c r="E56" t="s">
        <v>116</v>
      </c>
    </row>
    <row r="57" spans="1:14" x14ac:dyDescent="0.35">
      <c r="B57" t="s">
        <v>85</v>
      </c>
      <c r="C57" t="s">
        <v>91</v>
      </c>
      <c r="D57" t="s">
        <v>103</v>
      </c>
      <c r="E57" t="s">
        <v>109</v>
      </c>
    </row>
    <row r="58" spans="1:14" x14ac:dyDescent="0.35">
      <c r="B58" t="s">
        <v>89</v>
      </c>
      <c r="C58" t="s">
        <v>95</v>
      </c>
      <c r="D58" t="s">
        <v>98</v>
      </c>
      <c r="E58" t="s">
        <v>117</v>
      </c>
    </row>
    <row r="59" spans="1:14" x14ac:dyDescent="0.35">
      <c r="B59" t="s">
        <v>87</v>
      </c>
      <c r="C59" t="s">
        <v>93</v>
      </c>
      <c r="D59" t="s">
        <v>100</v>
      </c>
      <c r="E59" t="s">
        <v>114</v>
      </c>
    </row>
    <row r="60" spans="1:14" x14ac:dyDescent="0.35">
      <c r="B60" t="s">
        <v>86</v>
      </c>
      <c r="C60" t="s">
        <v>92</v>
      </c>
      <c r="D60" t="s">
        <v>96</v>
      </c>
      <c r="E60" t="s">
        <v>107</v>
      </c>
    </row>
    <row r="61" spans="1:14" x14ac:dyDescent="0.35">
      <c r="D61" t="s">
        <v>105</v>
      </c>
      <c r="E61" t="s">
        <v>111</v>
      </c>
    </row>
    <row r="62" spans="1:14" x14ac:dyDescent="0.35">
      <c r="D62" t="s">
        <v>106</v>
      </c>
      <c r="E62" t="s">
        <v>112</v>
      </c>
    </row>
    <row r="63" spans="1:14" x14ac:dyDescent="0.35">
      <c r="D63" t="s">
        <v>101</v>
      </c>
      <c r="E63" t="s">
        <v>113</v>
      </c>
    </row>
    <row r="64" spans="1:14" x14ac:dyDescent="0.35">
      <c r="D64" t="s">
        <v>97</v>
      </c>
      <c r="E64" t="s">
        <v>108</v>
      </c>
    </row>
    <row r="65" spans="4:5" x14ac:dyDescent="0.35">
      <c r="D65" t="s">
        <v>104</v>
      </c>
      <c r="E65" t="s">
        <v>110</v>
      </c>
    </row>
  </sheetData>
  <sortState xmlns:xlrd2="http://schemas.microsoft.com/office/spreadsheetml/2017/richdata2" ref="A2:N53">
    <sortCondition descending="1" ref="H2:H53"/>
  </sortState>
  <conditionalFormatting sqref="H1:H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merlvyn bachor</dc:creator>
  <cp:lastModifiedBy>merlvyn bachor</cp:lastModifiedBy>
  <dcterms:created xsi:type="dcterms:W3CDTF">2025-02-18T16:44:38Z</dcterms:created>
  <dcterms:modified xsi:type="dcterms:W3CDTF">2025-02-18T16:44:38Z</dcterms:modified>
</cp:coreProperties>
</file>