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NSA-K Files\2-G-Indus-21-22\S8\Gestion de production\TDs et Corr\"/>
    </mc:Choice>
  </mc:AlternateContent>
  <bookViews>
    <workbookView xWindow="0" yWindow="0" windowWidth="20490" windowHeight="7770"/>
  </bookViews>
  <sheets>
    <sheet name="Ex1" sheetId="1" r:id="rId1"/>
    <sheet name="Ex2" sheetId="2" r:id="rId2"/>
    <sheet name="Ex3" sheetId="3" r:id="rId3"/>
    <sheet name="Ex4" sheetId="5" r:id="rId4"/>
    <sheet name="Ex4 Q1.5 Wagner-Whitin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3" l="1"/>
  <c r="O29" i="3"/>
  <c r="G32" i="5" l="1"/>
  <c r="W71" i="5" l="1"/>
  <c r="S71" i="5"/>
  <c r="Y70" i="5"/>
  <c r="X70" i="5"/>
  <c r="W70" i="5"/>
  <c r="V70" i="5"/>
  <c r="U70" i="5"/>
  <c r="T70" i="5"/>
  <c r="S70" i="5"/>
  <c r="R70" i="5"/>
  <c r="Z70" i="5" s="1"/>
  <c r="Q70" i="5"/>
  <c r="Y69" i="5"/>
  <c r="Y71" i="5" s="1"/>
  <c r="X69" i="5"/>
  <c r="X71" i="5" s="1"/>
  <c r="W69" i="5"/>
  <c r="V69" i="5"/>
  <c r="V71" i="5" s="1"/>
  <c r="U69" i="5"/>
  <c r="U71" i="5" s="1"/>
  <c r="T69" i="5"/>
  <c r="T71" i="5" s="1"/>
  <c r="S69" i="5"/>
  <c r="R69" i="5"/>
  <c r="R71" i="5" s="1"/>
  <c r="Q69" i="5"/>
  <c r="Q71" i="5" s="1"/>
  <c r="P69" i="5"/>
  <c r="Z69" i="5" s="1"/>
  <c r="Z68" i="5"/>
  <c r="Z67" i="5"/>
  <c r="Z66" i="5"/>
  <c r="V64" i="5"/>
  <c r="R64" i="5"/>
  <c r="Y63" i="5"/>
  <c r="X63" i="5"/>
  <c r="W63" i="5"/>
  <c r="V63" i="5"/>
  <c r="U63" i="5"/>
  <c r="T63" i="5"/>
  <c r="S63" i="5"/>
  <c r="R63" i="5"/>
  <c r="Q63" i="5"/>
  <c r="Z63" i="5" s="1"/>
  <c r="Y62" i="5"/>
  <c r="Y64" i="5" s="1"/>
  <c r="X62" i="5"/>
  <c r="X64" i="5" s="1"/>
  <c r="W62" i="5"/>
  <c r="W64" i="5" s="1"/>
  <c r="V62" i="5"/>
  <c r="U62" i="5"/>
  <c r="U64" i="5" s="1"/>
  <c r="T62" i="5"/>
  <c r="T64" i="5" s="1"/>
  <c r="S62" i="5"/>
  <c r="S64" i="5" s="1"/>
  <c r="R62" i="5"/>
  <c r="Q62" i="5"/>
  <c r="Q64" i="5" s="1"/>
  <c r="P62" i="5"/>
  <c r="Z62" i="5" s="1"/>
  <c r="Z61" i="5"/>
  <c r="Z60" i="5"/>
  <c r="Z59" i="5"/>
  <c r="Y57" i="5"/>
  <c r="U57" i="5"/>
  <c r="Q57" i="5"/>
  <c r="Y56" i="5"/>
  <c r="X56" i="5"/>
  <c r="W56" i="5"/>
  <c r="V56" i="5"/>
  <c r="U56" i="5"/>
  <c r="T56" i="5"/>
  <c r="S56" i="5"/>
  <c r="R56" i="5"/>
  <c r="Q56" i="5"/>
  <c r="Z56" i="5" s="1"/>
  <c r="Y55" i="5"/>
  <c r="X55" i="5"/>
  <c r="X57" i="5" s="1"/>
  <c r="W55" i="5"/>
  <c r="W57" i="5" s="1"/>
  <c r="V55" i="5"/>
  <c r="V57" i="5" s="1"/>
  <c r="U55" i="5"/>
  <c r="T55" i="5"/>
  <c r="T57" i="5" s="1"/>
  <c r="S55" i="5"/>
  <c r="S57" i="5" s="1"/>
  <c r="R55" i="5"/>
  <c r="Z55" i="5" s="1"/>
  <c r="Q55" i="5"/>
  <c r="P55" i="5"/>
  <c r="P57" i="5" s="1"/>
  <c r="Z54" i="5"/>
  <c r="Z53" i="5"/>
  <c r="Z52" i="5"/>
  <c r="X50" i="5"/>
  <c r="T50" i="5"/>
  <c r="P50" i="5"/>
  <c r="Y49" i="5"/>
  <c r="X49" i="5"/>
  <c r="W49" i="5"/>
  <c r="V49" i="5"/>
  <c r="U49" i="5"/>
  <c r="T49" i="5"/>
  <c r="S49" i="5"/>
  <c r="R49" i="5"/>
  <c r="Q49" i="5"/>
  <c r="Z49" i="5" s="1"/>
  <c r="Y48" i="5"/>
  <c r="Y50" i="5" s="1"/>
  <c r="X48" i="5"/>
  <c r="W48" i="5"/>
  <c r="W50" i="5" s="1"/>
  <c r="V48" i="5"/>
  <c r="V50" i="5" s="1"/>
  <c r="U48" i="5"/>
  <c r="U50" i="5" s="1"/>
  <c r="T48" i="5"/>
  <c r="S48" i="5"/>
  <c r="S50" i="5" s="1"/>
  <c r="R48" i="5"/>
  <c r="R50" i="5" s="1"/>
  <c r="Q48" i="5"/>
  <c r="Q50" i="5" s="1"/>
  <c r="P48" i="5"/>
  <c r="Z48" i="5" s="1"/>
  <c r="Z47" i="5"/>
  <c r="Z46" i="5"/>
  <c r="Z45" i="5"/>
  <c r="W43" i="5"/>
  <c r="S43" i="5"/>
  <c r="Y42" i="5"/>
  <c r="X42" i="5"/>
  <c r="W42" i="5"/>
  <c r="V42" i="5"/>
  <c r="U42" i="5"/>
  <c r="T42" i="5"/>
  <c r="S42" i="5"/>
  <c r="R42" i="5"/>
  <c r="Z42" i="5" s="1"/>
  <c r="Q42" i="5"/>
  <c r="Y41" i="5"/>
  <c r="Y43" i="5" s="1"/>
  <c r="X41" i="5"/>
  <c r="X43" i="5" s="1"/>
  <c r="W41" i="5"/>
  <c r="V41" i="5"/>
  <c r="V43" i="5" s="1"/>
  <c r="U41" i="5"/>
  <c r="U43" i="5" s="1"/>
  <c r="T41" i="5"/>
  <c r="T43" i="5" s="1"/>
  <c r="S41" i="5"/>
  <c r="R41" i="5"/>
  <c r="R43" i="5" s="1"/>
  <c r="Q41" i="5"/>
  <c r="Q43" i="5" s="1"/>
  <c r="P41" i="5"/>
  <c r="Z41" i="5" s="1"/>
  <c r="Z40" i="5"/>
  <c r="Z39" i="5"/>
  <c r="Z38" i="5"/>
  <c r="V36" i="5"/>
  <c r="R36" i="5"/>
  <c r="Y35" i="5"/>
  <c r="X35" i="5"/>
  <c r="W35" i="5"/>
  <c r="V35" i="5"/>
  <c r="U35" i="5"/>
  <c r="T35" i="5"/>
  <c r="S35" i="5"/>
  <c r="R35" i="5"/>
  <c r="Q35" i="5"/>
  <c r="Z35" i="5" s="1"/>
  <c r="Y34" i="5"/>
  <c r="Y36" i="5" s="1"/>
  <c r="X34" i="5"/>
  <c r="X36" i="5" s="1"/>
  <c r="W34" i="5"/>
  <c r="W36" i="5" s="1"/>
  <c r="V34" i="5"/>
  <c r="U34" i="5"/>
  <c r="U36" i="5" s="1"/>
  <c r="T34" i="5"/>
  <c r="T36" i="5" s="1"/>
  <c r="S34" i="5"/>
  <c r="S36" i="5" s="1"/>
  <c r="R34" i="5"/>
  <c r="Q34" i="5"/>
  <c r="Q36" i="5" s="1"/>
  <c r="P34" i="5"/>
  <c r="Z34" i="5" s="1"/>
  <c r="Z33" i="5"/>
  <c r="Z32" i="5"/>
  <c r="Z31" i="5"/>
  <c r="Y29" i="5"/>
  <c r="U29" i="5"/>
  <c r="Q29" i="5"/>
  <c r="Y28" i="5"/>
  <c r="X28" i="5"/>
  <c r="W28" i="5"/>
  <c r="V28" i="5"/>
  <c r="U28" i="5"/>
  <c r="T28" i="5"/>
  <c r="S28" i="5"/>
  <c r="R28" i="5"/>
  <c r="Q28" i="5"/>
  <c r="Z28" i="5" s="1"/>
  <c r="Y27" i="5"/>
  <c r="X27" i="5"/>
  <c r="X29" i="5" s="1"/>
  <c r="W27" i="5"/>
  <c r="W29" i="5" s="1"/>
  <c r="V27" i="5"/>
  <c r="V29" i="5" s="1"/>
  <c r="U27" i="5"/>
  <c r="T27" i="5"/>
  <c r="T29" i="5" s="1"/>
  <c r="S27" i="5"/>
  <c r="S29" i="5" s="1"/>
  <c r="R27" i="5"/>
  <c r="R29" i="5" s="1"/>
  <c r="Q27" i="5"/>
  <c r="P27" i="5"/>
  <c r="P29" i="5" s="1"/>
  <c r="Z29" i="5" s="1"/>
  <c r="Z26" i="5"/>
  <c r="Z25" i="5"/>
  <c r="Z24" i="5"/>
  <c r="X22" i="5"/>
  <c r="T22" i="5"/>
  <c r="P22" i="5"/>
  <c r="Y21" i="5"/>
  <c r="X21" i="5"/>
  <c r="W21" i="5"/>
  <c r="V21" i="5"/>
  <c r="U21" i="5"/>
  <c r="T21" i="5"/>
  <c r="S21" i="5"/>
  <c r="R21" i="5"/>
  <c r="Q21" i="5"/>
  <c r="Z21" i="5" s="1"/>
  <c r="Y20" i="5"/>
  <c r="Y22" i="5" s="1"/>
  <c r="X20" i="5"/>
  <c r="W20" i="5"/>
  <c r="W22" i="5" s="1"/>
  <c r="V20" i="5"/>
  <c r="V22" i="5" s="1"/>
  <c r="U20" i="5"/>
  <c r="U22" i="5" s="1"/>
  <c r="T20" i="5"/>
  <c r="S20" i="5"/>
  <c r="S22" i="5" s="1"/>
  <c r="R20" i="5"/>
  <c r="R22" i="5" s="1"/>
  <c r="Q20" i="5"/>
  <c r="Q22" i="5" s="1"/>
  <c r="P20" i="5"/>
  <c r="Z20" i="5" s="1"/>
  <c r="Z19" i="5"/>
  <c r="Z18" i="5"/>
  <c r="Z17" i="5"/>
  <c r="W15" i="5"/>
  <c r="S15" i="5"/>
  <c r="Y14" i="5"/>
  <c r="X14" i="5"/>
  <c r="W14" i="5"/>
  <c r="V14" i="5"/>
  <c r="U14" i="5"/>
  <c r="T14" i="5"/>
  <c r="S14" i="5"/>
  <c r="R14" i="5"/>
  <c r="Z14" i="5" s="1"/>
  <c r="Q14" i="5"/>
  <c r="Y13" i="5"/>
  <c r="Y15" i="5" s="1"/>
  <c r="X13" i="5"/>
  <c r="X15" i="5" s="1"/>
  <c r="W13" i="5"/>
  <c r="V13" i="5"/>
  <c r="V15" i="5" s="1"/>
  <c r="U13" i="5"/>
  <c r="U15" i="5" s="1"/>
  <c r="T13" i="5"/>
  <c r="T15" i="5" s="1"/>
  <c r="S13" i="5"/>
  <c r="R13" i="5"/>
  <c r="R15" i="5" s="1"/>
  <c r="Q13" i="5"/>
  <c r="Q15" i="5" s="1"/>
  <c r="P13" i="5"/>
  <c r="Z13" i="5" s="1"/>
  <c r="Z12" i="5"/>
  <c r="Z11" i="5"/>
  <c r="Z10" i="5"/>
  <c r="V8" i="5"/>
  <c r="R8" i="5"/>
  <c r="Y7" i="5"/>
  <c r="X7" i="5"/>
  <c r="W7" i="5"/>
  <c r="V7" i="5"/>
  <c r="U7" i="5"/>
  <c r="T7" i="5"/>
  <c r="S7" i="5"/>
  <c r="R7" i="5"/>
  <c r="Q7" i="5"/>
  <c r="Z7" i="5" s="1"/>
  <c r="Y6" i="5"/>
  <c r="Y8" i="5" s="1"/>
  <c r="X6" i="5"/>
  <c r="X8" i="5" s="1"/>
  <c r="W6" i="5"/>
  <c r="W8" i="5" s="1"/>
  <c r="V6" i="5"/>
  <c r="U6" i="5"/>
  <c r="U8" i="5" s="1"/>
  <c r="T6" i="5"/>
  <c r="T8" i="5" s="1"/>
  <c r="S6" i="5"/>
  <c r="S8" i="5" s="1"/>
  <c r="R6" i="5"/>
  <c r="Q6" i="5"/>
  <c r="Q8" i="5" s="1"/>
  <c r="P6" i="5"/>
  <c r="Z6" i="5" s="1"/>
  <c r="Z5" i="5"/>
  <c r="Z4" i="5"/>
  <c r="Z3" i="5"/>
  <c r="B32" i="5"/>
  <c r="L21" i="5"/>
  <c r="B23" i="5"/>
  <c r="B22" i="5" s="1"/>
  <c r="G23" i="5"/>
  <c r="G24" i="5" s="1"/>
  <c r="C24" i="5"/>
  <c r="D24" i="5"/>
  <c r="E24" i="5"/>
  <c r="F24" i="5"/>
  <c r="H24" i="5"/>
  <c r="I24" i="5"/>
  <c r="J24" i="5"/>
  <c r="K24" i="5"/>
  <c r="G33" i="5"/>
  <c r="B33" i="5"/>
  <c r="K33" i="5"/>
  <c r="J33" i="5"/>
  <c r="I33" i="5"/>
  <c r="H33" i="5"/>
  <c r="F33" i="5"/>
  <c r="E33" i="5"/>
  <c r="D33" i="5"/>
  <c r="C33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C15" i="5"/>
  <c r="D15" i="5"/>
  <c r="E15" i="5"/>
  <c r="F15" i="5"/>
  <c r="G15" i="5"/>
  <c r="H15" i="5"/>
  <c r="I15" i="5"/>
  <c r="J15" i="5"/>
  <c r="K15" i="5"/>
  <c r="B15" i="5"/>
  <c r="B13" i="5"/>
  <c r="B16" i="5" s="1"/>
  <c r="L30" i="5"/>
  <c r="L14" i="5"/>
  <c r="L12" i="5"/>
  <c r="L3" i="5"/>
  <c r="L4" i="5"/>
  <c r="L5" i="5"/>
  <c r="E7" i="4"/>
  <c r="F7" i="4"/>
  <c r="G7" i="4"/>
  <c r="H7" i="4"/>
  <c r="I7" i="4"/>
  <c r="J7" i="4"/>
  <c r="K7" i="4"/>
  <c r="L7" i="4"/>
  <c r="M7" i="4"/>
  <c r="N5" i="4"/>
  <c r="E14" i="4"/>
  <c r="F14" i="4"/>
  <c r="G14" i="4"/>
  <c r="H14" i="4"/>
  <c r="I14" i="4"/>
  <c r="J14" i="4"/>
  <c r="K14" i="4"/>
  <c r="L14" i="4"/>
  <c r="M14" i="4"/>
  <c r="N12" i="4"/>
  <c r="N68" i="4"/>
  <c r="N61" i="4"/>
  <c r="N54" i="4"/>
  <c r="N47" i="4"/>
  <c r="N40" i="4"/>
  <c r="N33" i="4"/>
  <c r="N26" i="4"/>
  <c r="N19" i="4"/>
  <c r="E70" i="4"/>
  <c r="F70" i="4"/>
  <c r="G70" i="4"/>
  <c r="H70" i="4"/>
  <c r="I70" i="4"/>
  <c r="J70" i="4"/>
  <c r="K70" i="4"/>
  <c r="L70" i="4"/>
  <c r="M70" i="4"/>
  <c r="E63" i="4"/>
  <c r="F63" i="4"/>
  <c r="G63" i="4"/>
  <c r="H63" i="4"/>
  <c r="I63" i="4"/>
  <c r="J63" i="4"/>
  <c r="K63" i="4"/>
  <c r="L63" i="4"/>
  <c r="M63" i="4"/>
  <c r="S22" i="3"/>
  <c r="N3" i="4"/>
  <c r="N4" i="4"/>
  <c r="D6" i="4"/>
  <c r="D8" i="4" s="1"/>
  <c r="E6" i="4"/>
  <c r="F6" i="4"/>
  <c r="G6" i="4"/>
  <c r="G8" i="4" s="1"/>
  <c r="H6" i="4"/>
  <c r="I6" i="4"/>
  <c r="J6" i="4"/>
  <c r="K6" i="4"/>
  <c r="K8" i="4" s="1"/>
  <c r="L6" i="4"/>
  <c r="M6" i="4"/>
  <c r="N10" i="4"/>
  <c r="N11" i="4"/>
  <c r="D13" i="4"/>
  <c r="D15" i="4" s="1"/>
  <c r="E13" i="4"/>
  <c r="F13" i="4"/>
  <c r="G13" i="4"/>
  <c r="H13" i="4"/>
  <c r="H15" i="4" s="1"/>
  <c r="I13" i="4"/>
  <c r="J13" i="4"/>
  <c r="K13" i="4"/>
  <c r="K15" i="4" s="1"/>
  <c r="L13" i="4"/>
  <c r="L15" i="4" s="1"/>
  <c r="M13" i="4"/>
  <c r="J15" i="4"/>
  <c r="N17" i="4"/>
  <c r="N18" i="4"/>
  <c r="D20" i="4"/>
  <c r="D22" i="4" s="1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N24" i="4"/>
  <c r="N25" i="4"/>
  <c r="D27" i="4"/>
  <c r="D29" i="4" s="1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N31" i="4"/>
  <c r="N32" i="4"/>
  <c r="D34" i="4"/>
  <c r="D36" i="4" s="1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J36" i="4" s="1"/>
  <c r="K35" i="4"/>
  <c r="L35" i="4"/>
  <c r="M35" i="4"/>
  <c r="N38" i="4"/>
  <c r="N39" i="4"/>
  <c r="D41" i="4"/>
  <c r="D43" i="4" s="1"/>
  <c r="E41" i="4"/>
  <c r="F41" i="4"/>
  <c r="G41" i="4"/>
  <c r="H41" i="4"/>
  <c r="I41" i="4"/>
  <c r="J41" i="4"/>
  <c r="K41" i="4"/>
  <c r="L41" i="4"/>
  <c r="M41" i="4"/>
  <c r="E42" i="4"/>
  <c r="F42" i="4"/>
  <c r="G42" i="4"/>
  <c r="H42" i="4"/>
  <c r="I42" i="4"/>
  <c r="J42" i="4"/>
  <c r="K42" i="4"/>
  <c r="L42" i="4"/>
  <c r="M42" i="4"/>
  <c r="N45" i="4"/>
  <c r="N46" i="4"/>
  <c r="D48" i="4"/>
  <c r="D50" i="4" s="1"/>
  <c r="E48" i="4"/>
  <c r="F48" i="4"/>
  <c r="G48" i="4"/>
  <c r="H48" i="4"/>
  <c r="I48" i="4"/>
  <c r="J48" i="4"/>
  <c r="K48" i="4"/>
  <c r="L48" i="4"/>
  <c r="M48" i="4"/>
  <c r="E49" i="4"/>
  <c r="F49" i="4"/>
  <c r="G49" i="4"/>
  <c r="H49" i="4"/>
  <c r="I49" i="4"/>
  <c r="J49" i="4"/>
  <c r="K49" i="4"/>
  <c r="L49" i="4"/>
  <c r="M49" i="4"/>
  <c r="N52" i="4"/>
  <c r="N53" i="4"/>
  <c r="D55" i="4"/>
  <c r="D57" i="4" s="1"/>
  <c r="E55" i="4"/>
  <c r="F55" i="4"/>
  <c r="G55" i="4"/>
  <c r="H55" i="4"/>
  <c r="I55" i="4"/>
  <c r="J55" i="4"/>
  <c r="K55" i="4"/>
  <c r="L55" i="4"/>
  <c r="M55" i="4"/>
  <c r="E56" i="4"/>
  <c r="F56" i="4"/>
  <c r="G56" i="4"/>
  <c r="H56" i="4"/>
  <c r="I56" i="4"/>
  <c r="J56" i="4"/>
  <c r="K56" i="4"/>
  <c r="L56" i="4"/>
  <c r="M56" i="4"/>
  <c r="N59" i="4"/>
  <c r="N60" i="4"/>
  <c r="D62" i="4"/>
  <c r="D64" i="4" s="1"/>
  <c r="E62" i="4"/>
  <c r="F62" i="4"/>
  <c r="G62" i="4"/>
  <c r="G64" i="4" s="1"/>
  <c r="H62" i="4"/>
  <c r="I62" i="4"/>
  <c r="J62" i="4"/>
  <c r="K62" i="4"/>
  <c r="K64" i="4" s="1"/>
  <c r="L62" i="4"/>
  <c r="M62" i="4"/>
  <c r="N66" i="4"/>
  <c r="N67" i="4"/>
  <c r="D69" i="4"/>
  <c r="D71" i="4" s="1"/>
  <c r="E69" i="4"/>
  <c r="F69" i="4"/>
  <c r="G69" i="4"/>
  <c r="H69" i="4"/>
  <c r="I69" i="4"/>
  <c r="J69" i="4"/>
  <c r="K69" i="4"/>
  <c r="K71" i="4" s="1"/>
  <c r="L69" i="4"/>
  <c r="M69" i="4"/>
  <c r="D11" i="3"/>
  <c r="E11" i="3" s="1"/>
  <c r="F11" i="3" s="1"/>
  <c r="G11" i="3" s="1"/>
  <c r="H11" i="3" s="1"/>
  <c r="I11" i="3" s="1"/>
  <c r="J11" i="3" s="1"/>
  <c r="C13" i="3"/>
  <c r="D13" i="3"/>
  <c r="D16" i="3" s="1"/>
  <c r="D17" i="3" s="1"/>
  <c r="E13" i="3"/>
  <c r="E16" i="3" s="1"/>
  <c r="F13" i="3"/>
  <c r="F16" i="3" s="1"/>
  <c r="G13" i="3"/>
  <c r="G16" i="3" s="1"/>
  <c r="H13" i="3"/>
  <c r="H16" i="3" s="1"/>
  <c r="I13" i="3"/>
  <c r="I16" i="3" s="1"/>
  <c r="J13" i="3"/>
  <c r="J16" i="3" s="1"/>
  <c r="N13" i="3"/>
  <c r="O13" i="3"/>
  <c r="P13" i="3"/>
  <c r="Q13" i="3"/>
  <c r="R13" i="3"/>
  <c r="S13" i="3"/>
  <c r="T13" i="3"/>
  <c r="U13" i="3"/>
  <c r="C19" i="3"/>
  <c r="D19" i="3"/>
  <c r="E19" i="3"/>
  <c r="F19" i="3"/>
  <c r="G19" i="3"/>
  <c r="H19" i="3"/>
  <c r="I19" i="3"/>
  <c r="J19" i="3"/>
  <c r="N19" i="3"/>
  <c r="O19" i="3"/>
  <c r="O28" i="3" s="1"/>
  <c r="P19" i="3"/>
  <c r="P28" i="3" s="1"/>
  <c r="Q19" i="3"/>
  <c r="Q28" i="3" s="1"/>
  <c r="R19" i="3"/>
  <c r="S19" i="3"/>
  <c r="S28" i="3" s="1"/>
  <c r="T19" i="3"/>
  <c r="T28" i="3" s="1"/>
  <c r="U19" i="3"/>
  <c r="U28" i="3" s="1"/>
  <c r="G22" i="3"/>
  <c r="I22" i="3"/>
  <c r="D23" i="3"/>
  <c r="E23" i="3" s="1"/>
  <c r="F23" i="3" s="1"/>
  <c r="C25" i="3"/>
  <c r="D25" i="3"/>
  <c r="D28" i="3" s="1"/>
  <c r="E25" i="3"/>
  <c r="E28" i="3" s="1"/>
  <c r="F25" i="3"/>
  <c r="F28" i="3" s="1"/>
  <c r="G25" i="3"/>
  <c r="G28" i="3" s="1"/>
  <c r="H25" i="3"/>
  <c r="H28" i="3" s="1"/>
  <c r="I25" i="3"/>
  <c r="I28" i="3" s="1"/>
  <c r="J25" i="3"/>
  <c r="J28" i="3" s="1"/>
  <c r="N25" i="3"/>
  <c r="O25" i="3"/>
  <c r="P25" i="3"/>
  <c r="Q25" i="3"/>
  <c r="R25" i="3"/>
  <c r="S25" i="3"/>
  <c r="T25" i="3"/>
  <c r="U25" i="3"/>
  <c r="R28" i="3"/>
  <c r="D29" i="3"/>
  <c r="C31" i="3"/>
  <c r="D31" i="3"/>
  <c r="E31" i="3"/>
  <c r="P16" i="3" s="1"/>
  <c r="F31" i="3"/>
  <c r="G31" i="3"/>
  <c r="H31" i="3"/>
  <c r="I31" i="3"/>
  <c r="J31" i="3"/>
  <c r="O31" i="3"/>
  <c r="Q31" i="3"/>
  <c r="S31" i="3"/>
  <c r="U31" i="3"/>
  <c r="B13" i="2"/>
  <c r="C13" i="2"/>
  <c r="D13" i="2" s="1"/>
  <c r="E13" i="2" s="1"/>
  <c r="F13" i="2" s="1"/>
  <c r="G13" i="2" s="1"/>
  <c r="H13" i="2" s="1"/>
  <c r="I13" i="2" s="1"/>
  <c r="J13" i="2" s="1"/>
  <c r="K13" i="2" s="1"/>
  <c r="C15" i="2"/>
  <c r="C17" i="2" s="1"/>
  <c r="C18" i="2" s="1"/>
  <c r="D18" i="2" s="1"/>
  <c r="E18" i="2" s="1"/>
  <c r="D15" i="2"/>
  <c r="E15" i="2"/>
  <c r="F15" i="2"/>
  <c r="F17" i="2" s="1"/>
  <c r="G15" i="2"/>
  <c r="G17" i="2" s="1"/>
  <c r="H15" i="2"/>
  <c r="I15" i="2"/>
  <c r="J15" i="2"/>
  <c r="J17" i="2" s="1"/>
  <c r="K15" i="2"/>
  <c r="K17" i="2" s="1"/>
  <c r="D17" i="2"/>
  <c r="E17" i="2"/>
  <c r="H17" i="2"/>
  <c r="I17" i="2"/>
  <c r="B18" i="2"/>
  <c r="C20" i="2"/>
  <c r="D20" i="2"/>
  <c r="E20" i="2"/>
  <c r="F20" i="2"/>
  <c r="G20" i="2"/>
  <c r="H20" i="2"/>
  <c r="I20" i="2"/>
  <c r="J20" i="2"/>
  <c r="K20" i="2"/>
  <c r="B23" i="2"/>
  <c r="C23" i="2" s="1"/>
  <c r="D23" i="2" s="1"/>
  <c r="E23" i="2" s="1"/>
  <c r="F23" i="2" s="1"/>
  <c r="G23" i="2" s="1"/>
  <c r="H23" i="2" s="1"/>
  <c r="I23" i="2" s="1"/>
  <c r="J23" i="2" s="1"/>
  <c r="K23" i="2" s="1"/>
  <c r="C25" i="2"/>
  <c r="C27" i="2" s="1"/>
  <c r="D25" i="2"/>
  <c r="D27" i="2" s="1"/>
  <c r="E25" i="2"/>
  <c r="F25" i="2"/>
  <c r="G25" i="2"/>
  <c r="G27" i="2" s="1"/>
  <c r="H25" i="2"/>
  <c r="H27" i="2" s="1"/>
  <c r="I25" i="2"/>
  <c r="J25" i="2"/>
  <c r="K25" i="2"/>
  <c r="K27" i="2" s="1"/>
  <c r="E27" i="2"/>
  <c r="F27" i="2"/>
  <c r="I27" i="2"/>
  <c r="J27" i="2"/>
  <c r="B28" i="2"/>
  <c r="E28" i="2"/>
  <c r="F28" i="2"/>
  <c r="G28" i="2" s="1"/>
  <c r="H28" i="2" s="1"/>
  <c r="I28" i="2" s="1"/>
  <c r="J28" i="2" s="1"/>
  <c r="K28" i="2" s="1"/>
  <c r="C32" i="2"/>
  <c r="D32" i="2"/>
  <c r="E32" i="2"/>
  <c r="F32" i="2"/>
  <c r="G32" i="2"/>
  <c r="H32" i="2"/>
  <c r="I32" i="2"/>
  <c r="J32" i="2"/>
  <c r="K32" i="2"/>
  <c r="B33" i="2"/>
  <c r="C33" i="2"/>
  <c r="D33" i="2" s="1"/>
  <c r="E33" i="2" s="1"/>
  <c r="F33" i="2" s="1"/>
  <c r="G33" i="2" s="1"/>
  <c r="H33" i="2" s="1"/>
  <c r="I33" i="2" s="1"/>
  <c r="J33" i="2" s="1"/>
  <c r="K33" i="2" s="1"/>
  <c r="C37" i="2"/>
  <c r="D37" i="2"/>
  <c r="E37" i="2"/>
  <c r="F37" i="2"/>
  <c r="G37" i="2"/>
  <c r="H37" i="2"/>
  <c r="I37" i="2"/>
  <c r="J37" i="2"/>
  <c r="K37" i="2"/>
  <c r="B38" i="2"/>
  <c r="C15" i="1"/>
  <c r="D15" i="1"/>
  <c r="E15" i="1"/>
  <c r="F15" i="1"/>
  <c r="G15" i="1"/>
  <c r="H15" i="1"/>
  <c r="I15" i="1"/>
  <c r="J15" i="1"/>
  <c r="C16" i="1"/>
  <c r="D16" i="1"/>
  <c r="E16" i="1"/>
  <c r="F16" i="1" s="1"/>
  <c r="G16" i="1" s="1"/>
  <c r="H16" i="1" s="1"/>
  <c r="I16" i="1" s="1"/>
  <c r="J16" i="1" s="1"/>
  <c r="C20" i="1"/>
  <c r="D20" i="1"/>
  <c r="E20" i="1"/>
  <c r="F20" i="1"/>
  <c r="G20" i="1"/>
  <c r="H20" i="1"/>
  <c r="I20" i="1"/>
  <c r="J20" i="1"/>
  <c r="C21" i="1"/>
  <c r="D21" i="1"/>
  <c r="E21" i="1"/>
  <c r="F21" i="1" s="1"/>
  <c r="G21" i="1" s="1"/>
  <c r="H21" i="1" s="1"/>
  <c r="I21" i="1" s="1"/>
  <c r="J21" i="1" s="1"/>
  <c r="Q22" i="3" l="1"/>
  <c r="U22" i="3"/>
  <c r="T10" i="3"/>
  <c r="P10" i="3"/>
  <c r="Q16" i="3"/>
  <c r="P22" i="3"/>
  <c r="O22" i="3"/>
  <c r="O23" i="3" s="1"/>
  <c r="P23" i="3" s="1"/>
  <c r="Q23" i="3" s="1"/>
  <c r="R23" i="3" s="1"/>
  <c r="E17" i="3"/>
  <c r="F17" i="3" s="1"/>
  <c r="G17" i="3" s="1"/>
  <c r="H17" i="3" s="1"/>
  <c r="I17" i="3" s="1"/>
  <c r="J17" i="3" s="1"/>
  <c r="U16" i="3"/>
  <c r="E29" i="3"/>
  <c r="R22" i="3"/>
  <c r="T22" i="3"/>
  <c r="O10" i="3"/>
  <c r="O11" i="3" s="1"/>
  <c r="F29" i="3"/>
  <c r="G29" i="3" s="1"/>
  <c r="H29" i="3" s="1"/>
  <c r="I29" i="3" s="1"/>
  <c r="J29" i="3" s="1"/>
  <c r="R10" i="3"/>
  <c r="O16" i="3"/>
  <c r="O17" i="3" s="1"/>
  <c r="P17" i="3" s="1"/>
  <c r="Q17" i="3" s="1"/>
  <c r="R17" i="3" s="1"/>
  <c r="S17" i="3" s="1"/>
  <c r="T17" i="3" s="1"/>
  <c r="U17" i="3" s="1"/>
  <c r="T16" i="3"/>
  <c r="S10" i="3"/>
  <c r="R16" i="3"/>
  <c r="P29" i="3"/>
  <c r="Q10" i="3"/>
  <c r="U10" i="3"/>
  <c r="S16" i="3"/>
  <c r="Z50" i="5"/>
  <c r="Z22" i="5"/>
  <c r="Z27" i="5"/>
  <c r="P15" i="5"/>
  <c r="Z15" i="5" s="1"/>
  <c r="P43" i="5"/>
  <c r="Z43" i="5" s="1"/>
  <c r="R57" i="5"/>
  <c r="Z57" i="5" s="1"/>
  <c r="P71" i="5"/>
  <c r="Z71" i="5" s="1"/>
  <c r="P8" i="5"/>
  <c r="Z8" i="5" s="1"/>
  <c r="P36" i="5"/>
  <c r="Z36" i="5" s="1"/>
  <c r="P64" i="5"/>
  <c r="Z64" i="5" s="1"/>
  <c r="B24" i="5"/>
  <c r="L23" i="5"/>
  <c r="B8" i="5"/>
  <c r="F8" i="5"/>
  <c r="J8" i="5"/>
  <c r="E8" i="5"/>
  <c r="L24" i="5"/>
  <c r="C22" i="5"/>
  <c r="B25" i="5"/>
  <c r="B26" i="5" s="1"/>
  <c r="B17" i="5"/>
  <c r="C13" i="5"/>
  <c r="D13" i="5" s="1"/>
  <c r="E13" i="5" s="1"/>
  <c r="F13" i="5" s="1"/>
  <c r="G13" i="5" s="1"/>
  <c r="H13" i="5" s="1"/>
  <c r="I13" i="5" s="1"/>
  <c r="J13" i="5" s="1"/>
  <c r="K13" i="5" s="1"/>
  <c r="K16" i="5" s="1"/>
  <c r="K17" i="5" s="1"/>
  <c r="C8" i="5"/>
  <c r="K8" i="5"/>
  <c r="L7" i="5"/>
  <c r="G8" i="5"/>
  <c r="D16" i="5"/>
  <c r="D17" i="5" s="1"/>
  <c r="I8" i="5"/>
  <c r="F16" i="5"/>
  <c r="F17" i="5" s="1"/>
  <c r="L15" i="5"/>
  <c r="L32" i="5"/>
  <c r="B31" i="5"/>
  <c r="L33" i="5"/>
  <c r="D8" i="5"/>
  <c r="H8" i="5"/>
  <c r="L6" i="5"/>
  <c r="E8" i="4"/>
  <c r="M57" i="4"/>
  <c r="I57" i="4"/>
  <c r="E50" i="4"/>
  <c r="L29" i="4"/>
  <c r="J8" i="4"/>
  <c r="F8" i="4"/>
  <c r="M29" i="4"/>
  <c r="I29" i="4"/>
  <c r="M22" i="4"/>
  <c r="I22" i="4"/>
  <c r="E22" i="4"/>
  <c r="H29" i="4"/>
  <c r="L71" i="4"/>
  <c r="H71" i="4"/>
  <c r="J43" i="4"/>
  <c r="F43" i="4"/>
  <c r="N35" i="4"/>
  <c r="F36" i="4"/>
  <c r="K43" i="4"/>
  <c r="L43" i="4"/>
  <c r="J57" i="4"/>
  <c r="F57" i="4"/>
  <c r="K36" i="4"/>
  <c r="G36" i="4"/>
  <c r="N63" i="4"/>
  <c r="F29" i="4"/>
  <c r="F15" i="4"/>
  <c r="M71" i="4"/>
  <c r="I71" i="4"/>
  <c r="M15" i="4"/>
  <c r="I15" i="4"/>
  <c r="N13" i="4"/>
  <c r="J22" i="4"/>
  <c r="F22" i="4"/>
  <c r="N7" i="4"/>
  <c r="L50" i="4"/>
  <c r="H50" i="4"/>
  <c r="M50" i="4"/>
  <c r="I50" i="4"/>
  <c r="N48" i="4"/>
  <c r="H43" i="4"/>
  <c r="L36" i="4"/>
  <c r="J29" i="4"/>
  <c r="K29" i="4"/>
  <c r="G29" i="4"/>
  <c r="L22" i="4"/>
  <c r="H22" i="4"/>
  <c r="M8" i="4"/>
  <c r="I8" i="4"/>
  <c r="N70" i="4"/>
  <c r="M64" i="4"/>
  <c r="I64" i="4"/>
  <c r="E64" i="4"/>
  <c r="M43" i="4"/>
  <c r="I43" i="4"/>
  <c r="N41" i="4"/>
  <c r="N28" i="4"/>
  <c r="N14" i="4"/>
  <c r="L8" i="4"/>
  <c r="H8" i="4"/>
  <c r="N56" i="4"/>
  <c r="N20" i="4"/>
  <c r="L64" i="4"/>
  <c r="H64" i="4"/>
  <c r="L57" i="4"/>
  <c r="H57" i="4"/>
  <c r="N49" i="4"/>
  <c r="K50" i="4"/>
  <c r="G50" i="4"/>
  <c r="N42" i="4"/>
  <c r="M36" i="4"/>
  <c r="I36" i="4"/>
  <c r="E36" i="4"/>
  <c r="N69" i="4"/>
  <c r="J71" i="4"/>
  <c r="F71" i="4"/>
  <c r="J64" i="4"/>
  <c r="F64" i="4"/>
  <c r="K57" i="4"/>
  <c r="G57" i="4"/>
  <c r="J50" i="4"/>
  <c r="F50" i="4"/>
  <c r="H36" i="4"/>
  <c r="N21" i="4"/>
  <c r="K22" i="4"/>
  <c r="G22" i="4"/>
  <c r="N22" i="4" s="1"/>
  <c r="G23" i="3"/>
  <c r="H23" i="3" s="1"/>
  <c r="I23" i="3" s="1"/>
  <c r="J23" i="3" s="1"/>
  <c r="F18" i="2"/>
  <c r="G18" i="2" s="1"/>
  <c r="H18" i="2" s="1"/>
  <c r="I18" i="2" s="1"/>
  <c r="J18" i="2" s="1"/>
  <c r="K18" i="2" s="1"/>
  <c r="G71" i="4"/>
  <c r="E57" i="4"/>
  <c r="N55" i="4"/>
  <c r="G43" i="4"/>
  <c r="E29" i="4"/>
  <c r="N27" i="4"/>
  <c r="G15" i="4"/>
  <c r="N62" i="4"/>
  <c r="N34" i="4"/>
  <c r="N6" i="4"/>
  <c r="E71" i="4"/>
  <c r="E43" i="4"/>
  <c r="E15" i="4"/>
  <c r="Q29" i="3" l="1"/>
  <c r="R29" i="3" s="1"/>
  <c r="P11" i="3"/>
  <c r="Q11" i="3" s="1"/>
  <c r="R11" i="3" s="1"/>
  <c r="S11" i="3" s="1"/>
  <c r="T11" i="3" s="1"/>
  <c r="U11" i="3" s="1"/>
  <c r="I16" i="5"/>
  <c r="I17" i="5" s="1"/>
  <c r="C16" i="5"/>
  <c r="C17" i="5" s="1"/>
  <c r="L13" i="5"/>
  <c r="G16" i="5"/>
  <c r="G17" i="5" s="1"/>
  <c r="L17" i="5" s="1"/>
  <c r="E16" i="5"/>
  <c r="E17" i="5" s="1"/>
  <c r="J16" i="5"/>
  <c r="J17" i="5" s="1"/>
  <c r="H16" i="5"/>
  <c r="H17" i="5" s="1"/>
  <c r="C25" i="5"/>
  <c r="C26" i="5" s="1"/>
  <c r="D22" i="5"/>
  <c r="L8" i="5"/>
  <c r="L16" i="5"/>
  <c r="C31" i="5"/>
  <c r="B34" i="5"/>
  <c r="B35" i="5" s="1"/>
  <c r="N8" i="4"/>
  <c r="N50" i="4"/>
  <c r="N15" i="4"/>
  <c r="N29" i="4"/>
  <c r="N43" i="4"/>
  <c r="N64" i="4"/>
  <c r="N57" i="4"/>
  <c r="N36" i="4"/>
  <c r="N71" i="4"/>
  <c r="S23" i="3"/>
  <c r="T23" i="3" s="1"/>
  <c r="U23" i="3" s="1"/>
  <c r="S29" i="3" l="1"/>
  <c r="T29" i="3" s="1"/>
  <c r="U29" i="3" s="1"/>
  <c r="E22" i="5"/>
  <c r="D25" i="5"/>
  <c r="D26" i="5" s="1"/>
  <c r="C34" i="5"/>
  <c r="C35" i="5" s="1"/>
  <c r="D31" i="5"/>
  <c r="F22" i="5" l="1"/>
  <c r="E25" i="5"/>
  <c r="D34" i="5"/>
  <c r="D35" i="5" s="1"/>
  <c r="E31" i="5"/>
  <c r="E26" i="5" l="1"/>
  <c r="G22" i="5"/>
  <c r="F25" i="5"/>
  <c r="F26" i="5" s="1"/>
  <c r="E34" i="5"/>
  <c r="E35" i="5" s="1"/>
  <c r="F31" i="5"/>
  <c r="H22" i="5" l="1"/>
  <c r="G25" i="5"/>
  <c r="G26" i="5" s="1"/>
  <c r="G31" i="5"/>
  <c r="F34" i="5"/>
  <c r="F35" i="5" s="1"/>
  <c r="I22" i="5" l="1"/>
  <c r="H25" i="5"/>
  <c r="H26" i="5" s="1"/>
  <c r="G34" i="5"/>
  <c r="G35" i="5" s="1"/>
  <c r="H31" i="5"/>
  <c r="J22" i="5" l="1"/>
  <c r="I25" i="5"/>
  <c r="I26" i="5" s="1"/>
  <c r="H34" i="5"/>
  <c r="H35" i="5" s="1"/>
  <c r="I31" i="5"/>
  <c r="K22" i="5" l="1"/>
  <c r="J25" i="5"/>
  <c r="J26" i="5" s="1"/>
  <c r="I34" i="5"/>
  <c r="I35" i="5" s="1"/>
  <c r="J31" i="5"/>
  <c r="K25" i="5" l="1"/>
  <c r="L22" i="5"/>
  <c r="K31" i="5"/>
  <c r="K34" i="5" s="1"/>
  <c r="K35" i="5" s="1"/>
  <c r="J34" i="5"/>
  <c r="J35" i="5" s="1"/>
  <c r="L35" i="5" l="1"/>
  <c r="L31" i="5"/>
  <c r="K26" i="5"/>
  <c r="L26" i="5" s="1"/>
  <c r="L25" i="5"/>
  <c r="L34" i="5"/>
</calcChain>
</file>

<file path=xl/comments1.xml><?xml version="1.0" encoding="utf-8"?>
<comments xmlns="http://schemas.openxmlformats.org/spreadsheetml/2006/main">
  <authors>
    <author>AOX-Laptop</author>
  </authors>
  <commentList>
    <comment ref="Q30" authorId="0" shapeId="0">
      <text>
        <r>
          <rPr>
            <b/>
            <sz val="18"/>
            <color indexed="81"/>
            <rFont val="Tahoma"/>
            <family val="2"/>
          </rPr>
          <t>60+50</t>
        </r>
      </text>
    </comment>
  </commentList>
</comments>
</file>

<file path=xl/comments2.xml><?xml version="1.0" encoding="utf-8"?>
<comments xmlns="http://schemas.openxmlformats.org/spreadsheetml/2006/main">
  <authors>
    <author>AOX-Laptop</author>
  </authors>
  <commentList>
    <comment ref="B32" authorId="0" shapeId="0">
      <text>
        <r>
          <rPr>
            <b/>
            <sz val="12"/>
            <color indexed="81"/>
            <rFont val="Poppins"/>
          </rPr>
          <t>434*2 car 580 &gt; 434</t>
        </r>
      </text>
    </comment>
    <comment ref="G32" authorId="0" shapeId="0">
      <text>
        <r>
          <rPr>
            <b/>
            <sz val="12"/>
            <color indexed="81"/>
            <rFont val="Poppins"/>
          </rPr>
          <t>434*2 car 580 &gt; 434</t>
        </r>
      </text>
    </comment>
  </commentList>
</comments>
</file>

<file path=xl/sharedStrings.xml><?xml version="1.0" encoding="utf-8"?>
<sst xmlns="http://schemas.openxmlformats.org/spreadsheetml/2006/main" count="360" uniqueCount="86">
  <si>
    <t>ordre debut</t>
  </si>
  <si>
    <t>ordre fin (Qe= 500)</t>
  </si>
  <si>
    <t>Stock</t>
  </si>
  <si>
    <t>Besoin de D</t>
  </si>
  <si>
    <t>Quantifcation fixe</t>
  </si>
  <si>
    <t>ordre fin</t>
  </si>
  <si>
    <t>Besoin de C</t>
  </si>
  <si>
    <t>Lot par lot</t>
  </si>
  <si>
    <t>Besoin de B</t>
  </si>
  <si>
    <t>Quantification Périodique</t>
  </si>
  <si>
    <t>Besoin de A</t>
  </si>
  <si>
    <t>Stock initial</t>
  </si>
  <si>
    <t>Semaine</t>
  </si>
  <si>
    <t>Qst 2</t>
  </si>
  <si>
    <t>Stock Initial</t>
  </si>
  <si>
    <t>3 semaines</t>
  </si>
  <si>
    <t>2 semaines</t>
  </si>
  <si>
    <t>1 semaine</t>
  </si>
  <si>
    <t>Délai d'approvisionnement</t>
  </si>
  <si>
    <t>Quantifcation fixe (Qe=500)</t>
  </si>
  <si>
    <t>Quantification Périodique (P=3)</t>
  </si>
  <si>
    <t>Règle de quantification des lots</t>
  </si>
  <si>
    <t>D</t>
  </si>
  <si>
    <t>C</t>
  </si>
  <si>
    <t>B</t>
  </si>
  <si>
    <t>Qst 1 : Nomenclature</t>
  </si>
  <si>
    <t>Données</t>
  </si>
  <si>
    <t>ordre de début</t>
  </si>
  <si>
    <t>ordre de fin</t>
  </si>
  <si>
    <t>stock</t>
  </si>
  <si>
    <t>Besoin</t>
  </si>
  <si>
    <t>Pièce Y</t>
  </si>
  <si>
    <t>Pièce X</t>
  </si>
  <si>
    <t>Composant A</t>
  </si>
  <si>
    <t>DRZ-50</t>
  </si>
  <si>
    <t>Composant B</t>
  </si>
  <si>
    <t>DRK-01</t>
  </si>
  <si>
    <t>Stock Sécurité</t>
  </si>
  <si>
    <t>Qst 1</t>
  </si>
  <si>
    <t>Lot par Lot</t>
  </si>
  <si>
    <t>Qte fixe =</t>
  </si>
  <si>
    <t>Type de Lancement</t>
  </si>
  <si>
    <t>Durée (semaine)</t>
  </si>
  <si>
    <t>Stock de sécurité</t>
  </si>
  <si>
    <t>Références</t>
  </si>
  <si>
    <t>Ordre de début</t>
  </si>
  <si>
    <t>Ordre de fin</t>
  </si>
  <si>
    <t>H</t>
  </si>
  <si>
    <t>Produit</t>
  </si>
  <si>
    <t>G</t>
  </si>
  <si>
    <t xml:space="preserve"> (stock sécurité = 10)</t>
  </si>
  <si>
    <t>E</t>
  </si>
  <si>
    <t>F</t>
  </si>
  <si>
    <t>A</t>
  </si>
  <si>
    <t>Coût Total</t>
  </si>
  <si>
    <t>Coût de Stockage</t>
  </si>
  <si>
    <t>Coût de Lancement</t>
  </si>
  <si>
    <t>Pièces stockées</t>
  </si>
  <si>
    <t>Lancements</t>
  </si>
  <si>
    <t>Dernier Lancement en S10</t>
  </si>
  <si>
    <t>Besoins en X-20</t>
  </si>
  <si>
    <t>Semaines</t>
  </si>
  <si>
    <t>Dernier Lancement en S9</t>
  </si>
  <si>
    <t>Dernier Lancement en S8</t>
  </si>
  <si>
    <t>Dernier Lancement en S7</t>
  </si>
  <si>
    <t>ü</t>
  </si>
  <si>
    <t>Dernier Lancement en S6</t>
  </si>
  <si>
    <t>Dernier Lancement en S5</t>
  </si>
  <si>
    <t>Dernier Lancement en S4</t>
  </si>
  <si>
    <t>Dernier Lancement en S3</t>
  </si>
  <si>
    <t>Dernier Lancement en S2</t>
  </si>
  <si>
    <t>Dernier Lancement en S1</t>
  </si>
  <si>
    <t>Algorithme de Wagner-Whitin</t>
  </si>
  <si>
    <t>Qst 3</t>
  </si>
  <si>
    <t>Coût de stockage</t>
  </si>
  <si>
    <t>Coût total</t>
  </si>
  <si>
    <t>Total</t>
  </si>
  <si>
    <t>Qst 1.1</t>
  </si>
  <si>
    <t>Qst 1.2</t>
  </si>
  <si>
    <t>Qst 1.3</t>
  </si>
  <si>
    <t>Qst 1.4</t>
  </si>
  <si>
    <t>Quantité fixe (Qe=434)</t>
  </si>
  <si>
    <t>Période fixe (P=5 semaines)</t>
  </si>
  <si>
    <t>Période fixe (P=5 semaines) et Qe=434</t>
  </si>
  <si>
    <t>Qst 1.5</t>
  </si>
  <si>
    <t>On ajoute 50 à l'ordre de fin des semaines paires : {S4,S6,S8,S10} et ne sont pas considérés dans Ordre de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</si>
</sst>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b/>
      <sz val="11"/>
      <color theme="1"/>
      <name val="Poppins"/>
    </font>
    <font>
      <sz val="8"/>
      <color theme="1"/>
      <name val="Poppins"/>
    </font>
    <font>
      <b/>
      <sz val="11"/>
      <color theme="0"/>
      <name val="Poppins"/>
    </font>
    <font>
      <sz val="11"/>
      <name val="Poppins"/>
    </font>
    <font>
      <b/>
      <sz val="11"/>
      <color theme="1"/>
      <name val="Poppins SemiBold"/>
    </font>
    <font>
      <b/>
      <sz val="22"/>
      <color theme="1"/>
      <name val="Poppins"/>
    </font>
    <font>
      <b/>
      <sz val="14"/>
      <color theme="0"/>
      <name val="Poppins"/>
    </font>
    <font>
      <b/>
      <sz val="16"/>
      <color theme="0"/>
      <name val="Poppins"/>
    </font>
    <font>
      <b/>
      <sz val="11"/>
      <color theme="0"/>
      <name val="Wingdings"/>
      <charset val="2"/>
    </font>
    <font>
      <b/>
      <sz val="12"/>
      <color indexed="81"/>
      <name val="Poppins"/>
    </font>
    <font>
      <b/>
      <sz val="28"/>
      <color theme="0"/>
      <name val="Wingdings"/>
      <charset val="2"/>
    </font>
    <font>
      <b/>
      <sz val="28"/>
      <color theme="0"/>
      <name val="Poppins"/>
    </font>
    <font>
      <b/>
      <sz val="1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5" fillId="6" borderId="17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6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Fill="1" applyAlignment="1"/>
    <xf numFmtId="0" fontId="0" fillId="0" borderId="1" xfId="0" applyBorder="1"/>
    <xf numFmtId="0" fontId="0" fillId="0" borderId="0" xfId="0" applyFont="1"/>
    <xf numFmtId="0" fontId="1" fillId="1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/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wrapText="1"/>
    </xf>
    <xf numFmtId="0" fontId="6" fillId="7" borderId="19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457199</xdr:colOff>
      <xdr:row>1</xdr:row>
      <xdr:rowOff>33046</xdr:rowOff>
    </xdr:from>
    <xdr:to>
      <xdr:col>8</xdr:col>
      <xdr:colOff>124042</xdr:colOff>
      <xdr:row>4</xdr:row>
      <xdr:rowOff>247882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299" y="318796"/>
          <a:ext cx="1495643" cy="1595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19050</xdr:rowOff>
    </xdr:from>
    <xdr:ext cx="2972235" cy="2466975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87"/>
        <a:stretch/>
      </xdr:blipFill>
      <xdr:spPr>
        <a:xfrm>
          <a:off x="3686175" y="19050"/>
          <a:ext cx="2972235" cy="24669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oneCellAnchor>
    <xdr:from>
      <xdr:col>11</xdr:col>
      <xdr:colOff>228600</xdr:colOff>
      <xdr:row>0</xdr:row>
      <xdr:rowOff>19050</xdr:rowOff>
    </xdr:from>
    <xdr:ext cx="1924319" cy="245779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19050"/>
          <a:ext cx="1924319" cy="2457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271197</xdr:colOff>
      <xdr:row>1</xdr:row>
      <xdr:rowOff>23813</xdr:rowOff>
    </xdr:from>
    <xdr:to>
      <xdr:col>5</xdr:col>
      <xdr:colOff>11906</xdr:colOff>
      <xdr:row>6</xdr:row>
      <xdr:rowOff>382096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695" r="44360" b="13561"/>
        <a:stretch/>
      </xdr:blipFill>
      <xdr:spPr>
        <a:xfrm>
          <a:off x="271197" y="416719"/>
          <a:ext cx="3062553" cy="2322815"/>
        </a:xfrm>
        <a:prstGeom prst="rect">
          <a:avLst/>
        </a:prstGeom>
      </xdr:spPr>
    </xdr:pic>
    <xdr:clientData/>
  </xdr:twoCellAnchor>
  <xdr:twoCellAnchor editAs="oneCell">
    <xdr:from>
      <xdr:col>5</xdr:col>
      <xdr:colOff>488156</xdr:colOff>
      <xdr:row>1</xdr:row>
      <xdr:rowOff>33339</xdr:rowOff>
    </xdr:from>
    <xdr:to>
      <xdr:col>9</xdr:col>
      <xdr:colOff>95250</xdr:colOff>
      <xdr:row>6</xdr:row>
      <xdr:rowOff>370499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686" t="12776" r="666" b="587"/>
        <a:stretch/>
      </xdr:blipFill>
      <xdr:spPr>
        <a:xfrm>
          <a:off x="3810000" y="426245"/>
          <a:ext cx="1654969" cy="2301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90" zoomScaleNormal="90" workbookViewId="0">
      <selection activeCell="F22" sqref="F22"/>
    </sheetView>
  </sheetViews>
  <sheetFormatPr defaultRowHeight="21.75" x14ac:dyDescent="0.25"/>
  <cols>
    <col min="1" max="1" width="29.5703125" style="2" bestFit="1" customWidth="1"/>
    <col min="2" max="2" width="10" style="1" customWidth="1"/>
    <col min="3" max="3" width="9.140625" style="1" customWidth="1"/>
    <col min="4" max="4" width="12" style="1" customWidth="1"/>
    <col min="5" max="5" width="16.5703125" style="1" bestFit="1" customWidth="1"/>
    <col min="6" max="16384" width="9.140625" style="1"/>
  </cols>
  <sheetData>
    <row r="1" spans="1:10" ht="22.5" thickBot="1" x14ac:dyDescent="0.3">
      <c r="A1" s="55" t="s">
        <v>26</v>
      </c>
      <c r="B1" s="55"/>
      <c r="C1" s="55"/>
      <c r="D1" s="55"/>
      <c r="E1" s="55"/>
      <c r="F1" s="56" t="s">
        <v>25</v>
      </c>
      <c r="G1" s="57"/>
      <c r="H1" s="57"/>
      <c r="I1" s="58"/>
    </row>
    <row r="2" spans="1:10" x14ac:dyDescent="0.25">
      <c r="A2" s="10"/>
      <c r="B2" s="69" t="s">
        <v>24</v>
      </c>
      <c r="C2" s="70"/>
      <c r="D2" s="9" t="s">
        <v>23</v>
      </c>
      <c r="E2" s="8" t="s">
        <v>22</v>
      </c>
      <c r="F2" s="59"/>
      <c r="G2" s="60"/>
      <c r="H2" s="60"/>
      <c r="I2" s="61"/>
    </row>
    <row r="3" spans="1:10" ht="43.5" x14ac:dyDescent="0.25">
      <c r="A3" s="9" t="s">
        <v>21</v>
      </c>
      <c r="B3" s="69" t="s">
        <v>20</v>
      </c>
      <c r="C3" s="70"/>
      <c r="D3" s="9" t="s">
        <v>7</v>
      </c>
      <c r="E3" s="8" t="s">
        <v>19</v>
      </c>
      <c r="F3" s="62"/>
      <c r="G3" s="63"/>
      <c r="H3" s="63"/>
      <c r="I3" s="64"/>
    </row>
    <row r="4" spans="1:10" ht="43.5" x14ac:dyDescent="0.25">
      <c r="A4" s="9" t="s">
        <v>18</v>
      </c>
      <c r="B4" s="69" t="s">
        <v>17</v>
      </c>
      <c r="C4" s="70"/>
      <c r="D4" s="9" t="s">
        <v>16</v>
      </c>
      <c r="E4" s="8" t="s">
        <v>15</v>
      </c>
      <c r="F4" s="62"/>
      <c r="G4" s="63"/>
      <c r="H4" s="63"/>
      <c r="I4" s="64"/>
    </row>
    <row r="5" spans="1:10" ht="22.5" thickBot="1" x14ac:dyDescent="0.3">
      <c r="A5" s="9" t="s">
        <v>14</v>
      </c>
      <c r="B5" s="69">
        <v>20</v>
      </c>
      <c r="C5" s="70"/>
      <c r="D5" s="9">
        <v>200</v>
      </c>
      <c r="E5" s="8">
        <v>425</v>
      </c>
      <c r="F5" s="65"/>
      <c r="G5" s="66"/>
      <c r="H5" s="66"/>
      <c r="I5" s="67"/>
    </row>
    <row r="6" spans="1:10" s="7" customFormat="1" ht="26.25" customHeight="1" x14ac:dyDescent="0.25">
      <c r="A6" s="68" t="s">
        <v>13</v>
      </c>
      <c r="B6" s="68"/>
      <c r="C6" s="68"/>
      <c r="D6" s="68"/>
      <c r="E6" s="68"/>
      <c r="F6" s="68"/>
      <c r="G6" s="68"/>
      <c r="H6" s="68"/>
      <c r="I6" s="68"/>
      <c r="J6" s="68"/>
    </row>
    <row r="7" spans="1:10" ht="43.5" x14ac:dyDescent="0.25">
      <c r="A7" s="5" t="s">
        <v>12</v>
      </c>
      <c r="B7" s="6" t="s">
        <v>11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</row>
    <row r="8" spans="1:10" x14ac:dyDescent="0.25">
      <c r="A8" s="5" t="s">
        <v>10</v>
      </c>
      <c r="B8" s="4"/>
      <c r="C8" s="3">
        <v>0</v>
      </c>
      <c r="D8" s="3">
        <v>100</v>
      </c>
      <c r="E8" s="3">
        <v>0</v>
      </c>
      <c r="F8" s="3">
        <v>200</v>
      </c>
      <c r="G8" s="3">
        <v>0</v>
      </c>
      <c r="H8" s="3">
        <v>120</v>
      </c>
      <c r="I8" s="3">
        <v>180</v>
      </c>
      <c r="J8" s="3">
        <v>60</v>
      </c>
    </row>
    <row r="9" spans="1:10" x14ac:dyDescent="0.25">
      <c r="A9" s="54" t="s">
        <v>9</v>
      </c>
      <c r="B9" s="54"/>
      <c r="C9" s="54"/>
      <c r="D9" s="54"/>
      <c r="E9" s="54"/>
      <c r="F9" s="54"/>
      <c r="G9" s="54"/>
      <c r="H9" s="54"/>
      <c r="I9" s="54"/>
      <c r="J9" s="54"/>
    </row>
    <row r="10" spans="1:10" x14ac:dyDescent="0.25">
      <c r="A10" s="5" t="s">
        <v>8</v>
      </c>
      <c r="B10" s="4"/>
      <c r="C10" s="3">
        <v>0</v>
      </c>
      <c r="D10" s="3">
        <v>100</v>
      </c>
      <c r="E10" s="3">
        <v>0</v>
      </c>
      <c r="F10" s="3">
        <v>200</v>
      </c>
      <c r="G10" s="3">
        <v>0</v>
      </c>
      <c r="H10" s="3">
        <v>120</v>
      </c>
      <c r="I10" s="3">
        <v>180</v>
      </c>
      <c r="J10" s="3">
        <v>60</v>
      </c>
    </row>
    <row r="11" spans="1:10" x14ac:dyDescent="0.25">
      <c r="A11" s="5" t="s">
        <v>2</v>
      </c>
      <c r="B11" s="4">
        <v>20</v>
      </c>
      <c r="C11" s="3">
        <v>100</v>
      </c>
      <c r="D11" s="3">
        <v>0</v>
      </c>
      <c r="E11" s="3">
        <v>0</v>
      </c>
      <c r="F11" s="3">
        <v>120</v>
      </c>
      <c r="G11" s="3">
        <v>120</v>
      </c>
      <c r="H11" s="3">
        <v>0</v>
      </c>
      <c r="I11" s="3">
        <v>60</v>
      </c>
      <c r="J11" s="3">
        <v>0</v>
      </c>
    </row>
    <row r="12" spans="1:10" x14ac:dyDescent="0.25">
      <c r="A12" s="5" t="s">
        <v>5</v>
      </c>
      <c r="B12" s="4"/>
      <c r="C12" s="3">
        <v>80</v>
      </c>
      <c r="D12" s="3"/>
      <c r="E12" s="3"/>
      <c r="F12" s="3">
        <v>320</v>
      </c>
      <c r="G12" s="3"/>
      <c r="H12" s="3"/>
      <c r="I12" s="3">
        <v>240</v>
      </c>
      <c r="J12" s="3"/>
    </row>
    <row r="13" spans="1:10" x14ac:dyDescent="0.25">
      <c r="A13" s="5" t="s">
        <v>0</v>
      </c>
      <c r="B13" s="4"/>
      <c r="C13" s="3"/>
      <c r="D13" s="3"/>
      <c r="E13" s="3">
        <v>320</v>
      </c>
      <c r="F13" s="3"/>
      <c r="G13" s="3"/>
      <c r="H13" s="3">
        <v>240</v>
      </c>
      <c r="I13" s="3"/>
      <c r="J13" s="3"/>
    </row>
    <row r="14" spans="1:10" x14ac:dyDescent="0.25">
      <c r="A14" s="54" t="s">
        <v>7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5" t="s">
        <v>6</v>
      </c>
      <c r="B15" s="4"/>
      <c r="C15" s="3">
        <f t="shared" ref="C15:J15" si="0">C8*2</f>
        <v>0</v>
      </c>
      <c r="D15" s="3">
        <f t="shared" si="0"/>
        <v>200</v>
      </c>
      <c r="E15" s="3">
        <f t="shared" si="0"/>
        <v>0</v>
      </c>
      <c r="F15" s="3">
        <f t="shared" si="0"/>
        <v>400</v>
      </c>
      <c r="G15" s="3">
        <f t="shared" si="0"/>
        <v>0</v>
      </c>
      <c r="H15" s="3">
        <f t="shared" si="0"/>
        <v>240</v>
      </c>
      <c r="I15" s="3">
        <f t="shared" si="0"/>
        <v>360</v>
      </c>
      <c r="J15" s="3">
        <f t="shared" si="0"/>
        <v>120</v>
      </c>
    </row>
    <row r="16" spans="1:10" x14ac:dyDescent="0.25">
      <c r="A16" s="5" t="s">
        <v>2</v>
      </c>
      <c r="B16" s="4">
        <v>200</v>
      </c>
      <c r="C16" s="3">
        <f t="shared" ref="C16:J16" si="1">B16-C15+C17</f>
        <v>200</v>
      </c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</row>
    <row r="17" spans="1:10" x14ac:dyDescent="0.25">
      <c r="A17" s="5" t="s">
        <v>5</v>
      </c>
      <c r="B17" s="4"/>
      <c r="C17" s="3"/>
      <c r="D17" s="3"/>
      <c r="E17" s="3"/>
      <c r="F17" s="3">
        <v>400</v>
      </c>
      <c r="G17" s="3"/>
      <c r="H17" s="3">
        <v>240</v>
      </c>
      <c r="I17" s="3">
        <v>360</v>
      </c>
      <c r="J17" s="3">
        <v>120</v>
      </c>
    </row>
    <row r="18" spans="1:10" x14ac:dyDescent="0.25">
      <c r="A18" s="5" t="s">
        <v>0</v>
      </c>
      <c r="B18" s="4"/>
      <c r="C18" s="3"/>
      <c r="D18" s="3">
        <v>400</v>
      </c>
      <c r="E18" s="3"/>
      <c r="F18" s="3">
        <v>240</v>
      </c>
      <c r="G18" s="3">
        <v>360</v>
      </c>
      <c r="H18" s="3">
        <v>120</v>
      </c>
      <c r="I18" s="3"/>
      <c r="J18" s="3"/>
    </row>
    <row r="19" spans="1:10" x14ac:dyDescent="0.25">
      <c r="A19" s="54" t="s">
        <v>4</v>
      </c>
      <c r="B19" s="54"/>
      <c r="C19" s="54"/>
      <c r="D19" s="54"/>
      <c r="E19" s="54"/>
      <c r="F19" s="54"/>
      <c r="G19" s="54"/>
      <c r="H19" s="54"/>
      <c r="I19" s="54"/>
      <c r="J19" s="54"/>
    </row>
    <row r="20" spans="1:10" x14ac:dyDescent="0.25">
      <c r="A20" s="5" t="s">
        <v>3</v>
      </c>
      <c r="B20" s="4"/>
      <c r="C20" s="3">
        <f t="shared" ref="C20:J20" si="2">C18</f>
        <v>0</v>
      </c>
      <c r="D20" s="3">
        <f t="shared" si="2"/>
        <v>400</v>
      </c>
      <c r="E20" s="3">
        <f t="shared" si="2"/>
        <v>0</v>
      </c>
      <c r="F20" s="3">
        <f t="shared" si="2"/>
        <v>240</v>
      </c>
      <c r="G20" s="3">
        <f t="shared" si="2"/>
        <v>360</v>
      </c>
      <c r="H20" s="3">
        <f t="shared" si="2"/>
        <v>120</v>
      </c>
      <c r="I20" s="3">
        <f t="shared" si="2"/>
        <v>0</v>
      </c>
      <c r="J20" s="3">
        <f t="shared" si="2"/>
        <v>0</v>
      </c>
    </row>
    <row r="21" spans="1:10" x14ac:dyDescent="0.25">
      <c r="A21" s="5" t="s">
        <v>2</v>
      </c>
      <c r="B21" s="4">
        <v>425</v>
      </c>
      <c r="C21" s="3">
        <f t="shared" ref="C21:J21" si="3">B21-C20+C22</f>
        <v>425</v>
      </c>
      <c r="D21" s="3">
        <f t="shared" si="3"/>
        <v>25</v>
      </c>
      <c r="E21" s="3">
        <f t="shared" si="3"/>
        <v>25</v>
      </c>
      <c r="F21" s="3">
        <f t="shared" si="3"/>
        <v>285</v>
      </c>
      <c r="G21" s="3">
        <f t="shared" si="3"/>
        <v>425</v>
      </c>
      <c r="H21" s="3">
        <f t="shared" si="3"/>
        <v>305</v>
      </c>
      <c r="I21" s="3">
        <f t="shared" si="3"/>
        <v>305</v>
      </c>
      <c r="J21" s="3">
        <f t="shared" si="3"/>
        <v>305</v>
      </c>
    </row>
    <row r="22" spans="1:10" x14ac:dyDescent="0.25">
      <c r="A22" s="5" t="s">
        <v>1</v>
      </c>
      <c r="B22" s="4"/>
      <c r="C22" s="3"/>
      <c r="D22" s="3"/>
      <c r="E22" s="3"/>
      <c r="F22" s="3">
        <v>500</v>
      </c>
      <c r="G22" s="3">
        <v>500</v>
      </c>
      <c r="H22" s="3"/>
      <c r="I22" s="3"/>
      <c r="J22" s="3"/>
    </row>
    <row r="23" spans="1:10" x14ac:dyDescent="0.25">
      <c r="A23" s="5" t="s">
        <v>0</v>
      </c>
      <c r="B23" s="4"/>
      <c r="C23" s="3">
        <v>500</v>
      </c>
      <c r="D23" s="3">
        <v>500</v>
      </c>
      <c r="E23" s="3"/>
      <c r="F23" s="3"/>
      <c r="G23" s="3"/>
      <c r="H23" s="3"/>
      <c r="I23" s="3"/>
      <c r="J23" s="3"/>
    </row>
  </sheetData>
  <mergeCells count="11">
    <mergeCell ref="A9:J9"/>
    <mergeCell ref="A14:J14"/>
    <mergeCell ref="A19:J19"/>
    <mergeCell ref="A1:E1"/>
    <mergeCell ref="F1:I1"/>
    <mergeCell ref="F2:I5"/>
    <mergeCell ref="A6:J6"/>
    <mergeCell ref="B2:C2"/>
    <mergeCell ref="B5:C5"/>
    <mergeCell ref="B4:C4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90" zoomScaleNormal="90" workbookViewId="0">
      <selection activeCell="E29" sqref="E29"/>
    </sheetView>
  </sheetViews>
  <sheetFormatPr defaultRowHeight="21.75" x14ac:dyDescent="0.25"/>
  <cols>
    <col min="1" max="1" width="17.5703125" style="1" bestFit="1" customWidth="1"/>
    <col min="2" max="2" width="10.5703125" style="1" bestFit="1" customWidth="1"/>
    <col min="3" max="3" width="7.42578125" style="1" bestFit="1" customWidth="1"/>
    <col min="4" max="4" width="12.7109375" style="1" bestFit="1" customWidth="1"/>
    <col min="5" max="5" width="13.7109375" style="1" bestFit="1" customWidth="1"/>
    <col min="6" max="11" width="9.140625" style="1"/>
    <col min="12" max="12" width="10.28515625" style="1" customWidth="1"/>
    <col min="13" max="16384" width="9.140625" style="1"/>
  </cols>
  <sheetData>
    <row r="1" spans="1:12" x14ac:dyDescent="0.25">
      <c r="A1" s="71" t="s">
        <v>26</v>
      </c>
      <c r="B1" s="71"/>
      <c r="C1" s="71"/>
      <c r="D1" s="71"/>
      <c r="E1" s="71"/>
      <c r="F1" s="71"/>
    </row>
    <row r="2" spans="1:12" ht="43.5" x14ac:dyDescent="0.25">
      <c r="A2" s="9" t="s">
        <v>44</v>
      </c>
      <c r="B2" s="9" t="s">
        <v>43</v>
      </c>
      <c r="C2" s="9" t="s">
        <v>14</v>
      </c>
      <c r="D2" s="9" t="s">
        <v>42</v>
      </c>
      <c r="E2" s="9" t="s">
        <v>41</v>
      </c>
      <c r="F2" s="21"/>
    </row>
    <row r="3" spans="1:12" x14ac:dyDescent="0.25">
      <c r="A3" s="9" t="s">
        <v>36</v>
      </c>
      <c r="B3" s="9">
        <v>60</v>
      </c>
      <c r="C3" s="9">
        <v>60</v>
      </c>
      <c r="D3" s="9">
        <v>1</v>
      </c>
      <c r="E3" s="9" t="s">
        <v>39</v>
      </c>
      <c r="F3" s="21"/>
    </row>
    <row r="4" spans="1:12" x14ac:dyDescent="0.25">
      <c r="A4" s="9" t="s">
        <v>34</v>
      </c>
      <c r="B4" s="9">
        <v>40</v>
      </c>
      <c r="C4" s="9">
        <v>40</v>
      </c>
      <c r="D4" s="9">
        <v>1</v>
      </c>
      <c r="E4" s="9" t="s">
        <v>39</v>
      </c>
      <c r="F4" s="21"/>
    </row>
    <row r="5" spans="1:12" x14ac:dyDescent="0.25">
      <c r="A5" s="9" t="s">
        <v>33</v>
      </c>
      <c r="B5" s="9"/>
      <c r="C5" s="9">
        <v>120</v>
      </c>
      <c r="D5" s="9">
        <v>1</v>
      </c>
      <c r="E5" s="9" t="s">
        <v>40</v>
      </c>
      <c r="F5" s="9">
        <v>100</v>
      </c>
    </row>
    <row r="6" spans="1:12" x14ac:dyDescent="0.25">
      <c r="A6" s="9" t="s">
        <v>35</v>
      </c>
      <c r="B6" s="9"/>
      <c r="C6" s="9">
        <v>110</v>
      </c>
      <c r="D6" s="9">
        <v>1</v>
      </c>
      <c r="E6" s="9" t="s">
        <v>39</v>
      </c>
      <c r="F6" s="21"/>
    </row>
    <row r="7" spans="1:12" x14ac:dyDescent="0.25">
      <c r="A7" s="9" t="s">
        <v>32</v>
      </c>
      <c r="B7" s="9">
        <v>100</v>
      </c>
      <c r="C7" s="9">
        <v>320</v>
      </c>
      <c r="D7" s="9">
        <v>2</v>
      </c>
      <c r="E7" s="9" t="s">
        <v>39</v>
      </c>
      <c r="F7" s="21"/>
    </row>
    <row r="8" spans="1:12" x14ac:dyDescent="0.25">
      <c r="A8" s="9" t="s">
        <v>31</v>
      </c>
      <c r="B8" s="9"/>
      <c r="C8" s="9">
        <v>130</v>
      </c>
      <c r="D8" s="9">
        <v>2</v>
      </c>
      <c r="E8" s="9" t="s">
        <v>39</v>
      </c>
      <c r="F8" s="21"/>
    </row>
    <row r="9" spans="1:12" ht="7.5" customHeight="1" x14ac:dyDescent="0.25"/>
    <row r="10" spans="1:12" x14ac:dyDescent="0.25">
      <c r="A10" s="74" t="s">
        <v>38</v>
      </c>
      <c r="B10" s="75"/>
      <c r="C10" s="15">
        <v>1</v>
      </c>
      <c r="D10" s="15">
        <v>2</v>
      </c>
      <c r="E10" s="15">
        <v>3</v>
      </c>
      <c r="F10" s="15">
        <v>4</v>
      </c>
      <c r="G10" s="15">
        <v>5</v>
      </c>
      <c r="H10" s="15">
        <v>6</v>
      </c>
      <c r="I10" s="15">
        <v>7</v>
      </c>
      <c r="J10" s="15">
        <v>8</v>
      </c>
      <c r="K10" s="15">
        <v>9</v>
      </c>
      <c r="L10" s="76" t="s">
        <v>37</v>
      </c>
    </row>
    <row r="11" spans="1:12" ht="43.5" x14ac:dyDescent="0.25">
      <c r="A11" s="18"/>
      <c r="B11" s="20" t="s">
        <v>14</v>
      </c>
      <c r="C11" s="72" t="s">
        <v>36</v>
      </c>
      <c r="D11" s="72"/>
      <c r="E11" s="72"/>
      <c r="F11" s="72"/>
      <c r="G11" s="72"/>
      <c r="H11" s="72"/>
      <c r="I11" s="72"/>
      <c r="J11" s="72"/>
      <c r="K11" s="73"/>
      <c r="L11" s="76"/>
    </row>
    <row r="12" spans="1:12" x14ac:dyDescent="0.25">
      <c r="A12" s="12" t="s">
        <v>30</v>
      </c>
      <c r="B12" s="3"/>
      <c r="C12" s="3">
        <v>0</v>
      </c>
      <c r="D12" s="3">
        <v>0</v>
      </c>
      <c r="E12" s="3">
        <v>0</v>
      </c>
      <c r="F12" s="3">
        <v>50</v>
      </c>
      <c r="G12" s="3">
        <v>100</v>
      </c>
      <c r="H12" s="3">
        <v>150</v>
      </c>
      <c r="I12" s="3">
        <v>0</v>
      </c>
      <c r="J12" s="3">
        <v>150</v>
      </c>
      <c r="K12" s="3">
        <v>100</v>
      </c>
      <c r="L12" s="14"/>
    </row>
    <row r="13" spans="1:12" x14ac:dyDescent="0.25">
      <c r="A13" s="12" t="s">
        <v>29</v>
      </c>
      <c r="B13" s="15">
        <f>C3</f>
        <v>60</v>
      </c>
      <c r="C13" s="3">
        <f t="shared" ref="C13:K13" si="0">B13-C12+C14</f>
        <v>60</v>
      </c>
      <c r="D13" s="3">
        <f t="shared" si="0"/>
        <v>60</v>
      </c>
      <c r="E13" s="3">
        <f t="shared" si="0"/>
        <v>60</v>
      </c>
      <c r="F13" s="3">
        <f t="shared" si="0"/>
        <v>60</v>
      </c>
      <c r="G13" s="3">
        <f t="shared" si="0"/>
        <v>60</v>
      </c>
      <c r="H13" s="3">
        <f t="shared" si="0"/>
        <v>60</v>
      </c>
      <c r="I13" s="3">
        <f t="shared" si="0"/>
        <v>60</v>
      </c>
      <c r="J13" s="3">
        <f t="shared" si="0"/>
        <v>60</v>
      </c>
      <c r="K13" s="3">
        <f t="shared" si="0"/>
        <v>60</v>
      </c>
      <c r="L13" s="19">
        <v>60</v>
      </c>
    </row>
    <row r="14" spans="1:12" x14ac:dyDescent="0.25">
      <c r="A14" s="12" t="s">
        <v>28</v>
      </c>
      <c r="B14" s="3"/>
      <c r="C14" s="3"/>
      <c r="D14" s="3"/>
      <c r="E14" s="3"/>
      <c r="F14" s="3">
        <v>50</v>
      </c>
      <c r="G14" s="3">
        <v>100</v>
      </c>
      <c r="H14" s="3">
        <v>150</v>
      </c>
      <c r="I14" s="3"/>
      <c r="J14" s="3">
        <v>150</v>
      </c>
      <c r="K14" s="3">
        <v>100</v>
      </c>
      <c r="L14" s="13"/>
    </row>
    <row r="15" spans="1:12" x14ac:dyDescent="0.25">
      <c r="A15" s="12" t="s">
        <v>27</v>
      </c>
      <c r="B15" s="3"/>
      <c r="C15" s="3">
        <f t="shared" ref="C15:K15" si="1">D14</f>
        <v>0</v>
      </c>
      <c r="D15" s="3">
        <f t="shared" si="1"/>
        <v>0</v>
      </c>
      <c r="E15" s="3">
        <f t="shared" si="1"/>
        <v>50</v>
      </c>
      <c r="F15" s="3">
        <f t="shared" si="1"/>
        <v>100</v>
      </c>
      <c r="G15" s="3">
        <f t="shared" si="1"/>
        <v>150</v>
      </c>
      <c r="H15" s="3">
        <f t="shared" si="1"/>
        <v>0</v>
      </c>
      <c r="I15" s="3">
        <f t="shared" si="1"/>
        <v>150</v>
      </c>
      <c r="J15" s="3">
        <f t="shared" si="1"/>
        <v>100</v>
      </c>
      <c r="K15" s="3">
        <f t="shared" si="1"/>
        <v>0</v>
      </c>
      <c r="L15" s="16"/>
    </row>
    <row r="16" spans="1:12" x14ac:dyDescent="0.25">
      <c r="A16" s="18"/>
      <c r="B16" s="17"/>
      <c r="C16" s="72" t="s">
        <v>35</v>
      </c>
      <c r="D16" s="72"/>
      <c r="E16" s="72"/>
      <c r="F16" s="72"/>
      <c r="G16" s="72"/>
      <c r="H16" s="72"/>
      <c r="I16" s="72"/>
      <c r="J16" s="72"/>
      <c r="K16" s="73"/>
      <c r="L16" s="16"/>
    </row>
    <row r="17" spans="1:12" x14ac:dyDescent="0.25">
      <c r="A17" s="12" t="s">
        <v>30</v>
      </c>
      <c r="B17" s="3"/>
      <c r="C17" s="3">
        <f t="shared" ref="C17:K17" si="2">C15</f>
        <v>0</v>
      </c>
      <c r="D17" s="3">
        <f t="shared" si="2"/>
        <v>0</v>
      </c>
      <c r="E17" s="3">
        <f t="shared" si="2"/>
        <v>50</v>
      </c>
      <c r="F17" s="3">
        <f t="shared" si="2"/>
        <v>100</v>
      </c>
      <c r="G17" s="3">
        <f t="shared" si="2"/>
        <v>150</v>
      </c>
      <c r="H17" s="3">
        <f t="shared" si="2"/>
        <v>0</v>
      </c>
      <c r="I17" s="3">
        <f t="shared" si="2"/>
        <v>150</v>
      </c>
      <c r="J17" s="3">
        <f t="shared" si="2"/>
        <v>100</v>
      </c>
      <c r="K17" s="3">
        <f t="shared" si="2"/>
        <v>0</v>
      </c>
      <c r="L17" s="11"/>
    </row>
    <row r="18" spans="1:12" x14ac:dyDescent="0.25">
      <c r="A18" s="12" t="s">
        <v>29</v>
      </c>
      <c r="B18" s="15">
        <f>C6</f>
        <v>110</v>
      </c>
      <c r="C18" s="3">
        <f t="shared" ref="C18:K18" si="3">B18-C17+C19</f>
        <v>110</v>
      </c>
      <c r="D18" s="3">
        <f t="shared" si="3"/>
        <v>110</v>
      </c>
      <c r="E18" s="3">
        <f t="shared" si="3"/>
        <v>60</v>
      </c>
      <c r="F18" s="3">
        <f t="shared" si="3"/>
        <v>0</v>
      </c>
      <c r="G18" s="3">
        <f t="shared" si="3"/>
        <v>0</v>
      </c>
      <c r="H18" s="3">
        <f t="shared" si="3"/>
        <v>0</v>
      </c>
      <c r="I18" s="3">
        <f t="shared" si="3"/>
        <v>0</v>
      </c>
      <c r="J18" s="3">
        <f t="shared" si="3"/>
        <v>0</v>
      </c>
      <c r="K18" s="3">
        <f t="shared" si="3"/>
        <v>0</v>
      </c>
      <c r="L18" s="19"/>
    </row>
    <row r="19" spans="1:12" x14ac:dyDescent="0.25">
      <c r="A19" s="12" t="s">
        <v>28</v>
      </c>
      <c r="B19" s="3"/>
      <c r="C19" s="3"/>
      <c r="D19" s="3"/>
      <c r="E19" s="3"/>
      <c r="F19" s="3">
        <v>40</v>
      </c>
      <c r="G19" s="3">
        <v>150</v>
      </c>
      <c r="H19" s="3"/>
      <c r="I19" s="3">
        <v>150</v>
      </c>
      <c r="J19" s="3">
        <v>100</v>
      </c>
      <c r="K19" s="3"/>
      <c r="L19" s="13"/>
    </row>
    <row r="20" spans="1:12" x14ac:dyDescent="0.25">
      <c r="A20" s="12" t="s">
        <v>27</v>
      </c>
      <c r="B20" s="3"/>
      <c r="C20" s="3">
        <f t="shared" ref="C20:K20" si="4">D19</f>
        <v>0</v>
      </c>
      <c r="D20" s="3">
        <f t="shared" si="4"/>
        <v>0</v>
      </c>
      <c r="E20" s="3">
        <f t="shared" si="4"/>
        <v>40</v>
      </c>
      <c r="F20" s="3">
        <f t="shared" si="4"/>
        <v>150</v>
      </c>
      <c r="G20" s="3">
        <f t="shared" si="4"/>
        <v>0</v>
      </c>
      <c r="H20" s="3">
        <f t="shared" si="4"/>
        <v>150</v>
      </c>
      <c r="I20" s="3">
        <f t="shared" si="4"/>
        <v>100</v>
      </c>
      <c r="J20" s="3">
        <f t="shared" si="4"/>
        <v>0</v>
      </c>
      <c r="K20" s="3">
        <f t="shared" si="4"/>
        <v>0</v>
      </c>
      <c r="L20" s="16"/>
    </row>
    <row r="21" spans="1:12" x14ac:dyDescent="0.25">
      <c r="A21" s="18"/>
      <c r="B21" s="17"/>
      <c r="C21" s="72" t="s">
        <v>34</v>
      </c>
      <c r="D21" s="72"/>
      <c r="E21" s="72"/>
      <c r="F21" s="72"/>
      <c r="G21" s="72"/>
      <c r="H21" s="72"/>
      <c r="I21" s="72"/>
      <c r="J21" s="72"/>
      <c r="K21" s="73"/>
      <c r="L21" s="16"/>
    </row>
    <row r="22" spans="1:12" x14ac:dyDescent="0.25">
      <c r="A22" s="12" t="s">
        <v>30</v>
      </c>
      <c r="B22" s="3"/>
      <c r="C22" s="3">
        <v>0</v>
      </c>
      <c r="D22" s="3">
        <v>0</v>
      </c>
      <c r="E22" s="3">
        <v>0</v>
      </c>
      <c r="F22" s="3">
        <v>60</v>
      </c>
      <c r="G22" s="3">
        <v>70</v>
      </c>
      <c r="H22" s="3">
        <v>0</v>
      </c>
      <c r="I22" s="3">
        <v>180</v>
      </c>
      <c r="J22" s="3">
        <v>50</v>
      </c>
      <c r="K22" s="3">
        <v>250</v>
      </c>
      <c r="L22" s="11"/>
    </row>
    <row r="23" spans="1:12" x14ac:dyDescent="0.25">
      <c r="A23" s="12" t="s">
        <v>29</v>
      </c>
      <c r="B23" s="15">
        <f>C4</f>
        <v>40</v>
      </c>
      <c r="C23" s="3">
        <f t="shared" ref="C23:K23" si="5">B23-C22+C24</f>
        <v>40</v>
      </c>
      <c r="D23" s="3">
        <f t="shared" si="5"/>
        <v>40</v>
      </c>
      <c r="E23" s="3">
        <f t="shared" si="5"/>
        <v>40</v>
      </c>
      <c r="F23" s="3">
        <f t="shared" si="5"/>
        <v>40</v>
      </c>
      <c r="G23" s="3">
        <f t="shared" si="5"/>
        <v>40</v>
      </c>
      <c r="H23" s="3">
        <f t="shared" si="5"/>
        <v>40</v>
      </c>
      <c r="I23" s="3">
        <f t="shared" si="5"/>
        <v>40</v>
      </c>
      <c r="J23" s="3">
        <f t="shared" si="5"/>
        <v>40</v>
      </c>
      <c r="K23" s="3">
        <f t="shared" si="5"/>
        <v>40</v>
      </c>
      <c r="L23" s="19">
        <v>40</v>
      </c>
    </row>
    <row r="24" spans="1:12" x14ac:dyDescent="0.25">
      <c r="A24" s="12" t="s">
        <v>28</v>
      </c>
      <c r="B24" s="3"/>
      <c r="C24" s="3"/>
      <c r="D24" s="3"/>
      <c r="E24" s="3"/>
      <c r="F24" s="3">
        <v>60</v>
      </c>
      <c r="G24" s="3">
        <v>70</v>
      </c>
      <c r="H24" s="3"/>
      <c r="I24" s="3">
        <v>180</v>
      </c>
      <c r="J24" s="3">
        <v>50</v>
      </c>
      <c r="K24" s="3">
        <v>250</v>
      </c>
      <c r="L24" s="13"/>
    </row>
    <row r="25" spans="1:12" x14ac:dyDescent="0.25">
      <c r="A25" s="12" t="s">
        <v>27</v>
      </c>
      <c r="B25" s="3"/>
      <c r="C25" s="3">
        <f t="shared" ref="C25:K25" si="6">D24</f>
        <v>0</v>
      </c>
      <c r="D25" s="3">
        <f t="shared" si="6"/>
        <v>0</v>
      </c>
      <c r="E25" s="3">
        <f t="shared" si="6"/>
        <v>60</v>
      </c>
      <c r="F25" s="3">
        <f t="shared" si="6"/>
        <v>70</v>
      </c>
      <c r="G25" s="3">
        <f t="shared" si="6"/>
        <v>0</v>
      </c>
      <c r="H25" s="3">
        <f t="shared" si="6"/>
        <v>180</v>
      </c>
      <c r="I25" s="3">
        <f t="shared" si="6"/>
        <v>50</v>
      </c>
      <c r="J25" s="3">
        <f t="shared" si="6"/>
        <v>250</v>
      </c>
      <c r="K25" s="3">
        <f t="shared" si="6"/>
        <v>0</v>
      </c>
      <c r="L25" s="16"/>
    </row>
    <row r="26" spans="1:12" x14ac:dyDescent="0.25">
      <c r="A26" s="18"/>
      <c r="B26" s="17"/>
      <c r="C26" s="72" t="s">
        <v>33</v>
      </c>
      <c r="D26" s="72"/>
      <c r="E26" s="72"/>
      <c r="F26" s="72"/>
      <c r="G26" s="72"/>
      <c r="H26" s="72"/>
      <c r="I26" s="72"/>
      <c r="J26" s="72"/>
      <c r="K26" s="73"/>
      <c r="L26" s="16"/>
    </row>
    <row r="27" spans="1:12" x14ac:dyDescent="0.25">
      <c r="A27" s="12" t="s">
        <v>30</v>
      </c>
      <c r="B27" s="3"/>
      <c r="C27" s="3">
        <f t="shared" ref="C27:K27" si="7">C15*2+C25*1</f>
        <v>0</v>
      </c>
      <c r="D27" s="3">
        <f t="shared" si="7"/>
        <v>0</v>
      </c>
      <c r="E27" s="3">
        <f t="shared" si="7"/>
        <v>160</v>
      </c>
      <c r="F27" s="3">
        <f t="shared" si="7"/>
        <v>270</v>
      </c>
      <c r="G27" s="3">
        <f t="shared" si="7"/>
        <v>300</v>
      </c>
      <c r="H27" s="3">
        <f t="shared" si="7"/>
        <v>180</v>
      </c>
      <c r="I27" s="3">
        <f t="shared" si="7"/>
        <v>350</v>
      </c>
      <c r="J27" s="3">
        <f t="shared" si="7"/>
        <v>450</v>
      </c>
      <c r="K27" s="3">
        <f t="shared" si="7"/>
        <v>0</v>
      </c>
      <c r="L27" s="11"/>
    </row>
    <row r="28" spans="1:12" x14ac:dyDescent="0.25">
      <c r="A28" s="12" t="s">
        <v>29</v>
      </c>
      <c r="B28" s="15">
        <f>C5</f>
        <v>120</v>
      </c>
      <c r="C28" s="3">
        <v>120</v>
      </c>
      <c r="D28" s="3">
        <v>120</v>
      </c>
      <c r="E28" s="3">
        <f t="shared" ref="E28:K28" si="8">E29+D28-E27</f>
        <v>60</v>
      </c>
      <c r="F28" s="3">
        <f t="shared" si="8"/>
        <v>90</v>
      </c>
      <c r="G28" s="3">
        <f t="shared" si="8"/>
        <v>90</v>
      </c>
      <c r="H28" s="3">
        <f t="shared" si="8"/>
        <v>10</v>
      </c>
      <c r="I28" s="3">
        <f t="shared" si="8"/>
        <v>60</v>
      </c>
      <c r="J28" s="3">
        <f t="shared" si="8"/>
        <v>10</v>
      </c>
      <c r="K28" s="3">
        <f t="shared" si="8"/>
        <v>10</v>
      </c>
      <c r="L28" s="14"/>
    </row>
    <row r="29" spans="1:12" x14ac:dyDescent="0.25">
      <c r="A29" s="12" t="s">
        <v>28</v>
      </c>
      <c r="B29" s="3"/>
      <c r="C29" s="3"/>
      <c r="D29" s="3"/>
      <c r="E29" s="3">
        <v>100</v>
      </c>
      <c r="F29" s="3">
        <v>300</v>
      </c>
      <c r="G29" s="3">
        <v>300</v>
      </c>
      <c r="H29" s="3">
        <v>100</v>
      </c>
      <c r="I29" s="3">
        <v>400</v>
      </c>
      <c r="J29" s="3">
        <v>400</v>
      </c>
      <c r="K29" s="3"/>
      <c r="L29" s="13"/>
    </row>
    <row r="30" spans="1:12" x14ac:dyDescent="0.25">
      <c r="A30" s="12" t="s">
        <v>27</v>
      </c>
      <c r="B30" s="3"/>
      <c r="C30" s="3"/>
      <c r="D30" s="3">
        <v>100</v>
      </c>
      <c r="E30" s="3">
        <v>300</v>
      </c>
      <c r="F30" s="3">
        <v>300</v>
      </c>
      <c r="G30" s="3">
        <v>100</v>
      </c>
      <c r="H30" s="3">
        <v>400</v>
      </c>
      <c r="I30" s="3">
        <v>400</v>
      </c>
      <c r="J30" s="3"/>
      <c r="K30" s="3"/>
      <c r="L30" s="16"/>
    </row>
    <row r="31" spans="1:12" x14ac:dyDescent="0.25">
      <c r="A31" s="18"/>
      <c r="B31" s="17"/>
      <c r="C31" s="72" t="s">
        <v>32</v>
      </c>
      <c r="D31" s="72"/>
      <c r="E31" s="72"/>
      <c r="F31" s="72"/>
      <c r="G31" s="72"/>
      <c r="H31" s="72"/>
      <c r="I31" s="72"/>
      <c r="J31" s="72"/>
      <c r="K31" s="73"/>
      <c r="L31" s="16"/>
    </row>
    <row r="32" spans="1:12" x14ac:dyDescent="0.25">
      <c r="A32" s="12" t="s">
        <v>30</v>
      </c>
      <c r="B32" s="3"/>
      <c r="C32" s="3">
        <f t="shared" ref="C32:K32" si="9">2*C30</f>
        <v>0</v>
      </c>
      <c r="D32" s="3">
        <f t="shared" si="9"/>
        <v>200</v>
      </c>
      <c r="E32" s="3">
        <f t="shared" si="9"/>
        <v>600</v>
      </c>
      <c r="F32" s="3">
        <f t="shared" si="9"/>
        <v>600</v>
      </c>
      <c r="G32" s="3">
        <f t="shared" si="9"/>
        <v>200</v>
      </c>
      <c r="H32" s="3">
        <f t="shared" si="9"/>
        <v>800</v>
      </c>
      <c r="I32" s="3">
        <f t="shared" si="9"/>
        <v>800</v>
      </c>
      <c r="J32" s="3">
        <f t="shared" si="9"/>
        <v>0</v>
      </c>
      <c r="K32" s="3">
        <f t="shared" si="9"/>
        <v>0</v>
      </c>
      <c r="L32" s="11"/>
    </row>
    <row r="33" spans="1:12" x14ac:dyDescent="0.25">
      <c r="A33" s="12" t="s">
        <v>29</v>
      </c>
      <c r="B33" s="15">
        <f>C7</f>
        <v>320</v>
      </c>
      <c r="C33" s="3">
        <f t="shared" ref="C33:K33" si="10">B33-C32+C34</f>
        <v>320</v>
      </c>
      <c r="D33" s="3">
        <f t="shared" si="10"/>
        <v>120</v>
      </c>
      <c r="E33" s="3">
        <f t="shared" si="10"/>
        <v>100</v>
      </c>
      <c r="F33" s="3">
        <f t="shared" si="10"/>
        <v>100</v>
      </c>
      <c r="G33" s="3">
        <f t="shared" si="10"/>
        <v>100</v>
      </c>
      <c r="H33" s="3">
        <f t="shared" si="10"/>
        <v>100</v>
      </c>
      <c r="I33" s="3">
        <f t="shared" si="10"/>
        <v>100</v>
      </c>
      <c r="J33" s="3">
        <f t="shared" si="10"/>
        <v>100</v>
      </c>
      <c r="K33" s="3">
        <f t="shared" si="10"/>
        <v>100</v>
      </c>
      <c r="L33" s="19">
        <v>100</v>
      </c>
    </row>
    <row r="34" spans="1:12" x14ac:dyDescent="0.25">
      <c r="A34" s="12" t="s">
        <v>28</v>
      </c>
      <c r="B34" s="3"/>
      <c r="C34" s="3"/>
      <c r="D34" s="3"/>
      <c r="E34" s="3">
        <v>580</v>
      </c>
      <c r="F34" s="3">
        <v>600</v>
      </c>
      <c r="G34" s="3">
        <v>200</v>
      </c>
      <c r="H34" s="3">
        <v>800</v>
      </c>
      <c r="I34" s="3">
        <v>800</v>
      </c>
      <c r="J34" s="3"/>
      <c r="K34" s="3"/>
      <c r="L34" s="13"/>
    </row>
    <row r="35" spans="1:12" x14ac:dyDescent="0.25">
      <c r="A35" s="12" t="s">
        <v>27</v>
      </c>
      <c r="B35" s="3"/>
      <c r="C35" s="3">
        <v>580</v>
      </c>
      <c r="D35" s="3">
        <v>600</v>
      </c>
      <c r="E35" s="3">
        <v>200</v>
      </c>
      <c r="F35" s="3">
        <v>800</v>
      </c>
      <c r="G35" s="3">
        <v>800</v>
      </c>
      <c r="H35" s="3"/>
      <c r="I35" s="3"/>
      <c r="J35" s="3"/>
      <c r="K35" s="3"/>
      <c r="L35" s="16"/>
    </row>
    <row r="36" spans="1:12" x14ac:dyDescent="0.25">
      <c r="A36" s="18"/>
      <c r="B36" s="17"/>
      <c r="C36" s="72" t="s">
        <v>31</v>
      </c>
      <c r="D36" s="72"/>
      <c r="E36" s="72"/>
      <c r="F36" s="72"/>
      <c r="G36" s="72"/>
      <c r="H36" s="72"/>
      <c r="I36" s="72"/>
      <c r="J36" s="72"/>
      <c r="K36" s="73"/>
      <c r="L36" s="16"/>
    </row>
    <row r="37" spans="1:12" x14ac:dyDescent="0.25">
      <c r="A37" s="12" t="s">
        <v>30</v>
      </c>
      <c r="B37" s="3"/>
      <c r="C37" s="3">
        <f t="shared" ref="C37:K37" si="11">C20*2+C30*1</f>
        <v>0</v>
      </c>
      <c r="D37" s="3">
        <f t="shared" si="11"/>
        <v>100</v>
      </c>
      <c r="E37" s="3">
        <f t="shared" si="11"/>
        <v>380</v>
      </c>
      <c r="F37" s="3">
        <f t="shared" si="11"/>
        <v>600</v>
      </c>
      <c r="G37" s="3">
        <f t="shared" si="11"/>
        <v>100</v>
      </c>
      <c r="H37" s="3">
        <f t="shared" si="11"/>
        <v>700</v>
      </c>
      <c r="I37" s="3">
        <f t="shared" si="11"/>
        <v>600</v>
      </c>
      <c r="J37" s="3">
        <f t="shared" si="11"/>
        <v>0</v>
      </c>
      <c r="K37" s="3">
        <f t="shared" si="11"/>
        <v>0</v>
      </c>
      <c r="L37" s="11"/>
    </row>
    <row r="38" spans="1:12" x14ac:dyDescent="0.25">
      <c r="A38" s="12" t="s">
        <v>29</v>
      </c>
      <c r="B38" s="15">
        <f>C8</f>
        <v>130</v>
      </c>
      <c r="C38" s="3">
        <v>130</v>
      </c>
      <c r="D38" s="3">
        <v>30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4"/>
    </row>
    <row r="39" spans="1:12" x14ac:dyDescent="0.25">
      <c r="A39" s="12" t="s">
        <v>28</v>
      </c>
      <c r="B39" s="3"/>
      <c r="C39" s="3"/>
      <c r="D39" s="3"/>
      <c r="E39" s="3">
        <v>350</v>
      </c>
      <c r="F39" s="3">
        <v>600</v>
      </c>
      <c r="G39" s="3">
        <v>100</v>
      </c>
      <c r="H39" s="3">
        <v>700</v>
      </c>
      <c r="I39" s="3">
        <v>600</v>
      </c>
      <c r="J39" s="3"/>
      <c r="K39" s="3"/>
      <c r="L39" s="13"/>
    </row>
    <row r="40" spans="1:12" x14ac:dyDescent="0.25">
      <c r="A40" s="12" t="s">
        <v>27</v>
      </c>
      <c r="B40" s="3"/>
      <c r="C40" s="3">
        <v>350</v>
      </c>
      <c r="D40" s="3">
        <v>600</v>
      </c>
      <c r="E40" s="3">
        <v>100</v>
      </c>
      <c r="F40" s="3">
        <v>700</v>
      </c>
      <c r="G40" s="3">
        <v>600</v>
      </c>
      <c r="H40" s="3"/>
      <c r="I40" s="3"/>
      <c r="J40" s="3"/>
      <c r="K40" s="3"/>
      <c r="L40" s="11"/>
    </row>
  </sheetData>
  <mergeCells count="9">
    <mergeCell ref="A1:F1"/>
    <mergeCell ref="C16:K16"/>
    <mergeCell ref="C36:K36"/>
    <mergeCell ref="A10:B10"/>
    <mergeCell ref="L10:L11"/>
    <mergeCell ref="C11:K11"/>
    <mergeCell ref="C31:K31"/>
    <mergeCell ref="C26:K26"/>
    <mergeCell ref="C21:K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zoomScaleNormal="100" workbookViewId="0">
      <selection activeCell="T34" sqref="T34"/>
    </sheetView>
  </sheetViews>
  <sheetFormatPr defaultColWidth="6.7109375" defaultRowHeight="15" x14ac:dyDescent="0.25"/>
  <cols>
    <col min="1" max="1" width="9" bestFit="1" customWidth="1"/>
    <col min="2" max="2" width="17.85546875" bestFit="1" customWidth="1"/>
    <col min="3" max="10" width="7.7109375" customWidth="1"/>
    <col min="11" max="11" width="3.140625" customWidth="1"/>
    <col min="12" max="12" width="9" bestFit="1" customWidth="1"/>
    <col min="13" max="13" width="17.85546875" customWidth="1"/>
    <col min="14" max="21" width="7.7109375" customWidth="1"/>
    <col min="22" max="22" width="23.85546875" customWidth="1"/>
  </cols>
  <sheetData>
    <row r="1" spans="1:21" ht="30.75" x14ac:dyDescent="0.25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s="50" customFormat="1" ht="30.7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s="50" customFormat="1" ht="30.7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s="50" customFormat="1" ht="30.75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s="50" customFormat="1" ht="30.75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s="50" customFormat="1" ht="30.7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1" s="49" customFormat="1" ht="30.75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 spans="1:21" ht="30.75" x14ac:dyDescent="0.25">
      <c r="A8" s="78" t="s">
        <v>13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</row>
    <row r="9" spans="1:21" ht="21.75" x14ac:dyDescent="0.6">
      <c r="A9" s="26" t="s">
        <v>48</v>
      </c>
      <c r="B9" s="23" t="s">
        <v>12</v>
      </c>
      <c r="C9" s="23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4"/>
      <c r="L9" s="26" t="s">
        <v>48</v>
      </c>
      <c r="M9" s="23" t="s">
        <v>12</v>
      </c>
      <c r="N9" s="23">
        <v>3</v>
      </c>
      <c r="O9" s="23">
        <v>4</v>
      </c>
      <c r="P9" s="23">
        <v>5</v>
      </c>
      <c r="Q9" s="23">
        <v>6</v>
      </c>
      <c r="R9" s="23">
        <v>7</v>
      </c>
      <c r="S9" s="23">
        <v>8</v>
      </c>
      <c r="T9" s="23">
        <v>9</v>
      </c>
      <c r="U9" s="23">
        <v>10</v>
      </c>
    </row>
    <row r="10" spans="1:21" ht="21.75" x14ac:dyDescent="0.6">
      <c r="A10" s="79" t="s">
        <v>53</v>
      </c>
      <c r="B10" s="23" t="s">
        <v>30</v>
      </c>
      <c r="C10" s="22"/>
      <c r="D10" s="22">
        <v>0</v>
      </c>
      <c r="E10" s="22">
        <v>15</v>
      </c>
      <c r="F10" s="22">
        <v>0</v>
      </c>
      <c r="G10" s="22">
        <v>20</v>
      </c>
      <c r="H10" s="22">
        <v>0</v>
      </c>
      <c r="I10" s="22">
        <v>0</v>
      </c>
      <c r="J10" s="22">
        <v>15</v>
      </c>
      <c r="K10" s="24"/>
      <c r="L10" s="79" t="s">
        <v>24</v>
      </c>
      <c r="M10" s="23" t="s">
        <v>30</v>
      </c>
      <c r="N10" s="22"/>
      <c r="O10" s="22">
        <f>1*D13+1*D19+1*D31</f>
        <v>20</v>
      </c>
      <c r="P10" s="22">
        <f t="shared" ref="P10:U10" si="0">1*E13+1*E19+1*E31</f>
        <v>38</v>
      </c>
      <c r="Q10" s="22">
        <f t="shared" si="0"/>
        <v>0</v>
      </c>
      <c r="R10" s="22">
        <f t="shared" si="0"/>
        <v>40</v>
      </c>
      <c r="S10" s="22">
        <f t="shared" si="0"/>
        <v>15</v>
      </c>
      <c r="T10" s="22">
        <f t="shared" si="0"/>
        <v>0</v>
      </c>
      <c r="U10" s="22">
        <f t="shared" si="0"/>
        <v>0</v>
      </c>
    </row>
    <row r="11" spans="1:21" ht="21.75" x14ac:dyDescent="0.6">
      <c r="A11" s="79"/>
      <c r="B11" s="23" t="s">
        <v>2</v>
      </c>
      <c r="C11" s="22">
        <v>17</v>
      </c>
      <c r="D11" s="22">
        <f t="shared" ref="D11:J11" si="1">C11-D10+D12</f>
        <v>17</v>
      </c>
      <c r="E11" s="22">
        <f t="shared" si="1"/>
        <v>2</v>
      </c>
      <c r="F11" s="22">
        <f t="shared" si="1"/>
        <v>2</v>
      </c>
      <c r="G11" s="22">
        <f t="shared" si="1"/>
        <v>0</v>
      </c>
      <c r="H11" s="22">
        <f t="shared" si="1"/>
        <v>0</v>
      </c>
      <c r="I11" s="22">
        <f t="shared" si="1"/>
        <v>0</v>
      </c>
      <c r="J11" s="22">
        <f t="shared" si="1"/>
        <v>0</v>
      </c>
      <c r="K11" s="24"/>
      <c r="L11" s="79"/>
      <c r="M11" s="23" t="s">
        <v>2</v>
      </c>
      <c r="N11" s="22">
        <v>60</v>
      </c>
      <c r="O11" s="22">
        <f t="shared" ref="O11:U11" si="2">N11-O10+O12</f>
        <v>40</v>
      </c>
      <c r="P11" s="22">
        <f t="shared" si="2"/>
        <v>2</v>
      </c>
      <c r="Q11" s="22">
        <f t="shared" si="2"/>
        <v>40</v>
      </c>
      <c r="R11" s="22">
        <f t="shared" si="2"/>
        <v>0</v>
      </c>
      <c r="S11" s="22">
        <f t="shared" si="2"/>
        <v>0</v>
      </c>
      <c r="T11" s="22">
        <f t="shared" si="2"/>
        <v>0</v>
      </c>
      <c r="U11" s="22">
        <f t="shared" si="2"/>
        <v>0</v>
      </c>
    </row>
    <row r="12" spans="1:21" ht="21.75" x14ac:dyDescent="0.6">
      <c r="A12" s="79"/>
      <c r="B12" s="23" t="s">
        <v>46</v>
      </c>
      <c r="C12" s="22"/>
      <c r="D12" s="22"/>
      <c r="E12" s="22"/>
      <c r="F12" s="22"/>
      <c r="G12" s="22">
        <v>18</v>
      </c>
      <c r="H12" s="22"/>
      <c r="I12" s="22"/>
      <c r="J12" s="22">
        <v>15</v>
      </c>
      <c r="K12" s="24"/>
      <c r="L12" s="79"/>
      <c r="M12" s="23" t="s">
        <v>46</v>
      </c>
      <c r="N12" s="22"/>
      <c r="O12" s="22"/>
      <c r="P12" s="22"/>
      <c r="Q12" s="22">
        <v>38</v>
      </c>
      <c r="R12" s="22"/>
      <c r="S12" s="22">
        <v>15</v>
      </c>
      <c r="T12" s="22"/>
      <c r="U12" s="22"/>
    </row>
    <row r="13" spans="1:21" ht="21.75" x14ac:dyDescent="0.6">
      <c r="A13" s="79"/>
      <c r="B13" s="23" t="s">
        <v>45</v>
      </c>
      <c r="C13" s="22">
        <f t="shared" ref="C13:J13" si="3">E12</f>
        <v>0</v>
      </c>
      <c r="D13" s="22">
        <f t="shared" si="3"/>
        <v>0</v>
      </c>
      <c r="E13" s="22">
        <f t="shared" si="3"/>
        <v>18</v>
      </c>
      <c r="F13" s="22">
        <f t="shared" si="3"/>
        <v>0</v>
      </c>
      <c r="G13" s="22">
        <f t="shared" si="3"/>
        <v>0</v>
      </c>
      <c r="H13" s="22">
        <f t="shared" si="3"/>
        <v>15</v>
      </c>
      <c r="I13" s="22">
        <f t="shared" si="3"/>
        <v>0</v>
      </c>
      <c r="J13" s="22">
        <f t="shared" si="3"/>
        <v>0</v>
      </c>
      <c r="K13" s="24"/>
      <c r="L13" s="79"/>
      <c r="M13" s="23" t="s">
        <v>45</v>
      </c>
      <c r="N13" s="22">
        <f t="shared" ref="N13:U13" si="4">O12</f>
        <v>0</v>
      </c>
      <c r="O13" s="22">
        <f t="shared" si="4"/>
        <v>0</v>
      </c>
      <c r="P13" s="22">
        <f t="shared" si="4"/>
        <v>38</v>
      </c>
      <c r="Q13" s="22">
        <f t="shared" si="4"/>
        <v>0</v>
      </c>
      <c r="R13" s="22">
        <f t="shared" si="4"/>
        <v>15</v>
      </c>
      <c r="S13" s="22">
        <f t="shared" si="4"/>
        <v>0</v>
      </c>
      <c r="T13" s="22">
        <f t="shared" si="4"/>
        <v>0</v>
      </c>
      <c r="U13" s="22">
        <f t="shared" si="4"/>
        <v>0</v>
      </c>
    </row>
    <row r="15" spans="1:21" ht="21.75" x14ac:dyDescent="0.6">
      <c r="A15" s="26" t="s">
        <v>48</v>
      </c>
      <c r="B15" s="23" t="s">
        <v>12</v>
      </c>
      <c r="C15" s="23">
        <v>3</v>
      </c>
      <c r="D15" s="23">
        <v>4</v>
      </c>
      <c r="E15" s="23">
        <v>5</v>
      </c>
      <c r="F15" s="23">
        <v>6</v>
      </c>
      <c r="G15" s="23">
        <v>7</v>
      </c>
      <c r="H15" s="23">
        <v>8</v>
      </c>
      <c r="I15" s="23">
        <v>9</v>
      </c>
      <c r="J15" s="23">
        <v>10</v>
      </c>
      <c r="K15" s="24"/>
      <c r="L15" s="26" t="s">
        <v>48</v>
      </c>
      <c r="M15" s="23" t="s">
        <v>12</v>
      </c>
      <c r="N15" s="23">
        <v>3</v>
      </c>
      <c r="O15" s="23">
        <v>4</v>
      </c>
      <c r="P15" s="23">
        <v>5</v>
      </c>
      <c r="Q15" s="23">
        <v>6</v>
      </c>
      <c r="R15" s="23">
        <v>7</v>
      </c>
      <c r="S15" s="23">
        <v>8</v>
      </c>
      <c r="T15" s="23">
        <v>9</v>
      </c>
      <c r="U15" s="23">
        <v>10</v>
      </c>
    </row>
    <row r="16" spans="1:21" ht="21.75" x14ac:dyDescent="0.6">
      <c r="A16" s="79" t="s">
        <v>52</v>
      </c>
      <c r="B16" s="23" t="s">
        <v>30</v>
      </c>
      <c r="C16" s="22"/>
      <c r="D16" s="22">
        <f>D13*1</f>
        <v>0</v>
      </c>
      <c r="E16" s="22">
        <f t="shared" ref="E16:J16" si="5">E13*1</f>
        <v>18</v>
      </c>
      <c r="F16" s="22">
        <f t="shared" si="5"/>
        <v>0</v>
      </c>
      <c r="G16" s="22">
        <f t="shared" si="5"/>
        <v>0</v>
      </c>
      <c r="H16" s="22">
        <f t="shared" si="5"/>
        <v>15</v>
      </c>
      <c r="I16" s="22">
        <f t="shared" si="5"/>
        <v>0</v>
      </c>
      <c r="J16" s="22">
        <f t="shared" si="5"/>
        <v>0</v>
      </c>
      <c r="K16" s="24"/>
      <c r="L16" s="79" t="s">
        <v>51</v>
      </c>
      <c r="M16" s="23" t="s">
        <v>30</v>
      </c>
      <c r="N16" s="22"/>
      <c r="O16" s="22">
        <f>1*D13+1*D31</f>
        <v>0</v>
      </c>
      <c r="P16" s="22">
        <f t="shared" ref="P16:U16" si="6">1*E13+1*E31</f>
        <v>38</v>
      </c>
      <c r="Q16" s="22">
        <f t="shared" si="6"/>
        <v>0</v>
      </c>
      <c r="R16" s="22">
        <f>1*G13+1*G31+25</f>
        <v>45</v>
      </c>
      <c r="S16" s="22">
        <f t="shared" si="6"/>
        <v>15</v>
      </c>
      <c r="T16" s="22">
        <f t="shared" si="6"/>
        <v>0</v>
      </c>
      <c r="U16" s="22">
        <f t="shared" si="6"/>
        <v>0</v>
      </c>
    </row>
    <row r="17" spans="1:22" ht="21.75" x14ac:dyDescent="0.6">
      <c r="A17" s="79"/>
      <c r="B17" s="23" t="s">
        <v>2</v>
      </c>
      <c r="C17" s="22">
        <v>0</v>
      </c>
      <c r="D17" s="22">
        <f t="shared" ref="D17:J17" si="7">C17-D16+D18</f>
        <v>0</v>
      </c>
      <c r="E17" s="22">
        <f t="shared" si="7"/>
        <v>2</v>
      </c>
      <c r="F17" s="22">
        <f t="shared" si="7"/>
        <v>2</v>
      </c>
      <c r="G17" s="22">
        <f t="shared" si="7"/>
        <v>2</v>
      </c>
      <c r="H17" s="22">
        <f t="shared" si="7"/>
        <v>7</v>
      </c>
      <c r="I17" s="22">
        <f t="shared" si="7"/>
        <v>7</v>
      </c>
      <c r="J17" s="22">
        <f t="shared" si="7"/>
        <v>7</v>
      </c>
      <c r="K17" s="24"/>
      <c r="L17" s="79"/>
      <c r="M17" s="29" t="s">
        <v>2</v>
      </c>
      <c r="N17" s="28">
        <v>35</v>
      </c>
      <c r="O17" s="28">
        <f t="shared" ref="O17:U17" si="8">N17-O16+O18</f>
        <v>35</v>
      </c>
      <c r="P17" s="28">
        <f t="shared" si="8"/>
        <v>22</v>
      </c>
      <c r="Q17" s="28">
        <f t="shared" si="8"/>
        <v>22</v>
      </c>
      <c r="R17" s="28">
        <f t="shared" si="8"/>
        <v>27</v>
      </c>
      <c r="S17" s="28">
        <f t="shared" si="8"/>
        <v>12</v>
      </c>
      <c r="T17" s="28">
        <f t="shared" si="8"/>
        <v>12</v>
      </c>
      <c r="U17" s="28">
        <f t="shared" si="8"/>
        <v>12</v>
      </c>
      <c r="V17" s="27" t="s">
        <v>50</v>
      </c>
    </row>
    <row r="18" spans="1:22" ht="21.75" x14ac:dyDescent="0.6">
      <c r="A18" s="79"/>
      <c r="B18" s="23" t="s">
        <v>46</v>
      </c>
      <c r="C18" s="22"/>
      <c r="D18" s="22"/>
      <c r="E18" s="22">
        <v>20</v>
      </c>
      <c r="F18" s="22"/>
      <c r="G18" s="22"/>
      <c r="H18" s="22">
        <v>20</v>
      </c>
      <c r="I18" s="22"/>
      <c r="J18" s="22"/>
      <c r="K18" s="24"/>
      <c r="L18" s="79"/>
      <c r="M18" s="23" t="s">
        <v>46</v>
      </c>
      <c r="N18" s="22"/>
      <c r="O18" s="22"/>
      <c r="P18" s="22">
        <v>25</v>
      </c>
      <c r="Q18" s="22"/>
      <c r="R18" s="22">
        <v>50</v>
      </c>
      <c r="S18" s="22"/>
      <c r="T18" s="22"/>
      <c r="U18" s="22"/>
    </row>
    <row r="19" spans="1:22" ht="21.75" x14ac:dyDescent="0.6">
      <c r="A19" s="79"/>
      <c r="B19" s="23" t="s">
        <v>45</v>
      </c>
      <c r="C19" s="22">
        <f t="shared" ref="C19:J19" si="9">D18</f>
        <v>0</v>
      </c>
      <c r="D19" s="22">
        <f t="shared" si="9"/>
        <v>20</v>
      </c>
      <c r="E19" s="22">
        <f t="shared" si="9"/>
        <v>0</v>
      </c>
      <c r="F19" s="22">
        <f t="shared" si="9"/>
        <v>0</v>
      </c>
      <c r="G19" s="22">
        <f t="shared" si="9"/>
        <v>20</v>
      </c>
      <c r="H19" s="22">
        <f t="shared" si="9"/>
        <v>0</v>
      </c>
      <c r="I19" s="22">
        <f t="shared" si="9"/>
        <v>0</v>
      </c>
      <c r="J19" s="22">
        <f t="shared" si="9"/>
        <v>0</v>
      </c>
      <c r="K19" s="24"/>
      <c r="L19" s="79"/>
      <c r="M19" s="23" t="s">
        <v>45</v>
      </c>
      <c r="N19" s="22">
        <f t="shared" ref="N19:U19" si="10">O18</f>
        <v>0</v>
      </c>
      <c r="O19" s="22">
        <f t="shared" si="10"/>
        <v>25</v>
      </c>
      <c r="P19" s="22">
        <f t="shared" si="10"/>
        <v>0</v>
      </c>
      <c r="Q19" s="22">
        <f t="shared" si="10"/>
        <v>50</v>
      </c>
      <c r="R19" s="22">
        <f t="shared" si="10"/>
        <v>0</v>
      </c>
      <c r="S19" s="22">
        <f t="shared" si="10"/>
        <v>0</v>
      </c>
      <c r="T19" s="22">
        <f t="shared" si="10"/>
        <v>0</v>
      </c>
      <c r="U19" s="22">
        <f t="shared" si="10"/>
        <v>0</v>
      </c>
    </row>
    <row r="20" spans="1:22" ht="21.75" x14ac:dyDescent="0.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2" ht="21.75" x14ac:dyDescent="0.6">
      <c r="A21" s="26" t="s">
        <v>48</v>
      </c>
      <c r="B21" s="23" t="s">
        <v>12</v>
      </c>
      <c r="C21" s="23">
        <v>3</v>
      </c>
      <c r="D21" s="23">
        <v>4</v>
      </c>
      <c r="E21" s="23">
        <v>5</v>
      </c>
      <c r="F21" s="23">
        <v>6</v>
      </c>
      <c r="G21" s="23">
        <v>7</v>
      </c>
      <c r="H21" s="23">
        <v>8</v>
      </c>
      <c r="I21" s="23">
        <v>9</v>
      </c>
      <c r="J21" s="23">
        <v>10</v>
      </c>
      <c r="K21" s="24"/>
      <c r="L21" s="26" t="s">
        <v>48</v>
      </c>
      <c r="M21" s="23" t="s">
        <v>12</v>
      </c>
      <c r="N21" s="23">
        <v>3</v>
      </c>
      <c r="O21" s="23">
        <v>4</v>
      </c>
      <c r="P21" s="23">
        <v>5</v>
      </c>
      <c r="Q21" s="23">
        <v>6</v>
      </c>
      <c r="R21" s="23">
        <v>7</v>
      </c>
      <c r="S21" s="23">
        <v>8</v>
      </c>
      <c r="T21" s="23">
        <v>9</v>
      </c>
      <c r="U21" s="23">
        <v>10</v>
      </c>
    </row>
    <row r="22" spans="1:22" ht="21.75" x14ac:dyDescent="0.6">
      <c r="A22" s="79" t="s">
        <v>23</v>
      </c>
      <c r="B22" s="23" t="s">
        <v>30</v>
      </c>
      <c r="C22" s="22"/>
      <c r="D22" s="22">
        <v>0</v>
      </c>
      <c r="E22" s="22">
        <v>0</v>
      </c>
      <c r="F22" s="22">
        <v>0</v>
      </c>
      <c r="G22" s="22">
        <f>10+10%*G24</f>
        <v>12</v>
      </c>
      <c r="H22" s="22"/>
      <c r="I22" s="22">
        <f>25+10%*I24</f>
        <v>27</v>
      </c>
      <c r="J22" s="22">
        <v>0</v>
      </c>
      <c r="K22" s="24"/>
      <c r="L22" s="79" t="s">
        <v>49</v>
      </c>
      <c r="M22" s="23" t="s">
        <v>30</v>
      </c>
      <c r="N22" s="22"/>
      <c r="O22" s="22">
        <f>1*D19+1*O19+1*D25</f>
        <v>45</v>
      </c>
      <c r="P22" s="22">
        <f t="shared" ref="P22:U22" si="11">1*E19+1*P19+1*E25</f>
        <v>0</v>
      </c>
      <c r="Q22" s="22">
        <f t="shared" si="11"/>
        <v>70</v>
      </c>
      <c r="R22" s="22">
        <f t="shared" si="11"/>
        <v>20</v>
      </c>
      <c r="S22" s="22">
        <f t="shared" si="11"/>
        <v>20</v>
      </c>
      <c r="T22" s="22">
        <f t="shared" si="11"/>
        <v>0</v>
      </c>
      <c r="U22" s="22">
        <f t="shared" si="11"/>
        <v>0</v>
      </c>
    </row>
    <row r="23" spans="1:22" ht="21.75" x14ac:dyDescent="0.6">
      <c r="A23" s="79"/>
      <c r="B23" s="23" t="s">
        <v>2</v>
      </c>
      <c r="C23" s="22">
        <v>0</v>
      </c>
      <c r="D23" s="22">
        <f t="shared" ref="D23:J23" si="12">C23-D22+D24</f>
        <v>0</v>
      </c>
      <c r="E23" s="22">
        <f t="shared" si="12"/>
        <v>0</v>
      </c>
      <c r="F23" s="22">
        <f t="shared" si="12"/>
        <v>0</v>
      </c>
      <c r="G23" s="22">
        <f t="shared" si="12"/>
        <v>8</v>
      </c>
      <c r="H23" s="22">
        <f t="shared" si="12"/>
        <v>8</v>
      </c>
      <c r="I23" s="22">
        <f t="shared" si="12"/>
        <v>1</v>
      </c>
      <c r="J23" s="22">
        <f t="shared" si="12"/>
        <v>1</v>
      </c>
      <c r="K23" s="24"/>
      <c r="L23" s="79"/>
      <c r="M23" s="23" t="s">
        <v>2</v>
      </c>
      <c r="N23" s="22">
        <v>57</v>
      </c>
      <c r="O23" s="22">
        <f t="shared" ref="O23:U23" si="13">N23-O22+O24</f>
        <v>12</v>
      </c>
      <c r="P23" s="22">
        <f t="shared" si="13"/>
        <v>12</v>
      </c>
      <c r="Q23" s="22">
        <f t="shared" si="13"/>
        <v>2</v>
      </c>
      <c r="R23" s="22">
        <f t="shared" si="13"/>
        <v>32</v>
      </c>
      <c r="S23" s="22">
        <f t="shared" si="13"/>
        <v>12</v>
      </c>
      <c r="T23" s="22">
        <f t="shared" si="13"/>
        <v>12</v>
      </c>
      <c r="U23" s="22">
        <f t="shared" si="13"/>
        <v>12</v>
      </c>
    </row>
    <row r="24" spans="1:22" ht="21.75" x14ac:dyDescent="0.6">
      <c r="A24" s="79"/>
      <c r="B24" s="23" t="s">
        <v>46</v>
      </c>
      <c r="C24" s="22"/>
      <c r="D24" s="22"/>
      <c r="E24" s="22"/>
      <c r="F24" s="22"/>
      <c r="G24" s="22">
        <v>20</v>
      </c>
      <c r="H24" s="22"/>
      <c r="I24" s="22">
        <v>20</v>
      </c>
      <c r="J24" s="22"/>
      <c r="K24" s="24"/>
      <c r="L24" s="79"/>
      <c r="M24" s="23" t="s">
        <v>46</v>
      </c>
      <c r="N24" s="22"/>
      <c r="O24" s="22"/>
      <c r="P24" s="22"/>
      <c r="Q24" s="22">
        <v>60</v>
      </c>
      <c r="R24" s="22">
        <v>50</v>
      </c>
      <c r="S24" s="22"/>
      <c r="T24" s="22"/>
      <c r="U24" s="22"/>
    </row>
    <row r="25" spans="1:22" ht="21.75" x14ac:dyDescent="0.6">
      <c r="A25" s="79"/>
      <c r="B25" s="23" t="s">
        <v>45</v>
      </c>
      <c r="C25" s="22">
        <f t="shared" ref="C25:J25" si="14">D24</f>
        <v>0</v>
      </c>
      <c r="D25" s="22">
        <f t="shared" si="14"/>
        <v>0</v>
      </c>
      <c r="E25" s="22">
        <f t="shared" si="14"/>
        <v>0</v>
      </c>
      <c r="F25" s="22">
        <f t="shared" si="14"/>
        <v>20</v>
      </c>
      <c r="G25" s="22">
        <f t="shared" si="14"/>
        <v>0</v>
      </c>
      <c r="H25" s="22">
        <f t="shared" si="14"/>
        <v>20</v>
      </c>
      <c r="I25" s="22">
        <f t="shared" si="14"/>
        <v>0</v>
      </c>
      <c r="J25" s="22">
        <f t="shared" si="14"/>
        <v>0</v>
      </c>
      <c r="K25" s="24"/>
      <c r="L25" s="79"/>
      <c r="M25" s="23" t="s">
        <v>45</v>
      </c>
      <c r="N25" s="22">
        <f t="shared" ref="N25:U25" si="15">P24</f>
        <v>0</v>
      </c>
      <c r="O25" s="22">
        <f t="shared" si="15"/>
        <v>60</v>
      </c>
      <c r="P25" s="22">
        <f t="shared" si="15"/>
        <v>50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</row>
    <row r="26" spans="1:22" ht="21.75" x14ac:dyDescent="0.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2" ht="21.75" x14ac:dyDescent="0.6">
      <c r="A27" s="26" t="s">
        <v>48</v>
      </c>
      <c r="B27" s="23" t="s">
        <v>12</v>
      </c>
      <c r="C27" s="23">
        <v>3</v>
      </c>
      <c r="D27" s="23">
        <v>4</v>
      </c>
      <c r="E27" s="23">
        <v>5</v>
      </c>
      <c r="F27" s="23">
        <v>6</v>
      </c>
      <c r="G27" s="23">
        <v>7</v>
      </c>
      <c r="H27" s="23">
        <v>8</v>
      </c>
      <c r="I27" s="23">
        <v>9</v>
      </c>
      <c r="J27" s="23">
        <v>10</v>
      </c>
      <c r="K27" s="24"/>
      <c r="L27" s="26" t="s">
        <v>48</v>
      </c>
      <c r="M27" s="23" t="s">
        <v>12</v>
      </c>
      <c r="N27" s="23">
        <v>3</v>
      </c>
      <c r="O27" s="23">
        <v>4</v>
      </c>
      <c r="P27" s="23">
        <v>5</v>
      </c>
      <c r="Q27" s="23">
        <v>6</v>
      </c>
      <c r="R27" s="23">
        <v>7</v>
      </c>
      <c r="S27" s="23">
        <v>8</v>
      </c>
      <c r="T27" s="23">
        <v>9</v>
      </c>
      <c r="U27" s="23">
        <v>10</v>
      </c>
    </row>
    <row r="28" spans="1:22" ht="21.75" x14ac:dyDescent="0.6">
      <c r="A28" s="79" t="s">
        <v>47</v>
      </c>
      <c r="B28" s="23" t="s">
        <v>30</v>
      </c>
      <c r="C28" s="22"/>
      <c r="D28" s="22">
        <f>D25*1</f>
        <v>0</v>
      </c>
      <c r="E28" s="22">
        <f t="shared" ref="E28:J28" si="16">E25*1</f>
        <v>0</v>
      </c>
      <c r="F28" s="22">
        <f t="shared" si="16"/>
        <v>20</v>
      </c>
      <c r="G28" s="22">
        <f t="shared" si="16"/>
        <v>0</v>
      </c>
      <c r="H28" s="22">
        <f t="shared" si="16"/>
        <v>20</v>
      </c>
      <c r="I28" s="22">
        <f t="shared" si="16"/>
        <v>0</v>
      </c>
      <c r="J28" s="22">
        <f t="shared" si="16"/>
        <v>0</v>
      </c>
      <c r="K28" s="24"/>
      <c r="L28" s="79" t="s">
        <v>22</v>
      </c>
      <c r="M28" s="23" t="s">
        <v>30</v>
      </c>
      <c r="N28" s="22"/>
      <c r="O28" s="22">
        <f>(2*O19)+(10%*(2*O19))+1*D19+(5%*D19)</f>
        <v>76</v>
      </c>
      <c r="P28" s="22">
        <f t="shared" ref="P28:U28" si="17">(2*P19)+(10%*(2*P19))+E19+(5%*E19)</f>
        <v>0</v>
      </c>
      <c r="Q28" s="22">
        <f t="shared" si="17"/>
        <v>110</v>
      </c>
      <c r="R28" s="22">
        <f t="shared" si="17"/>
        <v>21</v>
      </c>
      <c r="S28" s="22">
        <f t="shared" si="17"/>
        <v>0</v>
      </c>
      <c r="T28" s="22">
        <f t="shared" si="17"/>
        <v>0</v>
      </c>
      <c r="U28" s="22">
        <f t="shared" si="17"/>
        <v>0</v>
      </c>
    </row>
    <row r="29" spans="1:22" ht="21.75" x14ac:dyDescent="0.6">
      <c r="A29" s="79"/>
      <c r="B29" s="23" t="s">
        <v>2</v>
      </c>
      <c r="C29" s="22">
        <v>0</v>
      </c>
      <c r="D29" s="22">
        <f t="shared" ref="D29:J29" si="18">C29-D28+D30</f>
        <v>0</v>
      </c>
      <c r="E29" s="22">
        <f t="shared" si="18"/>
        <v>0</v>
      </c>
      <c r="F29" s="22">
        <f t="shared" si="18"/>
        <v>0</v>
      </c>
      <c r="G29" s="22">
        <f t="shared" si="18"/>
        <v>0</v>
      </c>
      <c r="H29" s="22">
        <f t="shared" si="18"/>
        <v>0</v>
      </c>
      <c r="I29" s="22">
        <f t="shared" si="18"/>
        <v>0</v>
      </c>
      <c r="J29" s="22">
        <f t="shared" si="18"/>
        <v>0</v>
      </c>
      <c r="K29" s="24"/>
      <c r="L29" s="79"/>
      <c r="M29" s="23" t="s">
        <v>2</v>
      </c>
      <c r="N29" s="22">
        <v>37</v>
      </c>
      <c r="O29" s="35">
        <f>N29-O28+O30</f>
        <v>11</v>
      </c>
      <c r="P29" s="35">
        <f>O29-P28+P30</f>
        <v>11</v>
      </c>
      <c r="Q29" s="35">
        <f>P29-Q28+Q30</f>
        <v>11</v>
      </c>
      <c r="R29" s="35">
        <f>Q29-R28+R30</f>
        <v>10</v>
      </c>
      <c r="S29" s="35">
        <f>R29-S28+S30</f>
        <v>60</v>
      </c>
      <c r="T29" s="35">
        <f>S29-T28+T30</f>
        <v>60</v>
      </c>
      <c r="U29" s="35">
        <f>T29-U28+U30</f>
        <v>110</v>
      </c>
    </row>
    <row r="30" spans="1:22" ht="21.75" x14ac:dyDescent="0.6">
      <c r="A30" s="79"/>
      <c r="B30" s="23" t="s">
        <v>46</v>
      </c>
      <c r="C30" s="22"/>
      <c r="D30" s="22"/>
      <c r="E30" s="22"/>
      <c r="F30" s="22">
        <v>20</v>
      </c>
      <c r="G30" s="22"/>
      <c r="H30" s="22">
        <v>20</v>
      </c>
      <c r="I30" s="22"/>
      <c r="J30" s="22"/>
      <c r="K30" s="24"/>
      <c r="L30" s="79"/>
      <c r="M30" s="23" t="s">
        <v>46</v>
      </c>
      <c r="N30" s="22"/>
      <c r="O30" s="25">
        <v>50</v>
      </c>
      <c r="P30" s="22"/>
      <c r="Q30" s="25">
        <v>110</v>
      </c>
      <c r="R30" s="22">
        <v>20</v>
      </c>
      <c r="S30" s="25">
        <v>50</v>
      </c>
      <c r="T30" s="22"/>
      <c r="U30" s="25">
        <v>50</v>
      </c>
    </row>
    <row r="31" spans="1:22" ht="21.75" x14ac:dyDescent="0.6">
      <c r="A31" s="79"/>
      <c r="B31" s="23" t="s">
        <v>45</v>
      </c>
      <c r="C31" s="22">
        <f t="shared" ref="C31:J31" si="19">D30</f>
        <v>0</v>
      </c>
      <c r="D31" s="22">
        <f t="shared" si="19"/>
        <v>0</v>
      </c>
      <c r="E31" s="22">
        <f t="shared" si="19"/>
        <v>20</v>
      </c>
      <c r="F31" s="22">
        <f t="shared" si="19"/>
        <v>0</v>
      </c>
      <c r="G31" s="22">
        <f t="shared" si="19"/>
        <v>20</v>
      </c>
      <c r="H31" s="22">
        <f t="shared" si="19"/>
        <v>0</v>
      </c>
      <c r="I31" s="22">
        <f t="shared" si="19"/>
        <v>0</v>
      </c>
      <c r="J31" s="22">
        <f t="shared" si="19"/>
        <v>0</v>
      </c>
      <c r="K31" s="24"/>
      <c r="L31" s="79"/>
      <c r="M31" s="23" t="s">
        <v>45</v>
      </c>
      <c r="N31" s="22"/>
      <c r="O31" s="22">
        <f t="shared" ref="N31:U31" si="20">P30</f>
        <v>0</v>
      </c>
      <c r="P31" s="22">
        <f>60</f>
        <v>60</v>
      </c>
      <c r="Q31" s="22">
        <f t="shared" si="20"/>
        <v>20</v>
      </c>
      <c r="R31" s="22"/>
      <c r="S31" s="22">
        <f t="shared" si="20"/>
        <v>0</v>
      </c>
      <c r="T31" s="22"/>
      <c r="U31" s="22">
        <f t="shared" si="20"/>
        <v>0</v>
      </c>
    </row>
    <row r="32" spans="1:22" ht="49.5" customHeight="1" x14ac:dyDescent="0.6">
      <c r="L32" s="89" t="s">
        <v>85</v>
      </c>
      <c r="M32" s="90"/>
      <c r="N32" s="90"/>
      <c r="O32" s="90"/>
      <c r="P32" s="90"/>
      <c r="Q32" s="90"/>
      <c r="R32" s="90"/>
      <c r="S32" s="90"/>
      <c r="T32" s="90"/>
      <c r="U32" s="91"/>
    </row>
    <row r="34" spans="1:21" ht="30.75" x14ac:dyDescent="0.25">
      <c r="A34" s="77" t="s">
        <v>73</v>
      </c>
      <c r="B34" s="77"/>
      <c r="C34" s="77"/>
      <c r="D34" s="77"/>
      <c r="E34" s="77"/>
      <c r="F34" s="77"/>
      <c r="G34" s="77"/>
      <c r="H34" s="77"/>
      <c r="I34" s="77"/>
      <c r="J34" s="77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ht="21.75" x14ac:dyDescent="0.25">
      <c r="A35" s="26" t="s">
        <v>48</v>
      </c>
      <c r="B35" s="26" t="s">
        <v>12</v>
      </c>
      <c r="C35" s="26">
        <v>3</v>
      </c>
      <c r="D35" s="26">
        <v>4</v>
      </c>
      <c r="E35" s="26">
        <v>5</v>
      </c>
      <c r="F35" s="26">
        <v>6</v>
      </c>
      <c r="G35" s="26">
        <v>7</v>
      </c>
      <c r="H35" s="26">
        <v>8</v>
      </c>
      <c r="I35" s="26">
        <v>9</v>
      </c>
      <c r="J35" s="26">
        <v>10</v>
      </c>
    </row>
    <row r="36" spans="1:21" ht="21.75" customHeight="1" x14ac:dyDescent="0.25">
      <c r="A36" s="4" t="s">
        <v>53</v>
      </c>
      <c r="B36" s="26"/>
      <c r="C36" s="3"/>
      <c r="D36" s="3"/>
      <c r="E36" s="3"/>
      <c r="F36" s="3"/>
      <c r="G36" s="3"/>
      <c r="H36" s="3"/>
      <c r="I36" s="3"/>
      <c r="J36" s="3"/>
    </row>
    <row r="37" spans="1:21" ht="21.75" customHeight="1" x14ac:dyDescent="0.25">
      <c r="A37" s="4" t="s">
        <v>24</v>
      </c>
      <c r="B37" s="26"/>
      <c r="C37" s="3"/>
      <c r="D37" s="3"/>
      <c r="E37" s="3"/>
      <c r="F37" s="3"/>
      <c r="G37" s="3"/>
      <c r="H37" s="3"/>
      <c r="I37" s="3"/>
      <c r="J37" s="3"/>
    </row>
    <row r="38" spans="1:21" ht="21.75" customHeight="1" x14ac:dyDescent="0.25">
      <c r="A38" s="4" t="s">
        <v>23</v>
      </c>
      <c r="B38" s="26"/>
      <c r="C38" s="3"/>
      <c r="D38" s="3"/>
      <c r="E38" s="3"/>
      <c r="F38" s="3"/>
      <c r="G38" s="3"/>
      <c r="H38" s="3"/>
      <c r="I38" s="3"/>
      <c r="J38" s="3"/>
    </row>
    <row r="39" spans="1:21" ht="21.75" customHeight="1" x14ac:dyDescent="0.25">
      <c r="A39" s="4" t="s">
        <v>22</v>
      </c>
      <c r="B39" s="26"/>
      <c r="C39" s="3"/>
      <c r="D39" s="3"/>
      <c r="E39" s="3"/>
      <c r="F39" s="3"/>
      <c r="G39" s="3"/>
      <c r="H39" s="3"/>
      <c r="I39" s="3"/>
      <c r="J39" s="3"/>
    </row>
    <row r="40" spans="1:21" ht="21.75" x14ac:dyDescent="0.25">
      <c r="A40" s="4" t="s">
        <v>51</v>
      </c>
      <c r="B40" s="26"/>
      <c r="C40" s="31"/>
      <c r="D40" s="31"/>
      <c r="E40" s="31"/>
      <c r="F40" s="31"/>
      <c r="G40" s="31"/>
      <c r="H40" s="31"/>
      <c r="I40" s="31"/>
      <c r="J40" s="31"/>
    </row>
    <row r="41" spans="1:21" ht="21.75" x14ac:dyDescent="0.25">
      <c r="A41" s="4" t="s">
        <v>52</v>
      </c>
      <c r="B41" s="26"/>
      <c r="C41" s="31"/>
      <c r="D41" s="31"/>
      <c r="E41" s="31"/>
      <c r="F41" s="31"/>
      <c r="G41" s="31"/>
      <c r="H41" s="31"/>
      <c r="I41" s="31"/>
      <c r="J41" s="31"/>
    </row>
    <row r="42" spans="1:21" ht="21.75" x14ac:dyDescent="0.25">
      <c r="A42" s="4" t="s">
        <v>49</v>
      </c>
      <c r="B42" s="26"/>
      <c r="C42" s="31"/>
      <c r="D42" s="31"/>
      <c r="E42" s="31"/>
      <c r="F42" s="31"/>
      <c r="G42" s="31"/>
      <c r="H42" s="31"/>
      <c r="I42" s="31"/>
      <c r="J42" s="31"/>
    </row>
    <row r="43" spans="1:21" ht="21.75" x14ac:dyDescent="0.25">
      <c r="A43" s="4" t="s">
        <v>47</v>
      </c>
      <c r="B43" s="26"/>
      <c r="C43" s="31"/>
      <c r="D43" s="31"/>
      <c r="E43" s="31"/>
      <c r="F43" s="31"/>
      <c r="G43" s="31"/>
      <c r="H43" s="31"/>
      <c r="I43" s="31"/>
      <c r="J43" s="31"/>
    </row>
  </sheetData>
  <mergeCells count="12">
    <mergeCell ref="A34:J34"/>
    <mergeCell ref="A8:U8"/>
    <mergeCell ref="A1:U1"/>
    <mergeCell ref="L32:U32"/>
    <mergeCell ref="A28:A31"/>
    <mergeCell ref="L28:L31"/>
    <mergeCell ref="A10:A13"/>
    <mergeCell ref="L10:L13"/>
    <mergeCell ref="A16:A19"/>
    <mergeCell ref="L16:L19"/>
    <mergeCell ref="A22:A25"/>
    <mergeCell ref="L22:L25"/>
  </mergeCells>
  <pageMargins left="0.13" right="0.16" top="0.37" bottom="0.75" header="0.3" footer="0.3"/>
  <pageSetup paperSize="9" scale="51" orientation="landscape" r:id="rId1"/>
  <ignoredErrors>
    <ignoredError sqref="P3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zoomScale="80" zoomScaleNormal="80" workbookViewId="0">
      <selection activeCell="B3" sqref="B3"/>
    </sheetView>
  </sheetViews>
  <sheetFormatPr defaultColWidth="6.7109375" defaultRowHeight="15" x14ac:dyDescent="0.25"/>
  <cols>
    <col min="1" max="1" width="22.7109375" bestFit="1" customWidth="1"/>
    <col min="2" max="11" width="6.7109375" customWidth="1"/>
    <col min="12" max="12" width="7.140625" style="40" bestFit="1" customWidth="1"/>
    <col min="14" max="14" width="14.28515625" customWidth="1"/>
    <col min="15" max="15" width="22.7109375" bestFit="1" customWidth="1"/>
    <col min="25" max="25" width="7.140625" bestFit="1" customWidth="1"/>
    <col min="26" max="26" width="7" bestFit="1" customWidth="1"/>
  </cols>
  <sheetData>
    <row r="1" spans="1:27" ht="28.5" x14ac:dyDescent="0.25">
      <c r="A1" s="45" t="s">
        <v>77</v>
      </c>
      <c r="B1" s="83" t="s">
        <v>7</v>
      </c>
      <c r="C1" s="83"/>
      <c r="D1" s="83"/>
      <c r="E1" s="83"/>
      <c r="F1" s="83"/>
      <c r="G1" s="83"/>
      <c r="H1" s="83"/>
      <c r="I1" s="83"/>
      <c r="J1" s="83"/>
      <c r="K1" s="83"/>
      <c r="L1" s="83"/>
      <c r="N1" s="83" t="s">
        <v>84</v>
      </c>
      <c r="O1" s="83"/>
      <c r="P1" s="82" t="s">
        <v>72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27" ht="21.75" x14ac:dyDescent="0.6">
      <c r="A2" s="23" t="s">
        <v>61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38" t="s">
        <v>76</v>
      </c>
      <c r="N2" s="80" t="s">
        <v>61</v>
      </c>
      <c r="O2" s="80"/>
      <c r="P2" s="23">
        <v>1</v>
      </c>
      <c r="Q2" s="23">
        <v>2</v>
      </c>
      <c r="R2" s="23">
        <v>3</v>
      </c>
      <c r="S2" s="23">
        <v>4</v>
      </c>
      <c r="T2" s="23">
        <v>5</v>
      </c>
      <c r="U2" s="23">
        <v>6</v>
      </c>
      <c r="V2" s="23">
        <v>7</v>
      </c>
      <c r="W2" s="23">
        <v>8</v>
      </c>
      <c r="X2" s="23">
        <v>9</v>
      </c>
      <c r="Y2" s="23">
        <v>10</v>
      </c>
      <c r="Z2" s="24"/>
      <c r="AA2" s="24"/>
    </row>
    <row r="3" spans="1:27" ht="21.75" customHeight="1" x14ac:dyDescent="0.6">
      <c r="A3" s="23" t="s">
        <v>60</v>
      </c>
      <c r="B3" s="22">
        <v>80</v>
      </c>
      <c r="C3" s="22">
        <v>120</v>
      </c>
      <c r="D3" s="22">
        <v>150</v>
      </c>
      <c r="E3" s="22">
        <v>80</v>
      </c>
      <c r="F3" s="22">
        <v>150</v>
      </c>
      <c r="G3" s="22">
        <v>120</v>
      </c>
      <c r="H3" s="22">
        <v>150</v>
      </c>
      <c r="I3" s="22">
        <v>80</v>
      </c>
      <c r="J3" s="22">
        <v>120</v>
      </c>
      <c r="K3" s="22">
        <v>80</v>
      </c>
      <c r="L3" s="38">
        <f t="shared" ref="L3:L7" si="0">SUM(B3:K3)</f>
        <v>1130</v>
      </c>
      <c r="N3" s="80" t="s">
        <v>60</v>
      </c>
      <c r="O3" s="80"/>
      <c r="P3" s="23">
        <v>80</v>
      </c>
      <c r="Q3" s="23">
        <v>120</v>
      </c>
      <c r="R3" s="23">
        <v>150</v>
      </c>
      <c r="S3" s="23">
        <v>80</v>
      </c>
      <c r="T3" s="23">
        <v>150</v>
      </c>
      <c r="U3" s="23">
        <v>120</v>
      </c>
      <c r="V3" s="23">
        <v>150</v>
      </c>
      <c r="W3" s="23">
        <v>80</v>
      </c>
      <c r="X3" s="23">
        <v>120</v>
      </c>
      <c r="Y3" s="23">
        <v>80</v>
      </c>
      <c r="Z3" s="4">
        <f t="shared" ref="Z3:Z8" si="1">SUM(P3:Y3)</f>
        <v>1130</v>
      </c>
      <c r="AA3" s="24"/>
    </row>
    <row r="4" spans="1:27" ht="21.75" customHeight="1" x14ac:dyDescent="0.6">
      <c r="A4" s="23" t="s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38">
        <f t="shared" si="0"/>
        <v>0</v>
      </c>
      <c r="N4" s="81" t="s">
        <v>71</v>
      </c>
      <c r="O4" s="22" t="s">
        <v>58</v>
      </c>
      <c r="P4" s="33">
        <v>1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34">
        <f t="shared" si="1"/>
        <v>1</v>
      </c>
      <c r="AA4" s="24"/>
    </row>
    <row r="5" spans="1:27" ht="21.75" customHeight="1" x14ac:dyDescent="0.6">
      <c r="A5" s="23" t="s">
        <v>46</v>
      </c>
      <c r="B5" s="22">
        <v>80</v>
      </c>
      <c r="C5" s="22">
        <v>120</v>
      </c>
      <c r="D5" s="22">
        <v>150</v>
      </c>
      <c r="E5" s="22">
        <v>80</v>
      </c>
      <c r="F5" s="22">
        <v>150</v>
      </c>
      <c r="G5" s="22">
        <v>120</v>
      </c>
      <c r="H5" s="22">
        <v>150</v>
      </c>
      <c r="I5" s="22">
        <v>80</v>
      </c>
      <c r="J5" s="22">
        <v>120</v>
      </c>
      <c r="K5" s="22">
        <v>80</v>
      </c>
      <c r="L5" s="38">
        <f t="shared" si="0"/>
        <v>1130</v>
      </c>
      <c r="N5" s="81"/>
      <c r="O5" s="22" t="s">
        <v>57</v>
      </c>
      <c r="P5" s="22">
        <v>0</v>
      </c>
      <c r="Q5" s="22">
        <v>120</v>
      </c>
      <c r="R5" s="22">
        <v>150</v>
      </c>
      <c r="S5" s="22">
        <v>80</v>
      </c>
      <c r="T5" s="22">
        <v>150</v>
      </c>
      <c r="U5" s="22">
        <v>120</v>
      </c>
      <c r="V5" s="22">
        <v>150</v>
      </c>
      <c r="W5" s="22">
        <v>80</v>
      </c>
      <c r="X5" s="22">
        <v>120</v>
      </c>
      <c r="Y5" s="22">
        <v>80</v>
      </c>
      <c r="Z5" s="34">
        <f t="shared" si="1"/>
        <v>1050</v>
      </c>
      <c r="AA5" s="24"/>
    </row>
    <row r="6" spans="1:27" ht="21.75" x14ac:dyDescent="0.6">
      <c r="A6" s="43" t="s">
        <v>56</v>
      </c>
      <c r="B6" s="43">
        <f>IF(B5&gt;0,500,0)</f>
        <v>500</v>
      </c>
      <c r="C6" s="43">
        <f t="shared" ref="C6" si="2">IF(C5&gt;0,500,0)</f>
        <v>500</v>
      </c>
      <c r="D6" s="43">
        <f t="shared" ref="D6" si="3">IF(D5&gt;0,500,0)</f>
        <v>500</v>
      </c>
      <c r="E6" s="43">
        <f t="shared" ref="E6" si="4">IF(E5&gt;0,500,0)</f>
        <v>500</v>
      </c>
      <c r="F6" s="43">
        <f t="shared" ref="F6" si="5">IF(F5&gt;0,500,0)</f>
        <v>500</v>
      </c>
      <c r="G6" s="43">
        <f t="shared" ref="G6" si="6">IF(G5&gt;0,500,0)</f>
        <v>500</v>
      </c>
      <c r="H6" s="43">
        <f t="shared" ref="H6" si="7">IF(H5&gt;0,500,0)</f>
        <v>500</v>
      </c>
      <c r="I6" s="43">
        <f t="shared" ref="I6" si="8">IF(I5&gt;0,500,0)</f>
        <v>500</v>
      </c>
      <c r="J6" s="43">
        <f t="shared" ref="J6" si="9">IF(J5&gt;0,500,0)</f>
        <v>500</v>
      </c>
      <c r="K6" s="43">
        <f t="shared" ref="K6" si="10">IF(K5&gt;0,500,0)</f>
        <v>500</v>
      </c>
      <c r="L6" s="38">
        <f t="shared" si="0"/>
        <v>5000</v>
      </c>
      <c r="N6" s="81"/>
      <c r="O6" s="22" t="s">
        <v>56</v>
      </c>
      <c r="P6" s="22">
        <f t="shared" ref="P6:Y6" si="11">500*P4</f>
        <v>500</v>
      </c>
      <c r="Q6" s="22">
        <f t="shared" si="11"/>
        <v>0</v>
      </c>
      <c r="R6" s="22">
        <f t="shared" si="11"/>
        <v>0</v>
      </c>
      <c r="S6" s="22">
        <f t="shared" si="11"/>
        <v>0</v>
      </c>
      <c r="T6" s="22">
        <f t="shared" si="11"/>
        <v>0</v>
      </c>
      <c r="U6" s="22">
        <f t="shared" si="11"/>
        <v>0</v>
      </c>
      <c r="V6" s="22">
        <f t="shared" si="11"/>
        <v>0</v>
      </c>
      <c r="W6" s="22">
        <f t="shared" si="11"/>
        <v>0</v>
      </c>
      <c r="X6" s="22">
        <f t="shared" si="11"/>
        <v>0</v>
      </c>
      <c r="Y6" s="22">
        <f t="shared" si="11"/>
        <v>0</v>
      </c>
      <c r="Z6" s="34">
        <f t="shared" si="1"/>
        <v>500</v>
      </c>
      <c r="AA6" s="24"/>
    </row>
    <row r="7" spans="1:27" ht="21.75" x14ac:dyDescent="0.6">
      <c r="A7" s="42" t="s">
        <v>74</v>
      </c>
      <c r="B7" s="42">
        <f>ROUNDUP((B4/10),0)*6</f>
        <v>0</v>
      </c>
      <c r="C7" s="42">
        <f t="shared" ref="C7:K7" si="12">ROUNDUP((C4/10),0)*6</f>
        <v>0</v>
      </c>
      <c r="D7" s="42">
        <f t="shared" si="12"/>
        <v>0</v>
      </c>
      <c r="E7" s="42">
        <f t="shared" si="12"/>
        <v>0</v>
      </c>
      <c r="F7" s="42">
        <f t="shared" si="12"/>
        <v>0</v>
      </c>
      <c r="G7" s="42">
        <f t="shared" si="12"/>
        <v>0</v>
      </c>
      <c r="H7" s="42">
        <f t="shared" si="12"/>
        <v>0</v>
      </c>
      <c r="I7" s="42">
        <f t="shared" si="12"/>
        <v>0</v>
      </c>
      <c r="J7" s="42">
        <f t="shared" si="12"/>
        <v>0</v>
      </c>
      <c r="K7" s="42">
        <f t="shared" si="12"/>
        <v>0</v>
      </c>
      <c r="L7" s="38">
        <f t="shared" si="0"/>
        <v>0</v>
      </c>
      <c r="N7" s="81"/>
      <c r="O7" s="35" t="s">
        <v>55</v>
      </c>
      <c r="P7" s="22">
        <v>0</v>
      </c>
      <c r="Q7" s="22">
        <f t="shared" ref="Q7:Y7" si="13">(Q5/10)*6*P2</f>
        <v>72</v>
      </c>
      <c r="R7" s="22">
        <f t="shared" si="13"/>
        <v>180</v>
      </c>
      <c r="S7" s="22">
        <f t="shared" si="13"/>
        <v>144</v>
      </c>
      <c r="T7" s="22">
        <f t="shared" si="13"/>
        <v>360</v>
      </c>
      <c r="U7" s="22">
        <f t="shared" si="13"/>
        <v>360</v>
      </c>
      <c r="V7" s="22">
        <f t="shared" si="13"/>
        <v>540</v>
      </c>
      <c r="W7" s="22">
        <f t="shared" si="13"/>
        <v>336</v>
      </c>
      <c r="X7" s="22">
        <f t="shared" si="13"/>
        <v>576</v>
      </c>
      <c r="Y7" s="22">
        <f t="shared" si="13"/>
        <v>432</v>
      </c>
      <c r="Z7" s="34">
        <f t="shared" si="1"/>
        <v>3000</v>
      </c>
      <c r="AA7" s="24"/>
    </row>
    <row r="8" spans="1:27" ht="21.75" x14ac:dyDescent="0.6">
      <c r="A8" s="44" t="s">
        <v>75</v>
      </c>
      <c r="B8" s="41">
        <f>SUM(B6:B7)</f>
        <v>500</v>
      </c>
      <c r="C8" s="41">
        <f t="shared" ref="C8:K8" si="14">SUM(C6:C7)</f>
        <v>500</v>
      </c>
      <c r="D8" s="41">
        <f t="shared" si="14"/>
        <v>500</v>
      </c>
      <c r="E8" s="41">
        <f t="shared" si="14"/>
        <v>500</v>
      </c>
      <c r="F8" s="41">
        <f t="shared" si="14"/>
        <v>500</v>
      </c>
      <c r="G8" s="41">
        <f t="shared" si="14"/>
        <v>500</v>
      </c>
      <c r="H8" s="41">
        <f t="shared" si="14"/>
        <v>500</v>
      </c>
      <c r="I8" s="41">
        <f t="shared" si="14"/>
        <v>500</v>
      </c>
      <c r="J8" s="41">
        <f t="shared" si="14"/>
        <v>500</v>
      </c>
      <c r="K8" s="41">
        <f t="shared" si="14"/>
        <v>500</v>
      </c>
      <c r="L8" s="38">
        <f>SUM(B8:K8)</f>
        <v>5000</v>
      </c>
      <c r="N8" s="81"/>
      <c r="O8" s="36" t="s">
        <v>54</v>
      </c>
      <c r="P8" s="36">
        <f t="shared" ref="P8:Y8" si="15">SUM(P6:P7)</f>
        <v>500</v>
      </c>
      <c r="Q8" s="36">
        <f t="shared" si="15"/>
        <v>72</v>
      </c>
      <c r="R8" s="36">
        <f t="shared" si="15"/>
        <v>180</v>
      </c>
      <c r="S8" s="36">
        <f t="shared" si="15"/>
        <v>144</v>
      </c>
      <c r="T8" s="36">
        <f t="shared" si="15"/>
        <v>360</v>
      </c>
      <c r="U8" s="36">
        <f t="shared" si="15"/>
        <v>360</v>
      </c>
      <c r="V8" s="36">
        <f t="shared" si="15"/>
        <v>540</v>
      </c>
      <c r="W8" s="36">
        <f t="shared" si="15"/>
        <v>336</v>
      </c>
      <c r="X8" s="36">
        <f t="shared" si="15"/>
        <v>576</v>
      </c>
      <c r="Y8" s="37">
        <f t="shared" si="15"/>
        <v>432</v>
      </c>
      <c r="Z8" s="38">
        <f t="shared" si="1"/>
        <v>3500</v>
      </c>
      <c r="AA8" s="24"/>
    </row>
    <row r="9" spans="1:27" ht="21.75" x14ac:dyDescent="0.6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8"/>
      <c r="N9" s="80" t="s">
        <v>61</v>
      </c>
      <c r="O9" s="80"/>
      <c r="P9" s="23">
        <v>1</v>
      </c>
      <c r="Q9" s="23">
        <v>2</v>
      </c>
      <c r="R9" s="23">
        <v>3</v>
      </c>
      <c r="S9" s="23">
        <v>4</v>
      </c>
      <c r="T9" s="23">
        <v>5</v>
      </c>
      <c r="U9" s="23">
        <v>6</v>
      </c>
      <c r="V9" s="23">
        <v>7</v>
      </c>
      <c r="W9" s="23">
        <v>8</v>
      </c>
      <c r="X9" s="23">
        <v>9</v>
      </c>
      <c r="Y9" s="23">
        <v>10</v>
      </c>
      <c r="Z9" s="24"/>
      <c r="AA9" s="24"/>
    </row>
    <row r="10" spans="1:27" ht="28.5" x14ac:dyDescent="0.6">
      <c r="A10" s="45" t="s">
        <v>78</v>
      </c>
      <c r="B10" s="83" t="s">
        <v>81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N10" s="80" t="s">
        <v>60</v>
      </c>
      <c r="O10" s="80"/>
      <c r="P10" s="23">
        <v>80</v>
      </c>
      <c r="Q10" s="23">
        <v>120</v>
      </c>
      <c r="R10" s="23">
        <v>150</v>
      </c>
      <c r="S10" s="23">
        <v>80</v>
      </c>
      <c r="T10" s="23">
        <v>150</v>
      </c>
      <c r="U10" s="23">
        <v>120</v>
      </c>
      <c r="V10" s="23">
        <v>150</v>
      </c>
      <c r="W10" s="23">
        <v>80</v>
      </c>
      <c r="X10" s="23">
        <v>120</v>
      </c>
      <c r="Y10" s="23">
        <v>80</v>
      </c>
      <c r="Z10" s="4">
        <f t="shared" ref="Z10:Z15" si="16">SUM(P10:Y10)</f>
        <v>1130</v>
      </c>
      <c r="AA10" s="24"/>
    </row>
    <row r="11" spans="1:27" ht="21.75" x14ac:dyDescent="0.6">
      <c r="A11" s="23" t="s">
        <v>61</v>
      </c>
      <c r="B11" s="23">
        <v>1</v>
      </c>
      <c r="C11" s="23">
        <v>2</v>
      </c>
      <c r="D11" s="23">
        <v>3</v>
      </c>
      <c r="E11" s="23">
        <v>4</v>
      </c>
      <c r="F11" s="23">
        <v>5</v>
      </c>
      <c r="G11" s="23">
        <v>6</v>
      </c>
      <c r="H11" s="23">
        <v>7</v>
      </c>
      <c r="I11" s="23">
        <v>8</v>
      </c>
      <c r="J11" s="23">
        <v>9</v>
      </c>
      <c r="K11" s="23">
        <v>10</v>
      </c>
      <c r="L11" s="38" t="s">
        <v>76</v>
      </c>
      <c r="N11" s="81" t="s">
        <v>70</v>
      </c>
      <c r="O11" s="22" t="s">
        <v>58</v>
      </c>
      <c r="P11" s="22">
        <v>1</v>
      </c>
      <c r="Q11" s="33">
        <v>1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34">
        <f t="shared" si="16"/>
        <v>2</v>
      </c>
      <c r="AA11" s="24"/>
    </row>
    <row r="12" spans="1:27" ht="21.75" x14ac:dyDescent="0.6">
      <c r="A12" s="23" t="s">
        <v>60</v>
      </c>
      <c r="B12" s="22">
        <v>80</v>
      </c>
      <c r="C12" s="22">
        <v>120</v>
      </c>
      <c r="D12" s="22">
        <v>150</v>
      </c>
      <c r="E12" s="22">
        <v>80</v>
      </c>
      <c r="F12" s="22">
        <v>150</v>
      </c>
      <c r="G12" s="22">
        <v>120</v>
      </c>
      <c r="H12" s="22">
        <v>150</v>
      </c>
      <c r="I12" s="22">
        <v>80</v>
      </c>
      <c r="J12" s="22">
        <v>120</v>
      </c>
      <c r="K12" s="22">
        <v>80</v>
      </c>
      <c r="L12" s="38">
        <f t="shared" ref="L12:L16" si="17">SUM(B12:K12)</f>
        <v>1130</v>
      </c>
      <c r="N12" s="81"/>
      <c r="O12" s="22" t="s">
        <v>57</v>
      </c>
      <c r="P12" s="22">
        <v>0</v>
      </c>
      <c r="Q12" s="22">
        <v>0</v>
      </c>
      <c r="R12" s="22">
        <v>150</v>
      </c>
      <c r="S12" s="22">
        <v>80</v>
      </c>
      <c r="T12" s="22">
        <v>150</v>
      </c>
      <c r="U12" s="22">
        <v>120</v>
      </c>
      <c r="V12" s="22">
        <v>150</v>
      </c>
      <c r="W12" s="22">
        <v>80</v>
      </c>
      <c r="X12" s="22">
        <v>120</v>
      </c>
      <c r="Y12" s="22">
        <v>80</v>
      </c>
      <c r="Z12" s="34">
        <f t="shared" si="16"/>
        <v>930</v>
      </c>
      <c r="AA12" s="24"/>
    </row>
    <row r="13" spans="1:27" ht="21.75" x14ac:dyDescent="0.6">
      <c r="A13" s="23" t="s">
        <v>2</v>
      </c>
      <c r="B13" s="22">
        <f>B14-B12</f>
        <v>354</v>
      </c>
      <c r="C13" s="22">
        <f t="shared" ref="C13:E13" si="18">B13-C12+C14</f>
        <v>234</v>
      </c>
      <c r="D13" s="22">
        <f t="shared" si="18"/>
        <v>84</v>
      </c>
      <c r="E13" s="22">
        <f t="shared" si="18"/>
        <v>4</v>
      </c>
      <c r="F13" s="22">
        <f>E13-F12+F14</f>
        <v>288</v>
      </c>
      <c r="G13" s="22">
        <f t="shared" ref="G13" si="19">F13-G12+G14</f>
        <v>168</v>
      </c>
      <c r="H13" s="22">
        <f t="shared" ref="H13" si="20">G13-H12+H14</f>
        <v>18</v>
      </c>
      <c r="I13" s="22">
        <f t="shared" ref="I13:J13" si="21">H13-I12+I14</f>
        <v>372</v>
      </c>
      <c r="J13" s="22">
        <f t="shared" si="21"/>
        <v>252</v>
      </c>
      <c r="K13" s="22">
        <f t="shared" ref="K13" si="22">J13-K12+K14</f>
        <v>172</v>
      </c>
      <c r="L13" s="38">
        <f t="shared" si="17"/>
        <v>1946</v>
      </c>
      <c r="N13" s="81"/>
      <c r="O13" s="22" t="s">
        <v>56</v>
      </c>
      <c r="P13" s="22">
        <f t="shared" ref="P13:Y13" si="23">500*P11</f>
        <v>500</v>
      </c>
      <c r="Q13" s="22">
        <f t="shared" si="23"/>
        <v>500</v>
      </c>
      <c r="R13" s="22">
        <f t="shared" si="23"/>
        <v>0</v>
      </c>
      <c r="S13" s="22">
        <f t="shared" si="23"/>
        <v>0</v>
      </c>
      <c r="T13" s="22">
        <f t="shared" si="23"/>
        <v>0</v>
      </c>
      <c r="U13" s="22">
        <f t="shared" si="23"/>
        <v>0</v>
      </c>
      <c r="V13" s="22">
        <f t="shared" si="23"/>
        <v>0</v>
      </c>
      <c r="W13" s="22">
        <f t="shared" si="23"/>
        <v>0</v>
      </c>
      <c r="X13" s="22">
        <f t="shared" si="23"/>
        <v>0</v>
      </c>
      <c r="Y13" s="22">
        <f t="shared" si="23"/>
        <v>0</v>
      </c>
      <c r="Z13" s="34">
        <f t="shared" si="16"/>
        <v>1000</v>
      </c>
      <c r="AA13" s="24"/>
    </row>
    <row r="14" spans="1:27" ht="21.75" x14ac:dyDescent="0.6">
      <c r="A14" s="23" t="s">
        <v>46</v>
      </c>
      <c r="B14" s="22">
        <v>434</v>
      </c>
      <c r="C14" s="22"/>
      <c r="D14" s="22"/>
      <c r="E14" s="22"/>
      <c r="F14" s="22">
        <v>434</v>
      </c>
      <c r="G14" s="22"/>
      <c r="H14" s="22"/>
      <c r="I14" s="22">
        <v>434</v>
      </c>
      <c r="J14" s="22"/>
      <c r="K14" s="22"/>
      <c r="L14" s="38">
        <f t="shared" si="17"/>
        <v>1302</v>
      </c>
      <c r="N14" s="81"/>
      <c r="O14" s="35" t="s">
        <v>55</v>
      </c>
      <c r="P14" s="22">
        <v>0</v>
      </c>
      <c r="Q14" s="22">
        <f>(Q12/10)*6*P9</f>
        <v>0</v>
      </c>
      <c r="R14" s="22">
        <f t="shared" ref="R14:Y14" si="24">(R12/10)*6*P9</f>
        <v>90</v>
      </c>
      <c r="S14" s="22">
        <f t="shared" si="24"/>
        <v>96</v>
      </c>
      <c r="T14" s="22">
        <f t="shared" si="24"/>
        <v>270</v>
      </c>
      <c r="U14" s="22">
        <f t="shared" si="24"/>
        <v>288</v>
      </c>
      <c r="V14" s="22">
        <f t="shared" si="24"/>
        <v>450</v>
      </c>
      <c r="W14" s="22">
        <f t="shared" si="24"/>
        <v>288</v>
      </c>
      <c r="X14" s="22">
        <f t="shared" si="24"/>
        <v>504</v>
      </c>
      <c r="Y14" s="22">
        <f t="shared" si="24"/>
        <v>384</v>
      </c>
      <c r="Z14" s="34">
        <f t="shared" si="16"/>
        <v>2370</v>
      </c>
      <c r="AA14" s="24"/>
    </row>
    <row r="15" spans="1:27" ht="21.75" x14ac:dyDescent="0.6">
      <c r="A15" s="43" t="s">
        <v>56</v>
      </c>
      <c r="B15" s="43">
        <f>IF(B14&gt;0,500,0)</f>
        <v>500</v>
      </c>
      <c r="C15" s="43">
        <f t="shared" ref="C15:K15" si="25">IF(C14&gt;0,500,0)</f>
        <v>0</v>
      </c>
      <c r="D15" s="43">
        <f t="shared" si="25"/>
        <v>0</v>
      </c>
      <c r="E15" s="43">
        <f t="shared" si="25"/>
        <v>0</v>
      </c>
      <c r="F15" s="43">
        <f t="shared" si="25"/>
        <v>500</v>
      </c>
      <c r="G15" s="43">
        <f t="shared" si="25"/>
        <v>0</v>
      </c>
      <c r="H15" s="43">
        <f t="shared" si="25"/>
        <v>0</v>
      </c>
      <c r="I15" s="43">
        <f t="shared" si="25"/>
        <v>500</v>
      </c>
      <c r="J15" s="43">
        <f t="shared" si="25"/>
        <v>0</v>
      </c>
      <c r="K15" s="43">
        <f t="shared" si="25"/>
        <v>0</v>
      </c>
      <c r="L15" s="38">
        <f t="shared" si="17"/>
        <v>1500</v>
      </c>
      <c r="N15" s="81"/>
      <c r="O15" s="36" t="s">
        <v>54</v>
      </c>
      <c r="P15" s="36">
        <f t="shared" ref="P15:Y15" si="26">SUM(P13:P14)</f>
        <v>500</v>
      </c>
      <c r="Q15" s="36">
        <f t="shared" si="26"/>
        <v>500</v>
      </c>
      <c r="R15" s="36">
        <f t="shared" si="26"/>
        <v>90</v>
      </c>
      <c r="S15" s="36">
        <f t="shared" si="26"/>
        <v>96</v>
      </c>
      <c r="T15" s="36">
        <f t="shared" si="26"/>
        <v>270</v>
      </c>
      <c r="U15" s="36">
        <f t="shared" si="26"/>
        <v>288</v>
      </c>
      <c r="V15" s="36">
        <f t="shared" si="26"/>
        <v>450</v>
      </c>
      <c r="W15" s="36">
        <f t="shared" si="26"/>
        <v>288</v>
      </c>
      <c r="X15" s="36">
        <f t="shared" si="26"/>
        <v>504</v>
      </c>
      <c r="Y15" s="37">
        <f t="shared" si="26"/>
        <v>384</v>
      </c>
      <c r="Z15" s="38">
        <f t="shared" si="16"/>
        <v>3370</v>
      </c>
      <c r="AA15" s="24"/>
    </row>
    <row r="16" spans="1:27" ht="21.75" x14ac:dyDescent="0.6">
      <c r="A16" s="42" t="s">
        <v>74</v>
      </c>
      <c r="B16" s="42">
        <f>ROUNDUP((B13/10),0)*6</f>
        <v>216</v>
      </c>
      <c r="C16" s="42">
        <f t="shared" ref="C16:K16" si="27">ROUNDUP((C13/10),0)*6</f>
        <v>144</v>
      </c>
      <c r="D16" s="42">
        <f t="shared" si="27"/>
        <v>54</v>
      </c>
      <c r="E16" s="42">
        <f t="shared" si="27"/>
        <v>6</v>
      </c>
      <c r="F16" s="42">
        <f t="shared" si="27"/>
        <v>174</v>
      </c>
      <c r="G16" s="42">
        <f t="shared" si="27"/>
        <v>102</v>
      </c>
      <c r="H16" s="42">
        <f t="shared" si="27"/>
        <v>12</v>
      </c>
      <c r="I16" s="42">
        <f t="shared" si="27"/>
        <v>228</v>
      </c>
      <c r="J16" s="42">
        <f t="shared" si="27"/>
        <v>156</v>
      </c>
      <c r="K16" s="42">
        <f t="shared" si="27"/>
        <v>108</v>
      </c>
      <c r="L16" s="38">
        <f t="shared" si="17"/>
        <v>1200</v>
      </c>
      <c r="N16" s="80" t="s">
        <v>61</v>
      </c>
      <c r="O16" s="80"/>
      <c r="P16" s="23">
        <v>1</v>
      </c>
      <c r="Q16" s="23">
        <v>2</v>
      </c>
      <c r="R16" s="23">
        <v>3</v>
      </c>
      <c r="S16" s="23">
        <v>4</v>
      </c>
      <c r="T16" s="23">
        <v>5</v>
      </c>
      <c r="U16" s="23">
        <v>6</v>
      </c>
      <c r="V16" s="23">
        <v>7</v>
      </c>
      <c r="W16" s="23">
        <v>8</v>
      </c>
      <c r="X16" s="23">
        <v>9</v>
      </c>
      <c r="Y16" s="23">
        <v>10</v>
      </c>
      <c r="Z16" s="24"/>
      <c r="AA16" s="24"/>
    </row>
    <row r="17" spans="1:27" ht="21.75" x14ac:dyDescent="0.6">
      <c r="A17" s="44" t="s">
        <v>75</v>
      </c>
      <c r="B17" s="41">
        <f>SUM(B15:B16)</f>
        <v>716</v>
      </c>
      <c r="C17" s="41">
        <f t="shared" ref="C17:K17" si="28">SUM(C15:C16)</f>
        <v>144</v>
      </c>
      <c r="D17" s="41">
        <f t="shared" si="28"/>
        <v>54</v>
      </c>
      <c r="E17" s="41">
        <f t="shared" si="28"/>
        <v>6</v>
      </c>
      <c r="F17" s="41">
        <f t="shared" si="28"/>
        <v>674</v>
      </c>
      <c r="G17" s="41">
        <f t="shared" si="28"/>
        <v>102</v>
      </c>
      <c r="H17" s="41">
        <f t="shared" si="28"/>
        <v>12</v>
      </c>
      <c r="I17" s="41">
        <f t="shared" si="28"/>
        <v>728</v>
      </c>
      <c r="J17" s="41">
        <f t="shared" si="28"/>
        <v>156</v>
      </c>
      <c r="K17" s="41">
        <f t="shared" si="28"/>
        <v>108</v>
      </c>
      <c r="L17" s="38">
        <f>SUM(B17:K17)</f>
        <v>2700</v>
      </c>
      <c r="N17" s="80" t="s">
        <v>60</v>
      </c>
      <c r="O17" s="80"/>
      <c r="P17" s="23">
        <v>80</v>
      </c>
      <c r="Q17" s="23">
        <v>120</v>
      </c>
      <c r="R17" s="23">
        <v>150</v>
      </c>
      <c r="S17" s="23">
        <v>80</v>
      </c>
      <c r="T17" s="23">
        <v>150</v>
      </c>
      <c r="U17" s="23">
        <v>120</v>
      </c>
      <c r="V17" s="23">
        <v>150</v>
      </c>
      <c r="W17" s="23">
        <v>80</v>
      </c>
      <c r="X17" s="23">
        <v>120</v>
      </c>
      <c r="Y17" s="23">
        <v>80</v>
      </c>
      <c r="Z17" s="4">
        <f t="shared" ref="Z17:Z22" si="29">SUM(P17:Y17)</f>
        <v>1130</v>
      </c>
      <c r="AA17" s="24"/>
    </row>
    <row r="18" spans="1:27" ht="21.75" x14ac:dyDescent="0.6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8"/>
      <c r="N18" s="81" t="s">
        <v>69</v>
      </c>
      <c r="O18" s="22" t="s">
        <v>58</v>
      </c>
      <c r="P18" s="22">
        <v>1</v>
      </c>
      <c r="Q18" s="22">
        <v>0</v>
      </c>
      <c r="R18" s="33">
        <v>1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34">
        <f t="shared" si="29"/>
        <v>2</v>
      </c>
      <c r="AA18" s="24"/>
    </row>
    <row r="19" spans="1:27" ht="28.5" x14ac:dyDescent="0.6">
      <c r="A19" s="45" t="s">
        <v>79</v>
      </c>
      <c r="B19" s="83" t="s">
        <v>82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N19" s="81"/>
      <c r="O19" s="22" t="s">
        <v>57</v>
      </c>
      <c r="P19" s="22">
        <v>0</v>
      </c>
      <c r="Q19" s="22">
        <v>120</v>
      </c>
      <c r="R19" s="22">
        <v>0</v>
      </c>
      <c r="S19" s="22">
        <v>80</v>
      </c>
      <c r="T19" s="22">
        <v>150</v>
      </c>
      <c r="U19" s="22">
        <v>120</v>
      </c>
      <c r="V19" s="22">
        <v>150</v>
      </c>
      <c r="W19" s="22">
        <v>80</v>
      </c>
      <c r="X19" s="22">
        <v>120</v>
      </c>
      <c r="Y19" s="22">
        <v>80</v>
      </c>
      <c r="Z19" s="34">
        <f t="shared" si="29"/>
        <v>900</v>
      </c>
      <c r="AA19" s="24"/>
    </row>
    <row r="20" spans="1:27" ht="21.75" x14ac:dyDescent="0.6">
      <c r="A20" s="23" t="s">
        <v>61</v>
      </c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38" t="s">
        <v>76</v>
      </c>
      <c r="N20" s="81"/>
      <c r="O20" s="22" t="s">
        <v>56</v>
      </c>
      <c r="P20" s="22">
        <f t="shared" ref="P20:Y20" si="30">500*P18</f>
        <v>500</v>
      </c>
      <c r="Q20" s="22">
        <f t="shared" si="30"/>
        <v>0</v>
      </c>
      <c r="R20" s="22">
        <f t="shared" si="30"/>
        <v>500</v>
      </c>
      <c r="S20" s="22">
        <f t="shared" si="30"/>
        <v>0</v>
      </c>
      <c r="T20" s="22">
        <f t="shared" si="30"/>
        <v>0</v>
      </c>
      <c r="U20" s="22">
        <f t="shared" si="30"/>
        <v>0</v>
      </c>
      <c r="V20" s="22">
        <f t="shared" si="30"/>
        <v>0</v>
      </c>
      <c r="W20" s="22">
        <f t="shared" si="30"/>
        <v>0</v>
      </c>
      <c r="X20" s="22">
        <f t="shared" si="30"/>
        <v>0</v>
      </c>
      <c r="Y20" s="22">
        <f t="shared" si="30"/>
        <v>0</v>
      </c>
      <c r="Z20" s="34">
        <f t="shared" si="29"/>
        <v>1000</v>
      </c>
      <c r="AA20" s="24"/>
    </row>
    <row r="21" spans="1:27" ht="21.75" x14ac:dyDescent="0.6">
      <c r="A21" s="23" t="s">
        <v>60</v>
      </c>
      <c r="B21" s="22">
        <v>80</v>
      </c>
      <c r="C21" s="22">
        <v>120</v>
      </c>
      <c r="D21" s="22">
        <v>150</v>
      </c>
      <c r="E21" s="22">
        <v>80</v>
      </c>
      <c r="F21" s="22">
        <v>150</v>
      </c>
      <c r="G21" s="22">
        <v>120</v>
      </c>
      <c r="H21" s="22">
        <v>150</v>
      </c>
      <c r="I21" s="22">
        <v>80</v>
      </c>
      <c r="J21" s="22">
        <v>120</v>
      </c>
      <c r="K21" s="22">
        <v>80</v>
      </c>
      <c r="L21" s="38">
        <f t="shared" ref="L21:L25" si="31">SUM(B21:K21)</f>
        <v>1130</v>
      </c>
      <c r="N21" s="81"/>
      <c r="O21" s="35" t="s">
        <v>55</v>
      </c>
      <c r="P21" s="22">
        <v>0</v>
      </c>
      <c r="Q21" s="22">
        <f>(Q19/10)*6*P16</f>
        <v>72</v>
      </c>
      <c r="R21" s="22">
        <f>(R19/10)*6</f>
        <v>0</v>
      </c>
      <c r="S21" s="22">
        <f t="shared" ref="S21:Y21" si="32">(S19/10)*6*P16</f>
        <v>48</v>
      </c>
      <c r="T21" s="22">
        <f t="shared" si="32"/>
        <v>180</v>
      </c>
      <c r="U21" s="22">
        <f t="shared" si="32"/>
        <v>216</v>
      </c>
      <c r="V21" s="22">
        <f t="shared" si="32"/>
        <v>360</v>
      </c>
      <c r="W21" s="22">
        <f t="shared" si="32"/>
        <v>240</v>
      </c>
      <c r="X21" s="22">
        <f t="shared" si="32"/>
        <v>432</v>
      </c>
      <c r="Y21" s="22">
        <f t="shared" si="32"/>
        <v>336</v>
      </c>
      <c r="Z21" s="34">
        <f t="shared" si="29"/>
        <v>1884</v>
      </c>
      <c r="AA21" s="24"/>
    </row>
    <row r="22" spans="1:27" ht="21.75" x14ac:dyDescent="0.6">
      <c r="A22" s="23" t="s">
        <v>2</v>
      </c>
      <c r="B22" s="22">
        <f>B23-B21</f>
        <v>500</v>
      </c>
      <c r="C22" s="22">
        <f t="shared" ref="C22" si="33">B22-C21+C23</f>
        <v>380</v>
      </c>
      <c r="D22" s="22">
        <f t="shared" ref="D22" si="34">C22-D21+D23</f>
        <v>230</v>
      </c>
      <c r="E22" s="22">
        <f t="shared" ref="E22" si="35">D22-E21+E23</f>
        <v>150</v>
      </c>
      <c r="F22" s="22">
        <f>E22-F21+F23</f>
        <v>0</v>
      </c>
      <c r="G22" s="22">
        <f t="shared" ref="G22" si="36">F22-G21+G23</f>
        <v>430</v>
      </c>
      <c r="H22" s="22">
        <f t="shared" ref="H22" si="37">G22-H21+H23</f>
        <v>280</v>
      </c>
      <c r="I22" s="22">
        <f t="shared" ref="I22" si="38">H22-I21+I23</f>
        <v>200</v>
      </c>
      <c r="J22" s="22">
        <f t="shared" ref="J22" si="39">I22-J21+J23</f>
        <v>80</v>
      </c>
      <c r="K22" s="22">
        <f t="shared" ref="K22" si="40">J22-K21+K23</f>
        <v>0</v>
      </c>
      <c r="L22" s="38">
        <f t="shared" si="31"/>
        <v>2250</v>
      </c>
      <c r="N22" s="81"/>
      <c r="O22" s="36" t="s">
        <v>54</v>
      </c>
      <c r="P22" s="36">
        <f t="shared" ref="P22:Y22" si="41">SUM(P20:P21)</f>
        <v>500</v>
      </c>
      <c r="Q22" s="36">
        <f t="shared" si="41"/>
        <v>72</v>
      </c>
      <c r="R22" s="36">
        <f t="shared" si="41"/>
        <v>500</v>
      </c>
      <c r="S22" s="36">
        <f t="shared" si="41"/>
        <v>48</v>
      </c>
      <c r="T22" s="36">
        <f t="shared" si="41"/>
        <v>180</v>
      </c>
      <c r="U22" s="36">
        <f t="shared" si="41"/>
        <v>216</v>
      </c>
      <c r="V22" s="36">
        <f t="shared" si="41"/>
        <v>360</v>
      </c>
      <c r="W22" s="36">
        <f t="shared" si="41"/>
        <v>240</v>
      </c>
      <c r="X22" s="36">
        <f t="shared" si="41"/>
        <v>432</v>
      </c>
      <c r="Y22" s="37">
        <f t="shared" si="41"/>
        <v>336</v>
      </c>
      <c r="Z22" s="38">
        <f t="shared" si="29"/>
        <v>2884</v>
      </c>
      <c r="AA22" s="24"/>
    </row>
    <row r="23" spans="1:27" ht="21.75" x14ac:dyDescent="0.6">
      <c r="A23" s="23" t="s">
        <v>46</v>
      </c>
      <c r="B23" s="22">
        <f>SUM(B21:F21)</f>
        <v>580</v>
      </c>
      <c r="C23" s="22"/>
      <c r="D23" s="22"/>
      <c r="E23" s="22"/>
      <c r="F23" s="22"/>
      <c r="G23" s="22">
        <f>SUM(G21:K21)</f>
        <v>550</v>
      </c>
      <c r="H23" s="22"/>
      <c r="I23" s="22"/>
      <c r="J23" s="22"/>
      <c r="K23" s="22"/>
      <c r="L23" s="38">
        <f t="shared" si="31"/>
        <v>1130</v>
      </c>
      <c r="N23" s="80" t="s">
        <v>61</v>
      </c>
      <c r="O23" s="80"/>
      <c r="P23" s="23">
        <v>1</v>
      </c>
      <c r="Q23" s="23">
        <v>2</v>
      </c>
      <c r="R23" s="23">
        <v>3</v>
      </c>
      <c r="S23" s="23">
        <v>4</v>
      </c>
      <c r="T23" s="23">
        <v>5</v>
      </c>
      <c r="U23" s="23">
        <v>6</v>
      </c>
      <c r="V23" s="23">
        <v>7</v>
      </c>
      <c r="W23" s="23">
        <v>8</v>
      </c>
      <c r="X23" s="23">
        <v>9</v>
      </c>
      <c r="Y23" s="23">
        <v>10</v>
      </c>
      <c r="Z23" s="24"/>
      <c r="AA23" s="24"/>
    </row>
    <row r="24" spans="1:27" ht="21.75" x14ac:dyDescent="0.6">
      <c r="A24" s="43" t="s">
        <v>56</v>
      </c>
      <c r="B24" s="43">
        <f>IF(B23&gt;0,500,0)</f>
        <v>500</v>
      </c>
      <c r="C24" s="43">
        <f t="shared" ref="C24" si="42">IF(C23&gt;0,500,0)</f>
        <v>0</v>
      </c>
      <c r="D24" s="43">
        <f t="shared" ref="D24" si="43">IF(D23&gt;0,500,0)</f>
        <v>0</v>
      </c>
      <c r="E24" s="43">
        <f t="shared" ref="E24" si="44">IF(E23&gt;0,500,0)</f>
        <v>0</v>
      </c>
      <c r="F24" s="43">
        <f t="shared" ref="F24" si="45">IF(F23&gt;0,500,0)</f>
        <v>0</v>
      </c>
      <c r="G24" s="43">
        <f t="shared" ref="G24" si="46">IF(G23&gt;0,500,0)</f>
        <v>500</v>
      </c>
      <c r="H24" s="43">
        <f t="shared" ref="H24" si="47">IF(H23&gt;0,500,0)</f>
        <v>0</v>
      </c>
      <c r="I24" s="43">
        <f t="shared" ref="I24" si="48">IF(I23&gt;0,500,0)</f>
        <v>0</v>
      </c>
      <c r="J24" s="43">
        <f t="shared" ref="J24" si="49">IF(J23&gt;0,500,0)</f>
        <v>0</v>
      </c>
      <c r="K24" s="43">
        <f t="shared" ref="K24" si="50">IF(K23&gt;0,500,0)</f>
        <v>0</v>
      </c>
      <c r="L24" s="38">
        <f t="shared" si="31"/>
        <v>1000</v>
      </c>
      <c r="N24" s="80" t="s">
        <v>60</v>
      </c>
      <c r="O24" s="80"/>
      <c r="P24" s="23">
        <v>80</v>
      </c>
      <c r="Q24" s="23">
        <v>120</v>
      </c>
      <c r="R24" s="23">
        <v>150</v>
      </c>
      <c r="S24" s="23">
        <v>80</v>
      </c>
      <c r="T24" s="23">
        <v>150</v>
      </c>
      <c r="U24" s="23">
        <v>120</v>
      </c>
      <c r="V24" s="23">
        <v>150</v>
      </c>
      <c r="W24" s="23">
        <v>80</v>
      </c>
      <c r="X24" s="23">
        <v>120</v>
      </c>
      <c r="Y24" s="23">
        <v>80</v>
      </c>
      <c r="Z24" s="4">
        <f t="shared" ref="Z24:Z29" si="51">SUM(P24:Y24)</f>
        <v>1130</v>
      </c>
      <c r="AA24" s="24"/>
    </row>
    <row r="25" spans="1:27" ht="21.75" x14ac:dyDescent="0.6">
      <c r="A25" s="42" t="s">
        <v>74</v>
      </c>
      <c r="B25" s="42">
        <f>ROUNDUP((B22/10),0)*6</f>
        <v>300</v>
      </c>
      <c r="C25" s="42">
        <f t="shared" ref="C25:K25" si="52">ROUNDUP((C22/10),0)*6</f>
        <v>228</v>
      </c>
      <c r="D25" s="42">
        <f t="shared" si="52"/>
        <v>138</v>
      </c>
      <c r="E25" s="42">
        <f t="shared" si="52"/>
        <v>90</v>
      </c>
      <c r="F25" s="42">
        <f t="shared" si="52"/>
        <v>0</v>
      </c>
      <c r="G25" s="42">
        <f t="shared" si="52"/>
        <v>258</v>
      </c>
      <c r="H25" s="42">
        <f t="shared" si="52"/>
        <v>168</v>
      </c>
      <c r="I25" s="42">
        <f t="shared" si="52"/>
        <v>120</v>
      </c>
      <c r="J25" s="42">
        <f t="shared" si="52"/>
        <v>48</v>
      </c>
      <c r="K25" s="42">
        <f t="shared" si="52"/>
        <v>0</v>
      </c>
      <c r="L25" s="38">
        <f t="shared" si="31"/>
        <v>1350</v>
      </c>
      <c r="N25" s="81" t="s">
        <v>68</v>
      </c>
      <c r="O25" s="22" t="s">
        <v>58</v>
      </c>
      <c r="P25" s="22">
        <v>1</v>
      </c>
      <c r="Q25" s="22">
        <v>0</v>
      </c>
      <c r="R25" s="22">
        <v>0</v>
      </c>
      <c r="S25" s="33">
        <v>1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34">
        <f t="shared" si="51"/>
        <v>2</v>
      </c>
      <c r="AA25" s="24"/>
    </row>
    <row r="26" spans="1:27" ht="21.75" x14ac:dyDescent="0.6">
      <c r="A26" s="44" t="s">
        <v>75</v>
      </c>
      <c r="B26" s="41">
        <f>SUM(B24:B25)</f>
        <v>800</v>
      </c>
      <c r="C26" s="41">
        <f t="shared" ref="C26" si="53">SUM(C24:C25)</f>
        <v>228</v>
      </c>
      <c r="D26" s="41">
        <f t="shared" ref="D26" si="54">SUM(D24:D25)</f>
        <v>138</v>
      </c>
      <c r="E26" s="41">
        <f t="shared" ref="E26" si="55">SUM(E24:E25)</f>
        <v>90</v>
      </c>
      <c r="F26" s="41">
        <f t="shared" ref="F26" si="56">SUM(F24:F25)</f>
        <v>0</v>
      </c>
      <c r="G26" s="41">
        <f t="shared" ref="G26" si="57">SUM(G24:G25)</f>
        <v>758</v>
      </c>
      <c r="H26" s="41">
        <f t="shared" ref="H26" si="58">SUM(H24:H25)</f>
        <v>168</v>
      </c>
      <c r="I26" s="41">
        <f t="shared" ref="I26" si="59">SUM(I24:I25)</f>
        <v>120</v>
      </c>
      <c r="J26" s="41">
        <f t="shared" ref="J26" si="60">SUM(J24:J25)</f>
        <v>48</v>
      </c>
      <c r="K26" s="41">
        <f t="shared" ref="K26" si="61">SUM(K24:K25)</f>
        <v>0</v>
      </c>
      <c r="L26" s="38">
        <f>SUM(B26:K26)</f>
        <v>2350</v>
      </c>
      <c r="N26" s="81"/>
      <c r="O26" s="22" t="s">
        <v>57</v>
      </c>
      <c r="P26" s="22">
        <v>0</v>
      </c>
      <c r="Q26" s="22">
        <v>120</v>
      </c>
      <c r="R26" s="22">
        <v>150</v>
      </c>
      <c r="S26" s="22">
        <v>0</v>
      </c>
      <c r="T26" s="22">
        <v>150</v>
      </c>
      <c r="U26" s="22">
        <v>120</v>
      </c>
      <c r="V26" s="22">
        <v>150</v>
      </c>
      <c r="W26" s="22">
        <v>80</v>
      </c>
      <c r="X26" s="22">
        <v>120</v>
      </c>
      <c r="Y26" s="22">
        <v>80</v>
      </c>
      <c r="Z26" s="34">
        <f t="shared" si="51"/>
        <v>970</v>
      </c>
      <c r="AA26" s="24"/>
    </row>
    <row r="27" spans="1:27" ht="21.75" x14ac:dyDescent="0.6">
      <c r="L27"/>
      <c r="N27" s="81"/>
      <c r="O27" s="22" t="s">
        <v>56</v>
      </c>
      <c r="P27" s="22">
        <f t="shared" ref="P27:Y27" si="62">500*P25</f>
        <v>500</v>
      </c>
      <c r="Q27" s="22">
        <f t="shared" si="62"/>
        <v>0</v>
      </c>
      <c r="R27" s="22">
        <f t="shared" si="62"/>
        <v>0</v>
      </c>
      <c r="S27" s="22">
        <f t="shared" si="62"/>
        <v>500</v>
      </c>
      <c r="T27" s="22">
        <f t="shared" si="62"/>
        <v>0</v>
      </c>
      <c r="U27" s="22">
        <f t="shared" si="62"/>
        <v>0</v>
      </c>
      <c r="V27" s="22">
        <f t="shared" si="62"/>
        <v>0</v>
      </c>
      <c r="W27" s="22">
        <f t="shared" si="62"/>
        <v>0</v>
      </c>
      <c r="X27" s="22">
        <f t="shared" si="62"/>
        <v>0</v>
      </c>
      <c r="Y27" s="22">
        <f t="shared" si="62"/>
        <v>0</v>
      </c>
      <c r="Z27" s="34">
        <f t="shared" si="51"/>
        <v>1000</v>
      </c>
      <c r="AA27" s="24"/>
    </row>
    <row r="28" spans="1:27" ht="28.5" x14ac:dyDescent="0.6">
      <c r="A28" s="45" t="s">
        <v>80</v>
      </c>
      <c r="B28" s="83" t="s">
        <v>83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N28" s="81"/>
      <c r="O28" s="35" t="s">
        <v>55</v>
      </c>
      <c r="P28" s="22">
        <v>0</v>
      </c>
      <c r="Q28" s="22">
        <f>(Q26/10)*6*1</f>
        <v>72</v>
      </c>
      <c r="R28" s="22">
        <f>(R26/10)*6*2</f>
        <v>180</v>
      </c>
      <c r="S28" s="22">
        <f>(S26/10)*6</f>
        <v>0</v>
      </c>
      <c r="T28" s="22">
        <f t="shared" ref="T28:Y28" si="63">(T26/10)*6*P23</f>
        <v>90</v>
      </c>
      <c r="U28" s="22">
        <f t="shared" si="63"/>
        <v>144</v>
      </c>
      <c r="V28" s="22">
        <f t="shared" si="63"/>
        <v>270</v>
      </c>
      <c r="W28" s="22">
        <f t="shared" si="63"/>
        <v>192</v>
      </c>
      <c r="X28" s="22">
        <f t="shared" si="63"/>
        <v>360</v>
      </c>
      <c r="Y28" s="22">
        <f t="shared" si="63"/>
        <v>288</v>
      </c>
      <c r="Z28" s="34">
        <f t="shared" si="51"/>
        <v>1596</v>
      </c>
      <c r="AA28" s="24"/>
    </row>
    <row r="29" spans="1:27" ht="21.75" x14ac:dyDescent="0.6">
      <c r="A29" s="23" t="s">
        <v>61</v>
      </c>
      <c r="B29" s="23">
        <v>1</v>
      </c>
      <c r="C29" s="23">
        <v>2</v>
      </c>
      <c r="D29" s="23">
        <v>3</v>
      </c>
      <c r="E29" s="23">
        <v>4</v>
      </c>
      <c r="F29" s="23">
        <v>5</v>
      </c>
      <c r="G29" s="23">
        <v>6</v>
      </c>
      <c r="H29" s="23">
        <v>7</v>
      </c>
      <c r="I29" s="23">
        <v>8</v>
      </c>
      <c r="J29" s="23">
        <v>9</v>
      </c>
      <c r="K29" s="23">
        <v>10</v>
      </c>
      <c r="L29" s="38" t="s">
        <v>76</v>
      </c>
      <c r="N29" s="81"/>
      <c r="O29" s="36" t="s">
        <v>54</v>
      </c>
      <c r="P29" s="36">
        <f t="shared" ref="P29:Y29" si="64">SUM(P27:P28)</f>
        <v>500</v>
      </c>
      <c r="Q29" s="36">
        <f t="shared" si="64"/>
        <v>72</v>
      </c>
      <c r="R29" s="36">
        <f t="shared" si="64"/>
        <v>180</v>
      </c>
      <c r="S29" s="36">
        <f t="shared" si="64"/>
        <v>500</v>
      </c>
      <c r="T29" s="36">
        <f t="shared" si="64"/>
        <v>90</v>
      </c>
      <c r="U29" s="36">
        <f t="shared" si="64"/>
        <v>144</v>
      </c>
      <c r="V29" s="36">
        <f t="shared" si="64"/>
        <v>270</v>
      </c>
      <c r="W29" s="36">
        <f t="shared" si="64"/>
        <v>192</v>
      </c>
      <c r="X29" s="36">
        <f t="shared" si="64"/>
        <v>360</v>
      </c>
      <c r="Y29" s="37">
        <f t="shared" si="64"/>
        <v>288</v>
      </c>
      <c r="Z29" s="38">
        <f t="shared" si="51"/>
        <v>2596</v>
      </c>
      <c r="AA29" s="24"/>
    </row>
    <row r="30" spans="1:27" ht="21.75" x14ac:dyDescent="0.6">
      <c r="A30" s="23" t="s">
        <v>60</v>
      </c>
      <c r="B30" s="22">
        <v>80</v>
      </c>
      <c r="C30" s="22">
        <v>120</v>
      </c>
      <c r="D30" s="22">
        <v>150</v>
      </c>
      <c r="E30" s="22">
        <v>80</v>
      </c>
      <c r="F30" s="22">
        <v>150</v>
      </c>
      <c r="G30" s="22">
        <v>120</v>
      </c>
      <c r="H30" s="22">
        <v>150</v>
      </c>
      <c r="I30" s="22">
        <v>80</v>
      </c>
      <c r="J30" s="22">
        <v>120</v>
      </c>
      <c r="K30" s="22">
        <v>80</v>
      </c>
      <c r="L30" s="38">
        <f t="shared" ref="L30:L34" si="65">SUM(B30:K30)</f>
        <v>1130</v>
      </c>
      <c r="N30" s="80" t="s">
        <v>61</v>
      </c>
      <c r="O30" s="80"/>
      <c r="P30" s="23">
        <v>1</v>
      </c>
      <c r="Q30" s="23">
        <v>2</v>
      </c>
      <c r="R30" s="23">
        <v>3</v>
      </c>
      <c r="S30" s="23">
        <v>4</v>
      </c>
      <c r="T30" s="23">
        <v>5</v>
      </c>
      <c r="U30" s="23">
        <v>6</v>
      </c>
      <c r="V30" s="23">
        <v>7</v>
      </c>
      <c r="W30" s="23">
        <v>8</v>
      </c>
      <c r="X30" s="23">
        <v>9</v>
      </c>
      <c r="Y30" s="23">
        <v>10</v>
      </c>
      <c r="Z30" s="24"/>
      <c r="AA30" s="24"/>
    </row>
    <row r="31" spans="1:27" ht="21.75" x14ac:dyDescent="0.6">
      <c r="A31" s="23" t="s">
        <v>2</v>
      </c>
      <c r="B31" s="22">
        <f>B32-B30</f>
        <v>788</v>
      </c>
      <c r="C31" s="22">
        <f t="shared" ref="C31" si="66">B31-C30+C32</f>
        <v>668</v>
      </c>
      <c r="D31" s="22">
        <f t="shared" ref="D31" si="67">C31-D30+D32</f>
        <v>518</v>
      </c>
      <c r="E31" s="22">
        <f t="shared" ref="E31" si="68">D31-E30+E32</f>
        <v>438</v>
      </c>
      <c r="F31" s="22">
        <f>E31-F30+F32</f>
        <v>288</v>
      </c>
      <c r="G31" s="22">
        <f t="shared" ref="G31" si="69">F31-G30+G32</f>
        <v>1036</v>
      </c>
      <c r="H31" s="22">
        <f t="shared" ref="H31" si="70">G31-H30+H32</f>
        <v>886</v>
      </c>
      <c r="I31" s="22">
        <f t="shared" ref="I31" si="71">H31-I30+I32</f>
        <v>806</v>
      </c>
      <c r="J31" s="22">
        <f t="shared" ref="J31" si="72">I31-J30+J32</f>
        <v>686</v>
      </c>
      <c r="K31" s="22">
        <f t="shared" ref="K31" si="73">J31-K30+K32</f>
        <v>606</v>
      </c>
      <c r="L31" s="38">
        <f t="shared" si="65"/>
        <v>6720</v>
      </c>
      <c r="N31" s="80" t="s">
        <v>60</v>
      </c>
      <c r="O31" s="80"/>
      <c r="P31" s="23">
        <v>80</v>
      </c>
      <c r="Q31" s="23">
        <v>120</v>
      </c>
      <c r="R31" s="23">
        <v>150</v>
      </c>
      <c r="S31" s="23">
        <v>80</v>
      </c>
      <c r="T31" s="23">
        <v>150</v>
      </c>
      <c r="U31" s="23">
        <v>120</v>
      </c>
      <c r="V31" s="23">
        <v>150</v>
      </c>
      <c r="W31" s="23">
        <v>80</v>
      </c>
      <c r="X31" s="23">
        <v>120</v>
      </c>
      <c r="Y31" s="23">
        <v>80</v>
      </c>
      <c r="Z31" s="4">
        <f t="shared" ref="Z31:Z36" si="74">SUM(P31:Y31)</f>
        <v>1130</v>
      </c>
      <c r="AA31" s="24"/>
    </row>
    <row r="32" spans="1:27" ht="21.75" x14ac:dyDescent="0.6">
      <c r="A32" s="23" t="s">
        <v>46</v>
      </c>
      <c r="B32" s="22">
        <f>IF(SUM(B30:F30)&gt;434,(ROUNDUP(SUM(B30:F30)/434,0)*434),434)</f>
        <v>868</v>
      </c>
      <c r="C32" s="22"/>
      <c r="D32" s="22"/>
      <c r="E32" s="22"/>
      <c r="F32" s="22"/>
      <c r="G32" s="22">
        <f>IF(SUM(G30:K30)&gt;434,(ROUNDUP(SUM(G30:K30)/434,0)*434),434)</f>
        <v>868</v>
      </c>
      <c r="H32" s="22"/>
      <c r="I32" s="22"/>
      <c r="J32" s="22"/>
      <c r="K32" s="22"/>
      <c r="L32" s="38">
        <f t="shared" si="65"/>
        <v>1736</v>
      </c>
      <c r="N32" s="81" t="s">
        <v>67</v>
      </c>
      <c r="O32" s="22" t="s">
        <v>58</v>
      </c>
      <c r="P32" s="22">
        <v>1</v>
      </c>
      <c r="Q32" s="22">
        <v>0</v>
      </c>
      <c r="R32" s="22">
        <v>0</v>
      </c>
      <c r="S32" s="22">
        <v>0</v>
      </c>
      <c r="T32" s="33">
        <v>1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34">
        <f t="shared" si="74"/>
        <v>2</v>
      </c>
      <c r="AA32" s="24"/>
    </row>
    <row r="33" spans="1:27" ht="21.75" x14ac:dyDescent="0.6">
      <c r="A33" s="43" t="s">
        <v>56</v>
      </c>
      <c r="B33" s="43">
        <f>IF(B32&gt;0,500,0)</f>
        <v>500</v>
      </c>
      <c r="C33" s="43">
        <f t="shared" ref="C33" si="75">IF(C32&gt;0,500,0)</f>
        <v>0</v>
      </c>
      <c r="D33" s="43">
        <f t="shared" ref="D33" si="76">IF(D32&gt;0,500,0)</f>
        <v>0</v>
      </c>
      <c r="E33" s="43">
        <f t="shared" ref="E33" si="77">IF(E32&gt;0,500,0)</f>
        <v>0</v>
      </c>
      <c r="F33" s="43">
        <f t="shared" ref="F33" si="78">IF(F32&gt;0,500,0)</f>
        <v>0</v>
      </c>
      <c r="G33" s="43">
        <f t="shared" ref="G33" si="79">IF(G32&gt;0,500,0)</f>
        <v>500</v>
      </c>
      <c r="H33" s="43">
        <f t="shared" ref="H33" si="80">IF(H32&gt;0,500,0)</f>
        <v>0</v>
      </c>
      <c r="I33" s="43">
        <f t="shared" ref="I33" si="81">IF(I32&gt;0,500,0)</f>
        <v>0</v>
      </c>
      <c r="J33" s="43">
        <f t="shared" ref="J33" si="82">IF(J32&gt;0,500,0)</f>
        <v>0</v>
      </c>
      <c r="K33" s="43">
        <f t="shared" ref="K33" si="83">IF(K32&gt;0,500,0)</f>
        <v>0</v>
      </c>
      <c r="L33" s="38">
        <f t="shared" si="65"/>
        <v>1000</v>
      </c>
      <c r="N33" s="81"/>
      <c r="O33" s="22" t="s">
        <v>57</v>
      </c>
      <c r="P33" s="22">
        <v>0</v>
      </c>
      <c r="Q33" s="22">
        <v>120</v>
      </c>
      <c r="R33" s="22">
        <v>150</v>
      </c>
      <c r="S33" s="22">
        <v>80</v>
      </c>
      <c r="T33" s="22">
        <v>0</v>
      </c>
      <c r="U33" s="22">
        <v>120</v>
      </c>
      <c r="V33" s="22">
        <v>150</v>
      </c>
      <c r="W33" s="22">
        <v>80</v>
      </c>
      <c r="X33" s="22">
        <v>120</v>
      </c>
      <c r="Y33" s="22">
        <v>80</v>
      </c>
      <c r="Z33" s="34">
        <f t="shared" si="74"/>
        <v>900</v>
      </c>
      <c r="AA33" s="24"/>
    </row>
    <row r="34" spans="1:27" ht="21.75" x14ac:dyDescent="0.6">
      <c r="A34" s="42" t="s">
        <v>74</v>
      </c>
      <c r="B34" s="42">
        <f>ROUNDUP((B31/10),0)*6</f>
        <v>474</v>
      </c>
      <c r="C34" s="42">
        <f t="shared" ref="C34:K34" si="84">ROUNDUP((C31/10),0)*6</f>
        <v>402</v>
      </c>
      <c r="D34" s="42">
        <f t="shared" si="84"/>
        <v>312</v>
      </c>
      <c r="E34" s="42">
        <f t="shared" si="84"/>
        <v>264</v>
      </c>
      <c r="F34" s="42">
        <f t="shared" si="84"/>
        <v>174</v>
      </c>
      <c r="G34" s="42">
        <f t="shared" si="84"/>
        <v>624</v>
      </c>
      <c r="H34" s="42">
        <f t="shared" si="84"/>
        <v>534</v>
      </c>
      <c r="I34" s="42">
        <f t="shared" si="84"/>
        <v>486</v>
      </c>
      <c r="J34" s="42">
        <f t="shared" si="84"/>
        <v>414</v>
      </c>
      <c r="K34" s="42">
        <f t="shared" si="84"/>
        <v>366</v>
      </c>
      <c r="L34" s="38">
        <f t="shared" si="65"/>
        <v>4050</v>
      </c>
      <c r="N34" s="81"/>
      <c r="O34" s="22" t="s">
        <v>56</v>
      </c>
      <c r="P34" s="22">
        <f t="shared" ref="P34:Y34" si="85">500*P32</f>
        <v>500</v>
      </c>
      <c r="Q34" s="22">
        <f t="shared" si="85"/>
        <v>0</v>
      </c>
      <c r="R34" s="22">
        <f t="shared" si="85"/>
        <v>0</v>
      </c>
      <c r="S34" s="22">
        <f t="shared" si="85"/>
        <v>0</v>
      </c>
      <c r="T34" s="22">
        <f t="shared" si="85"/>
        <v>500</v>
      </c>
      <c r="U34" s="22">
        <f t="shared" si="85"/>
        <v>0</v>
      </c>
      <c r="V34" s="22">
        <f t="shared" si="85"/>
        <v>0</v>
      </c>
      <c r="W34" s="22">
        <f t="shared" si="85"/>
        <v>0</v>
      </c>
      <c r="X34" s="22">
        <f t="shared" si="85"/>
        <v>0</v>
      </c>
      <c r="Y34" s="22">
        <f t="shared" si="85"/>
        <v>0</v>
      </c>
      <c r="Z34" s="34">
        <f t="shared" si="74"/>
        <v>1000</v>
      </c>
      <c r="AA34" s="24"/>
    </row>
    <row r="35" spans="1:27" ht="21.75" x14ac:dyDescent="0.6">
      <c r="A35" s="44" t="s">
        <v>75</v>
      </c>
      <c r="B35" s="41">
        <f>SUM(B33:B34)</f>
        <v>974</v>
      </c>
      <c r="C35" s="41">
        <f t="shared" ref="C35" si="86">SUM(C33:C34)</f>
        <v>402</v>
      </c>
      <c r="D35" s="41">
        <f t="shared" ref="D35" si="87">SUM(D33:D34)</f>
        <v>312</v>
      </c>
      <c r="E35" s="41">
        <f t="shared" ref="E35" si="88">SUM(E33:E34)</f>
        <v>264</v>
      </c>
      <c r="F35" s="41">
        <f t="shared" ref="F35" si="89">SUM(F33:F34)</f>
        <v>174</v>
      </c>
      <c r="G35" s="41">
        <f t="shared" ref="G35" si="90">SUM(G33:G34)</f>
        <v>1124</v>
      </c>
      <c r="H35" s="41">
        <f t="shared" ref="H35" si="91">SUM(H33:H34)</f>
        <v>534</v>
      </c>
      <c r="I35" s="41">
        <f t="shared" ref="I35" si="92">SUM(I33:I34)</f>
        <v>486</v>
      </c>
      <c r="J35" s="41">
        <f t="shared" ref="J35" si="93">SUM(J33:J34)</f>
        <v>414</v>
      </c>
      <c r="K35" s="41">
        <f t="shared" ref="K35" si="94">SUM(K33:K34)</f>
        <v>366</v>
      </c>
      <c r="L35" s="38">
        <f>SUM(B35:K35)</f>
        <v>5050</v>
      </c>
      <c r="N35" s="81"/>
      <c r="O35" s="35" t="s">
        <v>55</v>
      </c>
      <c r="P35" s="22">
        <v>0</v>
      </c>
      <c r="Q35" s="22">
        <f>(Q33/10)*6*P30</f>
        <v>72</v>
      </c>
      <c r="R35" s="22">
        <f>(R33/10)*6*Q30</f>
        <v>180</v>
      </c>
      <c r="S35" s="22">
        <f>(S33/10)*6*R30</f>
        <v>144</v>
      </c>
      <c r="T35" s="22">
        <f>(T33/10)*6</f>
        <v>0</v>
      </c>
      <c r="U35" s="22">
        <f>(U33/10)*6*P30</f>
        <v>72</v>
      </c>
      <c r="V35" s="22">
        <f>(V33/10)*6*Q30</f>
        <v>180</v>
      </c>
      <c r="W35" s="22">
        <f>(W33/10)*6*R30</f>
        <v>144</v>
      </c>
      <c r="X35" s="22">
        <f>(X33/10)*6*S30</f>
        <v>288</v>
      </c>
      <c r="Y35" s="22">
        <f>(Y33/10)*6*T30</f>
        <v>240</v>
      </c>
      <c r="Z35" s="34">
        <f t="shared" si="74"/>
        <v>1320</v>
      </c>
      <c r="AA35" s="24"/>
    </row>
    <row r="36" spans="1:27" ht="21.75" x14ac:dyDescent="0.6">
      <c r="N36" s="81"/>
      <c r="O36" s="36" t="s">
        <v>54</v>
      </c>
      <c r="P36" s="36">
        <f t="shared" ref="P36:Y36" si="95">SUM(P34:P35)</f>
        <v>500</v>
      </c>
      <c r="Q36" s="36">
        <f t="shared" si="95"/>
        <v>72</v>
      </c>
      <c r="R36" s="36">
        <f t="shared" si="95"/>
        <v>180</v>
      </c>
      <c r="S36" s="36">
        <f t="shared" si="95"/>
        <v>144</v>
      </c>
      <c r="T36" s="36">
        <f t="shared" si="95"/>
        <v>500</v>
      </c>
      <c r="U36" s="36">
        <f t="shared" si="95"/>
        <v>72</v>
      </c>
      <c r="V36" s="36">
        <f t="shared" si="95"/>
        <v>180</v>
      </c>
      <c r="W36" s="36">
        <f t="shared" si="95"/>
        <v>144</v>
      </c>
      <c r="X36" s="36">
        <f t="shared" si="95"/>
        <v>288</v>
      </c>
      <c r="Y36" s="37">
        <f t="shared" si="95"/>
        <v>240</v>
      </c>
      <c r="Z36" s="38">
        <f t="shared" si="74"/>
        <v>2320</v>
      </c>
      <c r="AA36" s="24"/>
    </row>
    <row r="37" spans="1:27" ht="21.75" x14ac:dyDescent="0.6">
      <c r="N37" s="80" t="s">
        <v>61</v>
      </c>
      <c r="O37" s="80"/>
      <c r="P37" s="23">
        <v>1</v>
      </c>
      <c r="Q37" s="23">
        <v>2</v>
      </c>
      <c r="R37" s="23">
        <v>3</v>
      </c>
      <c r="S37" s="23">
        <v>4</v>
      </c>
      <c r="T37" s="23">
        <v>5</v>
      </c>
      <c r="U37" s="23">
        <v>6</v>
      </c>
      <c r="V37" s="23">
        <v>7</v>
      </c>
      <c r="W37" s="23">
        <v>8</v>
      </c>
      <c r="X37" s="23">
        <v>9</v>
      </c>
      <c r="Y37" s="23">
        <v>10</v>
      </c>
      <c r="Z37" s="24"/>
      <c r="AA37" s="24"/>
    </row>
    <row r="38" spans="1:27" ht="21.75" x14ac:dyDescent="0.6">
      <c r="N38" s="80" t="s">
        <v>60</v>
      </c>
      <c r="O38" s="80"/>
      <c r="P38" s="23">
        <v>80</v>
      </c>
      <c r="Q38" s="23">
        <v>120</v>
      </c>
      <c r="R38" s="23">
        <v>150</v>
      </c>
      <c r="S38" s="23">
        <v>80</v>
      </c>
      <c r="T38" s="23">
        <v>150</v>
      </c>
      <c r="U38" s="23">
        <v>120</v>
      </c>
      <c r="V38" s="23">
        <v>150</v>
      </c>
      <c r="W38" s="23">
        <v>80</v>
      </c>
      <c r="X38" s="23">
        <v>120</v>
      </c>
      <c r="Y38" s="23">
        <v>80</v>
      </c>
      <c r="Z38" s="4">
        <f t="shared" ref="Z38:Z43" si="96">SUM(P38:Y38)</f>
        <v>1130</v>
      </c>
      <c r="AA38" s="24"/>
    </row>
    <row r="39" spans="1:27" ht="21.75" x14ac:dyDescent="0.6">
      <c r="N39" s="81" t="s">
        <v>66</v>
      </c>
      <c r="O39" s="22" t="s">
        <v>58</v>
      </c>
      <c r="P39" s="22">
        <v>1</v>
      </c>
      <c r="Q39" s="22">
        <v>0</v>
      </c>
      <c r="R39" s="22">
        <v>0</v>
      </c>
      <c r="S39" s="22">
        <v>0</v>
      </c>
      <c r="T39" s="22">
        <v>0</v>
      </c>
      <c r="U39" s="33">
        <v>1</v>
      </c>
      <c r="V39" s="22">
        <v>0</v>
      </c>
      <c r="W39" s="22">
        <v>0</v>
      </c>
      <c r="X39" s="22">
        <v>0</v>
      </c>
      <c r="Y39" s="22">
        <v>0</v>
      </c>
      <c r="Z39" s="34">
        <f t="shared" si="96"/>
        <v>2</v>
      </c>
      <c r="AA39" s="24"/>
    </row>
    <row r="40" spans="1:27" ht="21.75" x14ac:dyDescent="0.6">
      <c r="N40" s="81"/>
      <c r="O40" s="22" t="s">
        <v>57</v>
      </c>
      <c r="P40" s="22">
        <v>0</v>
      </c>
      <c r="Q40" s="22">
        <v>120</v>
      </c>
      <c r="R40" s="22">
        <v>150</v>
      </c>
      <c r="S40" s="22">
        <v>80</v>
      </c>
      <c r="T40" s="22">
        <v>150</v>
      </c>
      <c r="U40" s="22">
        <v>0</v>
      </c>
      <c r="V40" s="22">
        <v>150</v>
      </c>
      <c r="W40" s="22">
        <v>80</v>
      </c>
      <c r="X40" s="22">
        <v>120</v>
      </c>
      <c r="Y40" s="22">
        <v>80</v>
      </c>
      <c r="Z40" s="34">
        <f t="shared" si="96"/>
        <v>930</v>
      </c>
      <c r="AA40" s="24"/>
    </row>
    <row r="41" spans="1:27" ht="21.75" x14ac:dyDescent="0.6">
      <c r="N41" s="81"/>
      <c r="O41" s="22" t="s">
        <v>56</v>
      </c>
      <c r="P41" s="22">
        <f t="shared" ref="P41:Y41" si="97">500*P39</f>
        <v>500</v>
      </c>
      <c r="Q41" s="22">
        <f t="shared" si="97"/>
        <v>0</v>
      </c>
      <c r="R41" s="22">
        <f t="shared" si="97"/>
        <v>0</v>
      </c>
      <c r="S41" s="22">
        <f t="shared" si="97"/>
        <v>0</v>
      </c>
      <c r="T41" s="22">
        <f t="shared" si="97"/>
        <v>0</v>
      </c>
      <c r="U41" s="22">
        <f t="shared" si="97"/>
        <v>500</v>
      </c>
      <c r="V41" s="22">
        <f t="shared" si="97"/>
        <v>0</v>
      </c>
      <c r="W41" s="22">
        <f t="shared" si="97"/>
        <v>0</v>
      </c>
      <c r="X41" s="22">
        <f t="shared" si="97"/>
        <v>0</v>
      </c>
      <c r="Y41" s="22">
        <f t="shared" si="97"/>
        <v>0</v>
      </c>
      <c r="Z41" s="34">
        <f t="shared" si="96"/>
        <v>1000</v>
      </c>
      <c r="AA41" s="24"/>
    </row>
    <row r="42" spans="1:27" ht="21.75" x14ac:dyDescent="0.6">
      <c r="N42" s="81"/>
      <c r="O42" s="35" t="s">
        <v>55</v>
      </c>
      <c r="P42" s="22">
        <v>0</v>
      </c>
      <c r="Q42" s="22">
        <f>(Q40/10)*6*P37</f>
        <v>72</v>
      </c>
      <c r="R42" s="22">
        <f>(R40/10)*6*Q37</f>
        <v>180</v>
      </c>
      <c r="S42" s="22">
        <f>(S40/10)*6*R37</f>
        <v>144</v>
      </c>
      <c r="T42" s="22">
        <f>(T40/10)*6*S37</f>
        <v>360</v>
      </c>
      <c r="U42" s="22">
        <f>(U40/10)*6</f>
        <v>0</v>
      </c>
      <c r="V42" s="22">
        <f>(V40/10)*6*P37</f>
        <v>90</v>
      </c>
      <c r="W42" s="22">
        <f>(W40/10)*6*Q37</f>
        <v>96</v>
      </c>
      <c r="X42" s="22">
        <f>(X40/10)*6*R37</f>
        <v>216</v>
      </c>
      <c r="Y42" s="22">
        <f>(Y40/10)*6*S37</f>
        <v>192</v>
      </c>
      <c r="Z42" s="34">
        <f t="shared" si="96"/>
        <v>1350</v>
      </c>
      <c r="AA42" s="24"/>
    </row>
    <row r="43" spans="1:27" ht="21.75" x14ac:dyDescent="0.6">
      <c r="N43" s="81"/>
      <c r="O43" s="36" t="s">
        <v>54</v>
      </c>
      <c r="P43" s="36">
        <f t="shared" ref="P43:Y43" si="98">SUM(P41:P42)</f>
        <v>500</v>
      </c>
      <c r="Q43" s="36">
        <f t="shared" si="98"/>
        <v>72</v>
      </c>
      <c r="R43" s="36">
        <f t="shared" si="98"/>
        <v>180</v>
      </c>
      <c r="S43" s="36">
        <f t="shared" si="98"/>
        <v>144</v>
      </c>
      <c r="T43" s="36">
        <f t="shared" si="98"/>
        <v>360</v>
      </c>
      <c r="U43" s="36">
        <f t="shared" si="98"/>
        <v>500</v>
      </c>
      <c r="V43" s="36">
        <f t="shared" si="98"/>
        <v>90</v>
      </c>
      <c r="W43" s="36">
        <f t="shared" si="98"/>
        <v>96</v>
      </c>
      <c r="X43" s="36">
        <f t="shared" si="98"/>
        <v>216</v>
      </c>
      <c r="Y43" s="37">
        <f t="shared" si="98"/>
        <v>192</v>
      </c>
      <c r="Z43" s="38">
        <f t="shared" si="96"/>
        <v>2350</v>
      </c>
      <c r="AA43" s="24"/>
    </row>
    <row r="44" spans="1:27" ht="21.75" x14ac:dyDescent="0.6">
      <c r="N44" s="80" t="s">
        <v>61</v>
      </c>
      <c r="O44" s="80"/>
      <c r="P44" s="23">
        <v>1</v>
      </c>
      <c r="Q44" s="23">
        <v>2</v>
      </c>
      <c r="R44" s="23">
        <v>3</v>
      </c>
      <c r="S44" s="23">
        <v>4</v>
      </c>
      <c r="T44" s="23">
        <v>5</v>
      </c>
      <c r="U44" s="23">
        <v>6</v>
      </c>
      <c r="V44" s="23">
        <v>7</v>
      </c>
      <c r="W44" s="23">
        <v>8</v>
      </c>
      <c r="X44" s="23">
        <v>9</v>
      </c>
      <c r="Y44" s="23">
        <v>10</v>
      </c>
      <c r="Z44" s="24"/>
      <c r="AA44" s="24"/>
    </row>
    <row r="45" spans="1:27" ht="21.75" x14ac:dyDescent="0.6">
      <c r="N45" s="80" t="s">
        <v>60</v>
      </c>
      <c r="O45" s="80"/>
      <c r="P45" s="23">
        <v>80</v>
      </c>
      <c r="Q45" s="23">
        <v>120</v>
      </c>
      <c r="R45" s="23">
        <v>150</v>
      </c>
      <c r="S45" s="23">
        <v>80</v>
      </c>
      <c r="T45" s="23">
        <v>150</v>
      </c>
      <c r="U45" s="23">
        <v>120</v>
      </c>
      <c r="V45" s="23">
        <v>150</v>
      </c>
      <c r="W45" s="23">
        <v>80</v>
      </c>
      <c r="X45" s="23">
        <v>120</v>
      </c>
      <c r="Y45" s="23">
        <v>80</v>
      </c>
      <c r="Z45" s="39">
        <f t="shared" ref="Z45:Z50" si="99">SUM(P45:Y45)</f>
        <v>1130</v>
      </c>
      <c r="AA45" s="84" t="s">
        <v>65</v>
      </c>
    </row>
    <row r="46" spans="1:27" ht="21.75" x14ac:dyDescent="0.6">
      <c r="N46" s="81" t="s">
        <v>64</v>
      </c>
      <c r="O46" s="22" t="s">
        <v>58</v>
      </c>
      <c r="P46" s="22">
        <v>1</v>
      </c>
      <c r="Q46" s="22">
        <v>0</v>
      </c>
      <c r="R46" s="22">
        <v>0</v>
      </c>
      <c r="S46" s="22">
        <v>0</v>
      </c>
      <c r="T46" s="22">
        <v>1</v>
      </c>
      <c r="U46" s="22">
        <v>0</v>
      </c>
      <c r="V46" s="33">
        <v>1</v>
      </c>
      <c r="W46" s="22">
        <v>0</v>
      </c>
      <c r="X46" s="22">
        <v>0</v>
      </c>
      <c r="Y46" s="22">
        <v>0</v>
      </c>
      <c r="Z46" s="34">
        <f t="shared" si="99"/>
        <v>3</v>
      </c>
      <c r="AA46" s="85"/>
    </row>
    <row r="47" spans="1:27" ht="21.75" x14ac:dyDescent="0.6">
      <c r="N47" s="81"/>
      <c r="O47" s="22" t="s">
        <v>57</v>
      </c>
      <c r="P47" s="22">
        <v>0</v>
      </c>
      <c r="Q47" s="22">
        <v>120</v>
      </c>
      <c r="R47" s="22">
        <v>150</v>
      </c>
      <c r="S47" s="22">
        <v>80</v>
      </c>
      <c r="T47" s="22">
        <v>0</v>
      </c>
      <c r="U47" s="22">
        <v>120</v>
      </c>
      <c r="V47" s="22">
        <v>0</v>
      </c>
      <c r="W47" s="22">
        <v>80</v>
      </c>
      <c r="X47" s="22">
        <v>120</v>
      </c>
      <c r="Y47" s="22">
        <v>80</v>
      </c>
      <c r="Z47" s="34">
        <f t="shared" si="99"/>
        <v>750</v>
      </c>
      <c r="AA47" s="85"/>
    </row>
    <row r="48" spans="1:27" ht="21.75" x14ac:dyDescent="0.6">
      <c r="N48" s="81"/>
      <c r="O48" s="22" t="s">
        <v>56</v>
      </c>
      <c r="P48" s="22">
        <f t="shared" ref="P48:Y48" si="100">500*P46</f>
        <v>500</v>
      </c>
      <c r="Q48" s="22">
        <f t="shared" si="100"/>
        <v>0</v>
      </c>
      <c r="R48" s="22">
        <f t="shared" si="100"/>
        <v>0</v>
      </c>
      <c r="S48" s="22">
        <f t="shared" si="100"/>
        <v>0</v>
      </c>
      <c r="T48" s="22">
        <f t="shared" si="100"/>
        <v>500</v>
      </c>
      <c r="U48" s="22">
        <f t="shared" si="100"/>
        <v>0</v>
      </c>
      <c r="V48" s="22">
        <f t="shared" si="100"/>
        <v>500</v>
      </c>
      <c r="W48" s="22">
        <f t="shared" si="100"/>
        <v>0</v>
      </c>
      <c r="X48" s="22">
        <f t="shared" si="100"/>
        <v>0</v>
      </c>
      <c r="Y48" s="22">
        <f t="shared" si="100"/>
        <v>0</v>
      </c>
      <c r="Z48" s="34">
        <f t="shared" si="99"/>
        <v>1500</v>
      </c>
      <c r="AA48" s="85"/>
    </row>
    <row r="49" spans="14:27" ht="21.75" x14ac:dyDescent="0.6">
      <c r="N49" s="81"/>
      <c r="O49" s="35" t="s">
        <v>55</v>
      </c>
      <c r="P49" s="22">
        <v>0</v>
      </c>
      <c r="Q49" s="22">
        <f>(Q47/10)*6*P44</f>
        <v>72</v>
      </c>
      <c r="R49" s="22">
        <f>(R47/10)*6*Q44</f>
        <v>180</v>
      </c>
      <c r="S49" s="22">
        <f>(S47/10)*6*R44</f>
        <v>144</v>
      </c>
      <c r="T49" s="22">
        <f>(T47/10)*6*S44</f>
        <v>0</v>
      </c>
      <c r="U49" s="22">
        <f>(U47/10)*6*1</f>
        <v>72</v>
      </c>
      <c r="V49" s="22">
        <f>(V47/10)*6</f>
        <v>0</v>
      </c>
      <c r="W49" s="22">
        <f>(W47/10)*6*P44</f>
        <v>48</v>
      </c>
      <c r="X49" s="22">
        <f>(X47/10)*6*Q44</f>
        <v>144</v>
      </c>
      <c r="Y49" s="22">
        <f>(Y47/10)*6*R44</f>
        <v>144</v>
      </c>
      <c r="Z49" s="34">
        <f t="shared" si="99"/>
        <v>804</v>
      </c>
      <c r="AA49" s="85"/>
    </row>
    <row r="50" spans="14:27" ht="21.75" x14ac:dyDescent="0.6">
      <c r="N50" s="81"/>
      <c r="O50" s="36" t="s">
        <v>54</v>
      </c>
      <c r="P50" s="36">
        <f t="shared" ref="P50:Y50" si="101">SUM(P48:P49)</f>
        <v>500</v>
      </c>
      <c r="Q50" s="36">
        <f t="shared" si="101"/>
        <v>72</v>
      </c>
      <c r="R50" s="36">
        <f t="shared" si="101"/>
        <v>180</v>
      </c>
      <c r="S50" s="36">
        <f t="shared" si="101"/>
        <v>144</v>
      </c>
      <c r="T50" s="36">
        <f t="shared" si="101"/>
        <v>500</v>
      </c>
      <c r="U50" s="36">
        <f t="shared" si="101"/>
        <v>72</v>
      </c>
      <c r="V50" s="36">
        <f t="shared" si="101"/>
        <v>500</v>
      </c>
      <c r="W50" s="36">
        <f t="shared" si="101"/>
        <v>48</v>
      </c>
      <c r="X50" s="36">
        <f t="shared" si="101"/>
        <v>144</v>
      </c>
      <c r="Y50" s="37">
        <f t="shared" si="101"/>
        <v>144</v>
      </c>
      <c r="Z50" s="38">
        <f t="shared" si="99"/>
        <v>2304</v>
      </c>
      <c r="AA50" s="85"/>
    </row>
    <row r="51" spans="14:27" ht="21.75" x14ac:dyDescent="0.6">
      <c r="N51" s="80" t="s">
        <v>61</v>
      </c>
      <c r="O51" s="80"/>
      <c r="P51" s="23">
        <v>1</v>
      </c>
      <c r="Q51" s="23">
        <v>2</v>
      </c>
      <c r="R51" s="23">
        <v>3</v>
      </c>
      <c r="S51" s="23">
        <v>4</v>
      </c>
      <c r="T51" s="23">
        <v>5</v>
      </c>
      <c r="U51" s="23">
        <v>6</v>
      </c>
      <c r="V51" s="23">
        <v>7</v>
      </c>
      <c r="W51" s="23">
        <v>8</v>
      </c>
      <c r="X51" s="23">
        <v>9</v>
      </c>
      <c r="Y51" s="23">
        <v>10</v>
      </c>
      <c r="Z51" s="24"/>
      <c r="AA51" s="30"/>
    </row>
    <row r="52" spans="14:27" ht="21.75" x14ac:dyDescent="0.6">
      <c r="N52" s="80" t="s">
        <v>60</v>
      </c>
      <c r="O52" s="80"/>
      <c r="P52" s="23">
        <v>80</v>
      </c>
      <c r="Q52" s="23">
        <v>120</v>
      </c>
      <c r="R52" s="23">
        <v>150</v>
      </c>
      <c r="S52" s="23">
        <v>80</v>
      </c>
      <c r="T52" s="23">
        <v>150</v>
      </c>
      <c r="U52" s="23">
        <v>120</v>
      </c>
      <c r="V52" s="23">
        <v>150</v>
      </c>
      <c r="W52" s="23">
        <v>80</v>
      </c>
      <c r="X52" s="23">
        <v>120</v>
      </c>
      <c r="Y52" s="23">
        <v>80</v>
      </c>
      <c r="Z52" s="4">
        <f t="shared" ref="Z52:Z57" si="102">SUM(P52:Y52)</f>
        <v>1130</v>
      </c>
      <c r="AA52" s="30"/>
    </row>
    <row r="53" spans="14:27" ht="21.75" x14ac:dyDescent="0.6">
      <c r="N53" s="81" t="s">
        <v>63</v>
      </c>
      <c r="O53" s="22" t="s">
        <v>58</v>
      </c>
      <c r="P53" s="22">
        <v>1</v>
      </c>
      <c r="Q53" s="22">
        <v>0</v>
      </c>
      <c r="R53" s="22">
        <v>0</v>
      </c>
      <c r="S53" s="22">
        <v>0</v>
      </c>
      <c r="T53" s="22">
        <v>1</v>
      </c>
      <c r="U53" s="22">
        <v>0</v>
      </c>
      <c r="V53" s="22">
        <v>0</v>
      </c>
      <c r="W53" s="33">
        <v>1</v>
      </c>
      <c r="X53" s="22">
        <v>0</v>
      </c>
      <c r="Y53" s="22">
        <v>0</v>
      </c>
      <c r="Z53" s="34">
        <f t="shared" si="102"/>
        <v>3</v>
      </c>
      <c r="AA53" s="30"/>
    </row>
    <row r="54" spans="14:27" ht="21.75" x14ac:dyDescent="0.6">
      <c r="N54" s="81"/>
      <c r="O54" s="22" t="s">
        <v>57</v>
      </c>
      <c r="P54" s="22">
        <v>0</v>
      </c>
      <c r="Q54" s="22">
        <v>120</v>
      </c>
      <c r="R54" s="22">
        <v>150</v>
      </c>
      <c r="S54" s="22">
        <v>80</v>
      </c>
      <c r="T54" s="22">
        <v>0</v>
      </c>
      <c r="U54" s="22">
        <v>120</v>
      </c>
      <c r="V54" s="22">
        <v>150</v>
      </c>
      <c r="W54" s="22">
        <v>0</v>
      </c>
      <c r="X54" s="22">
        <v>120</v>
      </c>
      <c r="Y54" s="22">
        <v>80</v>
      </c>
      <c r="Z54" s="34">
        <f t="shared" si="102"/>
        <v>820</v>
      </c>
      <c r="AA54" s="30"/>
    </row>
    <row r="55" spans="14:27" ht="21.75" x14ac:dyDescent="0.6">
      <c r="N55" s="81"/>
      <c r="O55" s="22" t="s">
        <v>56</v>
      </c>
      <c r="P55" s="22">
        <f t="shared" ref="P55:Y55" si="103">500*P53</f>
        <v>500</v>
      </c>
      <c r="Q55" s="22">
        <f t="shared" si="103"/>
        <v>0</v>
      </c>
      <c r="R55" s="22">
        <f t="shared" si="103"/>
        <v>0</v>
      </c>
      <c r="S55" s="22">
        <f t="shared" si="103"/>
        <v>0</v>
      </c>
      <c r="T55" s="22">
        <f t="shared" si="103"/>
        <v>500</v>
      </c>
      <c r="U55" s="22">
        <f t="shared" si="103"/>
        <v>0</v>
      </c>
      <c r="V55" s="22">
        <f t="shared" si="103"/>
        <v>0</v>
      </c>
      <c r="W55" s="22">
        <f t="shared" si="103"/>
        <v>500</v>
      </c>
      <c r="X55" s="22">
        <f t="shared" si="103"/>
        <v>0</v>
      </c>
      <c r="Y55" s="22">
        <f t="shared" si="103"/>
        <v>0</v>
      </c>
      <c r="Z55" s="34">
        <f t="shared" si="102"/>
        <v>1500</v>
      </c>
      <c r="AA55" s="30"/>
    </row>
    <row r="56" spans="14:27" ht="21.75" x14ac:dyDescent="0.6">
      <c r="N56" s="81"/>
      <c r="O56" s="35" t="s">
        <v>55</v>
      </c>
      <c r="P56" s="22">
        <v>0</v>
      </c>
      <c r="Q56" s="22">
        <f>(Q54/10)*6*P51</f>
        <v>72</v>
      </c>
      <c r="R56" s="22">
        <f>(R54/10)*6*Q51</f>
        <v>180</v>
      </c>
      <c r="S56" s="22">
        <f>(S54/10)*6*R51</f>
        <v>144</v>
      </c>
      <c r="T56" s="22">
        <f>(T54/10)*6*S51</f>
        <v>0</v>
      </c>
      <c r="U56" s="22">
        <f>(U54/10)*6*P51</f>
        <v>72</v>
      </c>
      <c r="V56" s="22">
        <f>(V54/10)*6*Q51</f>
        <v>180</v>
      </c>
      <c r="W56" s="22">
        <f>(W54/10)*6</f>
        <v>0</v>
      </c>
      <c r="X56" s="22">
        <f>(X54/10)*6*P51</f>
        <v>72</v>
      </c>
      <c r="Y56" s="22">
        <f>(Y54/10)*6*Q51</f>
        <v>96</v>
      </c>
      <c r="Z56" s="34">
        <f t="shared" si="102"/>
        <v>816</v>
      </c>
      <c r="AA56" s="30"/>
    </row>
    <row r="57" spans="14:27" ht="21.75" x14ac:dyDescent="0.6">
      <c r="N57" s="81"/>
      <c r="O57" s="36" t="s">
        <v>54</v>
      </c>
      <c r="P57" s="36">
        <f t="shared" ref="P57:Y57" si="104">SUM(P55:P56)</f>
        <v>500</v>
      </c>
      <c r="Q57" s="36">
        <f t="shared" si="104"/>
        <v>72</v>
      </c>
      <c r="R57" s="36">
        <f t="shared" si="104"/>
        <v>180</v>
      </c>
      <c r="S57" s="36">
        <f t="shared" si="104"/>
        <v>144</v>
      </c>
      <c r="T57" s="36">
        <f t="shared" si="104"/>
        <v>500</v>
      </c>
      <c r="U57" s="36">
        <f t="shared" si="104"/>
        <v>72</v>
      </c>
      <c r="V57" s="36">
        <f t="shared" si="104"/>
        <v>180</v>
      </c>
      <c r="W57" s="36">
        <f t="shared" si="104"/>
        <v>500</v>
      </c>
      <c r="X57" s="36">
        <f t="shared" si="104"/>
        <v>72</v>
      </c>
      <c r="Y57" s="37">
        <f t="shared" si="104"/>
        <v>96</v>
      </c>
      <c r="Z57" s="38">
        <f t="shared" si="102"/>
        <v>2316</v>
      </c>
      <c r="AA57" s="30"/>
    </row>
    <row r="58" spans="14:27" ht="21.75" x14ac:dyDescent="0.6">
      <c r="N58" s="80" t="s">
        <v>61</v>
      </c>
      <c r="O58" s="80"/>
      <c r="P58" s="23">
        <v>1</v>
      </c>
      <c r="Q58" s="23">
        <v>2</v>
      </c>
      <c r="R58" s="23">
        <v>3</v>
      </c>
      <c r="S58" s="23">
        <v>4</v>
      </c>
      <c r="T58" s="23">
        <v>5</v>
      </c>
      <c r="U58" s="23">
        <v>6</v>
      </c>
      <c r="V58" s="23">
        <v>7</v>
      </c>
      <c r="W58" s="23">
        <v>8</v>
      </c>
      <c r="X58" s="23">
        <v>9</v>
      </c>
      <c r="Y58" s="23">
        <v>10</v>
      </c>
      <c r="Z58" s="24"/>
      <c r="AA58" s="24"/>
    </row>
    <row r="59" spans="14:27" ht="21.75" x14ac:dyDescent="0.6">
      <c r="N59" s="80" t="s">
        <v>60</v>
      </c>
      <c r="O59" s="80"/>
      <c r="P59" s="23">
        <v>80</v>
      </c>
      <c r="Q59" s="23">
        <v>120</v>
      </c>
      <c r="R59" s="23">
        <v>150</v>
      </c>
      <c r="S59" s="23">
        <v>80</v>
      </c>
      <c r="T59" s="23">
        <v>150</v>
      </c>
      <c r="U59" s="23">
        <v>120</v>
      </c>
      <c r="V59" s="23">
        <v>150</v>
      </c>
      <c r="W59" s="23">
        <v>80</v>
      </c>
      <c r="X59" s="23">
        <v>120</v>
      </c>
      <c r="Y59" s="23">
        <v>80</v>
      </c>
      <c r="Z59" s="4">
        <f t="shared" ref="Z59:Z64" si="105">SUM(P59:Y59)</f>
        <v>1130</v>
      </c>
      <c r="AA59" s="24"/>
    </row>
    <row r="60" spans="14:27" ht="21.75" x14ac:dyDescent="0.6">
      <c r="N60" s="81" t="s">
        <v>62</v>
      </c>
      <c r="O60" s="22" t="s">
        <v>58</v>
      </c>
      <c r="P60" s="22">
        <v>1</v>
      </c>
      <c r="Q60" s="22">
        <v>0</v>
      </c>
      <c r="R60" s="22">
        <v>0</v>
      </c>
      <c r="S60" s="22">
        <v>0</v>
      </c>
      <c r="T60" s="22">
        <v>1</v>
      </c>
      <c r="U60" s="22">
        <v>0</v>
      </c>
      <c r="V60" s="22">
        <v>0</v>
      </c>
      <c r="W60" s="22">
        <v>0</v>
      </c>
      <c r="X60" s="33">
        <v>1</v>
      </c>
      <c r="Y60" s="22">
        <v>0</v>
      </c>
      <c r="Z60" s="34">
        <f t="shared" si="105"/>
        <v>3</v>
      </c>
      <c r="AA60" s="24"/>
    </row>
    <row r="61" spans="14:27" ht="21.75" x14ac:dyDescent="0.6">
      <c r="N61" s="81"/>
      <c r="O61" s="22" t="s">
        <v>57</v>
      </c>
      <c r="P61" s="22">
        <v>0</v>
      </c>
      <c r="Q61" s="22">
        <v>120</v>
      </c>
      <c r="R61" s="22">
        <v>150</v>
      </c>
      <c r="S61" s="22">
        <v>80</v>
      </c>
      <c r="T61" s="22">
        <v>0</v>
      </c>
      <c r="U61" s="22">
        <v>120</v>
      </c>
      <c r="V61" s="22">
        <v>150</v>
      </c>
      <c r="W61" s="22">
        <v>80</v>
      </c>
      <c r="X61" s="22">
        <v>0</v>
      </c>
      <c r="Y61" s="22">
        <v>80</v>
      </c>
      <c r="Z61" s="34">
        <f t="shared" si="105"/>
        <v>780</v>
      </c>
      <c r="AA61" s="24"/>
    </row>
    <row r="62" spans="14:27" ht="21.75" x14ac:dyDescent="0.6">
      <c r="N62" s="81"/>
      <c r="O62" s="22" t="s">
        <v>56</v>
      </c>
      <c r="P62" s="22">
        <f t="shared" ref="P62:Y62" si="106">500*P60</f>
        <v>500</v>
      </c>
      <c r="Q62" s="22">
        <f t="shared" si="106"/>
        <v>0</v>
      </c>
      <c r="R62" s="22">
        <f t="shared" si="106"/>
        <v>0</v>
      </c>
      <c r="S62" s="22">
        <f t="shared" si="106"/>
        <v>0</v>
      </c>
      <c r="T62" s="22">
        <f t="shared" si="106"/>
        <v>500</v>
      </c>
      <c r="U62" s="22">
        <f t="shared" si="106"/>
        <v>0</v>
      </c>
      <c r="V62" s="22">
        <f t="shared" si="106"/>
        <v>0</v>
      </c>
      <c r="W62" s="22">
        <f t="shared" si="106"/>
        <v>0</v>
      </c>
      <c r="X62" s="22">
        <f t="shared" si="106"/>
        <v>500</v>
      </c>
      <c r="Y62" s="22">
        <f t="shared" si="106"/>
        <v>0</v>
      </c>
      <c r="Z62" s="34">
        <f t="shared" si="105"/>
        <v>1500</v>
      </c>
      <c r="AA62" s="24"/>
    </row>
    <row r="63" spans="14:27" ht="21.75" x14ac:dyDescent="0.6">
      <c r="N63" s="81"/>
      <c r="O63" s="35" t="s">
        <v>55</v>
      </c>
      <c r="P63" s="22">
        <v>0</v>
      </c>
      <c r="Q63" s="22">
        <f>(Q61/10)*6*P58</f>
        <v>72</v>
      </c>
      <c r="R63" s="22">
        <f>(R61/10)*6*Q58</f>
        <v>180</v>
      </c>
      <c r="S63" s="22">
        <f>(S61/10)*6*R58</f>
        <v>144</v>
      </c>
      <c r="T63" s="22">
        <f>(T61/10)*6*S58</f>
        <v>0</v>
      </c>
      <c r="U63" s="22">
        <f>(U61/10)*6*P58</f>
        <v>72</v>
      </c>
      <c r="V63" s="22">
        <f>(V61/10)*6*Q58</f>
        <v>180</v>
      </c>
      <c r="W63" s="22">
        <f>(W61/10)*6*R58</f>
        <v>144</v>
      </c>
      <c r="X63" s="22">
        <f>(X61/10)*6</f>
        <v>0</v>
      </c>
      <c r="Y63" s="22">
        <f>(Y61/10)*6</f>
        <v>48</v>
      </c>
      <c r="Z63" s="34">
        <f t="shared" si="105"/>
        <v>840</v>
      </c>
      <c r="AA63" s="24"/>
    </row>
    <row r="64" spans="14:27" ht="21.75" x14ac:dyDescent="0.6">
      <c r="N64" s="81"/>
      <c r="O64" s="36" t="s">
        <v>54</v>
      </c>
      <c r="P64" s="36">
        <f t="shared" ref="P64:Y64" si="107">SUM(P62:P63)</f>
        <v>500</v>
      </c>
      <c r="Q64" s="36">
        <f t="shared" si="107"/>
        <v>72</v>
      </c>
      <c r="R64" s="36">
        <f t="shared" si="107"/>
        <v>180</v>
      </c>
      <c r="S64" s="36">
        <f t="shared" si="107"/>
        <v>144</v>
      </c>
      <c r="T64" s="36">
        <f t="shared" si="107"/>
        <v>500</v>
      </c>
      <c r="U64" s="36">
        <f t="shared" si="107"/>
        <v>72</v>
      </c>
      <c r="V64" s="36">
        <f t="shared" si="107"/>
        <v>180</v>
      </c>
      <c r="W64" s="36">
        <f t="shared" si="107"/>
        <v>144</v>
      </c>
      <c r="X64" s="36">
        <f t="shared" si="107"/>
        <v>500</v>
      </c>
      <c r="Y64" s="37">
        <f t="shared" si="107"/>
        <v>48</v>
      </c>
      <c r="Z64" s="38">
        <f t="shared" si="105"/>
        <v>2340</v>
      </c>
      <c r="AA64" s="24"/>
    </row>
    <row r="65" spans="14:27" ht="21.75" x14ac:dyDescent="0.6">
      <c r="N65" s="80" t="s">
        <v>61</v>
      </c>
      <c r="O65" s="80"/>
      <c r="P65" s="23">
        <v>1</v>
      </c>
      <c r="Q65" s="23">
        <v>2</v>
      </c>
      <c r="R65" s="23">
        <v>3</v>
      </c>
      <c r="S65" s="23">
        <v>4</v>
      </c>
      <c r="T65" s="23">
        <v>5</v>
      </c>
      <c r="U65" s="23">
        <v>6</v>
      </c>
      <c r="V65" s="23">
        <v>7</v>
      </c>
      <c r="W65" s="23">
        <v>8</v>
      </c>
      <c r="X65" s="23">
        <v>9</v>
      </c>
      <c r="Y65" s="23">
        <v>10</v>
      </c>
      <c r="Z65" s="24"/>
      <c r="AA65" s="24"/>
    </row>
    <row r="66" spans="14:27" ht="21.75" x14ac:dyDescent="0.6">
      <c r="N66" s="80" t="s">
        <v>60</v>
      </c>
      <c r="O66" s="80"/>
      <c r="P66" s="23">
        <v>80</v>
      </c>
      <c r="Q66" s="23">
        <v>120</v>
      </c>
      <c r="R66" s="23">
        <v>150</v>
      </c>
      <c r="S66" s="23">
        <v>80</v>
      </c>
      <c r="T66" s="23">
        <v>150</v>
      </c>
      <c r="U66" s="23">
        <v>120</v>
      </c>
      <c r="V66" s="23">
        <v>150</v>
      </c>
      <c r="W66" s="23">
        <v>80</v>
      </c>
      <c r="X66" s="23">
        <v>120</v>
      </c>
      <c r="Y66" s="23">
        <v>80</v>
      </c>
      <c r="Z66" s="4">
        <f t="shared" ref="Z66:Z71" si="108">SUM(P66:Y66)</f>
        <v>1130</v>
      </c>
      <c r="AA66" s="24"/>
    </row>
    <row r="67" spans="14:27" ht="21.75" x14ac:dyDescent="0.6">
      <c r="N67" s="81" t="s">
        <v>59</v>
      </c>
      <c r="O67" s="22" t="s">
        <v>58</v>
      </c>
      <c r="P67" s="22">
        <v>1</v>
      </c>
      <c r="Q67" s="22">
        <v>0</v>
      </c>
      <c r="R67" s="22">
        <v>0</v>
      </c>
      <c r="S67" s="22">
        <v>0</v>
      </c>
      <c r="T67" s="22">
        <v>1</v>
      </c>
      <c r="U67" s="22">
        <v>0</v>
      </c>
      <c r="V67" s="22">
        <v>0</v>
      </c>
      <c r="W67" s="22">
        <v>0</v>
      </c>
      <c r="X67" s="22">
        <v>0</v>
      </c>
      <c r="Y67" s="33">
        <v>1</v>
      </c>
      <c r="Z67" s="34">
        <f t="shared" si="108"/>
        <v>3</v>
      </c>
      <c r="AA67" s="24"/>
    </row>
    <row r="68" spans="14:27" ht="21.75" x14ac:dyDescent="0.6">
      <c r="N68" s="81"/>
      <c r="O68" s="22" t="s">
        <v>57</v>
      </c>
      <c r="P68" s="22">
        <v>0</v>
      </c>
      <c r="Q68" s="22">
        <v>120</v>
      </c>
      <c r="R68" s="22">
        <v>150</v>
      </c>
      <c r="S68" s="22">
        <v>80</v>
      </c>
      <c r="T68" s="22">
        <v>0</v>
      </c>
      <c r="U68" s="22">
        <v>120</v>
      </c>
      <c r="V68" s="22">
        <v>150</v>
      </c>
      <c r="W68" s="22">
        <v>80</v>
      </c>
      <c r="X68" s="22">
        <v>120</v>
      </c>
      <c r="Y68" s="22">
        <v>0</v>
      </c>
      <c r="Z68" s="34">
        <f t="shared" si="108"/>
        <v>820</v>
      </c>
      <c r="AA68" s="24"/>
    </row>
    <row r="69" spans="14:27" ht="21.75" x14ac:dyDescent="0.6">
      <c r="N69" s="81"/>
      <c r="O69" s="22" t="s">
        <v>56</v>
      </c>
      <c r="P69" s="22">
        <f t="shared" ref="P69:Y69" si="109">500*P67</f>
        <v>500</v>
      </c>
      <c r="Q69" s="22">
        <f t="shared" si="109"/>
        <v>0</v>
      </c>
      <c r="R69" s="22">
        <f t="shared" si="109"/>
        <v>0</v>
      </c>
      <c r="S69" s="22">
        <f t="shared" si="109"/>
        <v>0</v>
      </c>
      <c r="T69" s="22">
        <f t="shared" si="109"/>
        <v>500</v>
      </c>
      <c r="U69" s="22">
        <f t="shared" si="109"/>
        <v>0</v>
      </c>
      <c r="V69" s="22">
        <f t="shared" si="109"/>
        <v>0</v>
      </c>
      <c r="W69" s="22">
        <f t="shared" si="109"/>
        <v>0</v>
      </c>
      <c r="X69" s="22">
        <f t="shared" si="109"/>
        <v>0</v>
      </c>
      <c r="Y69" s="22">
        <f t="shared" si="109"/>
        <v>500</v>
      </c>
      <c r="Z69" s="34">
        <f t="shared" si="108"/>
        <v>1500</v>
      </c>
      <c r="AA69" s="24"/>
    </row>
    <row r="70" spans="14:27" ht="21.75" x14ac:dyDescent="0.6">
      <c r="N70" s="81"/>
      <c r="O70" s="35" t="s">
        <v>55</v>
      </c>
      <c r="P70" s="22">
        <v>0</v>
      </c>
      <c r="Q70" s="22">
        <f>(Q68/10)*6*P65</f>
        <v>72</v>
      </c>
      <c r="R70" s="22">
        <f>(R68/10)*6*Q65</f>
        <v>180</v>
      </c>
      <c r="S70" s="22">
        <f>(S68/10)*6*R65</f>
        <v>144</v>
      </c>
      <c r="T70" s="22">
        <f>(T68/10)*6*S65</f>
        <v>0</v>
      </c>
      <c r="U70" s="22">
        <f>(U68/10)*6*P65</f>
        <v>72</v>
      </c>
      <c r="V70" s="22">
        <f>(V68/10)*6*Q65</f>
        <v>180</v>
      </c>
      <c r="W70" s="22">
        <f>(W68/10)*6*R65</f>
        <v>144</v>
      </c>
      <c r="X70" s="22">
        <f>(X68/10)*6*S65</f>
        <v>288</v>
      </c>
      <c r="Y70" s="22">
        <f>(Y68/10)*6</f>
        <v>0</v>
      </c>
      <c r="Z70" s="34">
        <f t="shared" si="108"/>
        <v>1080</v>
      </c>
      <c r="AA70" s="24"/>
    </row>
    <row r="71" spans="14:27" ht="21.75" x14ac:dyDescent="0.6">
      <c r="N71" s="81"/>
      <c r="O71" s="36" t="s">
        <v>54</v>
      </c>
      <c r="P71" s="36">
        <f t="shared" ref="P71:Y71" si="110">SUM(P69:P70)</f>
        <v>500</v>
      </c>
      <c r="Q71" s="36">
        <f t="shared" si="110"/>
        <v>72</v>
      </c>
      <c r="R71" s="36">
        <f t="shared" si="110"/>
        <v>180</v>
      </c>
      <c r="S71" s="36">
        <f t="shared" si="110"/>
        <v>144</v>
      </c>
      <c r="T71" s="36">
        <f t="shared" si="110"/>
        <v>500</v>
      </c>
      <c r="U71" s="36">
        <f t="shared" si="110"/>
        <v>72</v>
      </c>
      <c r="V71" s="36">
        <f t="shared" si="110"/>
        <v>180</v>
      </c>
      <c r="W71" s="36">
        <f t="shared" si="110"/>
        <v>144</v>
      </c>
      <c r="X71" s="36">
        <f t="shared" si="110"/>
        <v>288</v>
      </c>
      <c r="Y71" s="37">
        <f t="shared" si="110"/>
        <v>500</v>
      </c>
      <c r="Z71" s="38">
        <f t="shared" si="108"/>
        <v>2580</v>
      </c>
      <c r="AA71" s="24"/>
    </row>
  </sheetData>
  <mergeCells count="37">
    <mergeCell ref="B1:L1"/>
    <mergeCell ref="B19:L19"/>
    <mergeCell ref="B10:L10"/>
    <mergeCell ref="B28:L28"/>
    <mergeCell ref="N2:O2"/>
    <mergeCell ref="N3:O3"/>
    <mergeCell ref="N4:N8"/>
    <mergeCell ref="N9:O9"/>
    <mergeCell ref="N10:O10"/>
    <mergeCell ref="N38:O38"/>
    <mergeCell ref="N11:N15"/>
    <mergeCell ref="N16:O16"/>
    <mergeCell ref="N17:O17"/>
    <mergeCell ref="N18:N22"/>
    <mergeCell ref="N23:O23"/>
    <mergeCell ref="N24:O24"/>
    <mergeCell ref="N25:N29"/>
    <mergeCell ref="N30:O30"/>
    <mergeCell ref="N31:O31"/>
    <mergeCell ref="N32:N36"/>
    <mergeCell ref="N37:O37"/>
    <mergeCell ref="N66:O66"/>
    <mergeCell ref="N67:N71"/>
    <mergeCell ref="P1:AA1"/>
    <mergeCell ref="N1:O1"/>
    <mergeCell ref="N52:O52"/>
    <mergeCell ref="N53:N57"/>
    <mergeCell ref="N58:O58"/>
    <mergeCell ref="N59:O59"/>
    <mergeCell ref="N60:N64"/>
    <mergeCell ref="N65:O65"/>
    <mergeCell ref="N39:N43"/>
    <mergeCell ref="N44:O44"/>
    <mergeCell ref="N45:O45"/>
    <mergeCell ref="AA45:AA50"/>
    <mergeCell ref="N46:N50"/>
    <mergeCell ref="N51:O51"/>
  </mergeCells>
  <pageMargins left="0.13" right="0.16" top="0.37" bottom="0.75" header="0.3" footer="0.3"/>
  <pageSetup paperSize="9" scale="7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71"/>
  <sheetViews>
    <sheetView zoomScaleNormal="100" zoomScaleSheetLayoutView="90" workbookViewId="0">
      <selection activeCell="B1" sqref="B1:O1"/>
    </sheetView>
  </sheetViews>
  <sheetFormatPr defaultRowHeight="15" x14ac:dyDescent="0.25"/>
  <cols>
    <col min="1" max="1" width="3" style="32" customWidth="1"/>
    <col min="2" max="2" width="34" style="32" bestFit="1" customWidth="1"/>
    <col min="3" max="3" width="22.7109375" style="32" bestFit="1" customWidth="1"/>
    <col min="4" max="13" width="5.5703125" style="32" bestFit="1" customWidth="1"/>
    <col min="14" max="14" width="7" style="32" bestFit="1" customWidth="1"/>
    <col min="15" max="15" width="10.85546875" style="32" bestFit="1" customWidth="1"/>
    <col min="16" max="16384" width="9.140625" style="32"/>
  </cols>
  <sheetData>
    <row r="1" spans="2:15" ht="21.75" x14ac:dyDescent="0.6">
      <c r="B1" s="86" t="s">
        <v>72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2:15" ht="21.75" x14ac:dyDescent="0.6">
      <c r="B2" s="80" t="s">
        <v>61</v>
      </c>
      <c r="C2" s="80"/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4"/>
      <c r="O2" s="24"/>
    </row>
    <row r="3" spans="2:15" ht="21.75" x14ac:dyDescent="0.6">
      <c r="B3" s="80" t="s">
        <v>60</v>
      </c>
      <c r="C3" s="80"/>
      <c r="D3" s="23">
        <v>80</v>
      </c>
      <c r="E3" s="23">
        <v>120</v>
      </c>
      <c r="F3" s="23">
        <v>150</v>
      </c>
      <c r="G3" s="23">
        <v>80</v>
      </c>
      <c r="H3" s="23">
        <v>150</v>
      </c>
      <c r="I3" s="23">
        <v>120</v>
      </c>
      <c r="J3" s="23">
        <v>150</v>
      </c>
      <c r="K3" s="23">
        <v>80</v>
      </c>
      <c r="L3" s="23">
        <v>120</v>
      </c>
      <c r="M3" s="23">
        <v>80</v>
      </c>
      <c r="N3" s="4">
        <f t="shared" ref="N3:N8" si="0">SUM(D3:M3)</f>
        <v>1130</v>
      </c>
      <c r="O3" s="24"/>
    </row>
    <row r="4" spans="2:15" ht="21.75" x14ac:dyDescent="0.6">
      <c r="B4" s="81" t="s">
        <v>71</v>
      </c>
      <c r="C4" s="22" t="s">
        <v>58</v>
      </c>
      <c r="D4" s="33">
        <v>1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34">
        <f t="shared" si="0"/>
        <v>1</v>
      </c>
      <c r="O4" s="24"/>
    </row>
    <row r="5" spans="2:15" ht="21.75" x14ac:dyDescent="0.6">
      <c r="B5" s="81"/>
      <c r="C5" s="22" t="s">
        <v>57</v>
      </c>
      <c r="D5" s="22">
        <v>0</v>
      </c>
      <c r="E5" s="22">
        <v>120</v>
      </c>
      <c r="F5" s="22">
        <v>150</v>
      </c>
      <c r="G5" s="22">
        <v>80</v>
      </c>
      <c r="H5" s="22">
        <v>150</v>
      </c>
      <c r="I5" s="22">
        <v>120</v>
      </c>
      <c r="J5" s="22">
        <v>150</v>
      </c>
      <c r="K5" s="22">
        <v>80</v>
      </c>
      <c r="L5" s="22">
        <v>120</v>
      </c>
      <c r="M5" s="22">
        <v>80</v>
      </c>
      <c r="N5" s="34">
        <f t="shared" si="0"/>
        <v>1050</v>
      </c>
      <c r="O5" s="24"/>
    </row>
    <row r="6" spans="2:15" ht="21.75" x14ac:dyDescent="0.6">
      <c r="B6" s="81"/>
      <c r="C6" s="22" t="s">
        <v>56</v>
      </c>
      <c r="D6" s="22">
        <f t="shared" ref="D6:M6" si="1">500*D4</f>
        <v>500</v>
      </c>
      <c r="E6" s="22">
        <f t="shared" si="1"/>
        <v>0</v>
      </c>
      <c r="F6" s="22">
        <f t="shared" si="1"/>
        <v>0</v>
      </c>
      <c r="G6" s="22">
        <f t="shared" si="1"/>
        <v>0</v>
      </c>
      <c r="H6" s="22">
        <f t="shared" si="1"/>
        <v>0</v>
      </c>
      <c r="I6" s="22">
        <f t="shared" si="1"/>
        <v>0</v>
      </c>
      <c r="J6" s="22">
        <f t="shared" si="1"/>
        <v>0</v>
      </c>
      <c r="K6" s="22">
        <f t="shared" si="1"/>
        <v>0</v>
      </c>
      <c r="L6" s="22">
        <f t="shared" si="1"/>
        <v>0</v>
      </c>
      <c r="M6" s="22">
        <f t="shared" si="1"/>
        <v>0</v>
      </c>
      <c r="N6" s="34">
        <f t="shared" si="0"/>
        <v>500</v>
      </c>
      <c r="O6" s="24"/>
    </row>
    <row r="7" spans="2:15" ht="21.75" x14ac:dyDescent="0.6">
      <c r="B7" s="81"/>
      <c r="C7" s="35" t="s">
        <v>55</v>
      </c>
      <c r="D7" s="22">
        <v>0</v>
      </c>
      <c r="E7" s="22">
        <f t="shared" ref="E7:M7" si="2">(E5/10)*6*D2</f>
        <v>72</v>
      </c>
      <c r="F7" s="22">
        <f t="shared" si="2"/>
        <v>180</v>
      </c>
      <c r="G7" s="22">
        <f t="shared" si="2"/>
        <v>144</v>
      </c>
      <c r="H7" s="22">
        <f t="shared" si="2"/>
        <v>360</v>
      </c>
      <c r="I7" s="22">
        <f t="shared" si="2"/>
        <v>360</v>
      </c>
      <c r="J7" s="22">
        <f t="shared" si="2"/>
        <v>540</v>
      </c>
      <c r="K7" s="22">
        <f t="shared" si="2"/>
        <v>336</v>
      </c>
      <c r="L7" s="22">
        <f t="shared" si="2"/>
        <v>576</v>
      </c>
      <c r="M7" s="22">
        <f t="shared" si="2"/>
        <v>432</v>
      </c>
      <c r="N7" s="34">
        <f t="shared" si="0"/>
        <v>3000</v>
      </c>
      <c r="O7" s="24"/>
    </row>
    <row r="8" spans="2:15" ht="21.75" x14ac:dyDescent="0.6">
      <c r="B8" s="81"/>
      <c r="C8" s="36" t="s">
        <v>54</v>
      </c>
      <c r="D8" s="36">
        <f t="shared" ref="D8:M8" si="3">SUM(D6:D7)</f>
        <v>500</v>
      </c>
      <c r="E8" s="36">
        <f t="shared" si="3"/>
        <v>72</v>
      </c>
      <c r="F8" s="36">
        <f t="shared" si="3"/>
        <v>180</v>
      </c>
      <c r="G8" s="36">
        <f t="shared" si="3"/>
        <v>144</v>
      </c>
      <c r="H8" s="36">
        <f t="shared" si="3"/>
        <v>360</v>
      </c>
      <c r="I8" s="36">
        <f t="shared" si="3"/>
        <v>360</v>
      </c>
      <c r="J8" s="36">
        <f t="shared" si="3"/>
        <v>540</v>
      </c>
      <c r="K8" s="36">
        <f t="shared" si="3"/>
        <v>336</v>
      </c>
      <c r="L8" s="36">
        <f t="shared" si="3"/>
        <v>576</v>
      </c>
      <c r="M8" s="37">
        <f t="shared" si="3"/>
        <v>432</v>
      </c>
      <c r="N8" s="38">
        <f t="shared" si="0"/>
        <v>3500</v>
      </c>
      <c r="O8" s="24"/>
    </row>
    <row r="9" spans="2:15" ht="21.75" x14ac:dyDescent="0.6">
      <c r="B9" s="80" t="s">
        <v>61</v>
      </c>
      <c r="C9" s="80"/>
      <c r="D9" s="23">
        <v>1</v>
      </c>
      <c r="E9" s="23">
        <v>2</v>
      </c>
      <c r="F9" s="23">
        <v>3</v>
      </c>
      <c r="G9" s="23">
        <v>4</v>
      </c>
      <c r="H9" s="23">
        <v>5</v>
      </c>
      <c r="I9" s="23">
        <v>6</v>
      </c>
      <c r="J9" s="23">
        <v>7</v>
      </c>
      <c r="K9" s="23">
        <v>8</v>
      </c>
      <c r="L9" s="23">
        <v>9</v>
      </c>
      <c r="M9" s="23">
        <v>10</v>
      </c>
      <c r="N9" s="24"/>
      <c r="O9" s="24"/>
    </row>
    <row r="10" spans="2:15" ht="21.75" x14ac:dyDescent="0.6">
      <c r="B10" s="80" t="s">
        <v>60</v>
      </c>
      <c r="C10" s="80"/>
      <c r="D10" s="23">
        <v>80</v>
      </c>
      <c r="E10" s="23">
        <v>120</v>
      </c>
      <c r="F10" s="23">
        <v>150</v>
      </c>
      <c r="G10" s="23">
        <v>80</v>
      </c>
      <c r="H10" s="23">
        <v>150</v>
      </c>
      <c r="I10" s="23">
        <v>120</v>
      </c>
      <c r="J10" s="23">
        <v>150</v>
      </c>
      <c r="K10" s="23">
        <v>80</v>
      </c>
      <c r="L10" s="23">
        <v>120</v>
      </c>
      <c r="M10" s="23">
        <v>80</v>
      </c>
      <c r="N10" s="4">
        <f t="shared" ref="N10:N15" si="4">SUM(D10:M10)</f>
        <v>1130</v>
      </c>
      <c r="O10" s="24"/>
    </row>
    <row r="11" spans="2:15" ht="21.75" x14ac:dyDescent="0.6">
      <c r="B11" s="81" t="s">
        <v>70</v>
      </c>
      <c r="C11" s="22" t="s">
        <v>58</v>
      </c>
      <c r="D11" s="22">
        <v>1</v>
      </c>
      <c r="E11" s="33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34">
        <f t="shared" si="4"/>
        <v>2</v>
      </c>
      <c r="O11" s="24"/>
    </row>
    <row r="12" spans="2:15" ht="21.75" x14ac:dyDescent="0.6">
      <c r="B12" s="81"/>
      <c r="C12" s="22" t="s">
        <v>57</v>
      </c>
      <c r="D12" s="22">
        <v>0</v>
      </c>
      <c r="E12" s="22">
        <v>0</v>
      </c>
      <c r="F12" s="22">
        <v>150</v>
      </c>
      <c r="G12" s="22">
        <v>80</v>
      </c>
      <c r="H12" s="22">
        <v>150</v>
      </c>
      <c r="I12" s="22">
        <v>120</v>
      </c>
      <c r="J12" s="22">
        <v>150</v>
      </c>
      <c r="K12" s="22">
        <v>80</v>
      </c>
      <c r="L12" s="22">
        <v>120</v>
      </c>
      <c r="M12" s="22">
        <v>80</v>
      </c>
      <c r="N12" s="34">
        <f t="shared" si="4"/>
        <v>930</v>
      </c>
      <c r="O12" s="24"/>
    </row>
    <row r="13" spans="2:15" ht="21.75" x14ac:dyDescent="0.6">
      <c r="B13" s="81"/>
      <c r="C13" s="22" t="s">
        <v>56</v>
      </c>
      <c r="D13" s="22">
        <f t="shared" ref="D13:M13" si="5">500*D11</f>
        <v>500</v>
      </c>
      <c r="E13" s="22">
        <f t="shared" si="5"/>
        <v>500</v>
      </c>
      <c r="F13" s="22">
        <f t="shared" si="5"/>
        <v>0</v>
      </c>
      <c r="G13" s="22">
        <f t="shared" si="5"/>
        <v>0</v>
      </c>
      <c r="H13" s="22">
        <f t="shared" si="5"/>
        <v>0</v>
      </c>
      <c r="I13" s="22">
        <f t="shared" si="5"/>
        <v>0</v>
      </c>
      <c r="J13" s="22">
        <f t="shared" si="5"/>
        <v>0</v>
      </c>
      <c r="K13" s="22">
        <f t="shared" si="5"/>
        <v>0</v>
      </c>
      <c r="L13" s="22">
        <f t="shared" si="5"/>
        <v>0</v>
      </c>
      <c r="M13" s="22">
        <f t="shared" si="5"/>
        <v>0</v>
      </c>
      <c r="N13" s="34">
        <f t="shared" si="4"/>
        <v>1000</v>
      </c>
      <c r="O13" s="24"/>
    </row>
    <row r="14" spans="2:15" ht="21.75" x14ac:dyDescent="0.6">
      <c r="B14" s="81"/>
      <c r="C14" s="35" t="s">
        <v>55</v>
      </c>
      <c r="D14" s="22">
        <v>0</v>
      </c>
      <c r="E14" s="22">
        <f>(E12/10)*6*D9</f>
        <v>0</v>
      </c>
      <c r="F14" s="22">
        <f t="shared" ref="F14:M14" si="6">(F12/10)*6*D9</f>
        <v>90</v>
      </c>
      <c r="G14" s="22">
        <f t="shared" si="6"/>
        <v>96</v>
      </c>
      <c r="H14" s="22">
        <f t="shared" si="6"/>
        <v>270</v>
      </c>
      <c r="I14" s="22">
        <f t="shared" si="6"/>
        <v>288</v>
      </c>
      <c r="J14" s="22">
        <f t="shared" si="6"/>
        <v>450</v>
      </c>
      <c r="K14" s="22">
        <f t="shared" si="6"/>
        <v>288</v>
      </c>
      <c r="L14" s="22">
        <f t="shared" si="6"/>
        <v>504</v>
      </c>
      <c r="M14" s="22">
        <f t="shared" si="6"/>
        <v>384</v>
      </c>
      <c r="N14" s="34">
        <f t="shared" si="4"/>
        <v>2370</v>
      </c>
      <c r="O14" s="24"/>
    </row>
    <row r="15" spans="2:15" ht="21.75" x14ac:dyDescent="0.6">
      <c r="B15" s="81"/>
      <c r="C15" s="36" t="s">
        <v>54</v>
      </c>
      <c r="D15" s="36">
        <f t="shared" ref="D15:M15" si="7">SUM(D13:D14)</f>
        <v>500</v>
      </c>
      <c r="E15" s="36">
        <f t="shared" si="7"/>
        <v>500</v>
      </c>
      <c r="F15" s="36">
        <f t="shared" si="7"/>
        <v>90</v>
      </c>
      <c r="G15" s="36">
        <f t="shared" si="7"/>
        <v>96</v>
      </c>
      <c r="H15" s="36">
        <f t="shared" si="7"/>
        <v>270</v>
      </c>
      <c r="I15" s="36">
        <f t="shared" si="7"/>
        <v>288</v>
      </c>
      <c r="J15" s="36">
        <f t="shared" si="7"/>
        <v>450</v>
      </c>
      <c r="K15" s="36">
        <f t="shared" si="7"/>
        <v>288</v>
      </c>
      <c r="L15" s="36">
        <f t="shared" si="7"/>
        <v>504</v>
      </c>
      <c r="M15" s="37">
        <f t="shared" si="7"/>
        <v>384</v>
      </c>
      <c r="N15" s="38">
        <f t="shared" si="4"/>
        <v>3370</v>
      </c>
      <c r="O15" s="24"/>
    </row>
    <row r="16" spans="2:15" ht="21.75" x14ac:dyDescent="0.6">
      <c r="B16" s="80" t="s">
        <v>61</v>
      </c>
      <c r="C16" s="80"/>
      <c r="D16" s="23">
        <v>1</v>
      </c>
      <c r="E16" s="23">
        <v>2</v>
      </c>
      <c r="F16" s="23">
        <v>3</v>
      </c>
      <c r="G16" s="23">
        <v>4</v>
      </c>
      <c r="H16" s="23">
        <v>5</v>
      </c>
      <c r="I16" s="23">
        <v>6</v>
      </c>
      <c r="J16" s="23">
        <v>7</v>
      </c>
      <c r="K16" s="23">
        <v>8</v>
      </c>
      <c r="L16" s="23">
        <v>9</v>
      </c>
      <c r="M16" s="23">
        <v>10</v>
      </c>
      <c r="N16" s="24"/>
      <c r="O16" s="24"/>
    </row>
    <row r="17" spans="2:15" ht="21.75" x14ac:dyDescent="0.6">
      <c r="B17" s="80" t="s">
        <v>60</v>
      </c>
      <c r="C17" s="80"/>
      <c r="D17" s="23">
        <v>80</v>
      </c>
      <c r="E17" s="23">
        <v>120</v>
      </c>
      <c r="F17" s="23">
        <v>150</v>
      </c>
      <c r="G17" s="23">
        <v>80</v>
      </c>
      <c r="H17" s="23">
        <v>150</v>
      </c>
      <c r="I17" s="23">
        <v>120</v>
      </c>
      <c r="J17" s="23">
        <v>150</v>
      </c>
      <c r="K17" s="23">
        <v>80</v>
      </c>
      <c r="L17" s="23">
        <v>120</v>
      </c>
      <c r="M17" s="23">
        <v>80</v>
      </c>
      <c r="N17" s="4">
        <f t="shared" ref="N17:N22" si="8">SUM(D17:M17)</f>
        <v>1130</v>
      </c>
      <c r="O17" s="24"/>
    </row>
    <row r="18" spans="2:15" ht="21.75" x14ac:dyDescent="0.6">
      <c r="B18" s="81" t="s">
        <v>69</v>
      </c>
      <c r="C18" s="22" t="s">
        <v>58</v>
      </c>
      <c r="D18" s="22">
        <v>1</v>
      </c>
      <c r="E18" s="22">
        <v>0</v>
      </c>
      <c r="F18" s="33">
        <v>1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34">
        <f t="shared" si="8"/>
        <v>2</v>
      </c>
      <c r="O18" s="24"/>
    </row>
    <row r="19" spans="2:15" ht="21.75" x14ac:dyDescent="0.6">
      <c r="B19" s="81"/>
      <c r="C19" s="22" t="s">
        <v>57</v>
      </c>
      <c r="D19" s="22">
        <v>0</v>
      </c>
      <c r="E19" s="22">
        <v>120</v>
      </c>
      <c r="F19" s="22">
        <v>0</v>
      </c>
      <c r="G19" s="22">
        <v>80</v>
      </c>
      <c r="H19" s="22">
        <v>150</v>
      </c>
      <c r="I19" s="22">
        <v>120</v>
      </c>
      <c r="J19" s="22">
        <v>150</v>
      </c>
      <c r="K19" s="22">
        <v>80</v>
      </c>
      <c r="L19" s="22">
        <v>120</v>
      </c>
      <c r="M19" s="22">
        <v>80</v>
      </c>
      <c r="N19" s="34">
        <f t="shared" si="8"/>
        <v>900</v>
      </c>
      <c r="O19" s="24"/>
    </row>
    <row r="20" spans="2:15" ht="21.75" x14ac:dyDescent="0.6">
      <c r="B20" s="81"/>
      <c r="C20" s="22" t="s">
        <v>56</v>
      </c>
      <c r="D20" s="22">
        <f t="shared" ref="D20:M20" si="9">500*D18</f>
        <v>500</v>
      </c>
      <c r="E20" s="22">
        <f t="shared" si="9"/>
        <v>0</v>
      </c>
      <c r="F20" s="22">
        <f t="shared" si="9"/>
        <v>500</v>
      </c>
      <c r="G20" s="22">
        <f t="shared" si="9"/>
        <v>0</v>
      </c>
      <c r="H20" s="22">
        <f t="shared" si="9"/>
        <v>0</v>
      </c>
      <c r="I20" s="22">
        <f t="shared" si="9"/>
        <v>0</v>
      </c>
      <c r="J20" s="22">
        <f t="shared" si="9"/>
        <v>0</v>
      </c>
      <c r="K20" s="22">
        <f t="shared" si="9"/>
        <v>0</v>
      </c>
      <c r="L20" s="22">
        <f t="shared" si="9"/>
        <v>0</v>
      </c>
      <c r="M20" s="22">
        <f t="shared" si="9"/>
        <v>0</v>
      </c>
      <c r="N20" s="34">
        <f t="shared" si="8"/>
        <v>1000</v>
      </c>
      <c r="O20" s="24"/>
    </row>
    <row r="21" spans="2:15" ht="21.75" x14ac:dyDescent="0.6">
      <c r="B21" s="81"/>
      <c r="C21" s="35" t="s">
        <v>55</v>
      </c>
      <c r="D21" s="22">
        <v>0</v>
      </c>
      <c r="E21" s="22">
        <f>(E19/10)*6*D16</f>
        <v>72</v>
      </c>
      <c r="F21" s="22">
        <f>(F19/10)*6</f>
        <v>0</v>
      </c>
      <c r="G21" s="22">
        <f t="shared" ref="G21:M21" si="10">(G19/10)*6*D16</f>
        <v>48</v>
      </c>
      <c r="H21" s="22">
        <f t="shared" si="10"/>
        <v>180</v>
      </c>
      <c r="I21" s="22">
        <f t="shared" si="10"/>
        <v>216</v>
      </c>
      <c r="J21" s="22">
        <f t="shared" si="10"/>
        <v>360</v>
      </c>
      <c r="K21" s="22">
        <f t="shared" si="10"/>
        <v>240</v>
      </c>
      <c r="L21" s="22">
        <f t="shared" si="10"/>
        <v>432</v>
      </c>
      <c r="M21" s="22">
        <f t="shared" si="10"/>
        <v>336</v>
      </c>
      <c r="N21" s="34">
        <f t="shared" si="8"/>
        <v>1884</v>
      </c>
      <c r="O21" s="24"/>
    </row>
    <row r="22" spans="2:15" ht="21.75" x14ac:dyDescent="0.6">
      <c r="B22" s="81"/>
      <c r="C22" s="36" t="s">
        <v>54</v>
      </c>
      <c r="D22" s="36">
        <f t="shared" ref="D22:M22" si="11">SUM(D20:D21)</f>
        <v>500</v>
      </c>
      <c r="E22" s="36">
        <f t="shared" si="11"/>
        <v>72</v>
      </c>
      <c r="F22" s="36">
        <f t="shared" si="11"/>
        <v>500</v>
      </c>
      <c r="G22" s="36">
        <f t="shared" si="11"/>
        <v>48</v>
      </c>
      <c r="H22" s="36">
        <f t="shared" si="11"/>
        <v>180</v>
      </c>
      <c r="I22" s="36">
        <f t="shared" si="11"/>
        <v>216</v>
      </c>
      <c r="J22" s="36">
        <f t="shared" si="11"/>
        <v>360</v>
      </c>
      <c r="K22" s="36">
        <f t="shared" si="11"/>
        <v>240</v>
      </c>
      <c r="L22" s="36">
        <f t="shared" si="11"/>
        <v>432</v>
      </c>
      <c r="M22" s="37">
        <f t="shared" si="11"/>
        <v>336</v>
      </c>
      <c r="N22" s="38">
        <f t="shared" si="8"/>
        <v>2884</v>
      </c>
      <c r="O22" s="24"/>
    </row>
    <row r="23" spans="2:15" ht="21.75" x14ac:dyDescent="0.6">
      <c r="B23" s="80" t="s">
        <v>61</v>
      </c>
      <c r="C23" s="80"/>
      <c r="D23" s="23">
        <v>1</v>
      </c>
      <c r="E23" s="23">
        <v>2</v>
      </c>
      <c r="F23" s="23">
        <v>3</v>
      </c>
      <c r="G23" s="23">
        <v>4</v>
      </c>
      <c r="H23" s="23">
        <v>5</v>
      </c>
      <c r="I23" s="23">
        <v>6</v>
      </c>
      <c r="J23" s="23">
        <v>7</v>
      </c>
      <c r="K23" s="23">
        <v>8</v>
      </c>
      <c r="L23" s="23">
        <v>9</v>
      </c>
      <c r="M23" s="23">
        <v>10</v>
      </c>
      <c r="N23" s="24"/>
      <c r="O23" s="24"/>
    </row>
    <row r="24" spans="2:15" ht="21.75" x14ac:dyDescent="0.6">
      <c r="B24" s="80" t="s">
        <v>60</v>
      </c>
      <c r="C24" s="80"/>
      <c r="D24" s="23">
        <v>80</v>
      </c>
      <c r="E24" s="23">
        <v>120</v>
      </c>
      <c r="F24" s="23">
        <v>150</v>
      </c>
      <c r="G24" s="23">
        <v>80</v>
      </c>
      <c r="H24" s="23">
        <v>150</v>
      </c>
      <c r="I24" s="23">
        <v>120</v>
      </c>
      <c r="J24" s="23">
        <v>150</v>
      </c>
      <c r="K24" s="23">
        <v>80</v>
      </c>
      <c r="L24" s="23">
        <v>120</v>
      </c>
      <c r="M24" s="23">
        <v>80</v>
      </c>
      <c r="N24" s="4">
        <f t="shared" ref="N24:N29" si="12">SUM(D24:M24)</f>
        <v>1130</v>
      </c>
      <c r="O24" s="24"/>
    </row>
    <row r="25" spans="2:15" ht="21.75" x14ac:dyDescent="0.6">
      <c r="B25" s="81" t="s">
        <v>68</v>
      </c>
      <c r="C25" s="22" t="s">
        <v>58</v>
      </c>
      <c r="D25" s="22">
        <v>1</v>
      </c>
      <c r="E25" s="22">
        <v>0</v>
      </c>
      <c r="F25" s="22">
        <v>0</v>
      </c>
      <c r="G25" s="33">
        <v>1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34">
        <f t="shared" si="12"/>
        <v>2</v>
      </c>
      <c r="O25" s="24"/>
    </row>
    <row r="26" spans="2:15" ht="21.75" x14ac:dyDescent="0.6">
      <c r="B26" s="81"/>
      <c r="C26" s="22" t="s">
        <v>57</v>
      </c>
      <c r="D26" s="22">
        <v>0</v>
      </c>
      <c r="E26" s="22">
        <v>120</v>
      </c>
      <c r="F26" s="22">
        <v>150</v>
      </c>
      <c r="G26" s="22">
        <v>0</v>
      </c>
      <c r="H26" s="22">
        <v>150</v>
      </c>
      <c r="I26" s="22">
        <v>120</v>
      </c>
      <c r="J26" s="22">
        <v>150</v>
      </c>
      <c r="K26" s="22">
        <v>80</v>
      </c>
      <c r="L26" s="22">
        <v>120</v>
      </c>
      <c r="M26" s="22">
        <v>80</v>
      </c>
      <c r="N26" s="34">
        <f t="shared" si="12"/>
        <v>970</v>
      </c>
      <c r="O26" s="24"/>
    </row>
    <row r="27" spans="2:15" ht="21.75" x14ac:dyDescent="0.6">
      <c r="B27" s="81"/>
      <c r="C27" s="22" t="s">
        <v>56</v>
      </c>
      <c r="D27" s="22">
        <f t="shared" ref="D27:M27" si="13">500*D25</f>
        <v>500</v>
      </c>
      <c r="E27" s="22">
        <f t="shared" si="13"/>
        <v>0</v>
      </c>
      <c r="F27" s="22">
        <f t="shared" si="13"/>
        <v>0</v>
      </c>
      <c r="G27" s="22">
        <f t="shared" si="13"/>
        <v>500</v>
      </c>
      <c r="H27" s="22">
        <f t="shared" si="13"/>
        <v>0</v>
      </c>
      <c r="I27" s="22">
        <f t="shared" si="13"/>
        <v>0</v>
      </c>
      <c r="J27" s="22">
        <f t="shared" si="13"/>
        <v>0</v>
      </c>
      <c r="K27" s="22">
        <f t="shared" si="13"/>
        <v>0</v>
      </c>
      <c r="L27" s="22">
        <f t="shared" si="13"/>
        <v>0</v>
      </c>
      <c r="M27" s="22">
        <f t="shared" si="13"/>
        <v>0</v>
      </c>
      <c r="N27" s="34">
        <f t="shared" si="12"/>
        <v>1000</v>
      </c>
      <c r="O27" s="24"/>
    </row>
    <row r="28" spans="2:15" ht="21.75" x14ac:dyDescent="0.6">
      <c r="B28" s="81"/>
      <c r="C28" s="35" t="s">
        <v>55</v>
      </c>
      <c r="D28" s="22">
        <v>0</v>
      </c>
      <c r="E28" s="22">
        <f>(E26/10)*6*1</f>
        <v>72</v>
      </c>
      <c r="F28" s="22">
        <f>(F26/10)*6*2</f>
        <v>180</v>
      </c>
      <c r="G28" s="22">
        <f>(G26/10)*6</f>
        <v>0</v>
      </c>
      <c r="H28" s="22">
        <f t="shared" ref="H28:M28" si="14">(H26/10)*6*D23</f>
        <v>90</v>
      </c>
      <c r="I28" s="22">
        <f t="shared" si="14"/>
        <v>144</v>
      </c>
      <c r="J28" s="22">
        <f t="shared" si="14"/>
        <v>270</v>
      </c>
      <c r="K28" s="22">
        <f t="shared" si="14"/>
        <v>192</v>
      </c>
      <c r="L28" s="22">
        <f t="shared" si="14"/>
        <v>360</v>
      </c>
      <c r="M28" s="22">
        <f t="shared" si="14"/>
        <v>288</v>
      </c>
      <c r="N28" s="34">
        <f t="shared" si="12"/>
        <v>1596</v>
      </c>
      <c r="O28" s="24"/>
    </row>
    <row r="29" spans="2:15" ht="21.75" x14ac:dyDescent="0.6">
      <c r="B29" s="81"/>
      <c r="C29" s="36" t="s">
        <v>54</v>
      </c>
      <c r="D29" s="36">
        <f t="shared" ref="D29:M29" si="15">SUM(D27:D28)</f>
        <v>500</v>
      </c>
      <c r="E29" s="36">
        <f t="shared" si="15"/>
        <v>72</v>
      </c>
      <c r="F29" s="36">
        <f t="shared" si="15"/>
        <v>180</v>
      </c>
      <c r="G29" s="36">
        <f t="shared" si="15"/>
        <v>500</v>
      </c>
      <c r="H29" s="36">
        <f t="shared" si="15"/>
        <v>90</v>
      </c>
      <c r="I29" s="36">
        <f t="shared" si="15"/>
        <v>144</v>
      </c>
      <c r="J29" s="36">
        <f t="shared" si="15"/>
        <v>270</v>
      </c>
      <c r="K29" s="36">
        <f t="shared" si="15"/>
        <v>192</v>
      </c>
      <c r="L29" s="36">
        <f t="shared" si="15"/>
        <v>360</v>
      </c>
      <c r="M29" s="37">
        <f t="shared" si="15"/>
        <v>288</v>
      </c>
      <c r="N29" s="38">
        <f t="shared" si="12"/>
        <v>2596</v>
      </c>
      <c r="O29" s="24"/>
    </row>
    <row r="30" spans="2:15" ht="21.75" x14ac:dyDescent="0.6">
      <c r="B30" s="80" t="s">
        <v>61</v>
      </c>
      <c r="C30" s="80"/>
      <c r="D30" s="23">
        <v>1</v>
      </c>
      <c r="E30" s="23">
        <v>2</v>
      </c>
      <c r="F30" s="23">
        <v>3</v>
      </c>
      <c r="G30" s="23">
        <v>4</v>
      </c>
      <c r="H30" s="23">
        <v>5</v>
      </c>
      <c r="I30" s="23">
        <v>6</v>
      </c>
      <c r="J30" s="23">
        <v>7</v>
      </c>
      <c r="K30" s="23">
        <v>8</v>
      </c>
      <c r="L30" s="23">
        <v>9</v>
      </c>
      <c r="M30" s="23">
        <v>10</v>
      </c>
      <c r="N30" s="24"/>
      <c r="O30" s="24"/>
    </row>
    <row r="31" spans="2:15" ht="21.75" x14ac:dyDescent="0.6">
      <c r="B31" s="80" t="s">
        <v>60</v>
      </c>
      <c r="C31" s="80"/>
      <c r="D31" s="23">
        <v>80</v>
      </c>
      <c r="E31" s="23">
        <v>120</v>
      </c>
      <c r="F31" s="23">
        <v>150</v>
      </c>
      <c r="G31" s="23">
        <v>80</v>
      </c>
      <c r="H31" s="23">
        <v>150</v>
      </c>
      <c r="I31" s="23">
        <v>120</v>
      </c>
      <c r="J31" s="23">
        <v>150</v>
      </c>
      <c r="K31" s="23">
        <v>80</v>
      </c>
      <c r="L31" s="23">
        <v>120</v>
      </c>
      <c r="M31" s="23">
        <v>80</v>
      </c>
      <c r="N31" s="4">
        <f t="shared" ref="N31:N36" si="16">SUM(D31:M31)</f>
        <v>1130</v>
      </c>
      <c r="O31" s="24"/>
    </row>
    <row r="32" spans="2:15" ht="21.75" x14ac:dyDescent="0.6">
      <c r="B32" s="81" t="s">
        <v>67</v>
      </c>
      <c r="C32" s="22" t="s">
        <v>58</v>
      </c>
      <c r="D32" s="22">
        <v>1</v>
      </c>
      <c r="E32" s="22">
        <v>0</v>
      </c>
      <c r="F32" s="22">
        <v>0</v>
      </c>
      <c r="G32" s="22">
        <v>0</v>
      </c>
      <c r="H32" s="33">
        <v>1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34">
        <f t="shared" si="16"/>
        <v>2</v>
      </c>
      <c r="O32" s="24"/>
    </row>
    <row r="33" spans="2:15" ht="21.75" x14ac:dyDescent="0.6">
      <c r="B33" s="81"/>
      <c r="C33" s="22" t="s">
        <v>57</v>
      </c>
      <c r="D33" s="22">
        <v>0</v>
      </c>
      <c r="E33" s="22">
        <v>120</v>
      </c>
      <c r="F33" s="22">
        <v>150</v>
      </c>
      <c r="G33" s="22">
        <v>80</v>
      </c>
      <c r="H33" s="22">
        <v>0</v>
      </c>
      <c r="I33" s="22">
        <v>120</v>
      </c>
      <c r="J33" s="22">
        <v>150</v>
      </c>
      <c r="K33" s="22">
        <v>80</v>
      </c>
      <c r="L33" s="22">
        <v>120</v>
      </c>
      <c r="M33" s="22">
        <v>80</v>
      </c>
      <c r="N33" s="34">
        <f t="shared" si="16"/>
        <v>900</v>
      </c>
      <c r="O33" s="24"/>
    </row>
    <row r="34" spans="2:15" ht="21.75" x14ac:dyDescent="0.6">
      <c r="B34" s="81"/>
      <c r="C34" s="22" t="s">
        <v>56</v>
      </c>
      <c r="D34" s="22">
        <f t="shared" ref="D34:M34" si="17">500*D32</f>
        <v>500</v>
      </c>
      <c r="E34" s="22">
        <f t="shared" si="17"/>
        <v>0</v>
      </c>
      <c r="F34" s="22">
        <f t="shared" si="17"/>
        <v>0</v>
      </c>
      <c r="G34" s="22">
        <f t="shared" si="17"/>
        <v>0</v>
      </c>
      <c r="H34" s="22">
        <f t="shared" si="17"/>
        <v>500</v>
      </c>
      <c r="I34" s="22">
        <f t="shared" si="17"/>
        <v>0</v>
      </c>
      <c r="J34" s="22">
        <f t="shared" si="17"/>
        <v>0</v>
      </c>
      <c r="K34" s="22">
        <f t="shared" si="17"/>
        <v>0</v>
      </c>
      <c r="L34" s="22">
        <f t="shared" si="17"/>
        <v>0</v>
      </c>
      <c r="M34" s="22">
        <f t="shared" si="17"/>
        <v>0</v>
      </c>
      <c r="N34" s="34">
        <f t="shared" si="16"/>
        <v>1000</v>
      </c>
      <c r="O34" s="24"/>
    </row>
    <row r="35" spans="2:15" ht="21.75" x14ac:dyDescent="0.6">
      <c r="B35" s="81"/>
      <c r="C35" s="35" t="s">
        <v>55</v>
      </c>
      <c r="D35" s="22">
        <v>0</v>
      </c>
      <c r="E35" s="22">
        <f>(E33/10)*6*D30</f>
        <v>72</v>
      </c>
      <c r="F35" s="22">
        <f>(F33/10)*6*E30</f>
        <v>180</v>
      </c>
      <c r="G35" s="22">
        <f>(G33/10)*6*F30</f>
        <v>144</v>
      </c>
      <c r="H35" s="22">
        <f>(H33/10)*6</f>
        <v>0</v>
      </c>
      <c r="I35" s="22">
        <f>(I33/10)*6*D30</f>
        <v>72</v>
      </c>
      <c r="J35" s="22">
        <f>(J33/10)*6*E30</f>
        <v>180</v>
      </c>
      <c r="K35" s="22">
        <f>(K33/10)*6*F30</f>
        <v>144</v>
      </c>
      <c r="L35" s="22">
        <f>(L33/10)*6*G30</f>
        <v>288</v>
      </c>
      <c r="M35" s="22">
        <f>(M33/10)*6*H30</f>
        <v>240</v>
      </c>
      <c r="N35" s="34">
        <f t="shared" si="16"/>
        <v>1320</v>
      </c>
      <c r="O35" s="24"/>
    </row>
    <row r="36" spans="2:15" ht="21.75" x14ac:dyDescent="0.6">
      <c r="B36" s="81"/>
      <c r="C36" s="36" t="s">
        <v>54</v>
      </c>
      <c r="D36" s="36">
        <f t="shared" ref="D36:M36" si="18">SUM(D34:D35)</f>
        <v>500</v>
      </c>
      <c r="E36" s="36">
        <f t="shared" si="18"/>
        <v>72</v>
      </c>
      <c r="F36" s="36">
        <f t="shared" si="18"/>
        <v>180</v>
      </c>
      <c r="G36" s="36">
        <f t="shared" si="18"/>
        <v>144</v>
      </c>
      <c r="H36" s="36">
        <f t="shared" si="18"/>
        <v>500</v>
      </c>
      <c r="I36" s="36">
        <f t="shared" si="18"/>
        <v>72</v>
      </c>
      <c r="J36" s="36">
        <f t="shared" si="18"/>
        <v>180</v>
      </c>
      <c r="K36" s="36">
        <f t="shared" si="18"/>
        <v>144</v>
      </c>
      <c r="L36" s="36">
        <f t="shared" si="18"/>
        <v>288</v>
      </c>
      <c r="M36" s="37">
        <f t="shared" si="18"/>
        <v>240</v>
      </c>
      <c r="N36" s="38">
        <f t="shared" si="16"/>
        <v>2320</v>
      </c>
      <c r="O36" s="24"/>
    </row>
    <row r="37" spans="2:15" ht="21.75" x14ac:dyDescent="0.6">
      <c r="B37" s="80" t="s">
        <v>61</v>
      </c>
      <c r="C37" s="80"/>
      <c r="D37" s="23">
        <v>1</v>
      </c>
      <c r="E37" s="23">
        <v>2</v>
      </c>
      <c r="F37" s="23">
        <v>3</v>
      </c>
      <c r="G37" s="23">
        <v>4</v>
      </c>
      <c r="H37" s="23">
        <v>5</v>
      </c>
      <c r="I37" s="23">
        <v>6</v>
      </c>
      <c r="J37" s="23">
        <v>7</v>
      </c>
      <c r="K37" s="23">
        <v>8</v>
      </c>
      <c r="L37" s="23">
        <v>9</v>
      </c>
      <c r="M37" s="23">
        <v>10</v>
      </c>
      <c r="N37" s="24"/>
      <c r="O37" s="24"/>
    </row>
    <row r="38" spans="2:15" ht="21.75" x14ac:dyDescent="0.6">
      <c r="B38" s="80" t="s">
        <v>60</v>
      </c>
      <c r="C38" s="80"/>
      <c r="D38" s="23">
        <v>80</v>
      </c>
      <c r="E38" s="23">
        <v>120</v>
      </c>
      <c r="F38" s="23">
        <v>150</v>
      </c>
      <c r="G38" s="23">
        <v>80</v>
      </c>
      <c r="H38" s="23">
        <v>150</v>
      </c>
      <c r="I38" s="23">
        <v>120</v>
      </c>
      <c r="J38" s="23">
        <v>150</v>
      </c>
      <c r="K38" s="23">
        <v>80</v>
      </c>
      <c r="L38" s="23">
        <v>120</v>
      </c>
      <c r="M38" s="23">
        <v>80</v>
      </c>
      <c r="N38" s="4">
        <f t="shared" ref="N38:N43" si="19">SUM(D38:M38)</f>
        <v>1130</v>
      </c>
      <c r="O38" s="24"/>
    </row>
    <row r="39" spans="2:15" ht="21.75" x14ac:dyDescent="0.6">
      <c r="B39" s="81" t="s">
        <v>66</v>
      </c>
      <c r="C39" s="22" t="s">
        <v>58</v>
      </c>
      <c r="D39" s="22">
        <v>1</v>
      </c>
      <c r="E39" s="22">
        <v>0</v>
      </c>
      <c r="F39" s="22">
        <v>0</v>
      </c>
      <c r="G39" s="22">
        <v>0</v>
      </c>
      <c r="H39" s="22">
        <v>0</v>
      </c>
      <c r="I39" s="33">
        <v>1</v>
      </c>
      <c r="J39" s="22">
        <v>0</v>
      </c>
      <c r="K39" s="22">
        <v>0</v>
      </c>
      <c r="L39" s="22">
        <v>0</v>
      </c>
      <c r="M39" s="22">
        <v>0</v>
      </c>
      <c r="N39" s="34">
        <f t="shared" si="19"/>
        <v>2</v>
      </c>
      <c r="O39" s="24"/>
    </row>
    <row r="40" spans="2:15" ht="21.75" x14ac:dyDescent="0.6">
      <c r="B40" s="81"/>
      <c r="C40" s="22" t="s">
        <v>57</v>
      </c>
      <c r="D40" s="22">
        <v>0</v>
      </c>
      <c r="E40" s="22">
        <v>120</v>
      </c>
      <c r="F40" s="22">
        <v>150</v>
      </c>
      <c r="G40" s="22">
        <v>80</v>
      </c>
      <c r="H40" s="22">
        <v>150</v>
      </c>
      <c r="I40" s="22">
        <v>0</v>
      </c>
      <c r="J40" s="22">
        <v>150</v>
      </c>
      <c r="K40" s="22">
        <v>80</v>
      </c>
      <c r="L40" s="22">
        <v>120</v>
      </c>
      <c r="M40" s="22">
        <v>80</v>
      </c>
      <c r="N40" s="34">
        <f t="shared" si="19"/>
        <v>930</v>
      </c>
      <c r="O40" s="24"/>
    </row>
    <row r="41" spans="2:15" ht="21.75" x14ac:dyDescent="0.6">
      <c r="B41" s="81"/>
      <c r="C41" s="22" t="s">
        <v>56</v>
      </c>
      <c r="D41" s="22">
        <f t="shared" ref="D41:M41" si="20">500*D39</f>
        <v>500</v>
      </c>
      <c r="E41" s="22">
        <f t="shared" si="20"/>
        <v>0</v>
      </c>
      <c r="F41" s="22">
        <f t="shared" si="20"/>
        <v>0</v>
      </c>
      <c r="G41" s="22">
        <f t="shared" si="20"/>
        <v>0</v>
      </c>
      <c r="H41" s="22">
        <f t="shared" si="20"/>
        <v>0</v>
      </c>
      <c r="I41" s="22">
        <f t="shared" si="20"/>
        <v>500</v>
      </c>
      <c r="J41" s="22">
        <f t="shared" si="20"/>
        <v>0</v>
      </c>
      <c r="K41" s="22">
        <f t="shared" si="20"/>
        <v>0</v>
      </c>
      <c r="L41" s="22">
        <f t="shared" si="20"/>
        <v>0</v>
      </c>
      <c r="M41" s="22">
        <f t="shared" si="20"/>
        <v>0</v>
      </c>
      <c r="N41" s="34">
        <f t="shared" si="19"/>
        <v>1000</v>
      </c>
      <c r="O41" s="24"/>
    </row>
    <row r="42" spans="2:15" ht="21.75" x14ac:dyDescent="0.6">
      <c r="B42" s="81"/>
      <c r="C42" s="35" t="s">
        <v>55</v>
      </c>
      <c r="D42" s="22">
        <v>0</v>
      </c>
      <c r="E42" s="22">
        <f>(E40/10)*6*D37</f>
        <v>72</v>
      </c>
      <c r="F42" s="22">
        <f>(F40/10)*6*E37</f>
        <v>180</v>
      </c>
      <c r="G42" s="22">
        <f>(G40/10)*6*F37</f>
        <v>144</v>
      </c>
      <c r="H42" s="22">
        <f>(H40/10)*6*G37</f>
        <v>360</v>
      </c>
      <c r="I42" s="22">
        <f>(I40/10)*6</f>
        <v>0</v>
      </c>
      <c r="J42" s="22">
        <f>(J40/10)*6*D37</f>
        <v>90</v>
      </c>
      <c r="K42" s="22">
        <f>(K40/10)*6*E37</f>
        <v>96</v>
      </c>
      <c r="L42" s="22">
        <f>(L40/10)*6*F37</f>
        <v>216</v>
      </c>
      <c r="M42" s="22">
        <f>(M40/10)*6*G37</f>
        <v>192</v>
      </c>
      <c r="N42" s="34">
        <f t="shared" si="19"/>
        <v>1350</v>
      </c>
      <c r="O42" s="24"/>
    </row>
    <row r="43" spans="2:15" ht="21.75" x14ac:dyDescent="0.6">
      <c r="B43" s="81"/>
      <c r="C43" s="36" t="s">
        <v>54</v>
      </c>
      <c r="D43" s="36">
        <f t="shared" ref="D43:M43" si="21">SUM(D41:D42)</f>
        <v>500</v>
      </c>
      <c r="E43" s="36">
        <f t="shared" si="21"/>
        <v>72</v>
      </c>
      <c r="F43" s="36">
        <f t="shared" si="21"/>
        <v>180</v>
      </c>
      <c r="G43" s="36">
        <f t="shared" si="21"/>
        <v>144</v>
      </c>
      <c r="H43" s="36">
        <f t="shared" si="21"/>
        <v>360</v>
      </c>
      <c r="I43" s="36">
        <f t="shared" si="21"/>
        <v>500</v>
      </c>
      <c r="J43" s="36">
        <f t="shared" si="21"/>
        <v>90</v>
      </c>
      <c r="K43" s="36">
        <f t="shared" si="21"/>
        <v>96</v>
      </c>
      <c r="L43" s="36">
        <f t="shared" si="21"/>
        <v>216</v>
      </c>
      <c r="M43" s="37">
        <f t="shared" si="21"/>
        <v>192</v>
      </c>
      <c r="N43" s="38">
        <f t="shared" si="19"/>
        <v>2350</v>
      </c>
      <c r="O43" s="24"/>
    </row>
    <row r="44" spans="2:15" ht="21.75" x14ac:dyDescent="0.6">
      <c r="B44" s="80" t="s">
        <v>61</v>
      </c>
      <c r="C44" s="80"/>
      <c r="D44" s="23">
        <v>1</v>
      </c>
      <c r="E44" s="23">
        <v>2</v>
      </c>
      <c r="F44" s="23">
        <v>3</v>
      </c>
      <c r="G44" s="23">
        <v>4</v>
      </c>
      <c r="H44" s="23">
        <v>5</v>
      </c>
      <c r="I44" s="23">
        <v>6</v>
      </c>
      <c r="J44" s="23">
        <v>7</v>
      </c>
      <c r="K44" s="23">
        <v>8</v>
      </c>
      <c r="L44" s="23">
        <v>9</v>
      </c>
      <c r="M44" s="23">
        <v>10</v>
      </c>
      <c r="N44" s="24"/>
      <c r="O44" s="24"/>
    </row>
    <row r="45" spans="2:15" ht="21.75" x14ac:dyDescent="0.6">
      <c r="B45" s="80" t="s">
        <v>60</v>
      </c>
      <c r="C45" s="80"/>
      <c r="D45" s="23">
        <v>80</v>
      </c>
      <c r="E45" s="23">
        <v>120</v>
      </c>
      <c r="F45" s="23">
        <v>150</v>
      </c>
      <c r="G45" s="23">
        <v>80</v>
      </c>
      <c r="H45" s="23">
        <v>150</v>
      </c>
      <c r="I45" s="23">
        <v>120</v>
      </c>
      <c r="J45" s="23">
        <v>150</v>
      </c>
      <c r="K45" s="23">
        <v>80</v>
      </c>
      <c r="L45" s="23">
        <v>120</v>
      </c>
      <c r="M45" s="23">
        <v>80</v>
      </c>
      <c r="N45" s="39">
        <f t="shared" ref="N45:N50" si="22">SUM(D45:M45)</f>
        <v>1130</v>
      </c>
      <c r="O45" s="87" t="s">
        <v>65</v>
      </c>
    </row>
    <row r="46" spans="2:15" ht="21.75" x14ac:dyDescent="0.6">
      <c r="B46" s="81" t="s">
        <v>64</v>
      </c>
      <c r="C46" s="22" t="s">
        <v>58</v>
      </c>
      <c r="D46" s="22">
        <v>1</v>
      </c>
      <c r="E46" s="22">
        <v>0</v>
      </c>
      <c r="F46" s="22">
        <v>0</v>
      </c>
      <c r="G46" s="22">
        <v>0</v>
      </c>
      <c r="H46" s="22">
        <v>1</v>
      </c>
      <c r="I46" s="22">
        <v>0</v>
      </c>
      <c r="J46" s="33">
        <v>1</v>
      </c>
      <c r="K46" s="22">
        <v>0</v>
      </c>
      <c r="L46" s="22">
        <v>0</v>
      </c>
      <c r="M46" s="22">
        <v>0</v>
      </c>
      <c r="N46" s="34">
        <f t="shared" si="22"/>
        <v>3</v>
      </c>
      <c r="O46" s="88"/>
    </row>
    <row r="47" spans="2:15" ht="21.75" x14ac:dyDescent="0.6">
      <c r="B47" s="81"/>
      <c r="C47" s="22" t="s">
        <v>57</v>
      </c>
      <c r="D47" s="22">
        <v>0</v>
      </c>
      <c r="E47" s="22">
        <v>120</v>
      </c>
      <c r="F47" s="22">
        <v>150</v>
      </c>
      <c r="G47" s="22">
        <v>80</v>
      </c>
      <c r="H47" s="22">
        <v>0</v>
      </c>
      <c r="I47" s="22">
        <v>120</v>
      </c>
      <c r="J47" s="22">
        <v>0</v>
      </c>
      <c r="K47" s="22">
        <v>80</v>
      </c>
      <c r="L47" s="22">
        <v>120</v>
      </c>
      <c r="M47" s="22">
        <v>80</v>
      </c>
      <c r="N47" s="34">
        <f t="shared" si="22"/>
        <v>750</v>
      </c>
      <c r="O47" s="88"/>
    </row>
    <row r="48" spans="2:15" ht="21.75" x14ac:dyDescent="0.6">
      <c r="B48" s="81"/>
      <c r="C48" s="22" t="s">
        <v>56</v>
      </c>
      <c r="D48" s="22">
        <f t="shared" ref="D48:M48" si="23">500*D46</f>
        <v>500</v>
      </c>
      <c r="E48" s="22">
        <f t="shared" si="23"/>
        <v>0</v>
      </c>
      <c r="F48" s="22">
        <f t="shared" si="23"/>
        <v>0</v>
      </c>
      <c r="G48" s="22">
        <f t="shared" si="23"/>
        <v>0</v>
      </c>
      <c r="H48" s="22">
        <f t="shared" si="23"/>
        <v>500</v>
      </c>
      <c r="I48" s="22">
        <f t="shared" si="23"/>
        <v>0</v>
      </c>
      <c r="J48" s="22">
        <f t="shared" si="23"/>
        <v>500</v>
      </c>
      <c r="K48" s="22">
        <f t="shared" si="23"/>
        <v>0</v>
      </c>
      <c r="L48" s="22">
        <f t="shared" si="23"/>
        <v>0</v>
      </c>
      <c r="M48" s="22">
        <f t="shared" si="23"/>
        <v>0</v>
      </c>
      <c r="N48" s="34">
        <f t="shared" si="22"/>
        <v>1500</v>
      </c>
      <c r="O48" s="88"/>
    </row>
    <row r="49" spans="2:15" ht="21.75" x14ac:dyDescent="0.6">
      <c r="B49" s="81"/>
      <c r="C49" s="35" t="s">
        <v>55</v>
      </c>
      <c r="D49" s="22">
        <v>0</v>
      </c>
      <c r="E49" s="22">
        <f>(E47/10)*6*D44</f>
        <v>72</v>
      </c>
      <c r="F49" s="22">
        <f>(F47/10)*6*E44</f>
        <v>180</v>
      </c>
      <c r="G49" s="22">
        <f>(G47/10)*6*F44</f>
        <v>144</v>
      </c>
      <c r="H49" s="22">
        <f>(H47/10)*6*G44</f>
        <v>0</v>
      </c>
      <c r="I49" s="22">
        <f>(I47/10)*6*1</f>
        <v>72</v>
      </c>
      <c r="J49" s="22">
        <f>(J47/10)*6</f>
        <v>0</v>
      </c>
      <c r="K49" s="22">
        <f>(K47/10)*6*D44</f>
        <v>48</v>
      </c>
      <c r="L49" s="22">
        <f>(L47/10)*6*E44</f>
        <v>144</v>
      </c>
      <c r="M49" s="22">
        <f>(M47/10)*6*F44</f>
        <v>144</v>
      </c>
      <c r="N49" s="34">
        <f t="shared" si="22"/>
        <v>804</v>
      </c>
      <c r="O49" s="88"/>
    </row>
    <row r="50" spans="2:15" ht="21.75" x14ac:dyDescent="0.6">
      <c r="B50" s="81"/>
      <c r="C50" s="36" t="s">
        <v>54</v>
      </c>
      <c r="D50" s="36">
        <f t="shared" ref="D50:M50" si="24">SUM(D48:D49)</f>
        <v>500</v>
      </c>
      <c r="E50" s="36">
        <f t="shared" si="24"/>
        <v>72</v>
      </c>
      <c r="F50" s="36">
        <f t="shared" si="24"/>
        <v>180</v>
      </c>
      <c r="G50" s="36">
        <f t="shared" si="24"/>
        <v>144</v>
      </c>
      <c r="H50" s="36">
        <f t="shared" si="24"/>
        <v>500</v>
      </c>
      <c r="I50" s="36">
        <f t="shared" si="24"/>
        <v>72</v>
      </c>
      <c r="J50" s="36">
        <f t="shared" si="24"/>
        <v>500</v>
      </c>
      <c r="K50" s="36">
        <f t="shared" si="24"/>
        <v>48</v>
      </c>
      <c r="L50" s="36">
        <f t="shared" si="24"/>
        <v>144</v>
      </c>
      <c r="M50" s="37">
        <f t="shared" si="24"/>
        <v>144</v>
      </c>
      <c r="N50" s="38">
        <f t="shared" si="22"/>
        <v>2304</v>
      </c>
      <c r="O50" s="88"/>
    </row>
    <row r="51" spans="2:15" ht="21.75" x14ac:dyDescent="0.6">
      <c r="B51" s="80" t="s">
        <v>61</v>
      </c>
      <c r="C51" s="80"/>
      <c r="D51" s="23">
        <v>1</v>
      </c>
      <c r="E51" s="23">
        <v>2</v>
      </c>
      <c r="F51" s="23">
        <v>3</v>
      </c>
      <c r="G51" s="23">
        <v>4</v>
      </c>
      <c r="H51" s="23">
        <v>5</v>
      </c>
      <c r="I51" s="23">
        <v>6</v>
      </c>
      <c r="J51" s="23">
        <v>7</v>
      </c>
      <c r="K51" s="23">
        <v>8</v>
      </c>
      <c r="L51" s="23">
        <v>9</v>
      </c>
      <c r="M51" s="23">
        <v>10</v>
      </c>
      <c r="N51" s="24"/>
      <c r="O51" s="30"/>
    </row>
    <row r="52" spans="2:15" ht="21.75" x14ac:dyDescent="0.6">
      <c r="B52" s="80" t="s">
        <v>60</v>
      </c>
      <c r="C52" s="80"/>
      <c r="D52" s="23">
        <v>80</v>
      </c>
      <c r="E52" s="23">
        <v>120</v>
      </c>
      <c r="F52" s="23">
        <v>150</v>
      </c>
      <c r="G52" s="23">
        <v>80</v>
      </c>
      <c r="H52" s="23">
        <v>150</v>
      </c>
      <c r="I52" s="23">
        <v>120</v>
      </c>
      <c r="J52" s="23">
        <v>150</v>
      </c>
      <c r="K52" s="23">
        <v>80</v>
      </c>
      <c r="L52" s="23">
        <v>120</v>
      </c>
      <c r="M52" s="23">
        <v>80</v>
      </c>
      <c r="N52" s="4">
        <f t="shared" ref="N52:N57" si="25">SUM(D52:M52)</f>
        <v>1130</v>
      </c>
      <c r="O52" s="30"/>
    </row>
    <row r="53" spans="2:15" ht="21.75" x14ac:dyDescent="0.6">
      <c r="B53" s="81" t="s">
        <v>63</v>
      </c>
      <c r="C53" s="22" t="s">
        <v>58</v>
      </c>
      <c r="D53" s="22">
        <v>1</v>
      </c>
      <c r="E53" s="22">
        <v>0</v>
      </c>
      <c r="F53" s="22">
        <v>0</v>
      </c>
      <c r="G53" s="22">
        <v>0</v>
      </c>
      <c r="H53" s="22">
        <v>1</v>
      </c>
      <c r="I53" s="22">
        <v>0</v>
      </c>
      <c r="J53" s="22">
        <v>0</v>
      </c>
      <c r="K53" s="33">
        <v>1</v>
      </c>
      <c r="L53" s="22">
        <v>0</v>
      </c>
      <c r="M53" s="22">
        <v>0</v>
      </c>
      <c r="N53" s="34">
        <f t="shared" si="25"/>
        <v>3</v>
      </c>
      <c r="O53" s="30"/>
    </row>
    <row r="54" spans="2:15" ht="21.75" x14ac:dyDescent="0.6">
      <c r="B54" s="81"/>
      <c r="C54" s="22" t="s">
        <v>57</v>
      </c>
      <c r="D54" s="22">
        <v>0</v>
      </c>
      <c r="E54" s="22">
        <v>120</v>
      </c>
      <c r="F54" s="22">
        <v>150</v>
      </c>
      <c r="G54" s="22">
        <v>80</v>
      </c>
      <c r="H54" s="22">
        <v>0</v>
      </c>
      <c r="I54" s="22">
        <v>120</v>
      </c>
      <c r="J54" s="22">
        <v>150</v>
      </c>
      <c r="K54" s="22">
        <v>0</v>
      </c>
      <c r="L54" s="22">
        <v>120</v>
      </c>
      <c r="M54" s="22">
        <v>80</v>
      </c>
      <c r="N54" s="34">
        <f t="shared" si="25"/>
        <v>820</v>
      </c>
      <c r="O54" s="30"/>
    </row>
    <row r="55" spans="2:15" ht="21.75" x14ac:dyDescent="0.6">
      <c r="B55" s="81"/>
      <c r="C55" s="22" t="s">
        <v>56</v>
      </c>
      <c r="D55" s="22">
        <f t="shared" ref="D55:M55" si="26">500*D53</f>
        <v>500</v>
      </c>
      <c r="E55" s="22">
        <f t="shared" si="26"/>
        <v>0</v>
      </c>
      <c r="F55" s="22">
        <f t="shared" si="26"/>
        <v>0</v>
      </c>
      <c r="G55" s="22">
        <f t="shared" si="26"/>
        <v>0</v>
      </c>
      <c r="H55" s="22">
        <f t="shared" si="26"/>
        <v>500</v>
      </c>
      <c r="I55" s="22">
        <f t="shared" si="26"/>
        <v>0</v>
      </c>
      <c r="J55" s="22">
        <f t="shared" si="26"/>
        <v>0</v>
      </c>
      <c r="K55" s="22">
        <f t="shared" si="26"/>
        <v>500</v>
      </c>
      <c r="L55" s="22">
        <f t="shared" si="26"/>
        <v>0</v>
      </c>
      <c r="M55" s="22">
        <f t="shared" si="26"/>
        <v>0</v>
      </c>
      <c r="N55" s="34">
        <f t="shared" si="25"/>
        <v>1500</v>
      </c>
      <c r="O55" s="30"/>
    </row>
    <row r="56" spans="2:15" ht="21.75" x14ac:dyDescent="0.6">
      <c r="B56" s="81"/>
      <c r="C56" s="35" t="s">
        <v>55</v>
      </c>
      <c r="D56" s="22">
        <v>0</v>
      </c>
      <c r="E56" s="22">
        <f>(E54/10)*6*D51</f>
        <v>72</v>
      </c>
      <c r="F56" s="22">
        <f>(F54/10)*6*E51</f>
        <v>180</v>
      </c>
      <c r="G56" s="22">
        <f>(G54/10)*6*F51</f>
        <v>144</v>
      </c>
      <c r="H56" s="22">
        <f>(H54/10)*6*G51</f>
        <v>0</v>
      </c>
      <c r="I56" s="22">
        <f>(I54/10)*6*D51</f>
        <v>72</v>
      </c>
      <c r="J56" s="22">
        <f>(J54/10)*6*E51</f>
        <v>180</v>
      </c>
      <c r="K56" s="22">
        <f>(K54/10)*6</f>
        <v>0</v>
      </c>
      <c r="L56" s="22">
        <f>(L54/10)*6*D51</f>
        <v>72</v>
      </c>
      <c r="M56" s="22">
        <f>(M54/10)*6*E51</f>
        <v>96</v>
      </c>
      <c r="N56" s="34">
        <f t="shared" si="25"/>
        <v>816</v>
      </c>
      <c r="O56" s="30"/>
    </row>
    <row r="57" spans="2:15" ht="21.75" x14ac:dyDescent="0.6">
      <c r="B57" s="81"/>
      <c r="C57" s="36" t="s">
        <v>54</v>
      </c>
      <c r="D57" s="36">
        <f t="shared" ref="D57:M57" si="27">SUM(D55:D56)</f>
        <v>500</v>
      </c>
      <c r="E57" s="36">
        <f t="shared" si="27"/>
        <v>72</v>
      </c>
      <c r="F57" s="36">
        <f t="shared" si="27"/>
        <v>180</v>
      </c>
      <c r="G57" s="36">
        <f t="shared" si="27"/>
        <v>144</v>
      </c>
      <c r="H57" s="36">
        <f t="shared" si="27"/>
        <v>500</v>
      </c>
      <c r="I57" s="36">
        <f t="shared" si="27"/>
        <v>72</v>
      </c>
      <c r="J57" s="36">
        <f t="shared" si="27"/>
        <v>180</v>
      </c>
      <c r="K57" s="36">
        <f t="shared" si="27"/>
        <v>500</v>
      </c>
      <c r="L57" s="36">
        <f t="shared" si="27"/>
        <v>72</v>
      </c>
      <c r="M57" s="37">
        <f t="shared" si="27"/>
        <v>96</v>
      </c>
      <c r="N57" s="38">
        <f t="shared" si="25"/>
        <v>2316</v>
      </c>
      <c r="O57" s="30"/>
    </row>
    <row r="58" spans="2:15" ht="21.75" x14ac:dyDescent="0.6">
      <c r="B58" s="80" t="s">
        <v>61</v>
      </c>
      <c r="C58" s="80"/>
      <c r="D58" s="23">
        <v>1</v>
      </c>
      <c r="E58" s="23">
        <v>2</v>
      </c>
      <c r="F58" s="23">
        <v>3</v>
      </c>
      <c r="G58" s="23">
        <v>4</v>
      </c>
      <c r="H58" s="23">
        <v>5</v>
      </c>
      <c r="I58" s="23">
        <v>6</v>
      </c>
      <c r="J58" s="23">
        <v>7</v>
      </c>
      <c r="K58" s="23">
        <v>8</v>
      </c>
      <c r="L58" s="23">
        <v>9</v>
      </c>
      <c r="M58" s="23">
        <v>10</v>
      </c>
      <c r="N58" s="24"/>
      <c r="O58" s="24"/>
    </row>
    <row r="59" spans="2:15" ht="21.75" x14ac:dyDescent="0.6">
      <c r="B59" s="80" t="s">
        <v>60</v>
      </c>
      <c r="C59" s="80"/>
      <c r="D59" s="23">
        <v>80</v>
      </c>
      <c r="E59" s="23">
        <v>120</v>
      </c>
      <c r="F59" s="23">
        <v>150</v>
      </c>
      <c r="G59" s="23">
        <v>80</v>
      </c>
      <c r="H59" s="23">
        <v>150</v>
      </c>
      <c r="I59" s="23">
        <v>120</v>
      </c>
      <c r="J59" s="23">
        <v>150</v>
      </c>
      <c r="K59" s="23">
        <v>80</v>
      </c>
      <c r="L59" s="23">
        <v>120</v>
      </c>
      <c r="M59" s="23">
        <v>80</v>
      </c>
      <c r="N59" s="4">
        <f t="shared" ref="N59:N64" si="28">SUM(D59:M59)</f>
        <v>1130</v>
      </c>
      <c r="O59" s="24"/>
    </row>
    <row r="60" spans="2:15" ht="21.75" x14ac:dyDescent="0.6">
      <c r="B60" s="81" t="s">
        <v>62</v>
      </c>
      <c r="C60" s="22" t="s">
        <v>58</v>
      </c>
      <c r="D60" s="22">
        <v>1</v>
      </c>
      <c r="E60" s="22">
        <v>0</v>
      </c>
      <c r="F60" s="22">
        <v>0</v>
      </c>
      <c r="G60" s="22">
        <v>0</v>
      </c>
      <c r="H60" s="22">
        <v>1</v>
      </c>
      <c r="I60" s="22">
        <v>0</v>
      </c>
      <c r="J60" s="22">
        <v>0</v>
      </c>
      <c r="K60" s="22">
        <v>0</v>
      </c>
      <c r="L60" s="33">
        <v>1</v>
      </c>
      <c r="M60" s="22">
        <v>0</v>
      </c>
      <c r="N60" s="34">
        <f t="shared" si="28"/>
        <v>3</v>
      </c>
      <c r="O60" s="24"/>
    </row>
    <row r="61" spans="2:15" ht="21.75" x14ac:dyDescent="0.6">
      <c r="B61" s="81"/>
      <c r="C61" s="22" t="s">
        <v>57</v>
      </c>
      <c r="D61" s="22">
        <v>0</v>
      </c>
      <c r="E61" s="22">
        <v>120</v>
      </c>
      <c r="F61" s="22">
        <v>150</v>
      </c>
      <c r="G61" s="22">
        <v>80</v>
      </c>
      <c r="H61" s="22">
        <v>0</v>
      </c>
      <c r="I61" s="22">
        <v>120</v>
      </c>
      <c r="J61" s="22">
        <v>150</v>
      </c>
      <c r="K61" s="22">
        <v>80</v>
      </c>
      <c r="L61" s="22">
        <v>0</v>
      </c>
      <c r="M61" s="22">
        <v>80</v>
      </c>
      <c r="N61" s="34">
        <f t="shared" si="28"/>
        <v>780</v>
      </c>
      <c r="O61" s="24"/>
    </row>
    <row r="62" spans="2:15" ht="21.75" x14ac:dyDescent="0.6">
      <c r="B62" s="81"/>
      <c r="C62" s="22" t="s">
        <v>56</v>
      </c>
      <c r="D62" s="22">
        <f t="shared" ref="D62:M62" si="29">500*D60</f>
        <v>500</v>
      </c>
      <c r="E62" s="22">
        <f t="shared" si="29"/>
        <v>0</v>
      </c>
      <c r="F62" s="22">
        <f t="shared" si="29"/>
        <v>0</v>
      </c>
      <c r="G62" s="22">
        <f t="shared" si="29"/>
        <v>0</v>
      </c>
      <c r="H62" s="22">
        <f t="shared" si="29"/>
        <v>500</v>
      </c>
      <c r="I62" s="22">
        <f t="shared" si="29"/>
        <v>0</v>
      </c>
      <c r="J62" s="22">
        <f t="shared" si="29"/>
        <v>0</v>
      </c>
      <c r="K62" s="22">
        <f t="shared" si="29"/>
        <v>0</v>
      </c>
      <c r="L62" s="22">
        <f t="shared" si="29"/>
        <v>500</v>
      </c>
      <c r="M62" s="22">
        <f t="shared" si="29"/>
        <v>0</v>
      </c>
      <c r="N62" s="34">
        <f t="shared" si="28"/>
        <v>1500</v>
      </c>
      <c r="O62" s="24"/>
    </row>
    <row r="63" spans="2:15" ht="21.75" x14ac:dyDescent="0.6">
      <c r="B63" s="81"/>
      <c r="C63" s="35" t="s">
        <v>55</v>
      </c>
      <c r="D63" s="22">
        <v>0</v>
      </c>
      <c r="E63" s="22">
        <f>(E61/10)*6*D58</f>
        <v>72</v>
      </c>
      <c r="F63" s="22">
        <f>(F61/10)*6*E58</f>
        <v>180</v>
      </c>
      <c r="G63" s="22">
        <f>(G61/10)*6*F58</f>
        <v>144</v>
      </c>
      <c r="H63" s="22">
        <f>(H61/10)*6*G58</f>
        <v>0</v>
      </c>
      <c r="I63" s="22">
        <f>(I61/10)*6*D58</f>
        <v>72</v>
      </c>
      <c r="J63" s="22">
        <f>(J61/10)*6*E58</f>
        <v>180</v>
      </c>
      <c r="K63" s="22">
        <f>(K61/10)*6*F58</f>
        <v>144</v>
      </c>
      <c r="L63" s="22">
        <f>(L61/10)*6</f>
        <v>0</v>
      </c>
      <c r="M63" s="22">
        <f>(M61/10)*6</f>
        <v>48</v>
      </c>
      <c r="N63" s="34">
        <f t="shared" si="28"/>
        <v>840</v>
      </c>
      <c r="O63" s="24"/>
    </row>
    <row r="64" spans="2:15" ht="21.75" x14ac:dyDescent="0.6">
      <c r="B64" s="81"/>
      <c r="C64" s="36" t="s">
        <v>54</v>
      </c>
      <c r="D64" s="36">
        <f t="shared" ref="D64:M64" si="30">SUM(D62:D63)</f>
        <v>500</v>
      </c>
      <c r="E64" s="36">
        <f t="shared" si="30"/>
        <v>72</v>
      </c>
      <c r="F64" s="36">
        <f t="shared" si="30"/>
        <v>180</v>
      </c>
      <c r="G64" s="36">
        <f t="shared" si="30"/>
        <v>144</v>
      </c>
      <c r="H64" s="36">
        <f t="shared" si="30"/>
        <v>500</v>
      </c>
      <c r="I64" s="36">
        <f t="shared" si="30"/>
        <v>72</v>
      </c>
      <c r="J64" s="36">
        <f t="shared" si="30"/>
        <v>180</v>
      </c>
      <c r="K64" s="36">
        <f t="shared" si="30"/>
        <v>144</v>
      </c>
      <c r="L64" s="36">
        <f t="shared" si="30"/>
        <v>500</v>
      </c>
      <c r="M64" s="37">
        <f t="shared" si="30"/>
        <v>48</v>
      </c>
      <c r="N64" s="38">
        <f t="shared" si="28"/>
        <v>2340</v>
      </c>
      <c r="O64" s="24"/>
    </row>
    <row r="65" spans="2:15" ht="21.75" x14ac:dyDescent="0.6">
      <c r="B65" s="80" t="s">
        <v>61</v>
      </c>
      <c r="C65" s="80"/>
      <c r="D65" s="23">
        <v>1</v>
      </c>
      <c r="E65" s="23">
        <v>2</v>
      </c>
      <c r="F65" s="23">
        <v>3</v>
      </c>
      <c r="G65" s="23">
        <v>4</v>
      </c>
      <c r="H65" s="23">
        <v>5</v>
      </c>
      <c r="I65" s="23">
        <v>6</v>
      </c>
      <c r="J65" s="23">
        <v>7</v>
      </c>
      <c r="K65" s="23">
        <v>8</v>
      </c>
      <c r="L65" s="23">
        <v>9</v>
      </c>
      <c r="M65" s="23">
        <v>10</v>
      </c>
      <c r="N65" s="24"/>
      <c r="O65" s="24"/>
    </row>
    <row r="66" spans="2:15" ht="21.75" x14ac:dyDescent="0.6">
      <c r="B66" s="80" t="s">
        <v>60</v>
      </c>
      <c r="C66" s="80"/>
      <c r="D66" s="23">
        <v>80</v>
      </c>
      <c r="E66" s="23">
        <v>120</v>
      </c>
      <c r="F66" s="23">
        <v>150</v>
      </c>
      <c r="G66" s="23">
        <v>80</v>
      </c>
      <c r="H66" s="23">
        <v>150</v>
      </c>
      <c r="I66" s="23">
        <v>120</v>
      </c>
      <c r="J66" s="23">
        <v>150</v>
      </c>
      <c r="K66" s="23">
        <v>80</v>
      </c>
      <c r="L66" s="23">
        <v>120</v>
      </c>
      <c r="M66" s="23">
        <v>80</v>
      </c>
      <c r="N66" s="4">
        <f t="shared" ref="N66:N71" si="31">SUM(D66:M66)</f>
        <v>1130</v>
      </c>
      <c r="O66" s="24"/>
    </row>
    <row r="67" spans="2:15" ht="21.75" x14ac:dyDescent="0.6">
      <c r="B67" s="81" t="s">
        <v>59</v>
      </c>
      <c r="C67" s="22" t="s">
        <v>58</v>
      </c>
      <c r="D67" s="22">
        <v>1</v>
      </c>
      <c r="E67" s="22">
        <v>0</v>
      </c>
      <c r="F67" s="22">
        <v>0</v>
      </c>
      <c r="G67" s="22">
        <v>0</v>
      </c>
      <c r="H67" s="22">
        <v>1</v>
      </c>
      <c r="I67" s="22">
        <v>0</v>
      </c>
      <c r="J67" s="22">
        <v>0</v>
      </c>
      <c r="K67" s="22">
        <v>0</v>
      </c>
      <c r="L67" s="22">
        <v>0</v>
      </c>
      <c r="M67" s="33">
        <v>1</v>
      </c>
      <c r="N67" s="34">
        <f t="shared" si="31"/>
        <v>3</v>
      </c>
      <c r="O67" s="24"/>
    </row>
    <row r="68" spans="2:15" ht="21.75" x14ac:dyDescent="0.6">
      <c r="B68" s="81"/>
      <c r="C68" s="22" t="s">
        <v>57</v>
      </c>
      <c r="D68" s="22">
        <v>0</v>
      </c>
      <c r="E68" s="22">
        <v>120</v>
      </c>
      <c r="F68" s="22">
        <v>150</v>
      </c>
      <c r="G68" s="22">
        <v>80</v>
      </c>
      <c r="H68" s="22">
        <v>0</v>
      </c>
      <c r="I68" s="22">
        <v>120</v>
      </c>
      <c r="J68" s="22">
        <v>150</v>
      </c>
      <c r="K68" s="22">
        <v>80</v>
      </c>
      <c r="L68" s="22">
        <v>120</v>
      </c>
      <c r="M68" s="22">
        <v>0</v>
      </c>
      <c r="N68" s="34">
        <f t="shared" si="31"/>
        <v>820</v>
      </c>
      <c r="O68" s="24"/>
    </row>
    <row r="69" spans="2:15" ht="21.75" x14ac:dyDescent="0.6">
      <c r="B69" s="81"/>
      <c r="C69" s="22" t="s">
        <v>56</v>
      </c>
      <c r="D69" s="22">
        <f t="shared" ref="D69:M69" si="32">500*D67</f>
        <v>500</v>
      </c>
      <c r="E69" s="22">
        <f t="shared" si="32"/>
        <v>0</v>
      </c>
      <c r="F69" s="22">
        <f t="shared" si="32"/>
        <v>0</v>
      </c>
      <c r="G69" s="22">
        <f t="shared" si="32"/>
        <v>0</v>
      </c>
      <c r="H69" s="22">
        <f t="shared" si="32"/>
        <v>500</v>
      </c>
      <c r="I69" s="22">
        <f t="shared" si="32"/>
        <v>0</v>
      </c>
      <c r="J69" s="22">
        <f t="shared" si="32"/>
        <v>0</v>
      </c>
      <c r="K69" s="22">
        <f t="shared" si="32"/>
        <v>0</v>
      </c>
      <c r="L69" s="22">
        <f t="shared" si="32"/>
        <v>0</v>
      </c>
      <c r="M69" s="22">
        <f t="shared" si="32"/>
        <v>500</v>
      </c>
      <c r="N69" s="34">
        <f t="shared" si="31"/>
        <v>1500</v>
      </c>
      <c r="O69" s="24"/>
    </row>
    <row r="70" spans="2:15" ht="21.75" x14ac:dyDescent="0.6">
      <c r="B70" s="81"/>
      <c r="C70" s="35" t="s">
        <v>55</v>
      </c>
      <c r="D70" s="22">
        <v>0</v>
      </c>
      <c r="E70" s="22">
        <f>(E68/10)*6*D65</f>
        <v>72</v>
      </c>
      <c r="F70" s="22">
        <f>(F68/10)*6*E65</f>
        <v>180</v>
      </c>
      <c r="G70" s="22">
        <f>(G68/10)*6*F65</f>
        <v>144</v>
      </c>
      <c r="H70" s="22">
        <f>(H68/10)*6*G65</f>
        <v>0</v>
      </c>
      <c r="I70" s="22">
        <f>(I68/10)*6*D65</f>
        <v>72</v>
      </c>
      <c r="J70" s="22">
        <f>(J68/10)*6*E65</f>
        <v>180</v>
      </c>
      <c r="K70" s="22">
        <f>(K68/10)*6*F65</f>
        <v>144</v>
      </c>
      <c r="L70" s="22">
        <f>(L68/10)*6*G65</f>
        <v>288</v>
      </c>
      <c r="M70" s="22">
        <f>(M68/10)*6</f>
        <v>0</v>
      </c>
      <c r="N70" s="34">
        <f t="shared" si="31"/>
        <v>1080</v>
      </c>
      <c r="O70" s="24"/>
    </row>
    <row r="71" spans="2:15" ht="21.75" x14ac:dyDescent="0.6">
      <c r="B71" s="81"/>
      <c r="C71" s="36" t="s">
        <v>54</v>
      </c>
      <c r="D71" s="36">
        <f t="shared" ref="D71:M71" si="33">SUM(D69:D70)</f>
        <v>500</v>
      </c>
      <c r="E71" s="36">
        <f t="shared" si="33"/>
        <v>72</v>
      </c>
      <c r="F71" s="36">
        <f t="shared" si="33"/>
        <v>180</v>
      </c>
      <c r="G71" s="36">
        <f t="shared" si="33"/>
        <v>144</v>
      </c>
      <c r="H71" s="36">
        <f t="shared" si="33"/>
        <v>500</v>
      </c>
      <c r="I71" s="36">
        <f t="shared" si="33"/>
        <v>72</v>
      </c>
      <c r="J71" s="36">
        <f t="shared" si="33"/>
        <v>180</v>
      </c>
      <c r="K71" s="36">
        <f t="shared" si="33"/>
        <v>144</v>
      </c>
      <c r="L71" s="36">
        <f t="shared" si="33"/>
        <v>288</v>
      </c>
      <c r="M71" s="37">
        <f t="shared" si="33"/>
        <v>500</v>
      </c>
      <c r="N71" s="38">
        <f t="shared" si="31"/>
        <v>2580</v>
      </c>
      <c r="O71" s="24"/>
    </row>
  </sheetData>
  <mergeCells count="32">
    <mergeCell ref="B67:B71"/>
    <mergeCell ref="O45:O50"/>
    <mergeCell ref="B53:B57"/>
    <mergeCell ref="B58:C58"/>
    <mergeCell ref="B59:C59"/>
    <mergeCell ref="B60:B64"/>
    <mergeCell ref="B65:C65"/>
    <mergeCell ref="B66:C66"/>
    <mergeCell ref="B52:C52"/>
    <mergeCell ref="B46:B50"/>
    <mergeCell ref="B51:C51"/>
    <mergeCell ref="B32:B36"/>
    <mergeCell ref="B37:C37"/>
    <mergeCell ref="B39:B43"/>
    <mergeCell ref="B44:C44"/>
    <mergeCell ref="B45:C45"/>
    <mergeCell ref="B38:C38"/>
    <mergeCell ref="B24:C24"/>
    <mergeCell ref="B25:B29"/>
    <mergeCell ref="B30:C30"/>
    <mergeCell ref="B31:C31"/>
    <mergeCell ref="B10:C10"/>
    <mergeCell ref="B11:B15"/>
    <mergeCell ref="B16:C16"/>
    <mergeCell ref="B17:C17"/>
    <mergeCell ref="B18:B22"/>
    <mergeCell ref="B23:C23"/>
    <mergeCell ref="B1:O1"/>
    <mergeCell ref="B2:C2"/>
    <mergeCell ref="B3:C3"/>
    <mergeCell ref="B4:B8"/>
    <mergeCell ref="B9:C9"/>
  </mergeCells>
  <pageMargins left="0.67" right="0.16" top="0.28999999999999998" bottom="0.28000000000000003" header="0.47" footer="0.3"/>
  <pageSetup paperSize="9" scale="2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Ex4 Q1.5 Wagner-Whitin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ABBADI</dc:creator>
  <cp:lastModifiedBy>AOX-Laptop</cp:lastModifiedBy>
  <dcterms:created xsi:type="dcterms:W3CDTF">2022-06-18T20:47:26Z</dcterms:created>
  <dcterms:modified xsi:type="dcterms:W3CDTF">2022-06-21T10:54:13Z</dcterms:modified>
</cp:coreProperties>
</file>