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60" windowWidth="20115" windowHeight="8010" tabRatio="693" firstSheet="1" activeTab="6"/>
  </bookViews>
  <sheets>
    <sheet name="Basic-1" sheetId="1" r:id="rId1"/>
    <sheet name="Basic function-2" sheetId="2" r:id="rId2"/>
    <sheet name="Basic function-3" sheetId="10" r:id="rId3"/>
    <sheet name="V-LOOKUP" sheetId="3" r:id="rId4"/>
    <sheet name="Pivot Table chart" sheetId="4" r:id="rId5"/>
    <sheet name="Pivot table with graph" sheetId="5" r:id="rId6"/>
    <sheet name="Data cleaning basic" sheetId="11" r:id="rId7"/>
  </sheets>
  <definedNames>
    <definedName name="_xlnm._FilterDatabase" localSheetId="1" hidden="1">'Basic function-2'!$B$4:$J$9</definedName>
  </definedNames>
  <calcPr calcId="144525"/>
  <pivotCaches>
    <pivotCache cacheId="0" r:id="rId8"/>
  </pivotCaches>
</workbook>
</file>

<file path=xl/calcChain.xml><?xml version="1.0" encoding="utf-8"?>
<calcChain xmlns="http://schemas.openxmlformats.org/spreadsheetml/2006/main">
  <c r="I1" i="11" l="1"/>
  <c r="AY1" i="11"/>
  <c r="AF1" i="11"/>
  <c r="AG1" i="11"/>
  <c r="AH1" i="11"/>
  <c r="AI1" i="11"/>
  <c r="AJ1" i="11"/>
  <c r="AK1" i="11"/>
  <c r="AL1" i="11"/>
  <c r="AM1" i="11"/>
  <c r="AN1" i="11"/>
  <c r="AO1" i="11"/>
  <c r="AP1" i="11"/>
  <c r="AQ1" i="11"/>
  <c r="AR1" i="11"/>
  <c r="AS1" i="11"/>
  <c r="AT1" i="11"/>
  <c r="AU1" i="11"/>
  <c r="AV1" i="11"/>
  <c r="AW1" i="11"/>
  <c r="AX1" i="11"/>
  <c r="AZ1" i="11"/>
  <c r="BA1" i="11"/>
  <c r="BB1" i="11"/>
  <c r="BC1" i="11"/>
  <c r="BD1" i="11"/>
  <c r="BE1" i="11"/>
  <c r="BF1" i="11"/>
  <c r="BG1" i="11"/>
  <c r="BH1" i="11"/>
  <c r="B1" i="11"/>
  <c r="C1" i="11"/>
  <c r="D1" i="11"/>
  <c r="E1" i="11"/>
  <c r="F1" i="11"/>
  <c r="G1" i="11"/>
  <c r="H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1" i="11"/>
  <c r="C23" i="10"/>
  <c r="D23" i="10"/>
  <c r="E23" i="10"/>
  <c r="B23" i="10"/>
  <c r="D22" i="10"/>
  <c r="E22" i="10"/>
  <c r="C22" i="10"/>
  <c r="B22" i="10"/>
  <c r="C21" i="10"/>
  <c r="D21" i="10"/>
  <c r="E21" i="10"/>
  <c r="B21" i="10"/>
  <c r="C20" i="10"/>
  <c r="D20" i="10"/>
  <c r="E20" i="10"/>
  <c r="B20" i="10"/>
  <c r="C19" i="10"/>
  <c r="D19" i="10"/>
  <c r="E19" i="10"/>
  <c r="B19" i="10"/>
  <c r="C17" i="10"/>
  <c r="D17" i="10"/>
  <c r="E17" i="10"/>
  <c r="F17" i="10"/>
  <c r="B17" i="10"/>
  <c r="C16" i="10"/>
  <c r="D16" i="10"/>
  <c r="E16" i="10"/>
  <c r="F16" i="10"/>
  <c r="B16" i="10"/>
  <c r="C15" i="10"/>
  <c r="D15" i="10"/>
  <c r="E15" i="10"/>
  <c r="F15" i="10"/>
  <c r="B15" i="10"/>
  <c r="F3" i="10"/>
  <c r="F4" i="10"/>
  <c r="F5" i="10"/>
  <c r="F6" i="10"/>
  <c r="F7" i="10"/>
  <c r="F8" i="10"/>
  <c r="F9" i="10"/>
  <c r="F10" i="10"/>
  <c r="F11" i="10"/>
  <c r="F12" i="10"/>
  <c r="F13" i="10"/>
  <c r="F2" i="10"/>
  <c r="K18" i="2"/>
  <c r="K16" i="2"/>
  <c r="K17" i="2"/>
  <c r="K19" i="2"/>
  <c r="K15" i="2"/>
  <c r="H15" i="2"/>
  <c r="I15" i="2"/>
  <c r="J15" i="2"/>
  <c r="J19" i="2"/>
  <c r="J17" i="2"/>
  <c r="J16" i="2"/>
  <c r="I16" i="2"/>
  <c r="I17" i="2"/>
  <c r="I18" i="2"/>
  <c r="I19" i="2"/>
  <c r="H17" i="2"/>
  <c r="H18" i="2"/>
  <c r="H19" i="2"/>
  <c r="H16" i="2"/>
  <c r="K4" i="3" l="1"/>
  <c r="K5" i="3"/>
  <c r="K6" i="3"/>
  <c r="K7" i="3"/>
  <c r="K8" i="3"/>
  <c r="D3" i="1" l="1"/>
  <c r="D4" i="1"/>
  <c r="D5" i="1"/>
  <c r="D6" i="1"/>
  <c r="D2" i="1"/>
  <c r="C3" i="1"/>
  <c r="C4" i="1"/>
  <c r="C5" i="1"/>
  <c r="C6" i="1"/>
  <c r="C2" i="1"/>
  <c r="B3" i="1"/>
  <c r="B4" i="1"/>
  <c r="B5" i="1"/>
  <c r="B6" i="1"/>
  <c r="B2" i="1"/>
  <c r="J9" i="2" l="1"/>
  <c r="J8" i="2"/>
  <c r="J7" i="2"/>
  <c r="J6" i="2"/>
  <c r="J5" i="2"/>
  <c r="I6" i="2"/>
  <c r="I7" i="2"/>
  <c r="I8" i="2"/>
  <c r="I9" i="2"/>
  <c r="I5" i="2"/>
  <c r="H6" i="2"/>
  <c r="H7" i="2"/>
  <c r="H8" i="2"/>
  <c r="H9" i="2"/>
  <c r="H5" i="2"/>
</calcChain>
</file>

<file path=xl/sharedStrings.xml><?xml version="1.0" encoding="utf-8"?>
<sst xmlns="http://schemas.openxmlformats.org/spreadsheetml/2006/main" count="1468" uniqueCount="402">
  <si>
    <t>S No</t>
  </si>
  <si>
    <t>First Name</t>
  </si>
  <si>
    <t>Last Name</t>
  </si>
  <si>
    <t>DOJ</t>
  </si>
  <si>
    <t>Salary-Jan</t>
  </si>
  <si>
    <t>Salary Feb</t>
  </si>
  <si>
    <t>Salary- March</t>
  </si>
  <si>
    <t>Salary Total</t>
  </si>
  <si>
    <t>Avg salary</t>
  </si>
  <si>
    <t>Meshwa</t>
  </si>
  <si>
    <t>Parth</t>
  </si>
  <si>
    <t>Kunj</t>
  </si>
  <si>
    <t>Malak</t>
  </si>
  <si>
    <t>Patel</t>
  </si>
  <si>
    <t>Parikh</t>
  </si>
  <si>
    <t>Full  Name</t>
  </si>
  <si>
    <t>Employee Salary Description</t>
  </si>
  <si>
    <t>Numbers</t>
  </si>
  <si>
    <t>Round</t>
  </si>
  <si>
    <t>Round Up</t>
  </si>
  <si>
    <t>Round Down</t>
  </si>
  <si>
    <t>vlookup</t>
  </si>
  <si>
    <t>Name</t>
  </si>
  <si>
    <t>Gender</t>
  </si>
  <si>
    <t>Age</t>
  </si>
  <si>
    <t>Class</t>
  </si>
  <si>
    <t>Unit Test 1</t>
  </si>
  <si>
    <t>Unit Test 2</t>
  </si>
  <si>
    <t>Final Test</t>
  </si>
  <si>
    <t>Abhimanyu</t>
  </si>
  <si>
    <t>M</t>
  </si>
  <si>
    <t>Vrinda</t>
  </si>
  <si>
    <t>Arjun</t>
  </si>
  <si>
    <t>Gopi</t>
  </si>
  <si>
    <t>Champa</t>
  </si>
  <si>
    <t>F</t>
  </si>
  <si>
    <t>Madhav</t>
  </si>
  <si>
    <t>Gopal</t>
  </si>
  <si>
    <t>Hari</t>
  </si>
  <si>
    <t>Indu</t>
  </si>
  <si>
    <t>Keshav</t>
  </si>
  <si>
    <t>Lalita</t>
  </si>
  <si>
    <t>Sudevi</t>
  </si>
  <si>
    <t>Vidya</t>
  </si>
  <si>
    <t>Visakha</t>
  </si>
  <si>
    <t>pivot table</t>
  </si>
  <si>
    <t>House</t>
  </si>
  <si>
    <t>Bhoomi</t>
  </si>
  <si>
    <t>Vayu</t>
  </si>
  <si>
    <t>Jal</t>
  </si>
  <si>
    <t>Agni</t>
  </si>
  <si>
    <t>Sam</t>
  </si>
  <si>
    <t>RNM</t>
  </si>
  <si>
    <t>Student1</t>
  </si>
  <si>
    <t>Student8</t>
  </si>
  <si>
    <t>Student2</t>
  </si>
  <si>
    <t>Student4</t>
  </si>
  <si>
    <t>Student5</t>
  </si>
  <si>
    <t>Varun</t>
  </si>
  <si>
    <t>Grand Total</t>
  </si>
  <si>
    <t>Sum of Final Test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</si>
  <si>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</si>
  <si>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</si>
  <si>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</si>
  <si>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</si>
  <si>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</si>
  <si>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</si>
  <si>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</si>
  <si>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</si>
  <si>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</si>
  <si>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</si>
  <si>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</si>
  <si>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</si>
  <si>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</si>
  <si>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Car Sales</t>
  </si>
  <si>
    <t>Part Sales</t>
  </si>
  <si>
    <t>Accessories Sales</t>
  </si>
  <si>
    <t>Servicing Sales</t>
  </si>
  <si>
    <t>Rushabh Panchal</t>
  </si>
  <si>
    <t>Tax</t>
  </si>
  <si>
    <t>Monthly Total</t>
  </si>
  <si>
    <t>Subtotals</t>
  </si>
  <si>
    <t>Totals</t>
  </si>
  <si>
    <t>Avarage</t>
  </si>
  <si>
    <t>Maximum</t>
  </si>
  <si>
    <t>minimum</t>
  </si>
  <si>
    <t>Count</t>
  </si>
  <si>
    <t>Median</t>
  </si>
  <si>
    <t>CUST_NAME</t>
  </si>
  <si>
    <t>Gender_Code</t>
  </si>
  <si>
    <t>ADDRESS1</t>
  </si>
  <si>
    <t>CITY</t>
  </si>
  <si>
    <t>STATE</t>
  </si>
  <si>
    <t>COUNTRY_CODE</t>
  </si>
  <si>
    <t>POSTAL_CODE</t>
  </si>
  <si>
    <t>POSTAL_CODE_PLUS4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</si>
  <si>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</si>
  <si>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</si>
  <si>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</si>
  <si>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</si>
  <si>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</si>
  <si>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</si>
  <si>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</si>
  <si>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</si>
  <si>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</si>
  <si>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</si>
  <si>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</si>
  <si>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</si>
  <si>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</si>
  <si>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</si>
  <si>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</si>
  <si>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</si>
  <si>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</si>
  <si>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</si>
  <si>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</si>
  <si>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</si>
  <si>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</si>
  <si>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</si>
  <si>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</si>
  <si>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</si>
  <si>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</si>
  <si>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</si>
  <si>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</si>
  <si>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</si>
  <si>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</si>
  <si>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</si>
  <si>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</si>
  <si>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</si>
  <si>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</si>
  <si>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</si>
  <si>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</si>
  <si>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</si>
  <si>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</si>
  <si>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</si>
  <si>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</si>
  <si>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</si>
  <si>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</si>
  <si>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</si>
  <si>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</si>
  <si>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</si>
  <si>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</si>
  <si>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</si>
  <si>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</si>
  <si>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</si>
  <si>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</si>
  <si>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</si>
  <si>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</si>
  <si>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</si>
  <si>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</si>
  <si>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</si>
  <si>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</si>
  <si>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</si>
  <si>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</si>
  <si>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</si>
  <si>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</si>
  <si>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</si>
  <si>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</si>
  <si>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</si>
  <si>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</si>
  <si>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</si>
  <si>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</si>
  <si>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Gen_Y</t>
  </si>
  <si>
    <t xml:space="preserve">SW277 </t>
  </si>
  <si>
    <t>Abandoned</t>
  </si>
  <si>
    <t xml:space="preserve">NC160 </t>
  </si>
  <si>
    <t>Desktop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</si>
  <si>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</si>
  <si>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</si>
  <si>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</si>
  <si>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</si>
  <si>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</si>
  <si>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</si>
  <si>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</si>
  <si>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</si>
  <si>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</si>
  <si>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</si>
  <si>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</si>
  <si>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</si>
  <si>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Gen_Z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</si>
  <si>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</si>
  <si>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</si>
  <si>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</si>
  <si>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</si>
  <si>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</si>
  <si>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</si>
  <si>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</si>
  <si>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</si>
  <si>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</si>
  <si>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</si>
  <si>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</si>
  <si>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</si>
  <si>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</si>
  <si>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</si>
  <si>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</si>
  <si>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</si>
  <si>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</si>
  <si>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</si>
  <si>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</si>
  <si>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</si>
  <si>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</si>
  <si>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</si>
  <si>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</si>
  <si>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</si>
  <si>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</si>
  <si>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</si>
  <si>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</si>
  <si>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</si>
  <si>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</si>
  <si>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</si>
  <si>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</si>
  <si>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</si>
  <si>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</si>
  <si>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</si>
  <si>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</si>
  <si>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Akron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</si>
  <si>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</si>
  <si>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</si>
  <si>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</si>
  <si>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</si>
  <si>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</si>
  <si>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</si>
  <si>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</si>
  <si>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</si>
  <si>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</si>
  <si>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</si>
  <si>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</si>
  <si>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</si>
  <si>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</si>
  <si>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</si>
  <si>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</si>
  <si>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</si>
  <si>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</si>
  <si>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</si>
  <si>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</si>
  <si>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</si>
  <si>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</si>
  <si>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</si>
  <si>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</si>
  <si>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</si>
  <si>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</si>
  <si>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</si>
  <si>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</si>
  <si>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</si>
  <si>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</si>
  <si>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</si>
  <si>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</si>
  <si>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</si>
  <si>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</si>
  <si>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</si>
  <si>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</si>
  <si>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</si>
  <si>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</si>
  <si>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</si>
  <si>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</si>
  <si>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>American Expres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</si>
  <si>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</si>
  <si>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</si>
  <si>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</si>
  <si>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</si>
  <si>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</si>
  <si>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</si>
  <si>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</si>
  <si>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</si>
  <si>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</si>
  <si>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</si>
  <si>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</si>
  <si>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</si>
  <si>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</si>
  <si>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</si>
  <si>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</si>
  <si>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</si>
  <si>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</si>
  <si>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</si>
  <si>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</si>
  <si>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</si>
  <si>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</si>
  <si>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</si>
  <si>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</si>
  <si>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</si>
  <si>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</si>
  <si>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</si>
  <si>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</si>
  <si>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</si>
  <si>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</si>
  <si>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</si>
  <si>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</si>
  <si>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</si>
  <si>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</si>
  <si>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</si>
  <si>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</si>
  <si>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</si>
  <si>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</si>
  <si>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</si>
  <si>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</si>
  <si>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</si>
  <si>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</si>
  <si>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</si>
  <si>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</si>
  <si>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</si>
  <si>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</si>
  <si>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</si>
  <si>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</si>
  <si>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</si>
  <si>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</si>
  <si>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</si>
  <si>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</si>
  <si>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</si>
  <si>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</si>
  <si>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</si>
  <si>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</si>
  <si>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</si>
  <si>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</si>
  <si>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</si>
  <si>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</si>
  <si>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</si>
  <si>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</si>
  <si>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</si>
  <si>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</si>
  <si>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</si>
  <si>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</si>
  <si>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</si>
  <si>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</si>
  <si>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</si>
  <si>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</si>
  <si>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</si>
  <si>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</si>
  <si>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</si>
  <si>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</si>
  <si>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</si>
  <si>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</si>
  <si>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</si>
  <si>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</si>
  <si>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</si>
  <si>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</si>
  <si>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</si>
  <si>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</si>
  <si>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</si>
  <si>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</si>
  <si>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</si>
  <si>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</si>
  <si>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</si>
  <si>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</si>
  <si>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</si>
  <si>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</si>
  <si>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</si>
  <si>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</si>
  <si>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</si>
  <si>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</si>
  <si>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</si>
  <si>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</si>
  <si>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</si>
  <si>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</si>
  <si>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</si>
  <si>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</si>
  <si>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</si>
  <si>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</si>
  <si>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</si>
  <si>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</si>
  <si>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</si>
  <si>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</si>
  <si>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</si>
  <si>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</si>
  <si>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</si>
  <si>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</si>
  <si>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</si>
  <si>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</si>
  <si>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</si>
  <si>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</si>
  <si>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</si>
  <si>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</si>
  <si>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</si>
  <si>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>JCB</t>
  </si>
  <si>
    <t>First Time</t>
  </si>
  <si>
    <t>Medium Value</t>
  </si>
  <si>
    <t>Low Value</t>
  </si>
  <si>
    <t>High Value</t>
  </si>
  <si>
    <t xml:space="preserve">Allen Perl   </t>
  </si>
  <si>
    <t>4707 Hillcrest Lane</t>
  </si>
  <si>
    <t xml:space="preserve">Anthony Whitney  </t>
  </si>
  <si>
    <t>518 Highland View  Drive</t>
  </si>
  <si>
    <t xml:space="preserve">Thomas Owens  </t>
  </si>
  <si>
    <t xml:space="preserve">Anthony Carr  </t>
  </si>
  <si>
    <t xml:space="preserve">Melvin Schmitz  </t>
  </si>
  <si>
    <t xml:space="preserve">John Hoffman  </t>
  </si>
  <si>
    <t xml:space="preserve">Muriel Exley  </t>
  </si>
  <si>
    <t xml:space="preserve">James Moyle   </t>
  </si>
  <si>
    <t xml:space="preserve">Calvin Shupe  </t>
  </si>
  <si>
    <t xml:space="preserve">Alfonso Frazier  </t>
  </si>
  <si>
    <t xml:space="preserve">Reda Fullilove  </t>
  </si>
  <si>
    <t xml:space="preserve">Cecil Games   </t>
  </si>
  <si>
    <t xml:space="preserve">Edward Turner  </t>
  </si>
  <si>
    <t xml:space="preserve">Amy Randle   </t>
  </si>
  <si>
    <t xml:space="preserve">Rafael Middleton </t>
  </si>
  <si>
    <t xml:space="preserve">Earl Bruner   </t>
  </si>
  <si>
    <t xml:space="preserve">Linda Garcia  </t>
  </si>
  <si>
    <t xml:space="preserve">Quinn Perry   </t>
  </si>
  <si>
    <t xml:space="preserve">Kristin Mendoza  </t>
  </si>
  <si>
    <t xml:space="preserve">Michael Gordon  </t>
  </si>
  <si>
    <t xml:space="preserve">Phyllis White  </t>
  </si>
  <si>
    <t xml:space="preserve">Katherine Mullins </t>
  </si>
  <si>
    <t xml:space="preserve">Lisa Guest   </t>
  </si>
  <si>
    <t xml:space="preserve">Scott Lawson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</si>
</sst>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[$-409]d\-mmm\-yyyy;@"/>
    <numFmt numFmtId="166" formatCode="_([$$-409]* #,##0.00_);_([$$-409]* \(#,##0.00\);_([$$-409]* &quot;-&quot;??_);_(@_)"/>
    <numFmt numFmtId="167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6" borderId="0" applyNumberFormat="0" applyBorder="0" applyAlignment="0" applyProtection="0"/>
    <xf numFmtId="41" fontId="4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6" borderId="0" xfId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7" fontId="0" fillId="0" borderId="0" xfId="0" applyNumberFormat="1" applyAlignment="1">
      <alignment horizontal="left" vertical="top"/>
    </xf>
    <xf numFmtId="167" fontId="0" fillId="0" borderId="0" xfId="0" applyNumberFormat="1"/>
    <xf numFmtId="41" fontId="0" fillId="0" borderId="0" xfId="2" applyFont="1"/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</cellXfs>
  <cellStyles count="3">
    <cellStyle name="Accent1" xfId="1" builtinId="29"/>
    <cellStyle name="Comma [0]" xfId="2" builtinId="6"/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</dxf>
    <dxf>
      <border outline="0">
        <left style="thin">
          <color indexed="64"/>
        </left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67" formatCode="[$-409]d\-mmm\-yy;@"/>
      <alignment horizontal="left" vertical="top" textRotation="0" wrapText="0" indent="0" justifyLastLine="0" shrinkToFit="0" readingOrder="0"/>
    </dxf>
    <dxf>
      <numFmt numFmtId="29" formatCode="mm:ss.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29" formatCode="mm:ss.0"/>
      <alignment horizontal="left" vertical="top" textRotation="0" wrapText="0" indent="0" justifyLastLine="0" shrinkToFit="0" readingOrder="0"/>
    </dxf>
    <dxf>
      <numFmt numFmtId="29" formatCode="mm:ss.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PivotTable Style 1" table="0" count="0"/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pivotSource>
    <c:name>[Excel-1.xlsx]Pivot table with graph!PivotTable1</c:name>
    <c:fmtId val="0"/>
  </c:pivotSource>
  <c:chart>
    <c:autoTitleDeleted val="1"/>
    <c:pivotFmts>
      <c:pivotFmt>
        <c:idx val="0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 with graph'!$C$3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'Pivot table with graph'!$A$4:$B$12</c:f>
              <c:multiLvlStrCache>
                <c:ptCount val="8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</c:lvl>
                <c:lvl>
                  <c:pt idx="0">
                    <c:v>Vayu</c:v>
                  </c:pt>
                  <c:pt idx="2">
                    <c:v>Agni</c:v>
                  </c:pt>
                  <c:pt idx="4">
                    <c:v>Jal</c:v>
                  </c:pt>
                  <c:pt idx="6">
                    <c:v>Bhoomi</c:v>
                  </c:pt>
                </c:lvl>
              </c:multiLvlStrCache>
            </c:multiLvlStrRef>
          </c:cat>
          <c:val>
            <c:numRef>
              <c:f>'Pivot table with graph'!$C$4:$C$12</c:f>
              <c:numCache>
                <c:formatCode>General</c:formatCode>
                <c:ptCount val="8"/>
                <c:pt idx="0">
                  <c:v>460</c:v>
                </c:pt>
                <c:pt idx="1">
                  <c:v>186</c:v>
                </c:pt>
                <c:pt idx="2">
                  <c:v>194</c:v>
                </c:pt>
                <c:pt idx="3">
                  <c:v>362</c:v>
                </c:pt>
                <c:pt idx="4">
                  <c:v>351</c:v>
                </c:pt>
                <c:pt idx="5">
                  <c:v>89</c:v>
                </c:pt>
                <c:pt idx="6">
                  <c:v>85</c:v>
                </c:pt>
                <c:pt idx="7">
                  <c:v>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781056"/>
        <c:axId val="184779520"/>
        <c:axId val="0"/>
      </c:bar3DChart>
      <c:valAx>
        <c:axId val="1847795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4781056"/>
        <c:crosses val="autoZero"/>
        <c:crossBetween val="between"/>
      </c:valAx>
      <c:catAx>
        <c:axId val="184781056"/>
        <c:scaling>
          <c:orientation val="minMax"/>
        </c:scaling>
        <c:delete val="0"/>
        <c:axPos val="l"/>
        <c:majorTickMark val="out"/>
        <c:minorTickMark val="none"/>
        <c:tickLblPos val="nextTo"/>
        <c:crossAx val="1847795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423862</xdr:colOff>
      <xdr:row>2</xdr:row>
      <xdr:rowOff>47625</xdr:rowOff>
    </xdr:from>
    <xdr:to>
      <xdr:col>12</xdr:col>
      <xdr:colOff>119062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rth" refreshedDate="45230.945072685186" createdVersion="4" refreshedVersion="4" minRefreshableVersion="3" recordCount="22">
  <cacheSource type="worksheet">
    <worksheetSource name="Table3"/>
  </cacheSource>
  <cacheFields count="8">
    <cacheField name="Name" numFmtId="0">
      <sharedItems/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11" maxValue="17"/>
    </cacheField>
    <cacheField name="Class" numFmtId="0">
      <sharedItems containsSemiMixedTypes="0" containsString="0" containsNumber="1" containsInteger="1" minValue="5" maxValue="10"/>
    </cacheField>
    <cacheField name="House" numFmtId="0">
      <sharedItems count="4">
        <s v="Bhoomi"/>
        <s v="Vayu"/>
        <s v="Jal"/>
        <s v="Agni"/>
      </sharedItems>
    </cacheField>
    <cacheField name="Unit Test 1" numFmtId="0">
      <sharedItems containsSemiMixedTypes="0" containsString="0" containsNumber="1" containsInteger="1" minValue="70" maxValue="91"/>
    </cacheField>
    <cacheField name="Unit Test 2" numFmtId="0">
      <sharedItems containsSemiMixedTypes="0" containsString="0" containsNumber="1" containsInteger="1" minValue="75" maxValue="96"/>
    </cacheField>
    <cacheField name="Final Test" numFmtId="0">
      <sharedItems containsSemiMixedTypes="0" containsString="0" containsNumber="1" containsInteger="1" minValue="7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Abhimanyu"/>
    <x v="0"/>
    <n v="16"/>
    <n v="10"/>
    <x v="0"/>
    <n v="84"/>
    <n v="79"/>
    <n v="100"/>
  </r>
  <r>
    <s v="Arjun"/>
    <x v="0"/>
    <n v="11"/>
    <n v="5"/>
    <x v="1"/>
    <n v="82"/>
    <n v="83"/>
    <n v="91"/>
  </r>
  <r>
    <s v="Champa"/>
    <x v="1"/>
    <n v="15"/>
    <n v="8"/>
    <x v="2"/>
    <n v="81"/>
    <n v="78"/>
    <n v="88"/>
  </r>
  <r>
    <s v="Gopal"/>
    <x v="0"/>
    <n v="14"/>
    <n v="8"/>
    <x v="0"/>
    <n v="70"/>
    <n v="75"/>
    <n v="79"/>
  </r>
  <r>
    <s v="Gopi"/>
    <x v="1"/>
    <n v="16"/>
    <n v="10"/>
    <x v="3"/>
    <n v="88"/>
    <n v="92"/>
    <n v="96"/>
  </r>
  <r>
    <s v="Hari"/>
    <x v="0"/>
    <n v="16"/>
    <n v="10"/>
    <x v="0"/>
    <n v="82"/>
    <n v="81"/>
    <n v="80"/>
  </r>
  <r>
    <s v="Indu"/>
    <x v="1"/>
    <n v="14"/>
    <n v="8"/>
    <x v="1"/>
    <n v="90"/>
    <n v="86"/>
    <n v="89"/>
  </r>
  <r>
    <s v="Keshav"/>
    <x v="0"/>
    <n v="15"/>
    <n v="9"/>
    <x v="3"/>
    <n v="87"/>
    <n v="89"/>
    <n v="96"/>
  </r>
  <r>
    <s v="Lalita"/>
    <x v="1"/>
    <n v="17"/>
    <n v="10"/>
    <x v="1"/>
    <n v="70"/>
    <n v="90"/>
    <n v="92"/>
  </r>
  <r>
    <s v="Madhav"/>
    <x v="0"/>
    <n v="12"/>
    <n v="7"/>
    <x v="2"/>
    <n v="86"/>
    <n v="92"/>
    <n v="89"/>
  </r>
  <r>
    <s v="Sam"/>
    <x v="0"/>
    <n v="11"/>
    <n v="6"/>
    <x v="3"/>
    <n v="91"/>
    <n v="81"/>
    <n v="94"/>
  </r>
  <r>
    <s v="RNM"/>
    <x v="0"/>
    <n v="16"/>
    <n v="10"/>
    <x v="3"/>
    <n v="86"/>
    <n v="81"/>
    <n v="77"/>
  </r>
  <r>
    <s v="Student1"/>
    <x v="0"/>
    <n v="15"/>
    <n v="9"/>
    <x v="3"/>
    <n v="87"/>
    <n v="89"/>
    <n v="95"/>
  </r>
  <r>
    <s v="Student8"/>
    <x v="1"/>
    <n v="15"/>
    <n v="8"/>
    <x v="1"/>
    <n v="81"/>
    <n v="90"/>
    <n v="95"/>
  </r>
  <r>
    <s v="Student2"/>
    <x v="1"/>
    <n v="17"/>
    <n v="10"/>
    <x v="1"/>
    <n v="70"/>
    <n v="90"/>
    <n v="92"/>
  </r>
  <r>
    <s v="Student4"/>
    <x v="1"/>
    <n v="12"/>
    <n v="7"/>
    <x v="2"/>
    <n v="86"/>
    <n v="92"/>
    <n v="89"/>
  </r>
  <r>
    <s v="Student5"/>
    <x v="1"/>
    <n v="16"/>
    <n v="10"/>
    <x v="2"/>
    <n v="81"/>
    <n v="80"/>
    <n v="87"/>
  </r>
  <r>
    <s v="Sudevi"/>
    <x v="1"/>
    <n v="16"/>
    <n v="10"/>
    <x v="2"/>
    <n v="81"/>
    <n v="80"/>
    <n v="87"/>
  </r>
  <r>
    <s v="Varun"/>
    <x v="0"/>
    <n v="15"/>
    <n v="9"/>
    <x v="1"/>
    <n v="87"/>
    <n v="89"/>
    <n v="95"/>
  </r>
  <r>
    <s v="Vidya"/>
    <x v="1"/>
    <n v="11"/>
    <n v="6"/>
    <x v="1"/>
    <n v="88"/>
    <n v="90"/>
    <n v="92"/>
  </r>
  <r>
    <s v="Visakha"/>
    <x v="1"/>
    <n v="16"/>
    <n v="10"/>
    <x v="0"/>
    <n v="70"/>
    <n v="87"/>
    <n v="85"/>
  </r>
  <r>
    <s v="Vrinda"/>
    <x v="1"/>
    <n v="14"/>
    <n v="8"/>
    <x v="3"/>
    <n v="91"/>
    <n v="96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 chartFormat="1">
  <location ref="A3:C12" firstHeaderRow="1" firstDataRow="1" firstDataCol="2"/>
  <pivotFields count="8"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4">
        <item x="3"/>
        <item x="0"/>
        <item x="2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multipleItemSelectionAllowed="1" showAll="0" defaultSubtotal="0"/>
    <pivotField compact="0" outline="0" showAll="0" defaultSubtotal="0"/>
    <pivotField dataField="1" compact="0" outline="0" showAll="0" defaultSubtotal="0"/>
  </pivotFields>
  <rowFields count="2">
    <field x="4"/>
    <field x="1"/>
  </rowFields>
  <rowItems count="9">
    <i>
      <x v="3"/>
      <x/>
    </i>
    <i r="1">
      <x v="1"/>
    </i>
    <i>
      <x/>
      <x/>
    </i>
    <i r="1">
      <x v="1"/>
    </i>
    <i>
      <x v="2"/>
      <x/>
    </i>
    <i r="1">
      <x v="1"/>
    </i>
    <i>
      <x v="1"/>
      <x/>
    </i>
    <i r="1">
      <x v="1"/>
    </i>
    <i t="grand">
      <x/>
    </i>
  </rowItems>
  <colItems count="1">
    <i/>
  </colItems>
  <dataFields count="1">
    <dataField name="Sum of Final Test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9" name="Table11" displayName="Table11" ref="H14:K19" totalsRowShown="0" tableBorderDxfId="7">
  <autoFilter ref="H14:K19"/>
  <tableColumns count="4">
    <tableColumn id="1" name="Salary Total">
      <calculatedColumnFormula>SUM(E15,F15,G15)</calculatedColumnFormula>
    </tableColumn>
    <tableColumn id="2" name="Avg salary" dataDxfId="6">
      <calculatedColumnFormula>AVERAGE(E15,F15,G15)</calculatedColumnFormula>
    </tableColumn>
    <tableColumn id="3" name="Full  Name" dataDxfId="5"/>
    <tableColumn id="4" name="Tax" dataDxfId="4">
      <calculatedColumnFormula>SUM(H15*20%)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G18" totalsRowShown="0" headerRowDxfId="90" dataDxfId="89">
  <autoFilter ref="A3:G18"/>
  <tableColumns count="7">
    <tableColumn id="1" name="Name" dataDxfId="88"/>
    <tableColumn id="2" name="Gender" dataDxfId="87"/>
    <tableColumn id="3" name="Age" dataDxfId="86"/>
    <tableColumn id="4" name="Class" dataDxfId="85"/>
    <tableColumn id="5" name="Unit Test 1" dataDxfId="84"/>
    <tableColumn id="6" name="Unit Test 2" dataDxfId="83"/>
    <tableColumn id="7" name="Final Test" dataDxfId="8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3:K8" totalsRowShown="0" headerRowDxfId="81">
  <autoFilter ref="J3:K8"/>
  <tableColumns count="2">
    <tableColumn id="1" name="Name"/>
    <tableColumn id="2" name="Final Test" dataDxfId="80">
      <calculatedColumnFormula>VLOOKUP(Table2[[#This Row],[Name]],Table1[#All],7,0)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3:H25" totalsRowShown="0" headerRowDxfId="79" dataDxfId="78">
  <tableColumns count="8">
    <tableColumn id="1" name="Name" dataDxfId="77"/>
    <tableColumn id="2" name="Gender" dataDxfId="76"/>
    <tableColumn id="3" name="Age" dataDxfId="75"/>
    <tableColumn id="4" name="Class" dataDxfId="74"/>
    <tableColumn id="5" name="House" dataDxfId="73"/>
    <tableColumn id="6" name="Unit Test 1" dataDxfId="72"/>
    <tableColumn id="7" name="Unit Test 2" dataDxfId="71"/>
    <tableColumn id="8" name="Final Test" dataDxfId="7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A2:BH71" totalsRowShown="0" headerRowDxfId="69" dataDxfId="68">
  <autoFilter ref="A2:BH71">
    <filterColumn colId="4">
      <customFilters>
        <customFilter operator="notEqual" val=" "/>
      </customFilters>
    </filterColumn>
  </autoFilter>
  <tableColumns count="60">
    <tableColumn id="1" name="CUST_NAME" dataDxfId="67"/>
    <tableColumn id="2" name="Gender_Code" dataDxfId="66"/>
    <tableColumn id="3" name="ADDRESS1" dataDxfId="65"/>
    <tableColumn id="4" name="CITY" dataDxfId="64"/>
    <tableColumn id="5" name="STATE" dataDxfId="63"/>
    <tableColumn id="6" name="COUNTRY_CODE" dataDxfId="62"/>
    <tableColumn id="7" name="POSTAL_CODE" dataDxfId="61"/>
    <tableColumn id="8" name="POSTAL_CODE_PLUS4" dataDxfId="60"/>
    <tableColumn id="9" name="EMAIL_ADDRESS" dataDxfId="59"/>
    <tableColumn id="10" name="PHONE_NUMBER" dataDxfId="58"/>
    <tableColumn id="11" name="CREDITCARD_TYPE" dataDxfId="57"/>
    <tableColumn id="12" name="LOCALITY" dataDxfId="56"/>
    <tableColumn id="13" name="SALESMAN_ID" dataDxfId="55"/>
    <tableColumn id="14" name="NATIONALITY" dataDxfId="54"/>
    <tableColumn id="15" name="NATIONAL_ID" dataDxfId="53"/>
    <tableColumn id="16" name="CREDITCARD_NUMBER" dataDxfId="52"/>
    <tableColumn id="17" name="CUST_ID" dataDxfId="51"/>
    <tableColumn id="18" name="ORDER_ID" dataDxfId="50"/>
    <tableColumn id="19" name="ORDER_DATE" dataDxfId="49"/>
    <tableColumn id="20" name="ORDER_TIME" dataDxfId="48"/>
    <tableColumn id="21" name="FREIGHT_CHARGES" dataDxfId="47"/>
    <tableColumn id="22" name="ORDER_SALESMAN" dataDxfId="46"/>
    <tableColumn id="23" name="ORDER_POSTED_DATE" dataDxfId="45"/>
    <tableColumn id="24" name="ORDER_SHIP_DATE" dataDxfId="44"/>
    <tableColumn id="25" name="AGE" dataDxfId="43"/>
    <tableColumn id="26" name="ORDER_VALUE" dataDxfId="42"/>
    <tableColumn id="27" name="T_TYPE" dataDxfId="41"/>
    <tableColumn id="28" name="PURCHASE_TOUCHPOINT" dataDxfId="40"/>
    <tableColumn id="29" name="PURCHASE_STATUS" dataDxfId="39"/>
    <tableColumn id="30" name="ORDER_TYPE" dataDxfId="38"/>
    <tableColumn id="31" name="GENERATION" dataDxfId="37"/>
    <tableColumn id="32" name="Baby Food" dataDxfId="36"/>
    <tableColumn id="33" name="Diapers" dataDxfId="35"/>
    <tableColumn id="34" name="Formula" dataDxfId="34"/>
    <tableColumn id="35" name="Lotion" dataDxfId="33"/>
    <tableColumn id="36" name="Baby wash" dataDxfId="32"/>
    <tableColumn id="37" name="Wipes" dataDxfId="31"/>
    <tableColumn id="38" name="Fresh Fruits" dataDxfId="30"/>
    <tableColumn id="39" name="Fresh Vegetables" dataDxfId="29"/>
    <tableColumn id="40" name="Beer" dataDxfId="28"/>
    <tableColumn id="41" name="Wine" dataDxfId="27"/>
    <tableColumn id="42" name="Club Soda" dataDxfId="26"/>
    <tableColumn id="43" name="Sports Drink" dataDxfId="25"/>
    <tableColumn id="44" name="Chips" dataDxfId="24"/>
    <tableColumn id="45" name="Popcorn" dataDxfId="23"/>
    <tableColumn id="46" name="Oatmeal" dataDxfId="22"/>
    <tableColumn id="47" name="Medicines" dataDxfId="21"/>
    <tableColumn id="48" name="Canned Foods" dataDxfId="20"/>
    <tableColumn id="49" name="Cigarettes" dataDxfId="19"/>
    <tableColumn id="50" name="Cheese" dataDxfId="18"/>
    <tableColumn id="51" name="Cleaning Products" dataDxfId="17"/>
    <tableColumn id="52" name="Condiments" dataDxfId="16"/>
    <tableColumn id="53" name="Frozen Foods" dataDxfId="15"/>
    <tableColumn id="54" name="Kitchen Items" dataDxfId="14"/>
    <tableColumn id="55" name="Meat" dataDxfId="13"/>
    <tableColumn id="56" name="Office Supplies" dataDxfId="12"/>
    <tableColumn id="57" name="Personal Care" dataDxfId="11"/>
    <tableColumn id="58" name="Pet Supplies" dataDxfId="10"/>
    <tableColumn id="59" name="Sea Food" dataDxfId="9"/>
    <tableColumn id="60" name="Spices" dataDxfId="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40" zoomScaleNormal="140" workbookViewId="0">
      <selection activeCell="E5" sqref="E5"/>
    </sheetView>
  </sheetViews>
  <sheetFormatPr defaultRowHeight="15" x14ac:dyDescent="0.25"/>
  <cols>
    <col min="2" max="2" width="9.42578125" customWidth="1"/>
    <col min="3" max="3" width="9.5703125" bestFit="1" customWidth="1"/>
    <col min="4" max="4" width="12.28515625" bestFit="1" customWidth="1"/>
  </cols>
  <sheetData>
    <row r="1" spans="1:4" x14ac:dyDescent="0.25">
      <c r="A1" s="8" t="s">
        <v>17</v>
      </c>
      <c r="B1" s="8" t="s">
        <v>18</v>
      </c>
      <c r="C1" s="8" t="s">
        <v>19</v>
      </c>
      <c r="D1" s="8" t="s">
        <v>20</v>
      </c>
    </row>
    <row r="2" spans="1:4" x14ac:dyDescent="0.25">
      <c r="A2" s="2">
        <v>1.0333000000000001</v>
      </c>
      <c r="B2" s="2">
        <f>ROUND(A2,0)</f>
        <v>1</v>
      </c>
      <c r="C2" s="2">
        <f>ROUNDUP(A2,0)</f>
        <v>2</v>
      </c>
      <c r="D2" s="2">
        <f>ROUNDDOWN(A2,0)</f>
        <v>1</v>
      </c>
    </row>
    <row r="3" spans="1:4" x14ac:dyDescent="0.25">
      <c r="A3" s="2">
        <v>2.0554999999999999</v>
      </c>
      <c r="B3" s="2">
        <f t="shared" ref="B3:B6" si="0">ROUND(A3,0)</f>
        <v>2</v>
      </c>
      <c r="C3" s="2">
        <f t="shared" ref="C3:C6" si="1">ROUNDUP(A3,0)</f>
        <v>3</v>
      </c>
      <c r="D3" s="2">
        <f t="shared" ref="D3:D6" si="2">ROUNDDOWN(A3,0)</f>
        <v>2</v>
      </c>
    </row>
    <row r="4" spans="1:4" x14ac:dyDescent="0.25">
      <c r="A4" s="2">
        <v>2.9998999999999998</v>
      </c>
      <c r="B4" s="2">
        <f t="shared" si="0"/>
        <v>3</v>
      </c>
      <c r="C4" s="2">
        <f t="shared" si="1"/>
        <v>3</v>
      </c>
      <c r="D4" s="2">
        <f t="shared" si="2"/>
        <v>2</v>
      </c>
    </row>
    <row r="5" spans="1:4" x14ac:dyDescent="0.25">
      <c r="A5" s="2">
        <v>8.9565000000000001</v>
      </c>
      <c r="B5" s="2">
        <f t="shared" si="0"/>
        <v>9</v>
      </c>
      <c r="C5" s="2">
        <f t="shared" si="1"/>
        <v>9</v>
      </c>
      <c r="D5" s="2">
        <f t="shared" si="2"/>
        <v>8</v>
      </c>
    </row>
    <row r="6" spans="1:4" x14ac:dyDescent="0.25">
      <c r="A6" s="2">
        <v>1.333</v>
      </c>
      <c r="B6" s="2">
        <f t="shared" si="0"/>
        <v>1</v>
      </c>
      <c r="C6" s="2">
        <f t="shared" si="1"/>
        <v>2</v>
      </c>
      <c r="D6" s="2">
        <f t="shared" si="2"/>
        <v>1</v>
      </c>
    </row>
    <row r="10" spans="1:4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4" zoomScaleNormal="100" workbookViewId="0">
      <selection activeCell="J11" sqref="J11"/>
    </sheetView>
  </sheetViews>
  <sheetFormatPr defaultRowHeight="15" x14ac:dyDescent="0.25"/>
  <cols>
    <col min="1" max="1" width="5" bestFit="1" customWidth="1"/>
    <col min="2" max="2" width="12.5703125" customWidth="1"/>
    <col min="3" max="3" width="10.140625" bestFit="1" customWidth="1"/>
    <col min="4" max="4" width="11.28515625" bestFit="1" customWidth="1"/>
    <col min="5" max="5" width="9.85546875" bestFit="1" customWidth="1"/>
    <col min="6" max="6" width="10" bestFit="1" customWidth="1"/>
    <col min="7" max="7" width="12.85546875" bestFit="1" customWidth="1"/>
    <col min="8" max="8" width="13.28515625" customWidth="1"/>
    <col min="9" max="9" width="12.5703125" bestFit="1" customWidth="1"/>
    <col min="10" max="10" width="15.85546875" customWidth="1"/>
  </cols>
  <sheetData>
    <row r="1" spans="1:11" x14ac:dyDescent="0.25">
      <c r="A1" s="29" t="s">
        <v>16</v>
      </c>
      <c r="B1" s="30"/>
      <c r="C1" s="30"/>
      <c r="D1" s="30"/>
      <c r="E1" s="30"/>
      <c r="F1" s="30"/>
      <c r="G1" s="30"/>
      <c r="H1" s="30"/>
      <c r="I1" s="30"/>
      <c r="J1" s="31"/>
    </row>
    <row r="2" spans="1:11" ht="15.75" thickBot="1" x14ac:dyDescent="0.3">
      <c r="A2" s="32"/>
      <c r="B2" s="33"/>
      <c r="C2" s="33"/>
      <c r="D2" s="33"/>
      <c r="E2" s="33"/>
      <c r="F2" s="33"/>
      <c r="G2" s="33"/>
      <c r="H2" s="33"/>
      <c r="I2" s="33"/>
      <c r="J2" s="34"/>
    </row>
    <row r="4" spans="1:11" ht="30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6" t="s">
        <v>15</v>
      </c>
    </row>
    <row r="5" spans="1:11" ht="30" x14ac:dyDescent="0.25">
      <c r="A5" s="2">
        <v>1</v>
      </c>
      <c r="B5" s="7" t="s">
        <v>9</v>
      </c>
      <c r="C5" s="7" t="s">
        <v>13</v>
      </c>
      <c r="D5" s="7">
        <v>42030</v>
      </c>
      <c r="E5" s="7">
        <v>1500</v>
      </c>
      <c r="F5" s="7">
        <v>1200</v>
      </c>
      <c r="G5" s="7">
        <v>1500</v>
      </c>
      <c r="H5" s="7">
        <f>SUM(E5,F5,G5)</f>
        <v>4200</v>
      </c>
      <c r="I5" s="7">
        <f>AVERAGE(E5,F5,G5)</f>
        <v>1400</v>
      </c>
      <c r="J5" s="4" t="str">
        <f>CONCATENATE(B5, " ",C5)</f>
        <v>Meshwa Patel</v>
      </c>
      <c r="K5" s="3"/>
    </row>
    <row r="6" spans="1:11" ht="30" x14ac:dyDescent="0.25">
      <c r="A6" s="2">
        <v>2</v>
      </c>
      <c r="B6" s="7" t="s">
        <v>10</v>
      </c>
      <c r="C6" s="7" t="s">
        <v>13</v>
      </c>
      <c r="D6" s="7">
        <v>42924</v>
      </c>
      <c r="E6" s="7">
        <v>1700</v>
      </c>
      <c r="F6" s="7">
        <v>1800</v>
      </c>
      <c r="G6" s="7">
        <v>2000</v>
      </c>
      <c r="H6" s="7">
        <f>SUM(E6,F6,G6)</f>
        <v>5500</v>
      </c>
      <c r="I6" s="7">
        <f>AVERAGE(E6,F6,G6)</f>
        <v>1833.3333333333333</v>
      </c>
      <c r="J6" s="4" t="str">
        <f>CONCATENATE(B6, "  ",C6)</f>
        <v>Parth  Patel</v>
      </c>
    </row>
    <row r="7" spans="1:11" ht="30" x14ac:dyDescent="0.25">
      <c r="A7" s="2">
        <v>3</v>
      </c>
      <c r="B7" s="7" t="s">
        <v>11</v>
      </c>
      <c r="C7" s="7" t="s">
        <v>13</v>
      </c>
      <c r="D7" s="7">
        <v>41124</v>
      </c>
      <c r="E7" s="7">
        <v>1800</v>
      </c>
      <c r="F7" s="7">
        <v>1500</v>
      </c>
      <c r="G7" s="7">
        <v>1900</v>
      </c>
      <c r="H7" s="7">
        <f>SUM(E7,F7,G7)</f>
        <v>5200</v>
      </c>
      <c r="I7" s="7">
        <f>AVERAGE(E7,F7,G7)</f>
        <v>1733.3333333333333</v>
      </c>
      <c r="J7" s="4" t="str">
        <f>CONCATENATE(B7, "   ",C7)</f>
        <v>Kunj   Patel</v>
      </c>
    </row>
    <row r="8" spans="1:11" ht="30" x14ac:dyDescent="0.25">
      <c r="A8" s="2">
        <v>4</v>
      </c>
      <c r="B8" s="7" t="s">
        <v>11</v>
      </c>
      <c r="C8" s="7" t="s">
        <v>13</v>
      </c>
      <c r="D8" s="7">
        <v>43402</v>
      </c>
      <c r="E8" s="7">
        <v>1200</v>
      </c>
      <c r="F8" s="7">
        <v>1500</v>
      </c>
      <c r="G8" s="7">
        <v>1800</v>
      </c>
      <c r="H8" s="7">
        <f>SUM(E8,F8,G8)</f>
        <v>4500</v>
      </c>
      <c r="I8" s="7">
        <f>AVERAGE(E8,F8,G8)</f>
        <v>1500</v>
      </c>
      <c r="J8" s="4" t="str">
        <f>CONCATENATE(B8, "   ",C8)</f>
        <v>Kunj   Patel</v>
      </c>
    </row>
    <row r="9" spans="1:11" ht="30" x14ac:dyDescent="0.25">
      <c r="A9" s="2">
        <v>5</v>
      </c>
      <c r="B9" s="7" t="s">
        <v>12</v>
      </c>
      <c r="C9" s="7" t="s">
        <v>14</v>
      </c>
      <c r="D9" s="7">
        <v>43899</v>
      </c>
      <c r="E9" s="7">
        <v>2000</v>
      </c>
      <c r="F9" s="7">
        <v>2500</v>
      </c>
      <c r="G9" s="7">
        <v>2900</v>
      </c>
      <c r="H9" s="7">
        <f>SUM(E9,F9,G9)</f>
        <v>7400</v>
      </c>
      <c r="I9" s="7">
        <f>AVERAGE(E9,F9,G9)</f>
        <v>2466.6666666666665</v>
      </c>
      <c r="J9" s="4" t="str">
        <f>CONCATENATE(B9, "   ",C9)</f>
        <v>Malak   Parikh</v>
      </c>
    </row>
    <row r="10" spans="1:11" x14ac:dyDescent="0.25">
      <c r="D10" s="1"/>
    </row>
    <row r="14" spans="1:11" x14ac:dyDescent="0.25">
      <c r="A14" s="5" t="s">
        <v>0</v>
      </c>
      <c r="B14" s="5" t="s">
        <v>1</v>
      </c>
      <c r="C14" s="5" t="s">
        <v>2</v>
      </c>
      <c r="D14" s="5" t="s">
        <v>3</v>
      </c>
      <c r="E14" s="5" t="s">
        <v>4</v>
      </c>
      <c r="F14" s="5" t="s">
        <v>5</v>
      </c>
      <c r="G14" s="36" t="s">
        <v>6</v>
      </c>
      <c r="H14" s="5" t="s">
        <v>7</v>
      </c>
      <c r="I14" s="5" t="s">
        <v>8</v>
      </c>
      <c r="J14" s="6" t="s">
        <v>15</v>
      </c>
      <c r="K14" s="19" t="s">
        <v>79</v>
      </c>
    </row>
    <row r="15" spans="1:11" x14ac:dyDescent="0.25">
      <c r="A15" s="2">
        <v>1</v>
      </c>
      <c r="B15" s="7" t="s">
        <v>9</v>
      </c>
      <c r="C15" s="7" t="s">
        <v>13</v>
      </c>
      <c r="D15" s="7">
        <v>42030</v>
      </c>
      <c r="E15" s="7">
        <v>1500</v>
      </c>
      <c r="F15" s="7">
        <v>1200</v>
      </c>
      <c r="G15" s="37">
        <v>1500</v>
      </c>
      <c r="H15">
        <f>SUM(E15,F15,G15)</f>
        <v>4200</v>
      </c>
      <c r="I15">
        <f>AVERAGE(E15,F15,G15)</f>
        <v>1400</v>
      </c>
      <c r="J15" s="4" t="str">
        <f>CONCATENATE(B15, " ",C15)</f>
        <v>Meshwa Patel</v>
      </c>
      <c r="K15" s="13">
        <f>SUM(H15*20%)</f>
        <v>840</v>
      </c>
    </row>
    <row r="16" spans="1:11" x14ac:dyDescent="0.25">
      <c r="A16" s="2">
        <v>2</v>
      </c>
      <c r="B16" s="7" t="s">
        <v>10</v>
      </c>
      <c r="C16" s="7" t="s">
        <v>13</v>
      </c>
      <c r="D16" s="7">
        <v>42924</v>
      </c>
      <c r="E16" s="7">
        <v>1700</v>
      </c>
      <c r="F16" s="7">
        <v>1800</v>
      </c>
      <c r="G16" s="37">
        <v>2000</v>
      </c>
      <c r="H16">
        <f>SUM(E16,F16,G16)</f>
        <v>5500</v>
      </c>
      <c r="I16" s="16">
        <f t="shared" ref="I16:I19" si="0">AVERAGE(E16,F16,G16)</f>
        <v>1833.3333333333333</v>
      </c>
      <c r="J16" s="4" t="str">
        <f>CONCATENATE(B16, "  ",C16)</f>
        <v>Parth  Patel</v>
      </c>
      <c r="K16" s="13">
        <f t="shared" ref="K16:K19" si="1">SUM(H16*20%)</f>
        <v>1100</v>
      </c>
    </row>
    <row r="17" spans="1:11" x14ac:dyDescent="0.25">
      <c r="A17" s="2">
        <v>3</v>
      </c>
      <c r="B17" s="7" t="s">
        <v>11</v>
      </c>
      <c r="C17" s="7" t="s">
        <v>13</v>
      </c>
      <c r="D17" s="7">
        <v>41124</v>
      </c>
      <c r="E17" s="7">
        <v>1800</v>
      </c>
      <c r="F17" s="7">
        <v>1500</v>
      </c>
      <c r="G17" s="37">
        <v>1900</v>
      </c>
      <c r="H17">
        <f t="shared" ref="H17:H19" si="2">SUM(E17,F17,G17)</f>
        <v>5200</v>
      </c>
      <c r="I17" s="16">
        <f t="shared" si="0"/>
        <v>1733.3333333333333</v>
      </c>
      <c r="J17" s="4" t="str">
        <f>CONCATENATE(B17, "   ",C17)</f>
        <v>Kunj   Patel</v>
      </c>
      <c r="K17" s="13">
        <f t="shared" si="1"/>
        <v>1040</v>
      </c>
    </row>
    <row r="18" spans="1:11" ht="30" x14ac:dyDescent="0.25">
      <c r="A18" s="2">
        <v>4</v>
      </c>
      <c r="B18" s="7" t="s">
        <v>11</v>
      </c>
      <c r="C18" s="7" t="s">
        <v>13</v>
      </c>
      <c r="D18" s="7">
        <v>43402</v>
      </c>
      <c r="E18" s="7">
        <v>1200</v>
      </c>
      <c r="F18" s="7">
        <v>1500</v>
      </c>
      <c r="G18" s="37">
        <v>1800</v>
      </c>
      <c r="H18" s="18">
        <f t="shared" si="2"/>
        <v>4500</v>
      </c>
      <c r="I18" s="18">
        <f t="shared" si="0"/>
        <v>1500</v>
      </c>
      <c r="J18" s="17" t="s">
        <v>78</v>
      </c>
      <c r="K18" s="13">
        <f t="shared" si="1"/>
        <v>900</v>
      </c>
    </row>
    <row r="19" spans="1:11" x14ac:dyDescent="0.25">
      <c r="A19" s="2">
        <v>5</v>
      </c>
      <c r="B19" s="7" t="s">
        <v>12</v>
      </c>
      <c r="C19" s="7" t="s">
        <v>14</v>
      </c>
      <c r="D19" s="7">
        <v>43899</v>
      </c>
      <c r="E19" s="7">
        <v>2000</v>
      </c>
      <c r="F19" s="7">
        <v>2500</v>
      </c>
      <c r="G19" s="37">
        <v>2900</v>
      </c>
      <c r="H19">
        <f t="shared" si="2"/>
        <v>7400</v>
      </c>
      <c r="I19" s="16">
        <f t="shared" si="0"/>
        <v>2466.6666666666665</v>
      </c>
      <c r="J19" s="4" t="str">
        <f>CONCATENATE(B19, "   ",C19)</f>
        <v>Malak   Parikh</v>
      </c>
      <c r="K19" s="13">
        <f t="shared" si="1"/>
        <v>1480</v>
      </c>
    </row>
  </sheetData>
  <mergeCells count="1">
    <mergeCell ref="A1:J2"/>
  </mergeCells>
  <conditionalFormatting sqref="H4:H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9">
    <cfRule type="duplicateValues" dxfId="3" priority="4"/>
  </conditionalFormatting>
  <conditionalFormatting sqref="H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">
    <cfRule type="duplicateValues" dxfId="2" priority="2"/>
  </conditionalFormatting>
  <conditionalFormatting sqref="J15:J19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I22" sqref="I22"/>
    </sheetView>
  </sheetViews>
  <sheetFormatPr defaultRowHeight="15" x14ac:dyDescent="0.25"/>
  <cols>
    <col min="1" max="1" width="9.85546875" bestFit="1" customWidth="1"/>
    <col min="2" max="2" width="8.85546875" bestFit="1" customWidth="1"/>
    <col min="3" max="3" width="9.5703125" bestFit="1" customWidth="1"/>
    <col min="4" max="4" width="14.140625" bestFit="1" customWidth="1"/>
    <col min="5" max="5" width="16.42578125" bestFit="1" customWidth="1"/>
    <col min="6" max="6" width="13.42578125" bestFit="1" customWidth="1"/>
  </cols>
  <sheetData>
    <row r="1" spans="1:6" x14ac:dyDescent="0.25">
      <c r="A1" s="15" t="s">
        <v>61</v>
      </c>
      <c r="B1" s="15" t="s">
        <v>74</v>
      </c>
      <c r="C1" s="15" t="s">
        <v>75</v>
      </c>
      <c r="D1" s="15" t="s">
        <v>77</v>
      </c>
      <c r="E1" s="15" t="s">
        <v>76</v>
      </c>
      <c r="F1" s="15" t="s">
        <v>80</v>
      </c>
    </row>
    <row r="2" spans="1:6" x14ac:dyDescent="0.25">
      <c r="A2" t="s">
        <v>62</v>
      </c>
      <c r="B2" s="20">
        <v>5</v>
      </c>
      <c r="C2" s="21">
        <v>20</v>
      </c>
      <c r="D2" s="21">
        <v>2</v>
      </c>
      <c r="E2" s="21">
        <v>20</v>
      </c>
      <c r="F2" s="20">
        <f>SUM(B2,C2,D2,E2)</f>
        <v>47</v>
      </c>
    </row>
    <row r="3" spans="1:6" x14ac:dyDescent="0.25">
      <c r="A3" t="s">
        <v>63</v>
      </c>
      <c r="B3" s="20">
        <v>10</v>
      </c>
      <c r="C3" s="21">
        <v>5</v>
      </c>
      <c r="D3" s="21">
        <v>3</v>
      </c>
      <c r="E3" s="21">
        <v>30</v>
      </c>
      <c r="F3" s="20">
        <f t="shared" ref="F3:F13" si="0">SUM(B3,C3,D3,E3)</f>
        <v>48</v>
      </c>
    </row>
    <row r="4" spans="1:6" x14ac:dyDescent="0.25">
      <c r="A4" t="s">
        <v>64</v>
      </c>
      <c r="B4" s="20">
        <v>15</v>
      </c>
      <c r="C4" s="21">
        <v>15</v>
      </c>
      <c r="D4" s="21">
        <v>5</v>
      </c>
      <c r="E4" s="21">
        <v>36</v>
      </c>
      <c r="F4" s="20">
        <f t="shared" si="0"/>
        <v>71</v>
      </c>
    </row>
    <row r="5" spans="1:6" x14ac:dyDescent="0.25">
      <c r="A5" t="s">
        <v>65</v>
      </c>
      <c r="B5" s="20">
        <v>20</v>
      </c>
      <c r="C5" s="21">
        <v>20</v>
      </c>
      <c r="D5" s="21">
        <v>9</v>
      </c>
      <c r="E5" s="21">
        <v>85</v>
      </c>
      <c r="F5" s="20">
        <f t="shared" si="0"/>
        <v>134</v>
      </c>
    </row>
    <row r="6" spans="1:6" x14ac:dyDescent="0.25">
      <c r="A6" t="s">
        <v>66</v>
      </c>
      <c r="B6" s="20">
        <v>25</v>
      </c>
      <c r="C6" s="21">
        <v>45</v>
      </c>
      <c r="D6" s="21">
        <v>40</v>
      </c>
      <c r="E6" s="21">
        <v>21</v>
      </c>
      <c r="F6" s="20">
        <f t="shared" si="0"/>
        <v>131</v>
      </c>
    </row>
    <row r="7" spans="1:6" x14ac:dyDescent="0.25">
      <c r="A7" t="s">
        <v>67</v>
      </c>
      <c r="B7" s="20">
        <v>30</v>
      </c>
      <c r="C7" s="21">
        <v>63</v>
      </c>
      <c r="D7" s="21">
        <v>12</v>
      </c>
      <c r="E7" s="21">
        <v>45</v>
      </c>
      <c r="F7" s="20">
        <f t="shared" si="0"/>
        <v>150</v>
      </c>
    </row>
    <row r="8" spans="1:6" x14ac:dyDescent="0.25">
      <c r="A8" t="s">
        <v>68</v>
      </c>
      <c r="B8" s="20">
        <v>35</v>
      </c>
      <c r="C8" s="21">
        <v>2</v>
      </c>
      <c r="D8" s="21">
        <v>15</v>
      </c>
      <c r="E8" s="21">
        <v>63</v>
      </c>
      <c r="F8" s="20">
        <f t="shared" si="0"/>
        <v>115</v>
      </c>
    </row>
    <row r="9" spans="1:6" x14ac:dyDescent="0.25">
      <c r="A9" t="s">
        <v>69</v>
      </c>
      <c r="B9" s="20">
        <v>40</v>
      </c>
      <c r="C9" s="21">
        <v>12</v>
      </c>
      <c r="D9" s="21">
        <v>28</v>
      </c>
      <c r="E9" s="21">
        <v>62</v>
      </c>
      <c r="F9" s="20">
        <f t="shared" si="0"/>
        <v>142</v>
      </c>
    </row>
    <row r="10" spans="1:6" x14ac:dyDescent="0.25">
      <c r="A10" t="s">
        <v>70</v>
      </c>
      <c r="B10" s="20">
        <v>45</v>
      </c>
      <c r="C10" s="21">
        <v>23</v>
      </c>
      <c r="D10" s="21">
        <v>63</v>
      </c>
      <c r="E10" s="21">
        <v>95</v>
      </c>
      <c r="F10" s="20">
        <f t="shared" si="0"/>
        <v>226</v>
      </c>
    </row>
    <row r="11" spans="1:6" x14ac:dyDescent="0.25">
      <c r="A11" t="s">
        <v>71</v>
      </c>
      <c r="B11" s="20">
        <v>50</v>
      </c>
      <c r="C11" s="21">
        <v>58</v>
      </c>
      <c r="D11" s="21">
        <v>35</v>
      </c>
      <c r="E11" s="21">
        <v>85</v>
      </c>
      <c r="F11" s="20">
        <f t="shared" si="0"/>
        <v>228</v>
      </c>
    </row>
    <row r="12" spans="1:6" x14ac:dyDescent="0.25">
      <c r="A12" t="s">
        <v>72</v>
      </c>
      <c r="B12" s="20">
        <v>55</v>
      </c>
      <c r="C12" s="21">
        <v>22</v>
      </c>
      <c r="D12" s="21">
        <v>25</v>
      </c>
      <c r="E12" s="21">
        <v>75</v>
      </c>
      <c r="F12" s="20">
        <f t="shared" si="0"/>
        <v>177</v>
      </c>
    </row>
    <row r="13" spans="1:6" x14ac:dyDescent="0.25">
      <c r="A13" t="s">
        <v>73</v>
      </c>
      <c r="B13" s="20">
        <v>60</v>
      </c>
      <c r="C13" s="21">
        <v>22</v>
      </c>
      <c r="D13" s="21">
        <v>6</v>
      </c>
      <c r="E13" s="21">
        <v>451</v>
      </c>
      <c r="F13" s="20">
        <f t="shared" si="0"/>
        <v>539</v>
      </c>
    </row>
    <row r="14" spans="1:6" x14ac:dyDescent="0.25">
      <c r="B14" s="20"/>
    </row>
    <row r="15" spans="1:6" x14ac:dyDescent="0.25">
      <c r="A15" t="s">
        <v>81</v>
      </c>
      <c r="B15" s="20">
        <f>SUM(B2,B4,B5,B6,B7,B8,B9,B10,B12,B11,B13)</f>
        <v>380</v>
      </c>
      <c r="C15" s="20">
        <f t="shared" ref="C15:F15" si="1">SUM(C2,C4,C5,C6,C7,C8,C9,C10,C12,C11,C13)</f>
        <v>302</v>
      </c>
      <c r="D15" s="20">
        <f t="shared" si="1"/>
        <v>240</v>
      </c>
      <c r="E15" s="20">
        <f t="shared" si="1"/>
        <v>1038</v>
      </c>
      <c r="F15" s="20">
        <f t="shared" si="1"/>
        <v>1960</v>
      </c>
    </row>
    <row r="16" spans="1:6" x14ac:dyDescent="0.25">
      <c r="A16" t="s">
        <v>79</v>
      </c>
      <c r="B16" s="20">
        <f>SUM(B15*20%)</f>
        <v>76</v>
      </c>
      <c r="C16" s="20">
        <f t="shared" ref="C16:F16" si="2">SUM(C15*20%)</f>
        <v>60.400000000000006</v>
      </c>
      <c r="D16" s="20">
        <f t="shared" si="2"/>
        <v>48</v>
      </c>
      <c r="E16" s="20">
        <f t="shared" si="2"/>
        <v>207.60000000000002</v>
      </c>
      <c r="F16" s="20">
        <f t="shared" si="2"/>
        <v>392</v>
      </c>
    </row>
    <row r="17" spans="1:6" x14ac:dyDescent="0.25">
      <c r="A17" t="s">
        <v>82</v>
      </c>
      <c r="B17" s="20">
        <f>SUM(B15,B16)</f>
        <v>456</v>
      </c>
      <c r="C17" s="20">
        <f t="shared" ref="C17:F17" si="3">SUM(C15,C16)</f>
        <v>362.4</v>
      </c>
      <c r="D17" s="20">
        <f t="shared" si="3"/>
        <v>288</v>
      </c>
      <c r="E17" s="20">
        <f t="shared" si="3"/>
        <v>1245.5999999999999</v>
      </c>
      <c r="F17" s="20">
        <f t="shared" si="3"/>
        <v>2352</v>
      </c>
    </row>
    <row r="19" spans="1:6" x14ac:dyDescent="0.25">
      <c r="A19" t="s">
        <v>83</v>
      </c>
      <c r="B19" s="20">
        <f>AVERAGE(B2:B13)</f>
        <v>32.5</v>
      </c>
      <c r="C19" s="20">
        <f t="shared" ref="C19:E19" si="4">AVERAGE(C2:C13)</f>
        <v>25.583333333333332</v>
      </c>
      <c r="D19" s="20">
        <f t="shared" si="4"/>
        <v>20.25</v>
      </c>
      <c r="E19" s="20">
        <f t="shared" si="4"/>
        <v>89</v>
      </c>
      <c r="F19" s="20"/>
    </row>
    <row r="20" spans="1:6" x14ac:dyDescent="0.25">
      <c r="A20" s="14" t="s">
        <v>85</v>
      </c>
      <c r="B20" s="22">
        <f>MIN(B2:B13)</f>
        <v>5</v>
      </c>
      <c r="C20" s="22">
        <f t="shared" ref="C20:E20" si="5">MIN(C2:C13)</f>
        <v>2</v>
      </c>
      <c r="D20" s="22">
        <f t="shared" si="5"/>
        <v>2</v>
      </c>
      <c r="E20" s="22">
        <f t="shared" si="5"/>
        <v>20</v>
      </c>
      <c r="F20" s="22"/>
    </row>
    <row r="21" spans="1:6" x14ac:dyDescent="0.25">
      <c r="A21" t="s">
        <v>84</v>
      </c>
      <c r="B21" s="20">
        <f>MAX(B2:B13)</f>
        <v>60</v>
      </c>
      <c r="C21" s="20">
        <f t="shared" ref="C21:E21" si="6">MAX(C2:C13)</f>
        <v>63</v>
      </c>
      <c r="D21" s="20">
        <f t="shared" si="6"/>
        <v>63</v>
      </c>
      <c r="E21" s="20">
        <f t="shared" si="6"/>
        <v>451</v>
      </c>
      <c r="F21" s="20"/>
    </row>
    <row r="22" spans="1:6" x14ac:dyDescent="0.25">
      <c r="A22" t="s">
        <v>86</v>
      </c>
      <c r="B22" s="13">
        <f>COUNT(B2:B13)</f>
        <v>12</v>
      </c>
      <c r="C22" s="13">
        <f>COUNT(C2:C13)</f>
        <v>12</v>
      </c>
      <c r="D22" s="13">
        <f t="shared" ref="D22:E22" si="7">COUNT(D2:D13)</f>
        <v>12</v>
      </c>
      <c r="E22" s="13">
        <f t="shared" si="7"/>
        <v>12</v>
      </c>
      <c r="F22" s="13"/>
    </row>
    <row r="23" spans="1:6" x14ac:dyDescent="0.25">
      <c r="A23" t="s">
        <v>87</v>
      </c>
      <c r="B23" s="20">
        <f>MEDIAN(B2:B13)</f>
        <v>32.5</v>
      </c>
      <c r="C23" s="20">
        <f t="shared" ref="C23:E23" si="8">MEDIAN(C2:C13)</f>
        <v>21</v>
      </c>
      <c r="D23" s="20">
        <f t="shared" si="8"/>
        <v>13.5</v>
      </c>
      <c r="E23" s="20">
        <f t="shared" si="8"/>
        <v>62.5</v>
      </c>
      <c r="F23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130" zoomScaleNormal="130" workbookViewId="0">
      <selection activeCell="J13" sqref="J13:J19"/>
    </sheetView>
  </sheetViews>
  <sheetFormatPr defaultRowHeight="15" x14ac:dyDescent="0.25"/>
  <cols>
    <col min="1" max="1" width="11.140625" bestFit="1" customWidth="1"/>
    <col min="2" max="2" width="12.28515625" bestFit="1" customWidth="1"/>
    <col min="3" max="3" width="9" bestFit="1" customWidth="1"/>
    <col min="4" max="4" width="10" bestFit="1" customWidth="1"/>
    <col min="5" max="6" width="15" bestFit="1" customWidth="1"/>
    <col min="7" max="7" width="14" bestFit="1" customWidth="1"/>
    <col min="10" max="10" width="11.140625" bestFit="1" customWidth="1"/>
    <col min="11" max="11" width="10.7109375" customWidth="1"/>
  </cols>
  <sheetData>
    <row r="1" spans="1:11" x14ac:dyDescent="0.25">
      <c r="A1" s="35" t="s">
        <v>21</v>
      </c>
      <c r="B1" s="35"/>
      <c r="C1" s="35"/>
      <c r="D1" s="35"/>
      <c r="E1" s="35"/>
      <c r="F1" s="35"/>
      <c r="G1" s="35"/>
    </row>
    <row r="3" spans="1:11" x14ac:dyDescent="0.25">
      <c r="A3" s="9" t="s">
        <v>22</v>
      </c>
      <c r="B3" s="9" t="s">
        <v>23</v>
      </c>
      <c r="C3" s="9" t="s">
        <v>24</v>
      </c>
      <c r="D3" s="9" t="s">
        <v>25</v>
      </c>
      <c r="E3" s="9" t="s">
        <v>26</v>
      </c>
      <c r="F3" s="9" t="s">
        <v>27</v>
      </c>
      <c r="G3" s="9" t="s">
        <v>28</v>
      </c>
      <c r="J3" s="9" t="s">
        <v>22</v>
      </c>
      <c r="K3" s="9" t="s">
        <v>28</v>
      </c>
    </row>
    <row r="4" spans="1:11" x14ac:dyDescent="0.25">
      <c r="A4" s="10" t="s">
        <v>29</v>
      </c>
      <c r="B4" s="10" t="s">
        <v>30</v>
      </c>
      <c r="C4" s="10">
        <v>16</v>
      </c>
      <c r="D4" s="10">
        <v>10</v>
      </c>
      <c r="E4" s="10">
        <v>84</v>
      </c>
      <c r="F4" s="10">
        <v>79</v>
      </c>
      <c r="G4" s="10">
        <v>81</v>
      </c>
      <c r="J4" t="s">
        <v>31</v>
      </c>
      <c r="K4">
        <f>VLOOKUP(Table2[[#This Row],[Name]],Table1[#All],7,0)</f>
        <v>98</v>
      </c>
    </row>
    <row r="5" spans="1:11" x14ac:dyDescent="0.25">
      <c r="A5" s="10" t="s">
        <v>32</v>
      </c>
      <c r="B5" s="10" t="s">
        <v>30</v>
      </c>
      <c r="C5" s="10">
        <v>11</v>
      </c>
      <c r="D5" s="10">
        <v>5</v>
      </c>
      <c r="E5" s="10">
        <v>82</v>
      </c>
      <c r="F5" s="10">
        <v>83</v>
      </c>
      <c r="G5" s="10">
        <v>91</v>
      </c>
      <c r="J5" t="s">
        <v>33</v>
      </c>
      <c r="K5">
        <f>VLOOKUP(Table2[[#This Row],[Name]],Table1[#All],7,0)</f>
        <v>96</v>
      </c>
    </row>
    <row r="6" spans="1:11" x14ac:dyDescent="0.25">
      <c r="A6" s="10" t="s">
        <v>34</v>
      </c>
      <c r="B6" s="10" t="s">
        <v>35</v>
      </c>
      <c r="C6" s="10">
        <v>15</v>
      </c>
      <c r="D6" s="10">
        <v>8</v>
      </c>
      <c r="E6" s="10">
        <v>81</v>
      </c>
      <c r="F6" s="10">
        <v>78</v>
      </c>
      <c r="G6" s="10">
        <v>88</v>
      </c>
      <c r="J6" t="s">
        <v>36</v>
      </c>
      <c r="K6">
        <f>VLOOKUP(Table2[[#This Row],[Name]],Table1[#All],7,0)</f>
        <v>89</v>
      </c>
    </row>
    <row r="7" spans="1:11" x14ac:dyDescent="0.25">
      <c r="A7" s="10" t="s">
        <v>37</v>
      </c>
      <c r="B7" s="10" t="s">
        <v>30</v>
      </c>
      <c r="C7" s="10">
        <v>14</v>
      </c>
      <c r="D7" s="10">
        <v>8</v>
      </c>
      <c r="E7" s="10">
        <v>70</v>
      </c>
      <c r="F7" s="10">
        <v>75</v>
      </c>
      <c r="G7" s="10">
        <v>79</v>
      </c>
      <c r="J7" t="s">
        <v>38</v>
      </c>
      <c r="K7">
        <f>VLOOKUP(Table2[[#This Row],[Name]],Table1[#All],7,0)</f>
        <v>80</v>
      </c>
    </row>
    <row r="8" spans="1:11" x14ac:dyDescent="0.25">
      <c r="A8" s="10" t="s">
        <v>33</v>
      </c>
      <c r="B8" s="10" t="s">
        <v>35</v>
      </c>
      <c r="C8" s="10">
        <v>16</v>
      </c>
      <c r="D8" s="10">
        <v>10</v>
      </c>
      <c r="E8" s="10">
        <v>88</v>
      </c>
      <c r="F8" s="10">
        <v>92</v>
      </c>
      <c r="G8" s="10">
        <v>96</v>
      </c>
      <c r="J8" t="s">
        <v>29</v>
      </c>
      <c r="K8">
        <f>VLOOKUP(Table2[[#This Row],[Name]],Table1[#All],7,0)</f>
        <v>81</v>
      </c>
    </row>
    <row r="9" spans="1:11" x14ac:dyDescent="0.25">
      <c r="A9" s="10" t="s">
        <v>38</v>
      </c>
      <c r="B9" s="10" t="s">
        <v>30</v>
      </c>
      <c r="C9" s="10">
        <v>16</v>
      </c>
      <c r="D9" s="10">
        <v>10</v>
      </c>
      <c r="E9" s="10">
        <v>82</v>
      </c>
      <c r="F9" s="10">
        <v>81</v>
      </c>
      <c r="G9" s="10">
        <v>80</v>
      </c>
    </row>
    <row r="10" spans="1:11" x14ac:dyDescent="0.25">
      <c r="A10" s="10" t="s">
        <v>39</v>
      </c>
      <c r="B10" s="10" t="s">
        <v>35</v>
      </c>
      <c r="C10" s="10">
        <v>14</v>
      </c>
      <c r="D10" s="10">
        <v>8</v>
      </c>
      <c r="E10" s="10">
        <v>90</v>
      </c>
      <c r="F10" s="10">
        <v>86</v>
      </c>
      <c r="G10" s="10">
        <v>89</v>
      </c>
    </row>
    <row r="11" spans="1:11" x14ac:dyDescent="0.25">
      <c r="A11" s="10" t="s">
        <v>40</v>
      </c>
      <c r="B11" s="10" t="s">
        <v>30</v>
      </c>
      <c r="C11" s="10">
        <v>15</v>
      </c>
      <c r="D11" s="10">
        <v>9</v>
      </c>
      <c r="E11" s="10">
        <v>87</v>
      </c>
      <c r="F11" s="10">
        <v>89</v>
      </c>
      <c r="G11" s="10">
        <v>96</v>
      </c>
    </row>
    <row r="12" spans="1:11" x14ac:dyDescent="0.25">
      <c r="A12" s="10" t="s">
        <v>41</v>
      </c>
      <c r="B12" s="10" t="s">
        <v>35</v>
      </c>
      <c r="C12" s="10">
        <v>17</v>
      </c>
      <c r="D12" s="10">
        <v>10</v>
      </c>
      <c r="E12" s="10">
        <v>70</v>
      </c>
      <c r="F12" s="10">
        <v>90</v>
      </c>
      <c r="G12" s="10">
        <v>92</v>
      </c>
    </row>
    <row r="13" spans="1:11" x14ac:dyDescent="0.25">
      <c r="A13" s="10" t="s">
        <v>38</v>
      </c>
      <c r="B13" s="10" t="s">
        <v>30</v>
      </c>
      <c r="C13" s="10">
        <v>11</v>
      </c>
      <c r="D13" s="10">
        <v>6</v>
      </c>
      <c r="E13" s="10">
        <v>91</v>
      </c>
      <c r="F13" s="10">
        <v>81</v>
      </c>
      <c r="G13" s="10">
        <v>95</v>
      </c>
    </row>
    <row r="14" spans="1:11" x14ac:dyDescent="0.25">
      <c r="A14" s="10" t="s">
        <v>36</v>
      </c>
      <c r="B14" s="10" t="s">
        <v>30</v>
      </c>
      <c r="C14" s="10">
        <v>12</v>
      </c>
      <c r="D14" s="10">
        <v>7</v>
      </c>
      <c r="E14" s="10">
        <v>86</v>
      </c>
      <c r="F14" s="10">
        <v>92</v>
      </c>
      <c r="G14" s="10">
        <v>89</v>
      </c>
    </row>
    <row r="15" spans="1:11" x14ac:dyDescent="0.25">
      <c r="A15" s="10" t="s">
        <v>42</v>
      </c>
      <c r="B15" s="10" t="s">
        <v>35</v>
      </c>
      <c r="C15" s="10">
        <v>16</v>
      </c>
      <c r="D15" s="10">
        <v>10</v>
      </c>
      <c r="E15" s="10">
        <v>81</v>
      </c>
      <c r="F15" s="10">
        <v>80</v>
      </c>
      <c r="G15" s="10">
        <v>87</v>
      </c>
    </row>
    <row r="16" spans="1:11" x14ac:dyDescent="0.25">
      <c r="A16" s="10" t="s">
        <v>43</v>
      </c>
      <c r="B16" s="10" t="s">
        <v>35</v>
      </c>
      <c r="C16" s="10">
        <v>11</v>
      </c>
      <c r="D16" s="10">
        <v>6</v>
      </c>
      <c r="E16" s="10">
        <v>88</v>
      </c>
      <c r="F16" s="10">
        <v>90</v>
      </c>
      <c r="G16" s="10">
        <v>92</v>
      </c>
    </row>
    <row r="17" spans="1:7" x14ac:dyDescent="0.25">
      <c r="A17" s="10" t="s">
        <v>44</v>
      </c>
      <c r="B17" s="10" t="s">
        <v>35</v>
      </c>
      <c r="C17" s="10">
        <v>16</v>
      </c>
      <c r="D17" s="10">
        <v>10</v>
      </c>
      <c r="E17" s="10">
        <v>70</v>
      </c>
      <c r="F17" s="10">
        <v>87</v>
      </c>
      <c r="G17" s="10">
        <v>85</v>
      </c>
    </row>
    <row r="18" spans="1:7" x14ac:dyDescent="0.25">
      <c r="A18" s="10" t="s">
        <v>31</v>
      </c>
      <c r="B18" s="10" t="s">
        <v>35</v>
      </c>
      <c r="C18" s="10">
        <v>14</v>
      </c>
      <c r="D18" s="10">
        <v>8</v>
      </c>
      <c r="E18" s="10">
        <v>91</v>
      </c>
      <c r="F18" s="10">
        <v>96</v>
      </c>
      <c r="G18" s="10">
        <v>98</v>
      </c>
    </row>
  </sheetData>
  <mergeCells count="1">
    <mergeCell ref="A1:G1"/>
  </mergeCells>
  <conditionalFormatting sqref="A3:A18">
    <cfRule type="duplicateValues" dxfId="0" priority="2"/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130" zoomScaleNormal="130" workbookViewId="0">
      <selection activeCell="K3" sqref="K3"/>
    </sheetView>
  </sheetViews>
  <sheetFormatPr defaultRowHeight="15" x14ac:dyDescent="0.25"/>
  <cols>
    <col min="1" max="1" width="11.140625" bestFit="1" customWidth="1"/>
    <col min="6" max="7" width="11.85546875" customWidth="1"/>
    <col min="8" max="8" width="10.7109375" customWidth="1"/>
  </cols>
  <sheetData>
    <row r="1" spans="1:8" x14ac:dyDescent="0.25">
      <c r="A1" s="35" t="s">
        <v>45</v>
      </c>
      <c r="B1" s="35"/>
      <c r="C1" s="35"/>
      <c r="D1" s="35"/>
      <c r="E1" s="35"/>
      <c r="F1" s="35"/>
      <c r="G1" s="35"/>
      <c r="H1" s="35"/>
    </row>
    <row r="3" spans="1:8" x14ac:dyDescent="0.25">
      <c r="A3" s="9" t="s">
        <v>22</v>
      </c>
      <c r="B3" s="9" t="s">
        <v>23</v>
      </c>
      <c r="C3" s="9" t="s">
        <v>24</v>
      </c>
      <c r="D3" s="9" t="s">
        <v>25</v>
      </c>
      <c r="E3" s="9" t="s">
        <v>46</v>
      </c>
      <c r="F3" s="9" t="s">
        <v>26</v>
      </c>
      <c r="G3" s="9" t="s">
        <v>27</v>
      </c>
      <c r="H3" s="9" t="s">
        <v>28</v>
      </c>
    </row>
    <row r="4" spans="1:8" x14ac:dyDescent="0.25">
      <c r="A4" s="10" t="s">
        <v>29</v>
      </c>
      <c r="B4" s="10" t="s">
        <v>30</v>
      </c>
      <c r="C4" s="10">
        <v>16</v>
      </c>
      <c r="D4" s="10">
        <v>10</v>
      </c>
      <c r="E4" s="10" t="s">
        <v>47</v>
      </c>
      <c r="F4" s="10">
        <v>84</v>
      </c>
      <c r="G4" s="10">
        <v>79</v>
      </c>
      <c r="H4" s="10">
        <v>100</v>
      </c>
    </row>
    <row r="5" spans="1:8" x14ac:dyDescent="0.25">
      <c r="A5" s="10" t="s">
        <v>32</v>
      </c>
      <c r="B5" s="10" t="s">
        <v>30</v>
      </c>
      <c r="C5" s="10">
        <v>11</v>
      </c>
      <c r="D5" s="10">
        <v>5</v>
      </c>
      <c r="E5" s="10" t="s">
        <v>48</v>
      </c>
      <c r="F5" s="10">
        <v>82</v>
      </c>
      <c r="G5" s="10">
        <v>83</v>
      </c>
      <c r="H5" s="10">
        <v>91</v>
      </c>
    </row>
    <row r="6" spans="1:8" x14ac:dyDescent="0.25">
      <c r="A6" s="10" t="s">
        <v>34</v>
      </c>
      <c r="B6" s="10" t="s">
        <v>35</v>
      </c>
      <c r="C6" s="10">
        <v>15</v>
      </c>
      <c r="D6" s="10">
        <v>8</v>
      </c>
      <c r="E6" s="10" t="s">
        <v>49</v>
      </c>
      <c r="F6" s="10">
        <v>81</v>
      </c>
      <c r="G6" s="10">
        <v>78</v>
      </c>
      <c r="H6" s="10">
        <v>88</v>
      </c>
    </row>
    <row r="7" spans="1:8" x14ac:dyDescent="0.25">
      <c r="A7" s="10" t="s">
        <v>37</v>
      </c>
      <c r="B7" s="10" t="s">
        <v>30</v>
      </c>
      <c r="C7" s="10">
        <v>14</v>
      </c>
      <c r="D7" s="10">
        <v>8</v>
      </c>
      <c r="E7" s="10" t="s">
        <v>47</v>
      </c>
      <c r="F7" s="10">
        <v>70</v>
      </c>
      <c r="G7" s="10">
        <v>75</v>
      </c>
      <c r="H7" s="10">
        <v>79</v>
      </c>
    </row>
    <row r="8" spans="1:8" x14ac:dyDescent="0.25">
      <c r="A8" s="10" t="s">
        <v>33</v>
      </c>
      <c r="B8" s="10" t="s">
        <v>35</v>
      </c>
      <c r="C8" s="10">
        <v>16</v>
      </c>
      <c r="D8" s="10">
        <v>10</v>
      </c>
      <c r="E8" s="10" t="s">
        <v>50</v>
      </c>
      <c r="F8" s="10">
        <v>88</v>
      </c>
      <c r="G8" s="10">
        <v>92</v>
      </c>
      <c r="H8" s="10">
        <v>96</v>
      </c>
    </row>
    <row r="9" spans="1:8" x14ac:dyDescent="0.25">
      <c r="A9" s="10" t="s">
        <v>38</v>
      </c>
      <c r="B9" s="10" t="s">
        <v>30</v>
      </c>
      <c r="C9" s="10">
        <v>16</v>
      </c>
      <c r="D9" s="10">
        <v>10</v>
      </c>
      <c r="E9" s="10" t="s">
        <v>47</v>
      </c>
      <c r="F9" s="10">
        <v>82</v>
      </c>
      <c r="G9" s="10">
        <v>81</v>
      </c>
      <c r="H9" s="10">
        <v>80</v>
      </c>
    </row>
    <row r="10" spans="1:8" x14ac:dyDescent="0.25">
      <c r="A10" s="10" t="s">
        <v>39</v>
      </c>
      <c r="B10" s="10" t="s">
        <v>35</v>
      </c>
      <c r="C10" s="10">
        <v>14</v>
      </c>
      <c r="D10" s="10">
        <v>8</v>
      </c>
      <c r="E10" s="10" t="s">
        <v>48</v>
      </c>
      <c r="F10" s="10">
        <v>90</v>
      </c>
      <c r="G10" s="10">
        <v>86</v>
      </c>
      <c r="H10" s="10">
        <v>89</v>
      </c>
    </row>
    <row r="11" spans="1:8" x14ac:dyDescent="0.25">
      <c r="A11" s="10" t="s">
        <v>40</v>
      </c>
      <c r="B11" s="10" t="s">
        <v>30</v>
      </c>
      <c r="C11" s="10">
        <v>15</v>
      </c>
      <c r="D11" s="10">
        <v>9</v>
      </c>
      <c r="E11" s="10" t="s">
        <v>50</v>
      </c>
      <c r="F11" s="10">
        <v>87</v>
      </c>
      <c r="G11" s="10">
        <v>89</v>
      </c>
      <c r="H11" s="10">
        <v>96</v>
      </c>
    </row>
    <row r="12" spans="1:8" x14ac:dyDescent="0.25">
      <c r="A12" s="10" t="s">
        <v>41</v>
      </c>
      <c r="B12" s="10" t="s">
        <v>35</v>
      </c>
      <c r="C12" s="10">
        <v>17</v>
      </c>
      <c r="D12" s="10">
        <v>10</v>
      </c>
      <c r="E12" s="10" t="s">
        <v>48</v>
      </c>
      <c r="F12" s="10">
        <v>70</v>
      </c>
      <c r="G12" s="10">
        <v>90</v>
      </c>
      <c r="H12" s="10">
        <v>92</v>
      </c>
    </row>
    <row r="13" spans="1:8" x14ac:dyDescent="0.25">
      <c r="A13" s="10" t="s">
        <v>36</v>
      </c>
      <c r="B13" s="10" t="s">
        <v>30</v>
      </c>
      <c r="C13" s="10">
        <v>12</v>
      </c>
      <c r="D13" s="10">
        <v>7</v>
      </c>
      <c r="E13" s="10" t="s">
        <v>49</v>
      </c>
      <c r="F13" s="10">
        <v>86</v>
      </c>
      <c r="G13" s="10">
        <v>92</v>
      </c>
      <c r="H13" s="10">
        <v>89</v>
      </c>
    </row>
    <row r="14" spans="1:8" x14ac:dyDescent="0.25">
      <c r="A14" s="10" t="s">
        <v>51</v>
      </c>
      <c r="B14" s="10" t="s">
        <v>30</v>
      </c>
      <c r="C14" s="10">
        <v>11</v>
      </c>
      <c r="D14" s="10">
        <v>6</v>
      </c>
      <c r="E14" s="10" t="s">
        <v>50</v>
      </c>
      <c r="F14" s="10">
        <v>91</v>
      </c>
      <c r="G14" s="10">
        <v>81</v>
      </c>
      <c r="H14" s="10">
        <v>94</v>
      </c>
    </row>
    <row r="15" spans="1:8" x14ac:dyDescent="0.25">
      <c r="A15" s="10" t="s">
        <v>52</v>
      </c>
      <c r="B15" s="10" t="s">
        <v>30</v>
      </c>
      <c r="C15" s="10">
        <v>16</v>
      </c>
      <c r="D15" s="10">
        <v>10</v>
      </c>
      <c r="E15" s="10" t="s">
        <v>50</v>
      </c>
      <c r="F15" s="10">
        <v>86</v>
      </c>
      <c r="G15" s="10">
        <v>81</v>
      </c>
      <c r="H15" s="10">
        <v>77</v>
      </c>
    </row>
    <row r="16" spans="1:8" x14ac:dyDescent="0.25">
      <c r="A16" s="10" t="s">
        <v>53</v>
      </c>
      <c r="B16" s="10" t="s">
        <v>30</v>
      </c>
      <c r="C16" s="10">
        <v>15</v>
      </c>
      <c r="D16" s="10">
        <v>9</v>
      </c>
      <c r="E16" s="10" t="s">
        <v>50</v>
      </c>
      <c r="F16" s="10">
        <v>87</v>
      </c>
      <c r="G16" s="10">
        <v>89</v>
      </c>
      <c r="H16" s="10">
        <v>95</v>
      </c>
    </row>
    <row r="17" spans="1:8" x14ac:dyDescent="0.25">
      <c r="A17" s="10" t="s">
        <v>54</v>
      </c>
      <c r="B17" s="10" t="s">
        <v>35</v>
      </c>
      <c r="C17" s="10">
        <v>15</v>
      </c>
      <c r="D17" s="10">
        <v>8</v>
      </c>
      <c r="E17" s="10" t="s">
        <v>48</v>
      </c>
      <c r="F17" s="10">
        <v>81</v>
      </c>
      <c r="G17" s="10">
        <v>90</v>
      </c>
      <c r="H17" s="10">
        <v>95</v>
      </c>
    </row>
    <row r="18" spans="1:8" x14ac:dyDescent="0.25">
      <c r="A18" s="10" t="s">
        <v>55</v>
      </c>
      <c r="B18" s="10" t="s">
        <v>35</v>
      </c>
      <c r="C18" s="10">
        <v>17</v>
      </c>
      <c r="D18" s="10">
        <v>10</v>
      </c>
      <c r="E18" s="10" t="s">
        <v>48</v>
      </c>
      <c r="F18" s="10">
        <v>70</v>
      </c>
      <c r="G18" s="10">
        <v>90</v>
      </c>
      <c r="H18" s="10">
        <v>92</v>
      </c>
    </row>
    <row r="19" spans="1:8" x14ac:dyDescent="0.25">
      <c r="A19" s="10" t="s">
        <v>56</v>
      </c>
      <c r="B19" s="10" t="s">
        <v>35</v>
      </c>
      <c r="C19" s="10">
        <v>12</v>
      </c>
      <c r="D19" s="10">
        <v>7</v>
      </c>
      <c r="E19" s="10" t="s">
        <v>49</v>
      </c>
      <c r="F19" s="10">
        <v>86</v>
      </c>
      <c r="G19" s="10">
        <v>92</v>
      </c>
      <c r="H19" s="10">
        <v>89</v>
      </c>
    </row>
    <row r="20" spans="1:8" x14ac:dyDescent="0.25">
      <c r="A20" s="10" t="s">
        <v>57</v>
      </c>
      <c r="B20" s="10" t="s">
        <v>35</v>
      </c>
      <c r="C20" s="10">
        <v>16</v>
      </c>
      <c r="D20" s="10">
        <v>10</v>
      </c>
      <c r="E20" s="10" t="s">
        <v>49</v>
      </c>
      <c r="F20" s="10">
        <v>81</v>
      </c>
      <c r="G20" s="10">
        <v>80</v>
      </c>
      <c r="H20" s="10">
        <v>87</v>
      </c>
    </row>
    <row r="21" spans="1:8" x14ac:dyDescent="0.25">
      <c r="A21" s="10" t="s">
        <v>42</v>
      </c>
      <c r="B21" s="10" t="s">
        <v>35</v>
      </c>
      <c r="C21" s="10">
        <v>16</v>
      </c>
      <c r="D21" s="10">
        <v>10</v>
      </c>
      <c r="E21" s="10" t="s">
        <v>49</v>
      </c>
      <c r="F21" s="10">
        <v>81</v>
      </c>
      <c r="G21" s="10">
        <v>80</v>
      </c>
      <c r="H21" s="10">
        <v>87</v>
      </c>
    </row>
    <row r="22" spans="1:8" x14ac:dyDescent="0.25">
      <c r="A22" s="10" t="s">
        <v>58</v>
      </c>
      <c r="B22" s="10" t="s">
        <v>30</v>
      </c>
      <c r="C22" s="10">
        <v>15</v>
      </c>
      <c r="D22" s="10">
        <v>9</v>
      </c>
      <c r="E22" s="10" t="s">
        <v>48</v>
      </c>
      <c r="F22" s="10">
        <v>87</v>
      </c>
      <c r="G22" s="10">
        <v>89</v>
      </c>
      <c r="H22" s="10">
        <v>95</v>
      </c>
    </row>
    <row r="23" spans="1:8" x14ac:dyDescent="0.25">
      <c r="A23" s="10" t="s">
        <v>43</v>
      </c>
      <c r="B23" s="10" t="s">
        <v>35</v>
      </c>
      <c r="C23" s="10">
        <v>11</v>
      </c>
      <c r="D23" s="10">
        <v>6</v>
      </c>
      <c r="E23" s="10" t="s">
        <v>48</v>
      </c>
      <c r="F23" s="10">
        <v>88</v>
      </c>
      <c r="G23" s="10">
        <v>90</v>
      </c>
      <c r="H23" s="10">
        <v>92</v>
      </c>
    </row>
    <row r="24" spans="1:8" x14ac:dyDescent="0.25">
      <c r="A24" s="10" t="s">
        <v>44</v>
      </c>
      <c r="B24" s="10" t="s">
        <v>35</v>
      </c>
      <c r="C24" s="10">
        <v>16</v>
      </c>
      <c r="D24" s="10">
        <v>10</v>
      </c>
      <c r="E24" s="10" t="s">
        <v>47</v>
      </c>
      <c r="F24" s="10">
        <v>70</v>
      </c>
      <c r="G24" s="10">
        <v>87</v>
      </c>
      <c r="H24" s="10">
        <v>85</v>
      </c>
    </row>
    <row r="25" spans="1:8" x14ac:dyDescent="0.25">
      <c r="A25" s="10" t="s">
        <v>31</v>
      </c>
      <c r="B25" s="10" t="s">
        <v>35</v>
      </c>
      <c r="C25" s="10">
        <v>14</v>
      </c>
      <c r="D25" s="10">
        <v>8</v>
      </c>
      <c r="E25" s="10" t="s">
        <v>50</v>
      </c>
      <c r="F25" s="10">
        <v>91</v>
      </c>
      <c r="G25" s="10">
        <v>96</v>
      </c>
      <c r="H25" s="10">
        <v>98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C22" sqref="C22"/>
    </sheetView>
  </sheetViews>
  <sheetFormatPr defaultRowHeight="15" x14ac:dyDescent="0.25"/>
  <cols>
    <col min="1" max="1" width="13.140625" bestFit="1" customWidth="1"/>
    <col min="2" max="2" width="10" bestFit="1" customWidth="1"/>
    <col min="3" max="3" width="16.140625" bestFit="1" customWidth="1"/>
  </cols>
  <sheetData>
    <row r="3" spans="1:3" x14ac:dyDescent="0.25">
      <c r="A3" s="11" t="s">
        <v>46</v>
      </c>
      <c r="B3" s="11" t="s">
        <v>23</v>
      </c>
      <c r="C3" t="s">
        <v>60</v>
      </c>
    </row>
    <row r="4" spans="1:3" x14ac:dyDescent="0.25">
      <c r="A4" t="s">
        <v>48</v>
      </c>
      <c r="B4" t="s">
        <v>35</v>
      </c>
      <c r="C4" s="12">
        <v>460</v>
      </c>
    </row>
    <row r="5" spans="1:3" x14ac:dyDescent="0.25">
      <c r="B5" t="s">
        <v>30</v>
      </c>
      <c r="C5" s="12">
        <v>186</v>
      </c>
    </row>
    <row r="6" spans="1:3" x14ac:dyDescent="0.25">
      <c r="A6" t="s">
        <v>50</v>
      </c>
      <c r="B6" t="s">
        <v>35</v>
      </c>
      <c r="C6" s="12">
        <v>194</v>
      </c>
    </row>
    <row r="7" spans="1:3" x14ac:dyDescent="0.25">
      <c r="B7" t="s">
        <v>30</v>
      </c>
      <c r="C7" s="12">
        <v>362</v>
      </c>
    </row>
    <row r="8" spans="1:3" x14ac:dyDescent="0.25">
      <c r="A8" t="s">
        <v>49</v>
      </c>
      <c r="B8" t="s">
        <v>35</v>
      </c>
      <c r="C8" s="12">
        <v>351</v>
      </c>
    </row>
    <row r="9" spans="1:3" x14ac:dyDescent="0.25">
      <c r="B9" t="s">
        <v>30</v>
      </c>
      <c r="C9" s="12">
        <v>89</v>
      </c>
    </row>
    <row r="10" spans="1:3" x14ac:dyDescent="0.25">
      <c r="A10" t="s">
        <v>47</v>
      </c>
      <c r="B10" t="s">
        <v>35</v>
      </c>
      <c r="C10" s="12">
        <v>85</v>
      </c>
    </row>
    <row r="11" spans="1:3" x14ac:dyDescent="0.25">
      <c r="B11" t="s">
        <v>30</v>
      </c>
      <c r="C11" s="12">
        <v>259</v>
      </c>
    </row>
    <row r="12" spans="1:3" x14ac:dyDescent="0.25">
      <c r="A12" t="s">
        <v>59</v>
      </c>
      <c r="C12" s="12">
        <v>1986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1"/>
  <sheetViews>
    <sheetView tabSelected="1" topLeftCell="U7" workbookViewId="0">
      <selection activeCell="AB27" sqref="AB27"/>
    </sheetView>
  </sheetViews>
  <sheetFormatPr defaultRowHeight="15" x14ac:dyDescent="0.25"/>
  <cols>
    <col min="1" max="1" width="19" bestFit="1" customWidth="1"/>
    <col min="2" max="2" width="15.42578125" customWidth="1"/>
    <col min="3" max="3" width="26.42578125" bestFit="1" customWidth="1"/>
    <col min="4" max="4" width="15.140625" bestFit="1" customWidth="1"/>
    <col min="5" max="5" width="8.42578125" customWidth="1"/>
    <col min="6" max="6" width="17.7109375" customWidth="1"/>
    <col min="7" max="7" width="15.7109375" customWidth="1"/>
    <col min="8" max="8" width="22.140625" customWidth="1"/>
    <col min="9" max="9" width="34.42578125" bestFit="1" customWidth="1"/>
    <col min="10" max="10" width="18.42578125" customWidth="1"/>
    <col min="11" max="11" width="19.42578125" customWidth="1"/>
    <col min="12" max="12" width="11.42578125" customWidth="1"/>
    <col min="13" max="13" width="15.7109375" customWidth="1"/>
    <col min="14" max="14" width="15.140625" customWidth="1"/>
    <col min="15" max="15" width="21" bestFit="1" customWidth="1"/>
    <col min="16" max="16" width="23.140625" customWidth="1"/>
    <col min="17" max="17" width="10.5703125" customWidth="1"/>
    <col min="18" max="18" width="12" customWidth="1"/>
    <col min="19" max="19" width="14.7109375" customWidth="1"/>
    <col min="20" max="20" width="14.5703125" customWidth="1"/>
    <col min="21" max="22" width="19.85546875" customWidth="1"/>
    <col min="23" max="23" width="22.5703125" customWidth="1"/>
    <col min="24" max="24" width="19.7109375" style="27" customWidth="1"/>
    <col min="25" max="25" width="6.85546875" bestFit="1" customWidth="1"/>
    <col min="26" max="26" width="16" customWidth="1"/>
    <col min="27" max="27" width="11.28515625" bestFit="1" customWidth="1"/>
    <col min="28" max="28" width="25.42578125" customWidth="1"/>
    <col min="29" max="29" width="20.28515625" customWidth="1"/>
    <col min="30" max="30" width="14.42578125" customWidth="1"/>
    <col min="31" max="31" width="14.85546875" customWidth="1"/>
    <col min="32" max="32" width="12.28515625" customWidth="1"/>
    <col min="33" max="33" width="9.85546875" customWidth="1"/>
    <col min="34" max="34" width="10.42578125" customWidth="1"/>
    <col min="35" max="35" width="8.7109375" customWidth="1"/>
    <col min="36" max="36" width="12.42578125" customWidth="1"/>
    <col min="37" max="37" width="8.85546875" customWidth="1"/>
    <col min="38" max="38" width="13.42578125" customWidth="1"/>
    <col min="39" max="39" width="18.42578125" customWidth="1"/>
    <col min="40" max="40" width="7.28515625" customWidth="1"/>
    <col min="42" max="42" width="11.85546875" customWidth="1"/>
    <col min="43" max="43" width="13.85546875" customWidth="1"/>
    <col min="45" max="45" width="10.42578125" customWidth="1"/>
    <col min="46" max="46" width="10.7109375" customWidth="1"/>
    <col min="47" max="47" width="12.42578125" customWidth="1"/>
    <col min="48" max="48" width="15.5703125" customWidth="1"/>
    <col min="49" max="49" width="12.140625" customWidth="1"/>
    <col min="50" max="50" width="9.7109375" customWidth="1"/>
    <col min="51" max="51" width="19" customWidth="1"/>
    <col min="52" max="52" width="13.85546875" customWidth="1"/>
    <col min="53" max="53" width="14.85546875" customWidth="1"/>
    <col min="54" max="54" width="15.28515625" customWidth="1"/>
    <col min="56" max="56" width="16.5703125" customWidth="1"/>
    <col min="57" max="57" width="15.28515625" customWidth="1"/>
    <col min="58" max="58" width="14.140625" customWidth="1"/>
    <col min="59" max="59" width="11.140625" customWidth="1"/>
  </cols>
  <sheetData>
    <row r="1" spans="1:60" x14ac:dyDescent="0.25">
      <c r="A1" t="str">
        <f t="shared" ref="A1:AF1" si="0">PROPER(A2)</f>
        <v>Cust_Name</v>
      </c>
      <c r="B1" t="str">
        <f t="shared" si="0"/>
        <v>Gender_Code</v>
      </c>
      <c r="C1" t="str">
        <f t="shared" si="0"/>
        <v>Address1</v>
      </c>
      <c r="D1" t="str">
        <f t="shared" si="0"/>
        <v>City</v>
      </c>
      <c r="E1" t="str">
        <f t="shared" si="0"/>
        <v>State</v>
      </c>
      <c r="F1" t="str">
        <f t="shared" si="0"/>
        <v>Country_Code</v>
      </c>
      <c r="G1" t="str">
        <f t="shared" si="0"/>
        <v>Postal_Code</v>
      </c>
      <c r="H1" t="str">
        <f t="shared" si="0"/>
        <v>Postal_Code_Plus4</v>
      </c>
      <c r="I1" t="str">
        <f t="shared" si="0"/>
        <v>Email_Address</v>
      </c>
      <c r="J1" t="str">
        <f t="shared" si="0"/>
        <v>Phone_Number</v>
      </c>
      <c r="K1" t="str">
        <f t="shared" si="0"/>
        <v>Creditcard_Type</v>
      </c>
      <c r="L1" t="str">
        <f t="shared" si="0"/>
        <v>Locality</v>
      </c>
      <c r="M1" t="str">
        <f t="shared" si="0"/>
        <v>Salesman_Id</v>
      </c>
      <c r="N1" t="str">
        <f t="shared" si="0"/>
        <v>Nationality</v>
      </c>
      <c r="O1" t="str">
        <f t="shared" si="0"/>
        <v>National_Id</v>
      </c>
      <c r="P1" t="str">
        <f t="shared" si="0"/>
        <v>Creditcard_Number</v>
      </c>
      <c r="Q1" t="str">
        <f t="shared" si="0"/>
        <v>Cust_Id</v>
      </c>
      <c r="R1" t="str">
        <f t="shared" si="0"/>
        <v>Order_Id</v>
      </c>
      <c r="S1" t="str">
        <f t="shared" si="0"/>
        <v>Order_Date</v>
      </c>
      <c r="T1" t="str">
        <f t="shared" si="0"/>
        <v>Order_Time</v>
      </c>
      <c r="U1" s="28" t="str">
        <f t="shared" si="0"/>
        <v>Freight_Charges</v>
      </c>
      <c r="V1" s="28" t="str">
        <f t="shared" si="0"/>
        <v>Order_Salesman</v>
      </c>
      <c r="W1" s="28" t="str">
        <f t="shared" si="0"/>
        <v>Order_Posted_Date</v>
      </c>
      <c r="X1" s="28" t="str">
        <f t="shared" si="0"/>
        <v>Order_Ship_Date</v>
      </c>
      <c r="Y1" s="28" t="str">
        <f t="shared" si="0"/>
        <v>Age</v>
      </c>
      <c r="Z1" s="28" t="str">
        <f t="shared" si="0"/>
        <v>Order_Value</v>
      </c>
      <c r="AA1" s="28" t="str">
        <f t="shared" si="0"/>
        <v>T_Type</v>
      </c>
      <c r="AB1" s="28" t="str">
        <f t="shared" si="0"/>
        <v>Purchase_Touchpoint</v>
      </c>
      <c r="AC1" s="28" t="str">
        <f t="shared" si="0"/>
        <v>Purchase_Status</v>
      </c>
      <c r="AD1" s="28" t="str">
        <f t="shared" si="0"/>
        <v>Order_Type</v>
      </c>
      <c r="AE1" t="str">
        <f t="shared" si="0"/>
        <v>Generation</v>
      </c>
      <c r="AF1" t="str">
        <f t="shared" si="0"/>
        <v>Baby Food</v>
      </c>
      <c r="AG1" t="str">
        <f t="shared" ref="AG1:BH1" si="1">PROPER(AG2)</f>
        <v>Diapers</v>
      </c>
      <c r="AH1" t="str">
        <f t="shared" si="1"/>
        <v>Formula</v>
      </c>
      <c r="AI1" t="str">
        <f t="shared" si="1"/>
        <v>Lotion</v>
      </c>
      <c r="AJ1" t="str">
        <f t="shared" si="1"/>
        <v>Baby Wash</v>
      </c>
      <c r="AK1" t="str">
        <f t="shared" si="1"/>
        <v>Wipes</v>
      </c>
      <c r="AL1" t="str">
        <f t="shared" si="1"/>
        <v>Fresh Fruits</v>
      </c>
      <c r="AM1" t="str">
        <f t="shared" si="1"/>
        <v>Fresh Vegetables</v>
      </c>
      <c r="AN1" t="str">
        <f t="shared" si="1"/>
        <v>Beer</v>
      </c>
      <c r="AO1" t="str">
        <f t="shared" si="1"/>
        <v>Wine</v>
      </c>
      <c r="AP1" t="str">
        <f t="shared" si="1"/>
        <v>Club Soda</v>
      </c>
      <c r="AQ1" t="str">
        <f t="shared" si="1"/>
        <v>Sports Drink</v>
      </c>
      <c r="AR1" t="str">
        <f t="shared" si="1"/>
        <v>Chips</v>
      </c>
      <c r="AS1" t="str">
        <f t="shared" si="1"/>
        <v>Popcorn</v>
      </c>
      <c r="AT1" t="str">
        <f t="shared" si="1"/>
        <v>Oatmeal</v>
      </c>
      <c r="AU1" t="str">
        <f t="shared" si="1"/>
        <v>Medicines</v>
      </c>
      <c r="AV1" t="str">
        <f t="shared" si="1"/>
        <v>Canned Foods</v>
      </c>
      <c r="AW1" t="str">
        <f t="shared" si="1"/>
        <v>Cigarettes</v>
      </c>
      <c r="AX1" t="str">
        <f t="shared" si="1"/>
        <v>Cheese</v>
      </c>
      <c r="AY1" t="str">
        <f t="shared" si="1"/>
        <v>Cleaning Products</v>
      </c>
      <c r="AZ1" t="str">
        <f t="shared" si="1"/>
        <v>Condiments</v>
      </c>
      <c r="BA1" t="str">
        <f t="shared" si="1"/>
        <v>Frozen Foods</v>
      </c>
      <c r="BB1" t="str">
        <f t="shared" si="1"/>
        <v>Kitchen Items</v>
      </c>
      <c r="BC1" t="str">
        <f t="shared" si="1"/>
        <v>Meat</v>
      </c>
      <c r="BD1" t="str">
        <f t="shared" si="1"/>
        <v>Office Supplies</v>
      </c>
      <c r="BE1" t="str">
        <f t="shared" si="1"/>
        <v>Personal Care</v>
      </c>
      <c r="BF1" t="str">
        <f t="shared" si="1"/>
        <v>Pet Supplies</v>
      </c>
      <c r="BG1" t="str">
        <f t="shared" si="1"/>
        <v>Sea Food</v>
      </c>
      <c r="BH1" t="str">
        <f t="shared" si="1"/>
        <v>Spices</v>
      </c>
    </row>
    <row r="2" spans="1:60" x14ac:dyDescent="0.25">
      <c r="A2" s="23" t="s">
        <v>88</v>
      </c>
      <c r="B2" s="23" t="s">
        <v>89</v>
      </c>
      <c r="C2" s="23" t="s">
        <v>90</v>
      </c>
      <c r="D2" s="23" t="s">
        <v>91</v>
      </c>
      <c r="E2" s="23" t="s">
        <v>92</v>
      </c>
      <c r="F2" s="23" t="s">
        <v>93</v>
      </c>
      <c r="G2" s="23" t="s">
        <v>94</v>
      </c>
      <c r="H2" s="23" t="s">
        <v>95</v>
      </c>
      <c r="I2" s="23" t="s">
        <v>96</v>
      </c>
      <c r="J2" s="23" t="s">
        <v>97</v>
      </c>
      <c r="K2" s="23" t="s">
        <v>98</v>
      </c>
      <c r="L2" s="23" t="s">
        <v>99</v>
      </c>
      <c r="M2" s="23" t="s">
        <v>100</v>
      </c>
      <c r="N2" s="23" t="s">
        <v>101</v>
      </c>
      <c r="O2" s="23" t="s">
        <v>102</v>
      </c>
      <c r="P2" s="23" t="s">
        <v>103</v>
      </c>
      <c r="Q2" s="23" t="s">
        <v>104</v>
      </c>
      <c r="R2" s="23" t="s">
        <v>105</v>
      </c>
      <c r="S2" s="23" t="s">
        <v>106</v>
      </c>
      <c r="T2" s="23" t="s">
        <v>107</v>
      </c>
      <c r="U2" s="23" t="s">
        <v>108</v>
      </c>
      <c r="V2" s="23" t="s">
        <v>109</v>
      </c>
      <c r="W2" s="23" t="s">
        <v>110</v>
      </c>
      <c r="X2" s="26" t="s">
        <v>111</v>
      </c>
      <c r="Y2" s="23" t="s">
        <v>112</v>
      </c>
      <c r="Z2" s="23" t="s">
        <v>113</v>
      </c>
      <c r="AA2" s="23" t="s">
        <v>114</v>
      </c>
      <c r="AB2" s="23" t="s">
        <v>115</v>
      </c>
      <c r="AC2" s="23" t="s">
        <v>116</v>
      </c>
      <c r="AD2" s="23" t="s">
        <v>117</v>
      </c>
      <c r="AE2" s="23" t="s">
        <v>118</v>
      </c>
      <c r="AF2" s="23" t="s">
        <v>119</v>
      </c>
      <c r="AG2" s="23" t="s">
        <v>120</v>
      </c>
      <c r="AH2" s="23" t="s">
        <v>121</v>
      </c>
      <c r="AI2" s="23" t="s">
        <v>122</v>
      </c>
      <c r="AJ2" s="23" t="s">
        <v>123</v>
      </c>
      <c r="AK2" s="23" t="s">
        <v>124</v>
      </c>
      <c r="AL2" s="23" t="s">
        <v>125</v>
      </c>
      <c r="AM2" s="23" t="s">
        <v>126</v>
      </c>
      <c r="AN2" s="23" t="s">
        <v>127</v>
      </c>
      <c r="AO2" s="23" t="s">
        <v>128</v>
      </c>
      <c r="AP2" s="23" t="s">
        <v>129</v>
      </c>
      <c r="AQ2" s="23" t="s">
        <v>130</v>
      </c>
      <c r="AR2" s="23" t="s">
        <v>131</v>
      </c>
      <c r="AS2" s="23" t="s">
        <v>132</v>
      </c>
      <c r="AT2" s="23" t="s">
        <v>133</v>
      </c>
      <c r="AU2" s="23" t="s">
        <v>134</v>
      </c>
      <c r="AV2" s="23" t="s">
        <v>135</v>
      </c>
      <c r="AW2" s="23" t="s">
        <v>136</v>
      </c>
      <c r="AX2" s="23" t="s">
        <v>137</v>
      </c>
      <c r="AY2" s="23" t="s">
        <v>138</v>
      </c>
      <c r="AZ2" s="23" t="s">
        <v>139</v>
      </c>
      <c r="BA2" s="23" t="s">
        <v>140</v>
      </c>
      <c r="BB2" s="23" t="s">
        <v>141</v>
      </c>
      <c r="BC2" s="23" t="s">
        <v>142</v>
      </c>
      <c r="BD2" s="23" t="s">
        <v>143</v>
      </c>
      <c r="BE2" s="23" t="s">
        <v>144</v>
      </c>
      <c r="BF2" s="23" t="s">
        <v>145</v>
      </c>
      <c r="BG2" s="23" t="s">
        <v>146</v>
      </c>
      <c r="BH2" s="23" t="s">
        <v>147</v>
      </c>
    </row>
    <row r="3" spans="1:60" x14ac:dyDescent="0.25">
      <c r="A3" s="23" t="s">
        <v>376</v>
      </c>
      <c r="B3" s="23" t="s">
        <v>148</v>
      </c>
      <c r="C3" s="23" t="s">
        <v>377</v>
      </c>
      <c r="D3" s="23" t="s">
        <v>149</v>
      </c>
      <c r="E3" s="23" t="s">
        <v>150</v>
      </c>
      <c r="F3" s="23" t="s">
        <v>151</v>
      </c>
      <c r="G3" s="23">
        <v>6040</v>
      </c>
      <c r="H3" s="23">
        <v>0</v>
      </c>
      <c r="I3" s="23" t="s">
        <v>152</v>
      </c>
      <c r="J3" s="23" t="s">
        <v>153</v>
      </c>
      <c r="K3" s="23" t="s">
        <v>154</v>
      </c>
      <c r="L3" s="23"/>
      <c r="M3" s="23" t="s">
        <v>155</v>
      </c>
      <c r="N3" s="23" t="s">
        <v>156</v>
      </c>
      <c r="O3" s="23">
        <v>22867928</v>
      </c>
      <c r="P3" s="24">
        <v>5179760000000000</v>
      </c>
      <c r="Q3" s="23">
        <v>10003</v>
      </c>
      <c r="R3" s="23">
        <v>1106</v>
      </c>
      <c r="S3" s="25">
        <v>0</v>
      </c>
      <c r="T3" s="25">
        <v>2.0210648148148148E-2</v>
      </c>
      <c r="U3" s="23">
        <v>29.79</v>
      </c>
      <c r="V3" s="23" t="s">
        <v>157</v>
      </c>
      <c r="W3" s="25">
        <v>0</v>
      </c>
      <c r="X3" s="26">
        <v>42578</v>
      </c>
      <c r="Y3" s="23">
        <v>27</v>
      </c>
      <c r="Z3" s="23">
        <v>134.24</v>
      </c>
      <c r="AA3" s="23" t="s">
        <v>158</v>
      </c>
      <c r="AB3" s="23" t="s">
        <v>159</v>
      </c>
      <c r="AC3" s="23" t="s">
        <v>160</v>
      </c>
      <c r="AD3" s="23" t="s">
        <v>373</v>
      </c>
      <c r="AE3" s="23" t="s">
        <v>161</v>
      </c>
      <c r="AF3" s="23">
        <v>0</v>
      </c>
      <c r="AG3" s="23">
        <v>0</v>
      </c>
      <c r="AH3" s="23">
        <v>1</v>
      </c>
      <c r="AI3" s="23">
        <v>1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1</v>
      </c>
      <c r="AU3" s="23">
        <v>0</v>
      </c>
      <c r="AV3" s="23">
        <v>0</v>
      </c>
      <c r="AW3" s="23">
        <v>0</v>
      </c>
      <c r="AX3" s="23">
        <v>0</v>
      </c>
      <c r="AY3" s="23">
        <v>0</v>
      </c>
      <c r="AZ3" s="23">
        <v>1</v>
      </c>
      <c r="BA3" s="23">
        <v>0</v>
      </c>
      <c r="BB3" s="23">
        <v>0</v>
      </c>
      <c r="BC3" s="23">
        <v>0</v>
      </c>
      <c r="BD3" s="23">
        <v>0</v>
      </c>
      <c r="BE3" s="23">
        <v>0</v>
      </c>
      <c r="BF3" s="23">
        <v>0</v>
      </c>
      <c r="BG3" s="23">
        <v>0</v>
      </c>
      <c r="BH3" s="23">
        <v>0</v>
      </c>
    </row>
    <row r="4" spans="1:60" x14ac:dyDescent="0.25">
      <c r="A4" s="23" t="s">
        <v>376</v>
      </c>
      <c r="B4" s="23" t="s">
        <v>148</v>
      </c>
      <c r="C4" s="23" t="s">
        <v>377</v>
      </c>
      <c r="D4" s="23" t="s">
        <v>149</v>
      </c>
      <c r="E4" s="23" t="s">
        <v>150</v>
      </c>
      <c r="F4" s="23" t="s">
        <v>151</v>
      </c>
      <c r="G4" s="23">
        <v>6040</v>
      </c>
      <c r="H4" s="23">
        <v>0</v>
      </c>
      <c r="I4" s="23" t="s">
        <v>152</v>
      </c>
      <c r="J4" s="23" t="s">
        <v>153</v>
      </c>
      <c r="K4" s="23" t="s">
        <v>154</v>
      </c>
      <c r="L4" s="23"/>
      <c r="M4" s="23" t="s">
        <v>155</v>
      </c>
      <c r="N4" s="23" t="s">
        <v>156</v>
      </c>
      <c r="O4" s="23">
        <v>22867928</v>
      </c>
      <c r="P4" s="24">
        <v>5151800000000000</v>
      </c>
      <c r="Q4" s="23">
        <v>10003</v>
      </c>
      <c r="R4" s="23">
        <v>2948</v>
      </c>
      <c r="S4" s="25">
        <v>0</v>
      </c>
      <c r="T4" s="25">
        <v>9.6597222222222223E-3</v>
      </c>
      <c r="U4" s="23">
        <v>17.87</v>
      </c>
      <c r="V4" s="23" t="s">
        <v>162</v>
      </c>
      <c r="W4" s="25">
        <v>0</v>
      </c>
      <c r="X4" s="26">
        <v>42456</v>
      </c>
      <c r="Y4" s="23">
        <v>27</v>
      </c>
      <c r="Z4" s="23">
        <v>53.4</v>
      </c>
      <c r="AA4" s="23" t="s">
        <v>163</v>
      </c>
      <c r="AB4" s="23" t="s">
        <v>159</v>
      </c>
      <c r="AC4" s="23" t="s">
        <v>160</v>
      </c>
      <c r="AD4" s="23" t="s">
        <v>373</v>
      </c>
      <c r="AE4" s="23" t="s">
        <v>161</v>
      </c>
      <c r="AF4" s="23">
        <v>0</v>
      </c>
      <c r="AG4" s="23">
        <v>0</v>
      </c>
      <c r="AH4" s="23">
        <v>1</v>
      </c>
      <c r="AI4" s="23">
        <v>0</v>
      </c>
      <c r="AJ4" s="23">
        <v>1</v>
      </c>
      <c r="AK4" s="23">
        <v>0</v>
      </c>
      <c r="AL4" s="23">
        <v>0</v>
      </c>
      <c r="AM4" s="23">
        <v>1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1</v>
      </c>
      <c r="AZ4" s="23">
        <v>0</v>
      </c>
      <c r="BA4" s="23">
        <v>0</v>
      </c>
      <c r="BB4" s="23">
        <v>0</v>
      </c>
      <c r="BC4" s="23">
        <v>0</v>
      </c>
      <c r="BD4" s="23">
        <v>0</v>
      </c>
      <c r="BE4" s="23">
        <v>0</v>
      </c>
      <c r="BF4" s="23">
        <v>0</v>
      </c>
      <c r="BG4" s="23">
        <v>0</v>
      </c>
      <c r="BH4" s="23">
        <v>0</v>
      </c>
    </row>
    <row r="5" spans="1:60" x14ac:dyDescent="0.25">
      <c r="A5" s="23" t="s">
        <v>376</v>
      </c>
      <c r="B5" s="23" t="s">
        <v>148</v>
      </c>
      <c r="C5" s="23" t="s">
        <v>377</v>
      </c>
      <c r="D5" s="23" t="s">
        <v>149</v>
      </c>
      <c r="E5" s="23" t="s">
        <v>150</v>
      </c>
      <c r="F5" s="23" t="s">
        <v>151</v>
      </c>
      <c r="G5" s="23">
        <v>6040</v>
      </c>
      <c r="H5" s="23">
        <v>0</v>
      </c>
      <c r="I5" s="23" t="s">
        <v>152</v>
      </c>
      <c r="J5" s="23" t="s">
        <v>153</v>
      </c>
      <c r="K5" s="23" t="s">
        <v>154</v>
      </c>
      <c r="L5" s="23"/>
      <c r="M5" s="23" t="s">
        <v>155</v>
      </c>
      <c r="N5" s="23" t="s">
        <v>156</v>
      </c>
      <c r="O5" s="23">
        <v>22867928</v>
      </c>
      <c r="P5" s="24">
        <v>5172170000000000</v>
      </c>
      <c r="Q5" s="23">
        <v>10003</v>
      </c>
      <c r="R5" s="23">
        <v>3323</v>
      </c>
      <c r="S5" s="25">
        <v>0</v>
      </c>
      <c r="T5" s="25">
        <v>2.7155092592592592E-2</v>
      </c>
      <c r="U5" s="23">
        <v>31.88</v>
      </c>
      <c r="V5" s="23" t="s">
        <v>164</v>
      </c>
      <c r="W5" s="25">
        <v>0</v>
      </c>
      <c r="X5" s="26">
        <v>42640</v>
      </c>
      <c r="Y5" s="23">
        <v>27</v>
      </c>
      <c r="Z5" s="23">
        <v>26.25</v>
      </c>
      <c r="AA5" s="23" t="s">
        <v>158</v>
      </c>
      <c r="AB5" s="23" t="s">
        <v>165</v>
      </c>
      <c r="AC5" s="23" t="s">
        <v>160</v>
      </c>
      <c r="AD5" s="23" t="s">
        <v>374</v>
      </c>
      <c r="AE5" s="23" t="s">
        <v>161</v>
      </c>
      <c r="AF5" s="23">
        <v>0</v>
      </c>
      <c r="AG5" s="23">
        <v>1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1</v>
      </c>
      <c r="AO5" s="23">
        <v>0</v>
      </c>
      <c r="AP5" s="23">
        <v>0</v>
      </c>
      <c r="AQ5" s="23">
        <v>0</v>
      </c>
      <c r="AR5" s="23">
        <v>0</v>
      </c>
      <c r="AS5" s="23">
        <v>1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0</v>
      </c>
      <c r="AZ5" s="23">
        <v>0</v>
      </c>
      <c r="BA5" s="23">
        <v>0</v>
      </c>
      <c r="BB5" s="23">
        <v>0</v>
      </c>
      <c r="BC5" s="23">
        <v>0</v>
      </c>
      <c r="BD5" s="23">
        <v>0</v>
      </c>
      <c r="BE5" s="23">
        <v>0</v>
      </c>
      <c r="BF5" s="23">
        <v>0</v>
      </c>
      <c r="BG5" s="23">
        <v>0</v>
      </c>
      <c r="BH5" s="23">
        <v>0</v>
      </c>
    </row>
    <row r="6" spans="1:60" x14ac:dyDescent="0.25">
      <c r="A6" s="23" t="s">
        <v>376</v>
      </c>
      <c r="B6" s="23" t="s">
        <v>148</v>
      </c>
      <c r="C6" s="23" t="s">
        <v>377</v>
      </c>
      <c r="D6" s="23" t="s">
        <v>149</v>
      </c>
      <c r="E6" s="23" t="s">
        <v>150</v>
      </c>
      <c r="F6" s="23" t="s">
        <v>151</v>
      </c>
      <c r="G6" s="23">
        <v>6040</v>
      </c>
      <c r="H6" s="23">
        <v>0</v>
      </c>
      <c r="I6" s="23" t="s">
        <v>152</v>
      </c>
      <c r="J6" s="23" t="s">
        <v>153</v>
      </c>
      <c r="K6" s="23" t="s">
        <v>154</v>
      </c>
      <c r="L6" s="23"/>
      <c r="M6" s="23" t="s">
        <v>155</v>
      </c>
      <c r="N6" s="23" t="s">
        <v>156</v>
      </c>
      <c r="O6" s="23">
        <v>22867928</v>
      </c>
      <c r="P6" s="24">
        <v>5159250000000000</v>
      </c>
      <c r="Q6" s="23">
        <v>10003</v>
      </c>
      <c r="R6" s="23">
        <v>7498</v>
      </c>
      <c r="S6" s="25">
        <v>0</v>
      </c>
      <c r="T6" s="25">
        <v>1.384375E-2</v>
      </c>
      <c r="U6" s="23">
        <v>18.45</v>
      </c>
      <c r="V6" s="23" t="s">
        <v>166</v>
      </c>
      <c r="W6" s="25">
        <v>0</v>
      </c>
      <c r="X6" s="26">
        <v>42430</v>
      </c>
      <c r="Y6" s="23">
        <v>27</v>
      </c>
      <c r="Z6" s="23">
        <v>5.65</v>
      </c>
      <c r="AA6" s="23" t="s">
        <v>158</v>
      </c>
      <c r="AB6" s="23" t="s">
        <v>159</v>
      </c>
      <c r="AC6" s="23" t="s">
        <v>160</v>
      </c>
      <c r="AD6" s="23" t="s">
        <v>374</v>
      </c>
      <c r="AE6" s="23" t="s">
        <v>161</v>
      </c>
      <c r="AF6" s="23">
        <v>0</v>
      </c>
      <c r="AG6" s="23">
        <v>0</v>
      </c>
      <c r="AH6" s="23">
        <v>0</v>
      </c>
      <c r="AI6" s="23">
        <v>1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1</v>
      </c>
      <c r="AT6" s="23">
        <v>0</v>
      </c>
      <c r="AU6" s="23">
        <v>0</v>
      </c>
      <c r="AV6" s="23">
        <v>0</v>
      </c>
      <c r="AW6" s="23">
        <v>0</v>
      </c>
      <c r="AX6" s="23">
        <v>0</v>
      </c>
      <c r="AY6" s="23">
        <v>0</v>
      </c>
      <c r="AZ6" s="23">
        <v>0</v>
      </c>
      <c r="BA6" s="23">
        <v>0</v>
      </c>
      <c r="BB6" s="23">
        <v>0</v>
      </c>
      <c r="BC6" s="23">
        <v>0</v>
      </c>
      <c r="BD6" s="23">
        <v>0</v>
      </c>
      <c r="BE6" s="23">
        <v>0</v>
      </c>
      <c r="BF6" s="23">
        <v>0</v>
      </c>
      <c r="BG6" s="23">
        <v>0</v>
      </c>
      <c r="BH6" s="23">
        <v>0</v>
      </c>
    </row>
    <row r="7" spans="1:60" x14ac:dyDescent="0.25">
      <c r="A7" s="23" t="s">
        <v>376</v>
      </c>
      <c r="B7" s="23" t="s">
        <v>148</v>
      </c>
      <c r="C7" s="23" t="s">
        <v>377</v>
      </c>
      <c r="D7" s="23" t="s">
        <v>149</v>
      </c>
      <c r="E7" s="23" t="s">
        <v>150</v>
      </c>
      <c r="F7" s="23" t="s">
        <v>151</v>
      </c>
      <c r="G7" s="23">
        <v>6040</v>
      </c>
      <c r="H7" s="23">
        <v>0</v>
      </c>
      <c r="I7" s="23" t="s">
        <v>152</v>
      </c>
      <c r="J7" s="23" t="s">
        <v>153</v>
      </c>
      <c r="K7" s="23" t="s">
        <v>154</v>
      </c>
      <c r="L7" s="23"/>
      <c r="M7" s="23" t="s">
        <v>155</v>
      </c>
      <c r="N7" s="23" t="s">
        <v>156</v>
      </c>
      <c r="O7" s="23">
        <v>22867928</v>
      </c>
      <c r="P7" s="24">
        <v>5139430000000000</v>
      </c>
      <c r="Q7" s="23">
        <v>10003</v>
      </c>
      <c r="R7" s="23">
        <v>7973</v>
      </c>
      <c r="S7" s="25">
        <v>0</v>
      </c>
      <c r="T7" s="25">
        <v>5.2824074074074067E-3</v>
      </c>
      <c r="U7" s="23">
        <v>23.12</v>
      </c>
      <c r="V7" s="23" t="s">
        <v>167</v>
      </c>
      <c r="W7" s="25">
        <v>0</v>
      </c>
      <c r="X7" s="26">
        <v>42373</v>
      </c>
      <c r="Y7" s="23">
        <v>27</v>
      </c>
      <c r="Z7" s="23">
        <v>44.43</v>
      </c>
      <c r="AA7" s="23" t="s">
        <v>158</v>
      </c>
      <c r="AB7" s="23" t="s">
        <v>159</v>
      </c>
      <c r="AC7" s="23" t="s">
        <v>160</v>
      </c>
      <c r="AD7" s="23" t="s">
        <v>374</v>
      </c>
      <c r="AE7" s="23" t="s">
        <v>161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1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0</v>
      </c>
      <c r="BA7" s="23">
        <v>0</v>
      </c>
      <c r="BB7" s="23">
        <v>0</v>
      </c>
      <c r="BC7" s="23">
        <v>0</v>
      </c>
      <c r="BD7" s="23">
        <v>0</v>
      </c>
      <c r="BE7" s="23">
        <v>0</v>
      </c>
      <c r="BF7" s="23">
        <v>0</v>
      </c>
      <c r="BG7" s="23">
        <v>0</v>
      </c>
      <c r="BH7" s="23">
        <v>0</v>
      </c>
    </row>
    <row r="8" spans="1:60" x14ac:dyDescent="0.25">
      <c r="A8" s="23" t="s">
        <v>376</v>
      </c>
      <c r="B8" s="23" t="s">
        <v>148</v>
      </c>
      <c r="C8" s="23" t="s">
        <v>377</v>
      </c>
      <c r="D8" s="23" t="s">
        <v>149</v>
      </c>
      <c r="E8" s="23" t="s">
        <v>150</v>
      </c>
      <c r="F8" s="23" t="s">
        <v>151</v>
      </c>
      <c r="G8" s="23">
        <v>6040</v>
      </c>
      <c r="H8" s="23">
        <v>0</v>
      </c>
      <c r="I8" s="23" t="s">
        <v>152</v>
      </c>
      <c r="J8" s="23" t="s">
        <v>153</v>
      </c>
      <c r="K8" s="23" t="s">
        <v>154</v>
      </c>
      <c r="L8" s="23"/>
      <c r="M8" s="23" t="s">
        <v>155</v>
      </c>
      <c r="N8" s="23" t="s">
        <v>156</v>
      </c>
      <c r="O8" s="23">
        <v>22867928</v>
      </c>
      <c r="P8" s="24">
        <v>5121840000000000</v>
      </c>
      <c r="Q8" s="23">
        <v>10003</v>
      </c>
      <c r="R8" s="23">
        <v>9107</v>
      </c>
      <c r="S8" s="25">
        <v>0</v>
      </c>
      <c r="T8" s="25">
        <v>5.2824074074074067E-3</v>
      </c>
      <c r="U8" s="23">
        <v>22.77</v>
      </c>
      <c r="V8" s="23" t="s">
        <v>168</v>
      </c>
      <c r="W8" s="25">
        <v>0</v>
      </c>
      <c r="X8" s="26">
        <v>42372</v>
      </c>
      <c r="Y8" s="23">
        <v>27</v>
      </c>
      <c r="Z8" s="23">
        <v>24.18</v>
      </c>
      <c r="AA8" s="23" t="s">
        <v>158</v>
      </c>
      <c r="AB8" s="23" t="s">
        <v>159</v>
      </c>
      <c r="AC8" s="23" t="s">
        <v>160</v>
      </c>
      <c r="AD8" s="23" t="s">
        <v>374</v>
      </c>
      <c r="AE8" s="23" t="s">
        <v>161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1</v>
      </c>
      <c r="AZ8" s="23">
        <v>0</v>
      </c>
      <c r="BA8" s="23">
        <v>0</v>
      </c>
      <c r="BB8" s="23">
        <v>0</v>
      </c>
      <c r="BC8" s="23">
        <v>0</v>
      </c>
      <c r="BD8" s="23">
        <v>0</v>
      </c>
      <c r="BE8" s="23">
        <v>0</v>
      </c>
      <c r="BF8" s="23">
        <v>0</v>
      </c>
      <c r="BG8" s="23">
        <v>0</v>
      </c>
      <c r="BH8" s="23">
        <v>0</v>
      </c>
    </row>
    <row r="9" spans="1:60" ht="15" hidden="1" customHeight="1" x14ac:dyDescent="0.25">
      <c r="A9" s="23" t="s">
        <v>378</v>
      </c>
      <c r="B9" s="23" t="s">
        <v>148</v>
      </c>
      <c r="C9" s="23" t="s">
        <v>379</v>
      </c>
      <c r="D9" s="23" t="s">
        <v>169</v>
      </c>
      <c r="E9" s="23"/>
      <c r="F9" s="23" t="s">
        <v>170</v>
      </c>
      <c r="G9" s="23">
        <v>88480</v>
      </c>
      <c r="H9" s="23">
        <v>0</v>
      </c>
      <c r="I9" s="23" t="s">
        <v>171</v>
      </c>
      <c r="J9" s="23" t="s">
        <v>172</v>
      </c>
      <c r="K9" s="23" t="s">
        <v>173</v>
      </c>
      <c r="L9" s="23"/>
      <c r="M9" s="23" t="s">
        <v>174</v>
      </c>
      <c r="N9" s="23" t="s">
        <v>151</v>
      </c>
      <c r="O9" s="23" t="s">
        <v>175</v>
      </c>
      <c r="P9" s="24">
        <v>4469930000000000</v>
      </c>
      <c r="Q9" s="23">
        <v>10007</v>
      </c>
      <c r="R9" s="23">
        <v>7441</v>
      </c>
      <c r="S9" s="25">
        <v>0</v>
      </c>
      <c r="T9" s="25">
        <v>2.7155092592592592E-2</v>
      </c>
      <c r="U9" s="23">
        <v>11.05</v>
      </c>
      <c r="V9" s="23" t="s">
        <v>176</v>
      </c>
      <c r="W9" s="25">
        <v>0</v>
      </c>
      <c r="X9" s="26">
        <v>42427</v>
      </c>
      <c r="Y9" s="23" t="s">
        <v>177</v>
      </c>
      <c r="Z9" s="23">
        <v>65.8</v>
      </c>
      <c r="AA9" s="23" t="s">
        <v>158</v>
      </c>
      <c r="AB9" s="23" t="s">
        <v>165</v>
      </c>
      <c r="AC9" s="23" t="s">
        <v>372</v>
      </c>
      <c r="AD9" s="23" t="s">
        <v>375</v>
      </c>
      <c r="AE9" s="23" t="s">
        <v>178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1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1</v>
      </c>
      <c r="AV9" s="23">
        <v>0</v>
      </c>
      <c r="AW9" s="23">
        <v>1</v>
      </c>
      <c r="AX9" s="23">
        <v>0</v>
      </c>
      <c r="AY9" s="23">
        <v>0</v>
      </c>
      <c r="AZ9" s="23">
        <v>0</v>
      </c>
      <c r="BA9" s="23">
        <v>1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1</v>
      </c>
      <c r="BH9" s="23">
        <v>0</v>
      </c>
    </row>
    <row r="10" spans="1:60" x14ac:dyDescent="0.25">
      <c r="A10" s="23" t="s">
        <v>380</v>
      </c>
      <c r="B10" s="23" t="s">
        <v>148</v>
      </c>
      <c r="C10" s="23" t="s">
        <v>179</v>
      </c>
      <c r="D10" s="23" t="s">
        <v>180</v>
      </c>
      <c r="E10" s="23" t="s">
        <v>181</v>
      </c>
      <c r="F10" s="23" t="s">
        <v>151</v>
      </c>
      <c r="G10" s="23">
        <v>88041</v>
      </c>
      <c r="H10" s="23">
        <v>0</v>
      </c>
      <c r="I10" s="23" t="s">
        <v>182</v>
      </c>
      <c r="J10" s="23" t="s">
        <v>183</v>
      </c>
      <c r="K10" s="23" t="s">
        <v>173</v>
      </c>
      <c r="L10" s="23"/>
      <c r="M10" s="23" t="s">
        <v>167</v>
      </c>
      <c r="N10" s="23" t="s">
        <v>184</v>
      </c>
      <c r="O10" s="24">
        <v>148000000000000</v>
      </c>
      <c r="P10" s="24">
        <v>4662810000000000</v>
      </c>
      <c r="Q10" s="23">
        <v>10015</v>
      </c>
      <c r="R10" s="23">
        <v>627</v>
      </c>
      <c r="S10" s="25">
        <v>3.2928240740740737E-2</v>
      </c>
      <c r="T10" s="25">
        <v>3.2932870370370369E-2</v>
      </c>
      <c r="U10" s="23">
        <v>6.37</v>
      </c>
      <c r="V10" s="23" t="s">
        <v>185</v>
      </c>
      <c r="W10" s="25">
        <v>3.2928240740740737E-2</v>
      </c>
      <c r="X10" s="26">
        <v>42498</v>
      </c>
      <c r="Y10" s="23">
        <v>60</v>
      </c>
      <c r="Z10" s="23">
        <v>40.340000000000003</v>
      </c>
      <c r="AA10" s="23" t="s">
        <v>158</v>
      </c>
      <c r="AB10" s="23" t="s">
        <v>159</v>
      </c>
      <c r="AC10" s="23" t="s">
        <v>186</v>
      </c>
      <c r="AD10" s="23" t="s">
        <v>374</v>
      </c>
      <c r="AE10" s="23" t="s">
        <v>187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1</v>
      </c>
      <c r="AQ10" s="23">
        <v>0</v>
      </c>
      <c r="AR10" s="23">
        <v>1</v>
      </c>
      <c r="AS10" s="23">
        <v>1</v>
      </c>
      <c r="AT10" s="23">
        <v>0</v>
      </c>
      <c r="AU10" s="23">
        <v>0</v>
      </c>
      <c r="AV10" s="23">
        <v>1</v>
      </c>
      <c r="AW10" s="23">
        <v>0</v>
      </c>
      <c r="AX10" s="23">
        <v>0</v>
      </c>
      <c r="AY10" s="23">
        <v>0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  <c r="BG10" s="23">
        <v>0</v>
      </c>
      <c r="BH10" s="23">
        <v>0</v>
      </c>
    </row>
    <row r="11" spans="1:60" x14ac:dyDescent="0.25">
      <c r="A11" s="23" t="s">
        <v>380</v>
      </c>
      <c r="B11" s="23" t="s">
        <v>148</v>
      </c>
      <c r="C11" s="23" t="s">
        <v>179</v>
      </c>
      <c r="D11" s="23" t="s">
        <v>180</v>
      </c>
      <c r="E11" s="23" t="s">
        <v>181</v>
      </c>
      <c r="F11" s="23" t="s">
        <v>151</v>
      </c>
      <c r="G11" s="23">
        <v>88041</v>
      </c>
      <c r="H11" s="23">
        <v>0</v>
      </c>
      <c r="I11" s="23" t="s">
        <v>182</v>
      </c>
      <c r="J11" s="23" t="s">
        <v>183</v>
      </c>
      <c r="K11" s="23" t="s">
        <v>173</v>
      </c>
      <c r="L11" s="23"/>
      <c r="M11" s="23" t="s">
        <v>167</v>
      </c>
      <c r="N11" s="23" t="s">
        <v>184</v>
      </c>
      <c r="O11" s="24">
        <v>148000000000000</v>
      </c>
      <c r="P11" s="24">
        <v>4016650000000000</v>
      </c>
      <c r="Q11" s="23">
        <v>10015</v>
      </c>
      <c r="R11" s="23">
        <v>1209</v>
      </c>
      <c r="S11" s="25">
        <v>0</v>
      </c>
      <c r="T11" s="25">
        <v>3.0493055555555551E-2</v>
      </c>
      <c r="U11" s="23">
        <v>23.37</v>
      </c>
      <c r="V11" s="23" t="s">
        <v>188</v>
      </c>
      <c r="W11" s="25">
        <v>0</v>
      </c>
      <c r="X11" s="26">
        <v>42427</v>
      </c>
      <c r="Y11" s="23">
        <v>60</v>
      </c>
      <c r="Z11" s="23">
        <v>18.809999999999999</v>
      </c>
      <c r="AA11" s="23" t="s">
        <v>189</v>
      </c>
      <c r="AB11" s="23" t="s">
        <v>159</v>
      </c>
      <c r="AC11" s="23" t="s">
        <v>186</v>
      </c>
      <c r="AD11" s="23" t="s">
        <v>374</v>
      </c>
      <c r="AE11" s="23" t="s">
        <v>187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1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0</v>
      </c>
      <c r="AZ11" s="23">
        <v>0</v>
      </c>
      <c r="BA11" s="23">
        <v>0</v>
      </c>
      <c r="BB11" s="23">
        <v>0</v>
      </c>
      <c r="BC11" s="23">
        <v>0</v>
      </c>
      <c r="BD11" s="23">
        <v>0</v>
      </c>
      <c r="BE11" s="23">
        <v>0</v>
      </c>
      <c r="BF11" s="23">
        <v>0</v>
      </c>
      <c r="BG11" s="23">
        <v>0</v>
      </c>
      <c r="BH11" s="23">
        <v>0</v>
      </c>
    </row>
    <row r="12" spans="1:60" x14ac:dyDescent="0.25">
      <c r="A12" s="23" t="s">
        <v>380</v>
      </c>
      <c r="B12" s="23" t="s">
        <v>148</v>
      </c>
      <c r="C12" s="23" t="s">
        <v>179</v>
      </c>
      <c r="D12" s="23" t="s">
        <v>180</v>
      </c>
      <c r="E12" s="23" t="s">
        <v>181</v>
      </c>
      <c r="F12" s="23" t="s">
        <v>151</v>
      </c>
      <c r="G12" s="23">
        <v>88041</v>
      </c>
      <c r="H12" s="23">
        <v>0</v>
      </c>
      <c r="I12" s="23" t="s">
        <v>182</v>
      </c>
      <c r="J12" s="23" t="s">
        <v>183</v>
      </c>
      <c r="K12" s="23" t="s">
        <v>173</v>
      </c>
      <c r="L12" s="23"/>
      <c r="M12" s="23" t="s">
        <v>167</v>
      </c>
      <c r="N12" s="23" t="s">
        <v>184</v>
      </c>
      <c r="O12" s="24">
        <v>148000000000000</v>
      </c>
      <c r="P12" s="24">
        <v>4563880000000000</v>
      </c>
      <c r="Q12" s="23">
        <v>10015</v>
      </c>
      <c r="R12" s="23">
        <v>1556</v>
      </c>
      <c r="S12" s="25">
        <v>0</v>
      </c>
      <c r="T12" s="25">
        <v>2.5519675925925925E-2</v>
      </c>
      <c r="U12" s="23">
        <v>19.809999999999999</v>
      </c>
      <c r="V12" s="23" t="s">
        <v>190</v>
      </c>
      <c r="W12" s="25">
        <v>0</v>
      </c>
      <c r="X12" s="26">
        <v>42648</v>
      </c>
      <c r="Y12" s="23">
        <v>60</v>
      </c>
      <c r="Z12" s="23">
        <v>34.04</v>
      </c>
      <c r="AA12" s="23" t="s">
        <v>158</v>
      </c>
      <c r="AB12" s="23" t="s">
        <v>159</v>
      </c>
      <c r="AC12" s="23" t="s">
        <v>186</v>
      </c>
      <c r="AD12" s="23" t="s">
        <v>374</v>
      </c>
      <c r="AE12" s="23" t="s">
        <v>187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0</v>
      </c>
      <c r="AZ12" s="23">
        <v>0</v>
      </c>
      <c r="BA12" s="23">
        <v>0</v>
      </c>
      <c r="BB12" s="23">
        <v>0</v>
      </c>
      <c r="BC12" s="23">
        <v>0</v>
      </c>
      <c r="BD12" s="23">
        <v>1</v>
      </c>
      <c r="BE12" s="23">
        <v>0</v>
      </c>
      <c r="BF12" s="23">
        <v>0</v>
      </c>
      <c r="BG12" s="23">
        <v>0</v>
      </c>
      <c r="BH12" s="23">
        <v>0</v>
      </c>
    </row>
    <row r="13" spans="1:60" x14ac:dyDescent="0.25">
      <c r="A13" s="23" t="s">
        <v>380</v>
      </c>
      <c r="B13" s="23" t="s">
        <v>148</v>
      </c>
      <c r="C13" s="23" t="s">
        <v>179</v>
      </c>
      <c r="D13" s="23" t="s">
        <v>180</v>
      </c>
      <c r="E13" s="23" t="s">
        <v>181</v>
      </c>
      <c r="F13" s="23" t="s">
        <v>151</v>
      </c>
      <c r="G13" s="23">
        <v>88041</v>
      </c>
      <c r="H13" s="23">
        <v>0</v>
      </c>
      <c r="I13" s="23" t="s">
        <v>182</v>
      </c>
      <c r="J13" s="23" t="s">
        <v>183</v>
      </c>
      <c r="K13" s="23" t="s">
        <v>173</v>
      </c>
      <c r="L13" s="23"/>
      <c r="M13" s="23" t="s">
        <v>167</v>
      </c>
      <c r="N13" s="23" t="s">
        <v>184</v>
      </c>
      <c r="O13" s="24">
        <v>148000000000000</v>
      </c>
      <c r="P13" s="24">
        <v>4621020000000000</v>
      </c>
      <c r="Q13" s="23">
        <v>10015</v>
      </c>
      <c r="R13" s="23">
        <v>8633</v>
      </c>
      <c r="S13" s="25">
        <v>0</v>
      </c>
      <c r="T13" s="25">
        <v>1.2090277777777778E-2</v>
      </c>
      <c r="U13" s="23">
        <v>11.15</v>
      </c>
      <c r="V13" s="23" t="s">
        <v>191</v>
      </c>
      <c r="W13" s="25">
        <v>0</v>
      </c>
      <c r="X13" s="26">
        <v>42602</v>
      </c>
      <c r="Y13" s="23">
        <v>60</v>
      </c>
      <c r="Z13" s="23">
        <v>49.94</v>
      </c>
      <c r="AA13" s="23" t="s">
        <v>189</v>
      </c>
      <c r="AB13" s="23" t="s">
        <v>159</v>
      </c>
      <c r="AC13" s="23" t="s">
        <v>186</v>
      </c>
      <c r="AD13" s="23" t="s">
        <v>374</v>
      </c>
      <c r="AE13" s="23" t="s">
        <v>187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1</v>
      </c>
      <c r="AQ13" s="23">
        <v>0</v>
      </c>
      <c r="AR13" s="23">
        <v>1</v>
      </c>
      <c r="AS13" s="23">
        <v>1</v>
      </c>
      <c r="AT13" s="23">
        <v>0</v>
      </c>
      <c r="AU13" s="23">
        <v>0</v>
      </c>
      <c r="AV13" s="23">
        <v>1</v>
      </c>
      <c r="AW13" s="23">
        <v>0</v>
      </c>
      <c r="AX13" s="23">
        <v>0</v>
      </c>
      <c r="AY13" s="23">
        <v>0</v>
      </c>
      <c r="AZ13" s="23">
        <v>1</v>
      </c>
      <c r="BA13" s="23">
        <v>0</v>
      </c>
      <c r="BB13" s="23">
        <v>0</v>
      </c>
      <c r="BC13" s="23">
        <v>0</v>
      </c>
      <c r="BD13" s="23">
        <v>0</v>
      </c>
      <c r="BE13" s="23">
        <v>0</v>
      </c>
      <c r="BF13" s="23">
        <v>0</v>
      </c>
      <c r="BG13" s="23">
        <v>0</v>
      </c>
      <c r="BH13" s="23">
        <v>0</v>
      </c>
    </row>
    <row r="14" spans="1:60" ht="15" hidden="1" customHeight="1" x14ac:dyDescent="0.25">
      <c r="A14" s="23" t="s">
        <v>381</v>
      </c>
      <c r="B14" s="23" t="s">
        <v>148</v>
      </c>
      <c r="C14" s="23" t="s">
        <v>192</v>
      </c>
      <c r="D14" s="23" t="s">
        <v>193</v>
      </c>
      <c r="E14" s="23"/>
      <c r="F14" s="23" t="s">
        <v>194</v>
      </c>
      <c r="G14" s="23">
        <v>37511</v>
      </c>
      <c r="H14" s="23">
        <v>0</v>
      </c>
      <c r="I14" s="23" t="s">
        <v>195</v>
      </c>
      <c r="J14" s="23" t="s">
        <v>196</v>
      </c>
      <c r="K14" s="23" t="s">
        <v>197</v>
      </c>
      <c r="L14" s="23"/>
      <c r="M14" s="23" t="s">
        <v>198</v>
      </c>
      <c r="N14" s="23" t="s">
        <v>151</v>
      </c>
      <c r="O14" s="23" t="s">
        <v>199</v>
      </c>
      <c r="P14" s="24">
        <v>6011480000000000</v>
      </c>
      <c r="Q14" s="23">
        <v>10019</v>
      </c>
      <c r="R14" s="23">
        <v>792</v>
      </c>
      <c r="S14" s="25">
        <v>0</v>
      </c>
      <c r="T14" s="25">
        <v>3.3291666666666664E-2</v>
      </c>
      <c r="U14" s="23">
        <v>9.2200000000000006</v>
      </c>
      <c r="V14" s="23" t="s">
        <v>200</v>
      </c>
      <c r="W14" s="25">
        <v>0</v>
      </c>
      <c r="X14" s="26">
        <v>42420</v>
      </c>
      <c r="Y14" s="23">
        <v>53</v>
      </c>
      <c r="Z14" s="23">
        <v>28.35</v>
      </c>
      <c r="AA14" s="23" t="s">
        <v>158</v>
      </c>
      <c r="AB14" s="23" t="s">
        <v>159</v>
      </c>
      <c r="AC14" s="23" t="s">
        <v>186</v>
      </c>
      <c r="AD14" s="23" t="s">
        <v>374</v>
      </c>
      <c r="AE14" s="23" t="s">
        <v>187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1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0</v>
      </c>
      <c r="AZ14" s="23">
        <v>0</v>
      </c>
      <c r="BA14" s="23">
        <v>0</v>
      </c>
      <c r="BB14" s="23">
        <v>0</v>
      </c>
      <c r="BC14" s="23">
        <v>0</v>
      </c>
      <c r="BD14" s="23">
        <v>0</v>
      </c>
      <c r="BE14" s="23">
        <v>0</v>
      </c>
      <c r="BF14" s="23">
        <v>0</v>
      </c>
      <c r="BG14" s="23">
        <v>0</v>
      </c>
      <c r="BH14" s="23">
        <v>0</v>
      </c>
    </row>
    <row r="15" spans="1:60" ht="15" hidden="1" customHeight="1" x14ac:dyDescent="0.25">
      <c r="A15" s="23" t="s">
        <v>381</v>
      </c>
      <c r="B15" s="23" t="s">
        <v>148</v>
      </c>
      <c r="C15" s="23" t="s">
        <v>192</v>
      </c>
      <c r="D15" s="23" t="s">
        <v>193</v>
      </c>
      <c r="E15" s="23"/>
      <c r="F15" s="23" t="s">
        <v>194</v>
      </c>
      <c r="G15" s="23">
        <v>37511</v>
      </c>
      <c r="H15" s="23">
        <v>0</v>
      </c>
      <c r="I15" s="23" t="s">
        <v>195</v>
      </c>
      <c r="J15" s="23" t="s">
        <v>196</v>
      </c>
      <c r="K15" s="23" t="s">
        <v>197</v>
      </c>
      <c r="L15" s="23"/>
      <c r="M15" s="23" t="s">
        <v>198</v>
      </c>
      <c r="N15" s="23" t="s">
        <v>151</v>
      </c>
      <c r="O15" s="23" t="s">
        <v>199</v>
      </c>
      <c r="P15" s="24">
        <v>6011530000000000</v>
      </c>
      <c r="Q15" s="23">
        <v>10019</v>
      </c>
      <c r="R15" s="23">
        <v>1257</v>
      </c>
      <c r="S15" s="25">
        <v>0</v>
      </c>
      <c r="T15" s="25">
        <v>3.2923611111111105E-2</v>
      </c>
      <c r="U15" s="23">
        <v>13.33</v>
      </c>
      <c r="V15" s="23" t="s">
        <v>201</v>
      </c>
      <c r="W15" s="25">
        <v>0</v>
      </c>
      <c r="X15" s="26">
        <v>42602</v>
      </c>
      <c r="Y15" s="23">
        <v>53</v>
      </c>
      <c r="Z15" s="23">
        <v>29.82</v>
      </c>
      <c r="AA15" s="23" t="s">
        <v>158</v>
      </c>
      <c r="AB15" s="23" t="s">
        <v>159</v>
      </c>
      <c r="AC15" s="23" t="s">
        <v>186</v>
      </c>
      <c r="AD15" s="23" t="s">
        <v>374</v>
      </c>
      <c r="AE15" s="23" t="s">
        <v>187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1</v>
      </c>
      <c r="AT15" s="23">
        <v>0</v>
      </c>
      <c r="AU15" s="23">
        <v>0</v>
      </c>
      <c r="AV15" s="23">
        <v>0</v>
      </c>
      <c r="AW15" s="23">
        <v>0</v>
      </c>
      <c r="AX15" s="23">
        <v>0</v>
      </c>
      <c r="AY15" s="23">
        <v>0</v>
      </c>
      <c r="AZ15" s="23">
        <v>0</v>
      </c>
      <c r="BA15" s="23">
        <v>0</v>
      </c>
      <c r="BB15" s="23">
        <v>0</v>
      </c>
      <c r="BC15" s="23">
        <v>0</v>
      </c>
      <c r="BD15" s="23">
        <v>1</v>
      </c>
      <c r="BE15" s="23">
        <v>0</v>
      </c>
      <c r="BF15" s="23">
        <v>0</v>
      </c>
      <c r="BG15" s="23">
        <v>0</v>
      </c>
      <c r="BH15" s="23">
        <v>0</v>
      </c>
    </row>
    <row r="16" spans="1:60" ht="15" hidden="1" customHeight="1" x14ac:dyDescent="0.25">
      <c r="A16" s="23" t="s">
        <v>381</v>
      </c>
      <c r="B16" s="23" t="s">
        <v>148</v>
      </c>
      <c r="C16" s="23" t="s">
        <v>192</v>
      </c>
      <c r="D16" s="23" t="s">
        <v>193</v>
      </c>
      <c r="E16" s="23"/>
      <c r="F16" s="23" t="s">
        <v>194</v>
      </c>
      <c r="G16" s="23">
        <v>37511</v>
      </c>
      <c r="H16" s="23">
        <v>0</v>
      </c>
      <c r="I16" s="23" t="s">
        <v>195</v>
      </c>
      <c r="J16" s="23" t="s">
        <v>196</v>
      </c>
      <c r="K16" s="23" t="s">
        <v>197</v>
      </c>
      <c r="L16" s="23"/>
      <c r="M16" s="23" t="s">
        <v>198</v>
      </c>
      <c r="N16" s="23" t="s">
        <v>151</v>
      </c>
      <c r="O16" s="23" t="s">
        <v>199</v>
      </c>
      <c r="P16" s="24">
        <v>6011080000000000</v>
      </c>
      <c r="Q16" s="23">
        <v>10019</v>
      </c>
      <c r="R16" s="23">
        <v>2488</v>
      </c>
      <c r="S16" s="25">
        <v>0</v>
      </c>
      <c r="T16" s="25">
        <v>9.6597222222222223E-3</v>
      </c>
      <c r="U16" s="23">
        <v>2.87</v>
      </c>
      <c r="V16" s="23" t="s">
        <v>162</v>
      </c>
      <c r="W16" s="25">
        <v>0</v>
      </c>
      <c r="X16" s="26">
        <v>42456</v>
      </c>
      <c r="Y16" s="23">
        <v>53</v>
      </c>
      <c r="Z16" s="23">
        <v>14.36</v>
      </c>
      <c r="AA16" s="23" t="s">
        <v>158</v>
      </c>
      <c r="AB16" s="23" t="s">
        <v>159</v>
      </c>
      <c r="AC16" s="23" t="s">
        <v>186</v>
      </c>
      <c r="AD16" s="23" t="s">
        <v>374</v>
      </c>
      <c r="AE16" s="23" t="s">
        <v>187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1</v>
      </c>
      <c r="AQ16" s="23">
        <v>0</v>
      </c>
      <c r="AR16" s="23">
        <v>1</v>
      </c>
      <c r="AS16" s="23">
        <v>1</v>
      </c>
      <c r="AT16" s="23">
        <v>0</v>
      </c>
      <c r="AU16" s="23">
        <v>0</v>
      </c>
      <c r="AV16" s="23">
        <v>1</v>
      </c>
      <c r="AW16" s="23">
        <v>0</v>
      </c>
      <c r="AX16" s="23">
        <v>0</v>
      </c>
      <c r="AY16" s="23">
        <v>0</v>
      </c>
      <c r="AZ16" s="23">
        <v>1</v>
      </c>
      <c r="BA16" s="23">
        <v>0</v>
      </c>
      <c r="BB16" s="23">
        <v>0</v>
      </c>
      <c r="BC16" s="23">
        <v>0</v>
      </c>
      <c r="BD16" s="23">
        <v>0</v>
      </c>
      <c r="BE16" s="23">
        <v>0</v>
      </c>
      <c r="BF16" s="23">
        <v>0</v>
      </c>
      <c r="BG16" s="23">
        <v>0</v>
      </c>
      <c r="BH16" s="23">
        <v>0</v>
      </c>
    </row>
    <row r="17" spans="1:60" ht="15" hidden="1" customHeight="1" x14ac:dyDescent="0.25">
      <c r="A17" s="23" t="s">
        <v>381</v>
      </c>
      <c r="B17" s="23" t="s">
        <v>148</v>
      </c>
      <c r="C17" s="23" t="s">
        <v>192</v>
      </c>
      <c r="D17" s="23" t="s">
        <v>193</v>
      </c>
      <c r="E17" s="23"/>
      <c r="F17" s="23" t="s">
        <v>194</v>
      </c>
      <c r="G17" s="23">
        <v>37511</v>
      </c>
      <c r="H17" s="23">
        <v>0</v>
      </c>
      <c r="I17" s="23" t="s">
        <v>195</v>
      </c>
      <c r="J17" s="23" t="s">
        <v>196</v>
      </c>
      <c r="K17" s="23" t="s">
        <v>197</v>
      </c>
      <c r="L17" s="23"/>
      <c r="M17" s="23" t="s">
        <v>198</v>
      </c>
      <c r="N17" s="23" t="s">
        <v>151</v>
      </c>
      <c r="O17" s="23" t="s">
        <v>199</v>
      </c>
      <c r="P17" s="24">
        <v>6011110000000000</v>
      </c>
      <c r="Q17" s="23">
        <v>10019</v>
      </c>
      <c r="R17" s="23">
        <v>2836</v>
      </c>
      <c r="S17" s="25">
        <v>0</v>
      </c>
      <c r="T17" s="25">
        <v>2.0210648148148148E-2</v>
      </c>
      <c r="U17" s="23">
        <v>6.05</v>
      </c>
      <c r="V17" s="23" t="s">
        <v>157</v>
      </c>
      <c r="W17" s="25">
        <v>0</v>
      </c>
      <c r="X17" s="26">
        <v>42578</v>
      </c>
      <c r="Y17" s="23">
        <v>53</v>
      </c>
      <c r="Z17" s="23">
        <v>9.06</v>
      </c>
      <c r="AA17" s="23" t="s">
        <v>202</v>
      </c>
      <c r="AB17" s="23" t="s">
        <v>159</v>
      </c>
      <c r="AC17" s="23" t="s">
        <v>186</v>
      </c>
      <c r="AD17" s="23" t="s">
        <v>374</v>
      </c>
      <c r="AE17" s="23" t="s">
        <v>187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1</v>
      </c>
      <c r="AQ17" s="23">
        <v>0</v>
      </c>
      <c r="AR17" s="23">
        <v>1</v>
      </c>
      <c r="AS17" s="23">
        <v>1</v>
      </c>
      <c r="AT17" s="23">
        <v>0</v>
      </c>
      <c r="AU17" s="23">
        <v>0</v>
      </c>
      <c r="AV17" s="23">
        <v>1</v>
      </c>
      <c r="AW17" s="23">
        <v>0</v>
      </c>
      <c r="AX17" s="23">
        <v>0</v>
      </c>
      <c r="AY17" s="23">
        <v>0</v>
      </c>
      <c r="AZ17" s="23">
        <v>1</v>
      </c>
      <c r="BA17" s="23">
        <v>0</v>
      </c>
      <c r="BB17" s="23">
        <v>0</v>
      </c>
      <c r="BC17" s="23">
        <v>0</v>
      </c>
      <c r="BD17" s="23">
        <v>0</v>
      </c>
      <c r="BE17" s="23">
        <v>0</v>
      </c>
      <c r="BF17" s="23">
        <v>0</v>
      </c>
      <c r="BG17" s="23">
        <v>0</v>
      </c>
      <c r="BH17" s="23">
        <v>0</v>
      </c>
    </row>
    <row r="18" spans="1:60" ht="15" hidden="1" customHeight="1" x14ac:dyDescent="0.25">
      <c r="A18" s="23" t="s">
        <v>381</v>
      </c>
      <c r="B18" s="23" t="s">
        <v>148</v>
      </c>
      <c r="C18" s="23" t="s">
        <v>192</v>
      </c>
      <c r="D18" s="23" t="s">
        <v>193</v>
      </c>
      <c r="E18" s="23"/>
      <c r="F18" s="23" t="s">
        <v>194</v>
      </c>
      <c r="G18" s="23">
        <v>37511</v>
      </c>
      <c r="H18" s="23">
        <v>0</v>
      </c>
      <c r="I18" s="23" t="s">
        <v>195</v>
      </c>
      <c r="J18" s="23" t="s">
        <v>196</v>
      </c>
      <c r="K18" s="23" t="s">
        <v>197</v>
      </c>
      <c r="L18" s="23"/>
      <c r="M18" s="23" t="s">
        <v>198</v>
      </c>
      <c r="N18" s="23" t="s">
        <v>151</v>
      </c>
      <c r="O18" s="23" t="s">
        <v>199</v>
      </c>
      <c r="P18" s="24">
        <v>6011940000000000</v>
      </c>
      <c r="Q18" s="23">
        <v>10019</v>
      </c>
      <c r="R18" s="23">
        <v>5456</v>
      </c>
      <c r="S18" s="25">
        <v>0</v>
      </c>
      <c r="T18" s="25">
        <v>3.5241898148148147E-2</v>
      </c>
      <c r="U18" s="23">
        <v>23.37</v>
      </c>
      <c r="V18" s="23" t="s">
        <v>203</v>
      </c>
      <c r="W18" s="25">
        <v>0</v>
      </c>
      <c r="X18" s="26">
        <v>42646</v>
      </c>
      <c r="Y18" s="23">
        <v>53</v>
      </c>
      <c r="Z18" s="23">
        <v>36.5</v>
      </c>
      <c r="AA18" s="23" t="s">
        <v>158</v>
      </c>
      <c r="AB18" s="23" t="s">
        <v>159</v>
      </c>
      <c r="AC18" s="23" t="s">
        <v>186</v>
      </c>
      <c r="AD18" s="23" t="s">
        <v>374</v>
      </c>
      <c r="AE18" s="23" t="s">
        <v>187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1</v>
      </c>
      <c r="AT18" s="23">
        <v>0</v>
      </c>
      <c r="AU18" s="23">
        <v>0</v>
      </c>
      <c r="AV18" s="23">
        <v>0</v>
      </c>
      <c r="AW18" s="23">
        <v>0</v>
      </c>
      <c r="AX18" s="23">
        <v>0</v>
      </c>
      <c r="AY18" s="23">
        <v>0</v>
      </c>
      <c r="AZ18" s="23">
        <v>0</v>
      </c>
      <c r="BA18" s="23">
        <v>0</v>
      </c>
      <c r="BB18" s="23">
        <v>0</v>
      </c>
      <c r="BC18" s="23">
        <v>0</v>
      </c>
      <c r="BD18" s="23">
        <v>0</v>
      </c>
      <c r="BE18" s="23">
        <v>0</v>
      </c>
      <c r="BF18" s="23">
        <v>0</v>
      </c>
      <c r="BG18" s="23">
        <v>0</v>
      </c>
      <c r="BH18" s="23">
        <v>0</v>
      </c>
    </row>
    <row r="19" spans="1:60" ht="15" hidden="1" customHeight="1" x14ac:dyDescent="0.25">
      <c r="A19" s="23" t="s">
        <v>382</v>
      </c>
      <c r="B19" s="23" t="s">
        <v>148</v>
      </c>
      <c r="C19" s="23" t="s">
        <v>204</v>
      </c>
      <c r="D19" s="23" t="s">
        <v>205</v>
      </c>
      <c r="E19" s="23"/>
      <c r="F19" s="23" t="s">
        <v>194</v>
      </c>
      <c r="G19" s="23">
        <v>3569</v>
      </c>
      <c r="H19" s="23">
        <v>0</v>
      </c>
      <c r="I19" s="23" t="s">
        <v>206</v>
      </c>
      <c r="J19" s="23" t="s">
        <v>207</v>
      </c>
      <c r="K19" s="23" t="s">
        <v>173</v>
      </c>
      <c r="L19" s="23"/>
      <c r="M19" s="23" t="s">
        <v>166</v>
      </c>
      <c r="N19" s="23" t="s">
        <v>151</v>
      </c>
      <c r="O19" s="23" t="s">
        <v>208</v>
      </c>
      <c r="P19" s="24">
        <v>4172780000000000</v>
      </c>
      <c r="Q19" s="23">
        <v>10027</v>
      </c>
      <c r="R19" s="23">
        <v>139</v>
      </c>
      <c r="S19" s="25">
        <v>0</v>
      </c>
      <c r="T19" s="25">
        <v>2.3435185185185187E-2</v>
      </c>
      <c r="U19" s="23">
        <v>24.08</v>
      </c>
      <c r="V19" s="23" t="s">
        <v>209</v>
      </c>
      <c r="W19" s="25">
        <v>0</v>
      </c>
      <c r="X19" s="26">
        <v>42724</v>
      </c>
      <c r="Y19" s="23">
        <v>32</v>
      </c>
      <c r="Z19" s="23">
        <v>10.11</v>
      </c>
      <c r="AA19" s="23" t="s">
        <v>158</v>
      </c>
      <c r="AB19" s="23" t="s">
        <v>159</v>
      </c>
      <c r="AC19" s="23" t="s">
        <v>186</v>
      </c>
      <c r="AD19" s="23" t="s">
        <v>374</v>
      </c>
      <c r="AE19" s="23" t="s">
        <v>161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1</v>
      </c>
      <c r="AQ19" s="23">
        <v>0</v>
      </c>
      <c r="AR19" s="23">
        <v>1</v>
      </c>
      <c r="AS19" s="23">
        <v>1</v>
      </c>
      <c r="AT19" s="23">
        <v>0</v>
      </c>
      <c r="AU19" s="23">
        <v>0</v>
      </c>
      <c r="AV19" s="23">
        <v>1</v>
      </c>
      <c r="AW19" s="23">
        <v>0</v>
      </c>
      <c r="AX19" s="23">
        <v>0</v>
      </c>
      <c r="AY19" s="23">
        <v>0</v>
      </c>
      <c r="AZ19" s="23">
        <v>1</v>
      </c>
      <c r="BA19" s="23">
        <v>0</v>
      </c>
      <c r="BB19" s="23">
        <v>0</v>
      </c>
      <c r="BC19" s="23">
        <v>0</v>
      </c>
      <c r="BD19" s="23">
        <v>0</v>
      </c>
      <c r="BE19" s="23">
        <v>0</v>
      </c>
      <c r="BF19" s="23">
        <v>0</v>
      </c>
      <c r="BG19" s="23">
        <v>0</v>
      </c>
      <c r="BH19" s="23">
        <v>0</v>
      </c>
    </row>
    <row r="20" spans="1:60" ht="15" hidden="1" customHeight="1" x14ac:dyDescent="0.25">
      <c r="A20" s="23" t="s">
        <v>382</v>
      </c>
      <c r="B20" s="23" t="s">
        <v>148</v>
      </c>
      <c r="C20" s="23" t="s">
        <v>204</v>
      </c>
      <c r="D20" s="23" t="s">
        <v>205</v>
      </c>
      <c r="E20" s="23"/>
      <c r="F20" s="23" t="s">
        <v>194</v>
      </c>
      <c r="G20" s="23">
        <v>3569</v>
      </c>
      <c r="H20" s="23">
        <v>0</v>
      </c>
      <c r="I20" s="23" t="s">
        <v>206</v>
      </c>
      <c r="J20" s="23" t="s">
        <v>207</v>
      </c>
      <c r="K20" s="23" t="s">
        <v>173</v>
      </c>
      <c r="L20" s="23"/>
      <c r="M20" s="23" t="s">
        <v>166</v>
      </c>
      <c r="N20" s="23" t="s">
        <v>151</v>
      </c>
      <c r="O20" s="23" t="s">
        <v>208</v>
      </c>
      <c r="P20" s="24">
        <v>4235920000000000</v>
      </c>
      <c r="Q20" s="23">
        <v>10027</v>
      </c>
      <c r="R20" s="23">
        <v>831</v>
      </c>
      <c r="S20" s="25">
        <v>0</v>
      </c>
      <c r="T20" s="25">
        <v>2.3605324074074074E-2</v>
      </c>
      <c r="U20" s="23">
        <v>7.02</v>
      </c>
      <c r="V20" s="23" t="s">
        <v>210</v>
      </c>
      <c r="W20" s="25">
        <v>0</v>
      </c>
      <c r="X20" s="26">
        <v>42699</v>
      </c>
      <c r="Y20" s="23">
        <v>32</v>
      </c>
      <c r="Z20" s="23">
        <v>42.16</v>
      </c>
      <c r="AA20" s="23" t="s">
        <v>189</v>
      </c>
      <c r="AB20" s="23" t="s">
        <v>159</v>
      </c>
      <c r="AC20" s="23" t="s">
        <v>186</v>
      </c>
      <c r="AD20" s="23" t="s">
        <v>374</v>
      </c>
      <c r="AE20" s="23" t="s">
        <v>161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1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>
        <v>0</v>
      </c>
      <c r="AU20" s="23">
        <v>0</v>
      </c>
      <c r="AV20" s="23">
        <v>0</v>
      </c>
      <c r="AW20" s="23">
        <v>0</v>
      </c>
      <c r="AX20" s="23">
        <v>0</v>
      </c>
      <c r="AY20" s="23">
        <v>0</v>
      </c>
      <c r="AZ20" s="23">
        <v>0</v>
      </c>
      <c r="BA20" s="23">
        <v>0</v>
      </c>
      <c r="BB20" s="23">
        <v>0</v>
      </c>
      <c r="BC20" s="23">
        <v>0</v>
      </c>
      <c r="BD20" s="23">
        <v>0</v>
      </c>
      <c r="BE20" s="23">
        <v>0</v>
      </c>
      <c r="BF20" s="23">
        <v>0</v>
      </c>
      <c r="BG20" s="23">
        <v>0</v>
      </c>
      <c r="BH20" s="23">
        <v>0</v>
      </c>
    </row>
    <row r="21" spans="1:60" ht="15" hidden="1" customHeight="1" x14ac:dyDescent="0.25">
      <c r="A21" s="23" t="s">
        <v>382</v>
      </c>
      <c r="B21" s="23" t="s">
        <v>148</v>
      </c>
      <c r="C21" s="23" t="s">
        <v>204</v>
      </c>
      <c r="D21" s="23" t="s">
        <v>205</v>
      </c>
      <c r="E21" s="23"/>
      <c r="F21" s="23" t="s">
        <v>194</v>
      </c>
      <c r="G21" s="23">
        <v>3569</v>
      </c>
      <c r="H21" s="23">
        <v>0</v>
      </c>
      <c r="I21" s="23" t="s">
        <v>206</v>
      </c>
      <c r="J21" s="23" t="s">
        <v>207</v>
      </c>
      <c r="K21" s="23" t="s">
        <v>173</v>
      </c>
      <c r="L21" s="23"/>
      <c r="M21" s="23" t="s">
        <v>166</v>
      </c>
      <c r="N21" s="23" t="s">
        <v>151</v>
      </c>
      <c r="O21" s="23" t="s">
        <v>208</v>
      </c>
      <c r="P21" s="24">
        <v>4988190000000000</v>
      </c>
      <c r="Q21" s="23">
        <v>10027</v>
      </c>
      <c r="R21" s="23">
        <v>6961</v>
      </c>
      <c r="S21" s="25">
        <v>0</v>
      </c>
      <c r="T21" s="25">
        <v>2.0210648148148148E-2</v>
      </c>
      <c r="U21" s="23">
        <v>11.45</v>
      </c>
      <c r="V21" s="23" t="s">
        <v>211</v>
      </c>
      <c r="W21" s="25">
        <v>0</v>
      </c>
      <c r="X21" s="26">
        <v>42574</v>
      </c>
      <c r="Y21" s="23">
        <v>32</v>
      </c>
      <c r="Z21" s="23">
        <v>48.35</v>
      </c>
      <c r="AA21" s="23" t="s">
        <v>163</v>
      </c>
      <c r="AB21" s="23" t="s">
        <v>159</v>
      </c>
      <c r="AC21" s="23" t="s">
        <v>186</v>
      </c>
      <c r="AD21" s="23" t="s">
        <v>374</v>
      </c>
      <c r="AE21" s="23" t="s">
        <v>161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1</v>
      </c>
      <c r="AQ21" s="23">
        <v>0</v>
      </c>
      <c r="AR21" s="23">
        <v>1</v>
      </c>
      <c r="AS21" s="23">
        <v>0</v>
      </c>
      <c r="AT21" s="23">
        <v>0</v>
      </c>
      <c r="AU21" s="23">
        <v>0</v>
      </c>
      <c r="AV21" s="23">
        <v>1</v>
      </c>
      <c r="AW21" s="23">
        <v>0</v>
      </c>
      <c r="AX21" s="23">
        <v>0</v>
      </c>
      <c r="AY21" s="23">
        <v>0</v>
      </c>
      <c r="AZ21" s="23">
        <v>0</v>
      </c>
      <c r="BA21" s="23">
        <v>0</v>
      </c>
      <c r="BB21" s="23">
        <v>0</v>
      </c>
      <c r="BC21" s="23">
        <v>0</v>
      </c>
      <c r="BD21" s="23">
        <v>0</v>
      </c>
      <c r="BE21" s="23">
        <v>0</v>
      </c>
      <c r="BF21" s="23">
        <v>0</v>
      </c>
      <c r="BG21" s="23">
        <v>0</v>
      </c>
      <c r="BH21" s="23">
        <v>0</v>
      </c>
    </row>
    <row r="22" spans="1:60" ht="15" hidden="1" customHeight="1" x14ac:dyDescent="0.25">
      <c r="A22" s="23" t="s">
        <v>382</v>
      </c>
      <c r="B22" s="23" t="s">
        <v>148</v>
      </c>
      <c r="C22" s="23" t="s">
        <v>204</v>
      </c>
      <c r="D22" s="23" t="s">
        <v>205</v>
      </c>
      <c r="E22" s="23"/>
      <c r="F22" s="23" t="s">
        <v>194</v>
      </c>
      <c r="G22" s="23">
        <v>3569</v>
      </c>
      <c r="H22" s="23">
        <v>0</v>
      </c>
      <c r="I22" s="23" t="s">
        <v>206</v>
      </c>
      <c r="J22" s="23" t="s">
        <v>207</v>
      </c>
      <c r="K22" s="23" t="s">
        <v>173</v>
      </c>
      <c r="L22" s="23"/>
      <c r="M22" s="23" t="s">
        <v>166</v>
      </c>
      <c r="N22" s="23" t="s">
        <v>151</v>
      </c>
      <c r="O22" s="23" t="s">
        <v>208</v>
      </c>
      <c r="P22" s="24">
        <v>4644860000000000</v>
      </c>
      <c r="Q22" s="23">
        <v>10027</v>
      </c>
      <c r="R22" s="23">
        <v>8622</v>
      </c>
      <c r="S22" s="25">
        <v>0</v>
      </c>
      <c r="T22" s="25">
        <v>5.3171296296296291E-3</v>
      </c>
      <c r="U22" s="23">
        <v>9.51</v>
      </c>
      <c r="V22" s="23" t="s">
        <v>212</v>
      </c>
      <c r="W22" s="25">
        <v>0</v>
      </c>
      <c r="X22" s="26">
        <v>42688</v>
      </c>
      <c r="Y22" s="23">
        <v>32</v>
      </c>
      <c r="Z22" s="23">
        <v>5.0999999999999996</v>
      </c>
      <c r="AA22" s="23" t="s">
        <v>202</v>
      </c>
      <c r="AB22" s="23" t="s">
        <v>159</v>
      </c>
      <c r="AC22" s="23" t="s">
        <v>186</v>
      </c>
      <c r="AD22" s="23" t="s">
        <v>374</v>
      </c>
      <c r="AE22" s="23" t="s">
        <v>161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1</v>
      </c>
      <c r="AQ22" s="23">
        <v>0</v>
      </c>
      <c r="AR22" s="23">
        <v>1</v>
      </c>
      <c r="AS22" s="23">
        <v>0</v>
      </c>
      <c r="AT22" s="23">
        <v>0</v>
      </c>
      <c r="AU22" s="23">
        <v>0</v>
      </c>
      <c r="AV22" s="23">
        <v>1</v>
      </c>
      <c r="AW22" s="23">
        <v>0</v>
      </c>
      <c r="AX22" s="23">
        <v>0</v>
      </c>
      <c r="AY22" s="23">
        <v>0</v>
      </c>
      <c r="AZ22" s="23">
        <v>0</v>
      </c>
      <c r="BA22" s="23">
        <v>0</v>
      </c>
      <c r="BB22" s="23">
        <v>0</v>
      </c>
      <c r="BC22" s="23">
        <v>0</v>
      </c>
      <c r="BD22" s="23">
        <v>0</v>
      </c>
      <c r="BE22" s="23">
        <v>0</v>
      </c>
      <c r="BF22" s="23">
        <v>0</v>
      </c>
      <c r="BG22" s="23">
        <v>0</v>
      </c>
      <c r="BH22" s="23">
        <v>0</v>
      </c>
    </row>
    <row r="23" spans="1:60" x14ac:dyDescent="0.25">
      <c r="A23" s="23" t="s">
        <v>383</v>
      </c>
      <c r="B23" s="23" t="s">
        <v>148</v>
      </c>
      <c r="C23" s="23" t="s">
        <v>213</v>
      </c>
      <c r="D23" s="23" t="s">
        <v>214</v>
      </c>
      <c r="E23" s="23" t="s">
        <v>215</v>
      </c>
      <c r="F23" s="23" t="s">
        <v>216</v>
      </c>
      <c r="G23" s="23">
        <v>44311</v>
      </c>
      <c r="H23" s="23">
        <v>0</v>
      </c>
      <c r="I23" s="23" t="s">
        <v>217</v>
      </c>
      <c r="J23" s="23" t="s">
        <v>218</v>
      </c>
      <c r="K23" s="23" t="s">
        <v>219</v>
      </c>
      <c r="L23" s="23"/>
      <c r="M23" s="23" t="s">
        <v>220</v>
      </c>
      <c r="N23" s="23" t="s">
        <v>151</v>
      </c>
      <c r="O23" s="23" t="s">
        <v>221</v>
      </c>
      <c r="P23" s="24">
        <v>377308000000000</v>
      </c>
      <c r="Q23" s="23">
        <v>10031</v>
      </c>
      <c r="R23" s="23">
        <v>1369</v>
      </c>
      <c r="S23" s="25">
        <v>0</v>
      </c>
      <c r="T23" s="25">
        <v>2.2810185185185183E-2</v>
      </c>
      <c r="U23" s="23">
        <v>21.97</v>
      </c>
      <c r="V23" s="23" t="s">
        <v>222</v>
      </c>
      <c r="W23" s="25">
        <v>0</v>
      </c>
      <c r="X23" s="26">
        <v>42384</v>
      </c>
      <c r="Y23" s="23">
        <v>46</v>
      </c>
      <c r="Z23" s="23">
        <v>24.66</v>
      </c>
      <c r="AA23" s="23" t="s">
        <v>158</v>
      </c>
      <c r="AB23" s="23" t="s">
        <v>159</v>
      </c>
      <c r="AC23" s="23" t="s">
        <v>186</v>
      </c>
      <c r="AD23" s="23" t="s">
        <v>374</v>
      </c>
      <c r="AE23" s="23" t="s">
        <v>223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1</v>
      </c>
      <c r="AQ23" s="23">
        <v>0</v>
      </c>
      <c r="AR23" s="23">
        <v>1</v>
      </c>
      <c r="AS23" s="23">
        <v>1</v>
      </c>
      <c r="AT23" s="23">
        <v>0</v>
      </c>
      <c r="AU23" s="23">
        <v>0</v>
      </c>
      <c r="AV23" s="23">
        <v>1</v>
      </c>
      <c r="AW23" s="23">
        <v>0</v>
      </c>
      <c r="AX23" s="23">
        <v>0</v>
      </c>
      <c r="AY23" s="23">
        <v>0</v>
      </c>
      <c r="AZ23" s="23">
        <v>1</v>
      </c>
      <c r="BA23" s="23">
        <v>0</v>
      </c>
      <c r="BB23" s="23">
        <v>0</v>
      </c>
      <c r="BC23" s="23">
        <v>0</v>
      </c>
      <c r="BD23" s="23">
        <v>0</v>
      </c>
      <c r="BE23" s="23">
        <v>0</v>
      </c>
      <c r="BF23" s="23">
        <v>0</v>
      </c>
      <c r="BG23" s="23">
        <v>0</v>
      </c>
      <c r="BH23" s="23">
        <v>0</v>
      </c>
    </row>
    <row r="24" spans="1:60" x14ac:dyDescent="0.25">
      <c r="A24" s="23" t="s">
        <v>384</v>
      </c>
      <c r="B24" s="23" t="s">
        <v>224</v>
      </c>
      <c r="C24" s="23" t="s">
        <v>225</v>
      </c>
      <c r="D24" s="23" t="s">
        <v>226</v>
      </c>
      <c r="E24" s="23" t="s">
        <v>227</v>
      </c>
      <c r="F24" s="23" t="s">
        <v>151</v>
      </c>
      <c r="G24" s="23">
        <v>38030</v>
      </c>
      <c r="H24" s="23">
        <v>0</v>
      </c>
      <c r="I24" s="23" t="s">
        <v>228</v>
      </c>
      <c r="J24" s="23" t="s">
        <v>229</v>
      </c>
      <c r="K24" s="23" t="s">
        <v>197</v>
      </c>
      <c r="L24" s="23"/>
      <c r="M24" s="23" t="s">
        <v>230</v>
      </c>
      <c r="N24" s="23" t="s">
        <v>184</v>
      </c>
      <c r="O24" s="24">
        <v>267000000000000</v>
      </c>
      <c r="P24" s="24">
        <v>6012000000000000</v>
      </c>
      <c r="Q24" s="23">
        <v>10035</v>
      </c>
      <c r="R24" s="23">
        <v>5328</v>
      </c>
      <c r="S24" s="25">
        <v>0</v>
      </c>
      <c r="T24" s="25">
        <v>2.2745370370370371E-2</v>
      </c>
      <c r="U24" s="23">
        <v>33.85</v>
      </c>
      <c r="V24" s="23" t="s">
        <v>231</v>
      </c>
      <c r="W24" s="25">
        <v>0</v>
      </c>
      <c r="X24" s="26">
        <v>42566</v>
      </c>
      <c r="Y24" s="23">
        <v>46</v>
      </c>
      <c r="Z24" s="23">
        <v>49.16</v>
      </c>
      <c r="AA24" s="23" t="s">
        <v>158</v>
      </c>
      <c r="AB24" s="23" t="s">
        <v>159</v>
      </c>
      <c r="AC24" s="23" t="s">
        <v>186</v>
      </c>
      <c r="AD24" s="23" t="s">
        <v>374</v>
      </c>
      <c r="AE24" s="23" t="s">
        <v>223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1</v>
      </c>
      <c r="AR24" s="23">
        <v>0</v>
      </c>
      <c r="AS24" s="23">
        <v>0</v>
      </c>
      <c r="AT24" s="23">
        <v>0</v>
      </c>
      <c r="AU24" s="23">
        <v>0</v>
      </c>
      <c r="AV24" s="23">
        <v>0</v>
      </c>
      <c r="AW24" s="23">
        <v>0</v>
      </c>
      <c r="AX24" s="23">
        <v>0</v>
      </c>
      <c r="AY24" s="23">
        <v>0</v>
      </c>
      <c r="AZ24" s="23">
        <v>0</v>
      </c>
      <c r="BA24" s="23">
        <v>0</v>
      </c>
      <c r="BB24" s="23">
        <v>0</v>
      </c>
      <c r="BC24" s="23">
        <v>0</v>
      </c>
      <c r="BD24" s="23">
        <v>0</v>
      </c>
      <c r="BE24" s="23">
        <v>0</v>
      </c>
      <c r="BF24" s="23">
        <v>0</v>
      </c>
      <c r="BG24" s="23">
        <v>0</v>
      </c>
      <c r="BH24" s="23">
        <v>0</v>
      </c>
    </row>
    <row r="25" spans="1:60" x14ac:dyDescent="0.25">
      <c r="A25" s="23" t="s">
        <v>385</v>
      </c>
      <c r="B25" s="23" t="s">
        <v>148</v>
      </c>
      <c r="C25" s="23" t="s">
        <v>232</v>
      </c>
      <c r="D25" s="23" t="s">
        <v>233</v>
      </c>
      <c r="E25" s="23" t="s">
        <v>234</v>
      </c>
      <c r="F25" s="23" t="s">
        <v>216</v>
      </c>
      <c r="G25" s="23">
        <v>12204</v>
      </c>
      <c r="H25" s="23">
        <v>0</v>
      </c>
      <c r="I25" s="23" t="s">
        <v>235</v>
      </c>
      <c r="J25" s="23" t="s">
        <v>236</v>
      </c>
      <c r="K25" s="23" t="s">
        <v>154</v>
      </c>
      <c r="L25" s="23"/>
      <c r="M25" s="23" t="s">
        <v>222</v>
      </c>
      <c r="N25" s="23" t="s">
        <v>151</v>
      </c>
      <c r="O25" s="23" t="s">
        <v>237</v>
      </c>
      <c r="P25" s="24">
        <v>5155200000000000</v>
      </c>
      <c r="Q25" s="23">
        <v>10039</v>
      </c>
      <c r="R25" s="23">
        <v>421</v>
      </c>
      <c r="S25" s="25">
        <v>0</v>
      </c>
      <c r="T25" s="25">
        <v>2.3435185185185187E-2</v>
      </c>
      <c r="U25" s="23">
        <v>22.77</v>
      </c>
      <c r="V25" s="23" t="s">
        <v>238</v>
      </c>
      <c r="W25" s="25">
        <v>0</v>
      </c>
      <c r="X25" s="26">
        <v>42724</v>
      </c>
      <c r="Y25" s="23">
        <v>72</v>
      </c>
      <c r="Z25" s="23">
        <v>224.71</v>
      </c>
      <c r="AA25" s="23" t="s">
        <v>158</v>
      </c>
      <c r="AB25" s="23" t="s">
        <v>165</v>
      </c>
      <c r="AC25" s="23" t="s">
        <v>160</v>
      </c>
      <c r="AD25" s="23" t="s">
        <v>375</v>
      </c>
      <c r="AE25" s="23" t="s">
        <v>187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1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23">
        <v>1</v>
      </c>
      <c r="AW25" s="23">
        <v>1</v>
      </c>
      <c r="AX25" s="23">
        <v>1</v>
      </c>
      <c r="AY25" s="23">
        <v>0</v>
      </c>
      <c r="AZ25" s="23">
        <v>1</v>
      </c>
      <c r="BA25" s="23">
        <v>1</v>
      </c>
      <c r="BB25" s="23">
        <v>0</v>
      </c>
      <c r="BC25" s="23">
        <v>0</v>
      </c>
      <c r="BD25" s="23">
        <v>0</v>
      </c>
      <c r="BE25" s="23">
        <v>0</v>
      </c>
      <c r="BF25" s="23">
        <v>0</v>
      </c>
      <c r="BG25" s="23">
        <v>1</v>
      </c>
      <c r="BH25" s="23">
        <v>0</v>
      </c>
    </row>
    <row r="26" spans="1:60" x14ac:dyDescent="0.25">
      <c r="A26" s="23" t="s">
        <v>385</v>
      </c>
      <c r="B26" s="23" t="s">
        <v>148</v>
      </c>
      <c r="C26" s="23" t="s">
        <v>232</v>
      </c>
      <c r="D26" s="23" t="s">
        <v>233</v>
      </c>
      <c r="E26" s="23" t="s">
        <v>234</v>
      </c>
      <c r="F26" s="23" t="s">
        <v>216</v>
      </c>
      <c r="G26" s="23">
        <v>12204</v>
      </c>
      <c r="H26" s="23">
        <v>0</v>
      </c>
      <c r="I26" s="23" t="s">
        <v>235</v>
      </c>
      <c r="J26" s="23" t="s">
        <v>236</v>
      </c>
      <c r="K26" s="23" t="s">
        <v>154</v>
      </c>
      <c r="L26" s="23"/>
      <c r="M26" s="23" t="s">
        <v>222</v>
      </c>
      <c r="N26" s="23" t="s">
        <v>151</v>
      </c>
      <c r="O26" s="23" t="s">
        <v>237</v>
      </c>
      <c r="P26" s="24">
        <v>5179760000000000</v>
      </c>
      <c r="Q26" s="23">
        <v>10039</v>
      </c>
      <c r="R26" s="23">
        <v>5317</v>
      </c>
      <c r="S26" s="25">
        <v>0</v>
      </c>
      <c r="T26" s="25">
        <v>2.3803240740740739E-2</v>
      </c>
      <c r="U26" s="23">
        <v>5.85</v>
      </c>
      <c r="V26" s="23" t="s">
        <v>239</v>
      </c>
      <c r="W26" s="25">
        <v>0</v>
      </c>
      <c r="X26" s="26">
        <v>42723</v>
      </c>
      <c r="Y26" s="23">
        <v>72</v>
      </c>
      <c r="Z26" s="23">
        <v>235.6</v>
      </c>
      <c r="AA26" s="23" t="s">
        <v>158</v>
      </c>
      <c r="AB26" s="23" t="s">
        <v>165</v>
      </c>
      <c r="AC26" s="23" t="s">
        <v>160</v>
      </c>
      <c r="AD26" s="23" t="s">
        <v>375</v>
      </c>
      <c r="AE26" s="23" t="s">
        <v>187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1</v>
      </c>
      <c r="AP26" s="23">
        <v>0</v>
      </c>
      <c r="AQ26" s="23">
        <v>0</v>
      </c>
      <c r="AR26" s="23">
        <v>0</v>
      </c>
      <c r="AS26" s="23">
        <v>0</v>
      </c>
      <c r="AT26" s="23">
        <v>0</v>
      </c>
      <c r="AU26" s="23">
        <v>1</v>
      </c>
      <c r="AV26" s="23">
        <v>0</v>
      </c>
      <c r="AW26" s="23">
        <v>1</v>
      </c>
      <c r="AX26" s="23">
        <v>0</v>
      </c>
      <c r="AY26" s="23">
        <v>0</v>
      </c>
      <c r="AZ26" s="23">
        <v>0</v>
      </c>
      <c r="BA26" s="23">
        <v>0</v>
      </c>
      <c r="BB26" s="23">
        <v>0</v>
      </c>
      <c r="BC26" s="23">
        <v>0</v>
      </c>
      <c r="BD26" s="23">
        <v>0</v>
      </c>
      <c r="BE26" s="23">
        <v>1</v>
      </c>
      <c r="BF26" s="23">
        <v>0</v>
      </c>
      <c r="BG26" s="23">
        <v>0</v>
      </c>
      <c r="BH26" s="23">
        <v>0</v>
      </c>
    </row>
    <row r="27" spans="1:60" x14ac:dyDescent="0.25">
      <c r="A27" s="23" t="s">
        <v>385</v>
      </c>
      <c r="B27" s="23" t="s">
        <v>148</v>
      </c>
      <c r="C27" s="23" t="s">
        <v>232</v>
      </c>
      <c r="D27" s="23" t="s">
        <v>233</v>
      </c>
      <c r="E27" s="23" t="s">
        <v>234</v>
      </c>
      <c r="F27" s="23" t="s">
        <v>216</v>
      </c>
      <c r="G27" s="23">
        <v>12204</v>
      </c>
      <c r="H27" s="23">
        <v>0</v>
      </c>
      <c r="I27" s="23" t="s">
        <v>235</v>
      </c>
      <c r="J27" s="23" t="s">
        <v>236</v>
      </c>
      <c r="K27" s="23" t="s">
        <v>154</v>
      </c>
      <c r="L27" s="23"/>
      <c r="M27" s="23" t="s">
        <v>222</v>
      </c>
      <c r="N27" s="23" t="s">
        <v>151</v>
      </c>
      <c r="O27" s="23" t="s">
        <v>237</v>
      </c>
      <c r="P27" s="24">
        <v>5128950000000000</v>
      </c>
      <c r="Q27" s="23">
        <v>10039</v>
      </c>
      <c r="R27" s="23">
        <v>5855</v>
      </c>
      <c r="S27" s="25">
        <v>0</v>
      </c>
      <c r="T27" s="25">
        <v>2.3436342592592595E-2</v>
      </c>
      <c r="U27" s="23">
        <v>17.2</v>
      </c>
      <c r="V27" s="23" t="s">
        <v>240</v>
      </c>
      <c r="W27" s="25">
        <v>0</v>
      </c>
      <c r="X27" s="26">
        <v>42520</v>
      </c>
      <c r="Y27" s="23">
        <v>72</v>
      </c>
      <c r="Z27" s="23">
        <v>164.54</v>
      </c>
      <c r="AA27" s="23" t="s">
        <v>158</v>
      </c>
      <c r="AB27" s="23" t="s">
        <v>165</v>
      </c>
      <c r="AC27" s="23" t="s">
        <v>160</v>
      </c>
      <c r="AD27" s="23" t="s">
        <v>375</v>
      </c>
      <c r="AE27" s="23" t="s">
        <v>187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1</v>
      </c>
      <c r="AP27" s="23">
        <v>0</v>
      </c>
      <c r="AQ27" s="23">
        <v>0</v>
      </c>
      <c r="AR27" s="23">
        <v>0</v>
      </c>
      <c r="AS27" s="23">
        <v>0</v>
      </c>
      <c r="AT27" s="23">
        <v>0</v>
      </c>
      <c r="AU27" s="23">
        <v>0</v>
      </c>
      <c r="AV27" s="23">
        <v>0</v>
      </c>
      <c r="AW27" s="23">
        <v>1</v>
      </c>
      <c r="AX27" s="23">
        <v>1</v>
      </c>
      <c r="AY27" s="23">
        <v>1</v>
      </c>
      <c r="AZ27" s="23">
        <v>1</v>
      </c>
      <c r="BA27" s="23">
        <v>1</v>
      </c>
      <c r="BB27" s="23">
        <v>0</v>
      </c>
      <c r="BC27" s="23">
        <v>0</v>
      </c>
      <c r="BD27" s="23">
        <v>0</v>
      </c>
      <c r="BE27" s="23">
        <v>0</v>
      </c>
      <c r="BF27" s="23">
        <v>0</v>
      </c>
      <c r="BG27" s="23">
        <v>0</v>
      </c>
      <c r="BH27" s="23">
        <v>0</v>
      </c>
    </row>
    <row r="28" spans="1:60" x14ac:dyDescent="0.25">
      <c r="A28" s="23" t="s">
        <v>386</v>
      </c>
      <c r="B28" s="23" t="s">
        <v>148</v>
      </c>
      <c r="C28" s="23" t="s">
        <v>241</v>
      </c>
      <c r="D28" s="23" t="s">
        <v>242</v>
      </c>
      <c r="E28" s="23" t="s">
        <v>243</v>
      </c>
      <c r="F28" s="23" t="s">
        <v>151</v>
      </c>
      <c r="G28" s="23">
        <v>23100</v>
      </c>
      <c r="H28" s="23">
        <v>0</v>
      </c>
      <c r="I28" s="23" t="s">
        <v>244</v>
      </c>
      <c r="J28" s="23" t="s">
        <v>245</v>
      </c>
      <c r="K28" s="23" t="s">
        <v>173</v>
      </c>
      <c r="L28" s="23"/>
      <c r="M28" s="23" t="s">
        <v>246</v>
      </c>
      <c r="N28" s="23" t="s">
        <v>151</v>
      </c>
      <c r="O28" s="23" t="s">
        <v>247</v>
      </c>
      <c r="P28" s="24">
        <v>4308570000000000</v>
      </c>
      <c r="Q28" s="23">
        <v>10047</v>
      </c>
      <c r="R28" s="23">
        <v>529</v>
      </c>
      <c r="S28" s="25">
        <v>0</v>
      </c>
      <c r="T28" s="25">
        <v>3.3094907407407406E-2</v>
      </c>
      <c r="U28" s="23">
        <v>9</v>
      </c>
      <c r="V28" s="23" t="s">
        <v>248</v>
      </c>
      <c r="W28" s="25">
        <v>0</v>
      </c>
      <c r="X28" s="26">
        <v>42536</v>
      </c>
      <c r="Y28" s="23">
        <v>49</v>
      </c>
      <c r="Z28" s="23">
        <v>45.66</v>
      </c>
      <c r="AA28" s="23" t="s">
        <v>158</v>
      </c>
      <c r="AB28" s="23" t="s">
        <v>159</v>
      </c>
      <c r="AC28" s="23" t="s">
        <v>186</v>
      </c>
      <c r="AD28" s="23" t="s">
        <v>374</v>
      </c>
      <c r="AE28" s="23" t="s">
        <v>223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1</v>
      </c>
      <c r="AQ28" s="23">
        <v>0</v>
      </c>
      <c r="AR28" s="23">
        <v>0</v>
      </c>
      <c r="AS28" s="23">
        <v>1</v>
      </c>
      <c r="AT28" s="23">
        <v>0</v>
      </c>
      <c r="AU28" s="23">
        <v>0</v>
      </c>
      <c r="AV28" s="23">
        <v>0</v>
      </c>
      <c r="AW28" s="23">
        <v>0</v>
      </c>
      <c r="AX28" s="23">
        <v>0</v>
      </c>
      <c r="AY28" s="23">
        <v>0</v>
      </c>
      <c r="AZ28" s="23">
        <v>0</v>
      </c>
      <c r="BA28" s="23">
        <v>0</v>
      </c>
      <c r="BB28" s="23">
        <v>0</v>
      </c>
      <c r="BC28" s="23">
        <v>0</v>
      </c>
      <c r="BD28" s="23">
        <v>0</v>
      </c>
      <c r="BE28" s="23">
        <v>0</v>
      </c>
      <c r="BF28" s="23">
        <v>0</v>
      </c>
      <c r="BG28" s="23">
        <v>0</v>
      </c>
      <c r="BH28" s="23">
        <v>0</v>
      </c>
    </row>
    <row r="29" spans="1:60" x14ac:dyDescent="0.25">
      <c r="A29" s="23" t="s">
        <v>387</v>
      </c>
      <c r="B29" s="23" t="s">
        <v>148</v>
      </c>
      <c r="C29" s="23" t="s">
        <v>249</v>
      </c>
      <c r="D29" s="23" t="s">
        <v>250</v>
      </c>
      <c r="E29" s="23" t="s">
        <v>251</v>
      </c>
      <c r="F29" s="23" t="s">
        <v>216</v>
      </c>
      <c r="G29" s="23">
        <v>87109</v>
      </c>
      <c r="H29" s="23">
        <v>0</v>
      </c>
      <c r="I29" s="23" t="s">
        <v>252</v>
      </c>
      <c r="J29" s="23" t="s">
        <v>253</v>
      </c>
      <c r="K29" s="23" t="s">
        <v>254</v>
      </c>
      <c r="L29" s="23"/>
      <c r="M29" s="23" t="s">
        <v>255</v>
      </c>
      <c r="N29" s="23" t="s">
        <v>184</v>
      </c>
      <c r="O29" s="24">
        <v>176000000000000</v>
      </c>
      <c r="P29" s="24">
        <v>340583000000000</v>
      </c>
      <c r="Q29" s="23">
        <v>10051</v>
      </c>
      <c r="R29" s="23">
        <v>1352</v>
      </c>
      <c r="S29" s="25">
        <v>0</v>
      </c>
      <c r="T29" s="25">
        <v>1.9393518518518518E-2</v>
      </c>
      <c r="U29" s="23">
        <v>13.33</v>
      </c>
      <c r="V29" s="23" t="s">
        <v>256</v>
      </c>
      <c r="W29" s="25">
        <v>0</v>
      </c>
      <c r="X29" s="26">
        <v>42652</v>
      </c>
      <c r="Y29" s="23">
        <v>47</v>
      </c>
      <c r="Z29" s="23">
        <v>18.989999999999998</v>
      </c>
      <c r="AA29" s="23" t="s">
        <v>158</v>
      </c>
      <c r="AB29" s="23" t="s">
        <v>159</v>
      </c>
      <c r="AC29" s="23" t="s">
        <v>186</v>
      </c>
      <c r="AD29" s="23" t="s">
        <v>374</v>
      </c>
      <c r="AE29" s="23" t="s">
        <v>223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1</v>
      </c>
      <c r="AQ29" s="23">
        <v>0</v>
      </c>
      <c r="AR29" s="23">
        <v>1</v>
      </c>
      <c r="AS29" s="23">
        <v>1</v>
      </c>
      <c r="AT29" s="23">
        <v>0</v>
      </c>
      <c r="AU29" s="23">
        <v>0</v>
      </c>
      <c r="AV29" s="23">
        <v>1</v>
      </c>
      <c r="AW29" s="23">
        <v>0</v>
      </c>
      <c r="AX29" s="23">
        <v>0</v>
      </c>
      <c r="AY29" s="23">
        <v>0</v>
      </c>
      <c r="AZ29" s="23">
        <v>1</v>
      </c>
      <c r="BA29" s="23">
        <v>0</v>
      </c>
      <c r="BB29" s="23">
        <v>0</v>
      </c>
      <c r="BC29" s="23">
        <v>0</v>
      </c>
      <c r="BD29" s="23">
        <v>0</v>
      </c>
      <c r="BE29" s="23">
        <v>0</v>
      </c>
      <c r="BF29" s="23">
        <v>0</v>
      </c>
      <c r="BG29" s="23">
        <v>0</v>
      </c>
      <c r="BH29" s="23">
        <v>0</v>
      </c>
    </row>
    <row r="30" spans="1:60" x14ac:dyDescent="0.25">
      <c r="A30" s="23" t="s">
        <v>387</v>
      </c>
      <c r="B30" s="23" t="s">
        <v>148</v>
      </c>
      <c r="C30" s="23" t="s">
        <v>249</v>
      </c>
      <c r="D30" s="23" t="s">
        <v>250</v>
      </c>
      <c r="E30" s="23" t="s">
        <v>251</v>
      </c>
      <c r="F30" s="23" t="s">
        <v>216</v>
      </c>
      <c r="G30" s="23">
        <v>87109</v>
      </c>
      <c r="H30" s="23">
        <v>0</v>
      </c>
      <c r="I30" s="23" t="s">
        <v>252</v>
      </c>
      <c r="J30" s="23" t="s">
        <v>253</v>
      </c>
      <c r="K30" s="23" t="s">
        <v>254</v>
      </c>
      <c r="L30" s="23"/>
      <c r="M30" s="23" t="s">
        <v>255</v>
      </c>
      <c r="N30" s="23" t="s">
        <v>184</v>
      </c>
      <c r="O30" s="24">
        <v>176000000000000</v>
      </c>
      <c r="P30" s="24">
        <v>378254000000000</v>
      </c>
      <c r="Q30" s="23">
        <v>10051</v>
      </c>
      <c r="R30" s="23">
        <v>3079</v>
      </c>
      <c r="S30" s="25">
        <v>0</v>
      </c>
      <c r="T30" s="25">
        <v>1.3729166666666667E-2</v>
      </c>
      <c r="U30" s="23">
        <v>7.85</v>
      </c>
      <c r="V30" s="23" t="s">
        <v>257</v>
      </c>
      <c r="W30" s="25">
        <v>0</v>
      </c>
      <c r="X30" s="26">
        <v>42441</v>
      </c>
      <c r="Y30" s="23">
        <v>47</v>
      </c>
      <c r="Z30" s="23">
        <v>43.14</v>
      </c>
      <c r="AA30" s="23" t="s">
        <v>158</v>
      </c>
      <c r="AB30" s="23" t="s">
        <v>159</v>
      </c>
      <c r="AC30" s="23" t="s">
        <v>186</v>
      </c>
      <c r="AD30" s="23" t="s">
        <v>374</v>
      </c>
      <c r="AE30" s="23" t="s">
        <v>223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1</v>
      </c>
      <c r="AQ30" s="23">
        <v>0</v>
      </c>
      <c r="AR30" s="23">
        <v>1</v>
      </c>
      <c r="AS30" s="23">
        <v>1</v>
      </c>
      <c r="AT30" s="23">
        <v>0</v>
      </c>
      <c r="AU30" s="23">
        <v>0</v>
      </c>
      <c r="AV30" s="23">
        <v>1</v>
      </c>
      <c r="AW30" s="23">
        <v>0</v>
      </c>
      <c r="AX30" s="23">
        <v>0</v>
      </c>
      <c r="AY30" s="23">
        <v>0</v>
      </c>
      <c r="AZ30" s="23">
        <v>0</v>
      </c>
      <c r="BA30" s="23">
        <v>0</v>
      </c>
      <c r="BB30" s="23">
        <v>0</v>
      </c>
      <c r="BC30" s="23">
        <v>0</v>
      </c>
      <c r="BD30" s="23">
        <v>0</v>
      </c>
      <c r="BE30" s="23">
        <v>0</v>
      </c>
      <c r="BF30" s="23">
        <v>0</v>
      </c>
      <c r="BG30" s="23">
        <v>0</v>
      </c>
      <c r="BH30" s="23">
        <v>0</v>
      </c>
    </row>
    <row r="31" spans="1:60" x14ac:dyDescent="0.25">
      <c r="A31" s="23" t="s">
        <v>387</v>
      </c>
      <c r="B31" s="23" t="s">
        <v>148</v>
      </c>
      <c r="C31" s="23" t="s">
        <v>249</v>
      </c>
      <c r="D31" s="23" t="s">
        <v>250</v>
      </c>
      <c r="E31" s="23" t="s">
        <v>251</v>
      </c>
      <c r="F31" s="23" t="s">
        <v>216</v>
      </c>
      <c r="G31" s="23">
        <v>87109</v>
      </c>
      <c r="H31" s="23">
        <v>0</v>
      </c>
      <c r="I31" s="23" t="s">
        <v>252</v>
      </c>
      <c r="J31" s="23" t="s">
        <v>253</v>
      </c>
      <c r="K31" s="23" t="s">
        <v>254</v>
      </c>
      <c r="L31" s="23"/>
      <c r="M31" s="23" t="s">
        <v>255</v>
      </c>
      <c r="N31" s="23" t="s">
        <v>184</v>
      </c>
      <c r="O31" s="24">
        <v>176000000000000</v>
      </c>
      <c r="P31" s="24">
        <v>340232000000000</v>
      </c>
      <c r="Q31" s="23">
        <v>10051</v>
      </c>
      <c r="R31" s="23">
        <v>5296</v>
      </c>
      <c r="S31" s="25">
        <v>0</v>
      </c>
      <c r="T31" s="25">
        <v>3.0747685185185183E-2</v>
      </c>
      <c r="U31" s="23">
        <v>48.52</v>
      </c>
      <c r="V31" s="23" t="s">
        <v>258</v>
      </c>
      <c r="W31" s="25">
        <v>0</v>
      </c>
      <c r="X31" s="26">
        <v>42724</v>
      </c>
      <c r="Y31" s="23">
        <v>47</v>
      </c>
      <c r="Z31" s="23">
        <v>27.45</v>
      </c>
      <c r="AA31" s="23" t="s">
        <v>158</v>
      </c>
      <c r="AB31" s="23" t="s">
        <v>159</v>
      </c>
      <c r="AC31" s="23" t="s">
        <v>186</v>
      </c>
      <c r="AD31" s="23" t="s">
        <v>374</v>
      </c>
      <c r="AE31" s="23" t="s">
        <v>223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1</v>
      </c>
      <c r="AQ31" s="23">
        <v>0</v>
      </c>
      <c r="AR31" s="23">
        <v>1</v>
      </c>
      <c r="AS31" s="23">
        <v>1</v>
      </c>
      <c r="AT31" s="23">
        <v>0</v>
      </c>
      <c r="AU31" s="23">
        <v>0</v>
      </c>
      <c r="AV31" s="23">
        <v>1</v>
      </c>
      <c r="AW31" s="23">
        <v>0</v>
      </c>
      <c r="AX31" s="23">
        <v>0</v>
      </c>
      <c r="AY31" s="23">
        <v>0</v>
      </c>
      <c r="AZ31" s="23">
        <v>1</v>
      </c>
      <c r="BA31" s="23">
        <v>0</v>
      </c>
      <c r="BB31" s="23">
        <v>0</v>
      </c>
      <c r="BC31" s="23">
        <v>0</v>
      </c>
      <c r="BD31" s="23">
        <v>0</v>
      </c>
      <c r="BE31" s="23">
        <v>0</v>
      </c>
      <c r="BF31" s="23">
        <v>0</v>
      </c>
      <c r="BG31" s="23">
        <v>0</v>
      </c>
      <c r="BH31" s="23">
        <v>0</v>
      </c>
    </row>
    <row r="32" spans="1:60" x14ac:dyDescent="0.25">
      <c r="A32" s="23" t="s">
        <v>387</v>
      </c>
      <c r="B32" s="23" t="s">
        <v>148</v>
      </c>
      <c r="C32" s="23" t="s">
        <v>249</v>
      </c>
      <c r="D32" s="23" t="s">
        <v>250</v>
      </c>
      <c r="E32" s="23" t="s">
        <v>251</v>
      </c>
      <c r="F32" s="23" t="s">
        <v>216</v>
      </c>
      <c r="G32" s="23">
        <v>87109</v>
      </c>
      <c r="H32" s="23">
        <v>0</v>
      </c>
      <c r="I32" s="23" t="s">
        <v>252</v>
      </c>
      <c r="J32" s="23" t="s">
        <v>253</v>
      </c>
      <c r="K32" s="23" t="s">
        <v>254</v>
      </c>
      <c r="L32" s="23"/>
      <c r="M32" s="23" t="s">
        <v>255</v>
      </c>
      <c r="N32" s="23" t="s">
        <v>184</v>
      </c>
      <c r="O32" s="24">
        <v>176000000000000</v>
      </c>
      <c r="P32" s="24">
        <v>345077000000000</v>
      </c>
      <c r="Q32" s="23">
        <v>10051</v>
      </c>
      <c r="R32" s="23">
        <v>5312</v>
      </c>
      <c r="S32" s="25">
        <v>0</v>
      </c>
      <c r="T32" s="25">
        <v>5.2824074074074067E-3</v>
      </c>
      <c r="U32" s="23">
        <v>17.600000000000001</v>
      </c>
      <c r="V32" s="23" t="s">
        <v>259</v>
      </c>
      <c r="W32" s="25">
        <v>0</v>
      </c>
      <c r="X32" s="26">
        <v>42376</v>
      </c>
      <c r="Y32" s="23">
        <v>47</v>
      </c>
      <c r="Z32" s="23">
        <v>27.45</v>
      </c>
      <c r="AA32" s="23" t="s">
        <v>158</v>
      </c>
      <c r="AB32" s="23" t="s">
        <v>159</v>
      </c>
      <c r="AC32" s="23" t="s">
        <v>186</v>
      </c>
      <c r="AD32" s="23" t="s">
        <v>374</v>
      </c>
      <c r="AE32" s="23" t="s">
        <v>223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23">
        <v>1</v>
      </c>
      <c r="AQ32" s="23">
        <v>0</v>
      </c>
      <c r="AR32" s="23">
        <v>1</v>
      </c>
      <c r="AS32" s="23">
        <v>1</v>
      </c>
      <c r="AT32" s="23">
        <v>0</v>
      </c>
      <c r="AU32" s="23">
        <v>0</v>
      </c>
      <c r="AV32" s="23">
        <v>1</v>
      </c>
      <c r="AW32" s="23">
        <v>0</v>
      </c>
      <c r="AX32" s="23">
        <v>0</v>
      </c>
      <c r="AY32" s="23">
        <v>0</v>
      </c>
      <c r="AZ32" s="23">
        <v>0</v>
      </c>
      <c r="BA32" s="23">
        <v>0</v>
      </c>
      <c r="BB32" s="23">
        <v>0</v>
      </c>
      <c r="BC32" s="23">
        <v>0</v>
      </c>
      <c r="BD32" s="23">
        <v>0</v>
      </c>
      <c r="BE32" s="23">
        <v>0</v>
      </c>
      <c r="BF32" s="23">
        <v>0</v>
      </c>
      <c r="BG32" s="23">
        <v>0</v>
      </c>
      <c r="BH32" s="23">
        <v>0</v>
      </c>
    </row>
    <row r="33" spans="1:60" x14ac:dyDescent="0.25">
      <c r="A33" s="23" t="s">
        <v>387</v>
      </c>
      <c r="B33" s="23" t="s">
        <v>148</v>
      </c>
      <c r="C33" s="23" t="s">
        <v>249</v>
      </c>
      <c r="D33" s="23" t="s">
        <v>250</v>
      </c>
      <c r="E33" s="23" t="s">
        <v>251</v>
      </c>
      <c r="F33" s="23" t="s">
        <v>216</v>
      </c>
      <c r="G33" s="23">
        <v>87109</v>
      </c>
      <c r="H33" s="23">
        <v>0</v>
      </c>
      <c r="I33" s="23" t="s">
        <v>252</v>
      </c>
      <c r="J33" s="23" t="s">
        <v>253</v>
      </c>
      <c r="K33" s="23" t="s">
        <v>254</v>
      </c>
      <c r="L33" s="23"/>
      <c r="M33" s="23" t="s">
        <v>255</v>
      </c>
      <c r="N33" s="23" t="s">
        <v>184</v>
      </c>
      <c r="O33" s="24">
        <v>176000000000000</v>
      </c>
      <c r="P33" s="24">
        <v>377264000000000</v>
      </c>
      <c r="Q33" s="23">
        <v>10051</v>
      </c>
      <c r="R33" s="23">
        <v>6481</v>
      </c>
      <c r="S33" s="25">
        <v>0</v>
      </c>
      <c r="T33" s="25">
        <v>2.2744212962962963E-2</v>
      </c>
      <c r="U33" s="23">
        <v>17.87</v>
      </c>
      <c r="V33" s="23" t="s">
        <v>260</v>
      </c>
      <c r="W33" s="25">
        <v>0</v>
      </c>
      <c r="X33" s="26">
        <v>42536</v>
      </c>
      <c r="Y33" s="23">
        <v>47</v>
      </c>
      <c r="Z33" s="23">
        <v>28.6</v>
      </c>
      <c r="AA33" s="23" t="s">
        <v>189</v>
      </c>
      <c r="AB33" s="23" t="s">
        <v>159</v>
      </c>
      <c r="AC33" s="23" t="s">
        <v>186</v>
      </c>
      <c r="AD33" s="23" t="s">
        <v>374</v>
      </c>
      <c r="AE33" s="23" t="s">
        <v>223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23">
        <v>1</v>
      </c>
      <c r="AQ33" s="23">
        <v>0</v>
      </c>
      <c r="AR33" s="23">
        <v>0</v>
      </c>
      <c r="AS33" s="23">
        <v>0</v>
      </c>
      <c r="AT33" s="23">
        <v>0</v>
      </c>
      <c r="AU33" s="23">
        <v>0</v>
      </c>
      <c r="AV33" s="23">
        <v>0</v>
      </c>
      <c r="AW33" s="23">
        <v>0</v>
      </c>
      <c r="AX33" s="23">
        <v>0</v>
      </c>
      <c r="AY33" s="23">
        <v>0</v>
      </c>
      <c r="AZ33" s="23">
        <v>0</v>
      </c>
      <c r="BA33" s="23">
        <v>0</v>
      </c>
      <c r="BB33" s="23">
        <v>0</v>
      </c>
      <c r="BC33" s="23">
        <v>0</v>
      </c>
      <c r="BD33" s="23">
        <v>0</v>
      </c>
      <c r="BE33" s="23">
        <v>0</v>
      </c>
      <c r="BF33" s="23">
        <v>0</v>
      </c>
      <c r="BG33" s="23">
        <v>0</v>
      </c>
      <c r="BH33" s="23">
        <v>0</v>
      </c>
    </row>
    <row r="34" spans="1:60" x14ac:dyDescent="0.25">
      <c r="A34" s="23" t="s">
        <v>387</v>
      </c>
      <c r="B34" s="23" t="s">
        <v>148</v>
      </c>
      <c r="C34" s="23" t="s">
        <v>249</v>
      </c>
      <c r="D34" s="23" t="s">
        <v>250</v>
      </c>
      <c r="E34" s="23" t="s">
        <v>251</v>
      </c>
      <c r="F34" s="23" t="s">
        <v>216</v>
      </c>
      <c r="G34" s="23">
        <v>87109</v>
      </c>
      <c r="H34" s="23">
        <v>0</v>
      </c>
      <c r="I34" s="23" t="s">
        <v>252</v>
      </c>
      <c r="J34" s="23" t="s">
        <v>253</v>
      </c>
      <c r="K34" s="23" t="s">
        <v>254</v>
      </c>
      <c r="L34" s="23"/>
      <c r="M34" s="23" t="s">
        <v>255</v>
      </c>
      <c r="N34" s="23" t="s">
        <v>184</v>
      </c>
      <c r="O34" s="24">
        <v>176000000000000</v>
      </c>
      <c r="P34" s="24">
        <v>374980000000000</v>
      </c>
      <c r="Q34" s="23">
        <v>10051</v>
      </c>
      <c r="R34" s="23">
        <v>6487</v>
      </c>
      <c r="S34" s="25">
        <v>0</v>
      </c>
      <c r="T34" s="25">
        <v>3.0493055555555551E-2</v>
      </c>
      <c r="U34" s="23">
        <v>17.87</v>
      </c>
      <c r="V34" s="23" t="s">
        <v>261</v>
      </c>
      <c r="W34" s="25">
        <v>0</v>
      </c>
      <c r="X34" s="26">
        <v>42716</v>
      </c>
      <c r="Y34" s="23">
        <v>47</v>
      </c>
      <c r="Z34" s="23">
        <v>42.24</v>
      </c>
      <c r="AA34" s="23" t="s">
        <v>158</v>
      </c>
      <c r="AB34" s="23" t="s">
        <v>159</v>
      </c>
      <c r="AC34" s="23" t="s">
        <v>186</v>
      </c>
      <c r="AD34" s="23" t="s">
        <v>374</v>
      </c>
      <c r="AE34" s="23" t="s">
        <v>223</v>
      </c>
      <c r="AF34" s="23">
        <v>0</v>
      </c>
      <c r="AG34" s="23">
        <v>1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>
        <v>0</v>
      </c>
      <c r="AU34" s="23">
        <v>0</v>
      </c>
      <c r="AV34" s="23">
        <v>0</v>
      </c>
      <c r="AW34" s="23">
        <v>0</v>
      </c>
      <c r="AX34" s="23">
        <v>0</v>
      </c>
      <c r="AY34" s="23">
        <v>0</v>
      </c>
      <c r="AZ34" s="23">
        <v>0</v>
      </c>
      <c r="BA34" s="23">
        <v>0</v>
      </c>
      <c r="BB34" s="23">
        <v>0</v>
      </c>
      <c r="BC34" s="23">
        <v>0</v>
      </c>
      <c r="BD34" s="23">
        <v>0</v>
      </c>
      <c r="BE34" s="23">
        <v>0</v>
      </c>
      <c r="BF34" s="23">
        <v>0</v>
      </c>
      <c r="BG34" s="23">
        <v>0</v>
      </c>
      <c r="BH34" s="23">
        <v>0</v>
      </c>
    </row>
    <row r="35" spans="1:60" x14ac:dyDescent="0.25">
      <c r="A35" s="23" t="s">
        <v>387</v>
      </c>
      <c r="B35" s="23" t="s">
        <v>148</v>
      </c>
      <c r="C35" s="23" t="s">
        <v>249</v>
      </c>
      <c r="D35" s="23" t="s">
        <v>250</v>
      </c>
      <c r="E35" s="23" t="s">
        <v>251</v>
      </c>
      <c r="F35" s="23" t="s">
        <v>216</v>
      </c>
      <c r="G35" s="23">
        <v>87109</v>
      </c>
      <c r="H35" s="23">
        <v>0</v>
      </c>
      <c r="I35" s="23" t="s">
        <v>252</v>
      </c>
      <c r="J35" s="23" t="s">
        <v>253</v>
      </c>
      <c r="K35" s="23" t="s">
        <v>254</v>
      </c>
      <c r="L35" s="23"/>
      <c r="M35" s="23" t="s">
        <v>255</v>
      </c>
      <c r="N35" s="23" t="s">
        <v>184</v>
      </c>
      <c r="O35" s="24">
        <v>176000000000000</v>
      </c>
      <c r="P35" s="24">
        <v>343230000000000</v>
      </c>
      <c r="Q35" s="23">
        <v>10051</v>
      </c>
      <c r="R35" s="23">
        <v>7945</v>
      </c>
      <c r="S35" s="25">
        <v>0</v>
      </c>
      <c r="T35" s="25">
        <v>3.3247685185185186E-2</v>
      </c>
      <c r="U35" s="23">
        <v>21.97</v>
      </c>
      <c r="V35" s="23" t="s">
        <v>262</v>
      </c>
      <c r="W35" s="25">
        <v>0</v>
      </c>
      <c r="X35" s="26">
        <v>42485</v>
      </c>
      <c r="Y35" s="23">
        <v>47</v>
      </c>
      <c r="Z35" s="23">
        <v>8.0399999999999991</v>
      </c>
      <c r="AA35" s="23" t="s">
        <v>202</v>
      </c>
      <c r="AB35" s="23" t="s">
        <v>159</v>
      </c>
      <c r="AC35" s="23" t="s">
        <v>186</v>
      </c>
      <c r="AD35" s="23" t="s">
        <v>374</v>
      </c>
      <c r="AE35" s="23" t="s">
        <v>223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1</v>
      </c>
      <c r="AQ35" s="23">
        <v>0</v>
      </c>
      <c r="AR35" s="23">
        <v>0</v>
      </c>
      <c r="AS35" s="23">
        <v>1</v>
      </c>
      <c r="AT35" s="23">
        <v>0</v>
      </c>
      <c r="AU35" s="23">
        <v>0</v>
      </c>
      <c r="AV35" s="23">
        <v>0</v>
      </c>
      <c r="AW35" s="23">
        <v>0</v>
      </c>
      <c r="AX35" s="23">
        <v>0</v>
      </c>
      <c r="AY35" s="23">
        <v>0</v>
      </c>
      <c r="AZ35" s="23">
        <v>0</v>
      </c>
      <c r="BA35" s="23">
        <v>0</v>
      </c>
      <c r="BB35" s="23">
        <v>0</v>
      </c>
      <c r="BC35" s="23">
        <v>0</v>
      </c>
      <c r="BD35" s="23">
        <v>0</v>
      </c>
      <c r="BE35" s="23">
        <v>0</v>
      </c>
      <c r="BF35" s="23">
        <v>0</v>
      </c>
      <c r="BG35" s="23">
        <v>0</v>
      </c>
      <c r="BH35" s="23">
        <v>0</v>
      </c>
    </row>
    <row r="36" spans="1:60" ht="15" hidden="1" customHeight="1" x14ac:dyDescent="0.25">
      <c r="A36" s="23" t="s">
        <v>388</v>
      </c>
      <c r="B36" s="23" t="s">
        <v>224</v>
      </c>
      <c r="C36" s="23" t="s">
        <v>263</v>
      </c>
      <c r="D36" s="23" t="s">
        <v>264</v>
      </c>
      <c r="E36" s="23"/>
      <c r="F36" s="23" t="s">
        <v>194</v>
      </c>
      <c r="G36" s="23">
        <v>3728</v>
      </c>
      <c r="H36" s="23">
        <v>0</v>
      </c>
      <c r="I36" s="23" t="s">
        <v>265</v>
      </c>
      <c r="J36" s="23" t="s">
        <v>266</v>
      </c>
      <c r="K36" s="23" t="s">
        <v>267</v>
      </c>
      <c r="L36" s="23"/>
      <c r="M36" s="23" t="s">
        <v>268</v>
      </c>
      <c r="N36" s="23" t="s">
        <v>151</v>
      </c>
      <c r="O36" s="23" t="s">
        <v>269</v>
      </c>
      <c r="P36" s="24">
        <v>36050000000000</v>
      </c>
      <c r="Q36" s="23">
        <v>10055</v>
      </c>
      <c r="R36" s="23">
        <v>925</v>
      </c>
      <c r="S36" s="25">
        <v>0</v>
      </c>
      <c r="T36" s="25">
        <v>3.3247685185185186E-2</v>
      </c>
      <c r="U36" s="23">
        <v>19.25</v>
      </c>
      <c r="V36" s="23" t="s">
        <v>270</v>
      </c>
      <c r="W36" s="25">
        <v>0</v>
      </c>
      <c r="X36" s="26">
        <v>42485</v>
      </c>
      <c r="Y36" s="23">
        <v>24</v>
      </c>
      <c r="Z36" s="23">
        <v>32.11</v>
      </c>
      <c r="AA36" s="23" t="s">
        <v>202</v>
      </c>
      <c r="AB36" s="23" t="s">
        <v>159</v>
      </c>
      <c r="AC36" s="23" t="s">
        <v>372</v>
      </c>
      <c r="AD36" s="23" t="s">
        <v>374</v>
      </c>
      <c r="AE36" s="23" t="s">
        <v>161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1</v>
      </c>
      <c r="AQ36" s="23">
        <v>0</v>
      </c>
      <c r="AR36" s="23">
        <v>1</v>
      </c>
      <c r="AS36" s="23">
        <v>1</v>
      </c>
      <c r="AT36" s="23">
        <v>0</v>
      </c>
      <c r="AU36" s="23">
        <v>0</v>
      </c>
      <c r="AV36" s="23">
        <v>1</v>
      </c>
      <c r="AW36" s="23">
        <v>0</v>
      </c>
      <c r="AX36" s="23">
        <v>0</v>
      </c>
      <c r="AY36" s="23">
        <v>0</v>
      </c>
      <c r="AZ36" s="23">
        <v>0</v>
      </c>
      <c r="BA36" s="23">
        <v>0</v>
      </c>
      <c r="BB36" s="23">
        <v>0</v>
      </c>
      <c r="BC36" s="23">
        <v>0</v>
      </c>
      <c r="BD36" s="23">
        <v>0</v>
      </c>
      <c r="BE36" s="23">
        <v>0</v>
      </c>
      <c r="BF36" s="23">
        <v>0</v>
      </c>
      <c r="BG36" s="23">
        <v>0</v>
      </c>
      <c r="BH36" s="23">
        <v>0</v>
      </c>
    </row>
    <row r="37" spans="1:60" ht="15" hidden="1" customHeight="1" x14ac:dyDescent="0.25">
      <c r="A37" s="23" t="s">
        <v>388</v>
      </c>
      <c r="B37" s="23" t="s">
        <v>224</v>
      </c>
      <c r="C37" s="23" t="s">
        <v>263</v>
      </c>
      <c r="D37" s="23" t="s">
        <v>264</v>
      </c>
      <c r="E37" s="23"/>
      <c r="F37" s="23" t="s">
        <v>194</v>
      </c>
      <c r="G37" s="23">
        <v>3728</v>
      </c>
      <c r="H37" s="23">
        <v>0</v>
      </c>
      <c r="I37" s="23" t="s">
        <v>265</v>
      </c>
      <c r="J37" s="23" t="s">
        <v>266</v>
      </c>
      <c r="K37" s="23" t="s">
        <v>267</v>
      </c>
      <c r="L37" s="23"/>
      <c r="M37" s="23" t="s">
        <v>268</v>
      </c>
      <c r="N37" s="23" t="s">
        <v>151</v>
      </c>
      <c r="O37" s="23" t="s">
        <v>269</v>
      </c>
      <c r="P37" s="24">
        <v>36424900000000</v>
      </c>
      <c r="Q37" s="23">
        <v>10055</v>
      </c>
      <c r="R37" s="23">
        <v>1282</v>
      </c>
      <c r="S37" s="25">
        <v>0</v>
      </c>
      <c r="T37" s="25">
        <v>3.3247685185185186E-2</v>
      </c>
      <c r="U37" s="23">
        <v>23.37</v>
      </c>
      <c r="V37" s="23" t="s">
        <v>270</v>
      </c>
      <c r="W37" s="25">
        <v>0</v>
      </c>
      <c r="X37" s="26">
        <v>42485</v>
      </c>
      <c r="Y37" s="23">
        <v>24</v>
      </c>
      <c r="Z37" s="23">
        <v>223.31</v>
      </c>
      <c r="AA37" s="23" t="s">
        <v>158</v>
      </c>
      <c r="AB37" s="23" t="s">
        <v>159</v>
      </c>
      <c r="AC37" s="23" t="s">
        <v>372</v>
      </c>
      <c r="AD37" s="23" t="s">
        <v>375</v>
      </c>
      <c r="AE37" s="23" t="s">
        <v>161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1</v>
      </c>
      <c r="AP37" s="23">
        <v>0</v>
      </c>
      <c r="AQ37" s="23">
        <v>0</v>
      </c>
      <c r="AR37" s="23">
        <v>0</v>
      </c>
      <c r="AS37" s="23">
        <v>0</v>
      </c>
      <c r="AT37" s="23">
        <v>0</v>
      </c>
      <c r="AU37" s="23">
        <v>0</v>
      </c>
      <c r="AV37" s="23">
        <v>0</v>
      </c>
      <c r="AW37" s="23">
        <v>1</v>
      </c>
      <c r="AX37" s="23">
        <v>0</v>
      </c>
      <c r="AY37" s="23">
        <v>0</v>
      </c>
      <c r="AZ37" s="23">
        <v>0</v>
      </c>
      <c r="BA37" s="23">
        <v>0</v>
      </c>
      <c r="BB37" s="23">
        <v>0</v>
      </c>
      <c r="BC37" s="23">
        <v>0</v>
      </c>
      <c r="BD37" s="23">
        <v>0</v>
      </c>
      <c r="BE37" s="23">
        <v>1</v>
      </c>
      <c r="BF37" s="23">
        <v>0</v>
      </c>
      <c r="BG37" s="23">
        <v>1</v>
      </c>
      <c r="BH37" s="23">
        <v>1</v>
      </c>
    </row>
    <row r="38" spans="1:60" ht="15" hidden="1" customHeight="1" x14ac:dyDescent="0.25">
      <c r="A38" s="23" t="s">
        <v>388</v>
      </c>
      <c r="B38" s="23" t="s">
        <v>224</v>
      </c>
      <c r="C38" s="23" t="s">
        <v>263</v>
      </c>
      <c r="D38" s="23" t="s">
        <v>264</v>
      </c>
      <c r="E38" s="23"/>
      <c r="F38" s="23" t="s">
        <v>194</v>
      </c>
      <c r="G38" s="23">
        <v>3728</v>
      </c>
      <c r="H38" s="23">
        <v>0</v>
      </c>
      <c r="I38" s="23" t="s">
        <v>265</v>
      </c>
      <c r="J38" s="23" t="s">
        <v>266</v>
      </c>
      <c r="K38" s="23" t="s">
        <v>267</v>
      </c>
      <c r="L38" s="23"/>
      <c r="M38" s="23" t="s">
        <v>268</v>
      </c>
      <c r="N38" s="23" t="s">
        <v>151</v>
      </c>
      <c r="O38" s="23" t="s">
        <v>269</v>
      </c>
      <c r="P38" s="24">
        <v>36295300000000</v>
      </c>
      <c r="Q38" s="23">
        <v>10055</v>
      </c>
      <c r="R38" s="23">
        <v>4950</v>
      </c>
      <c r="S38" s="25">
        <v>0</v>
      </c>
      <c r="T38" s="25">
        <v>3.0493055555555551E-2</v>
      </c>
      <c r="U38" s="23">
        <v>18.45</v>
      </c>
      <c r="V38" s="23" t="s">
        <v>271</v>
      </c>
      <c r="W38" s="25">
        <v>0</v>
      </c>
      <c r="X38" s="26">
        <v>42670</v>
      </c>
      <c r="Y38" s="23">
        <v>24</v>
      </c>
      <c r="Z38" s="23">
        <v>129.77000000000001</v>
      </c>
      <c r="AA38" s="23" t="s">
        <v>158</v>
      </c>
      <c r="AB38" s="23" t="s">
        <v>159</v>
      </c>
      <c r="AC38" s="23" t="s">
        <v>372</v>
      </c>
      <c r="AD38" s="23" t="s">
        <v>373</v>
      </c>
      <c r="AE38" s="23" t="s">
        <v>161</v>
      </c>
      <c r="AF38" s="23">
        <v>1</v>
      </c>
      <c r="AG38" s="23">
        <v>0</v>
      </c>
      <c r="AH38" s="23">
        <v>1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>
        <v>0</v>
      </c>
      <c r="AU38" s="23">
        <v>0</v>
      </c>
      <c r="AV38" s="23">
        <v>0</v>
      </c>
      <c r="AW38" s="23">
        <v>0</v>
      </c>
      <c r="AX38" s="23">
        <v>0</v>
      </c>
      <c r="AY38" s="23">
        <v>0</v>
      </c>
      <c r="AZ38" s="23">
        <v>1</v>
      </c>
      <c r="BA38" s="23">
        <v>0</v>
      </c>
      <c r="BB38" s="23">
        <v>0</v>
      </c>
      <c r="BC38" s="23">
        <v>0</v>
      </c>
      <c r="BD38" s="23">
        <v>1</v>
      </c>
      <c r="BE38" s="23">
        <v>0</v>
      </c>
      <c r="BF38" s="23">
        <v>0</v>
      </c>
      <c r="BG38" s="23">
        <v>0</v>
      </c>
      <c r="BH38" s="23">
        <v>0</v>
      </c>
    </row>
    <row r="39" spans="1:60" ht="15" hidden="1" customHeight="1" x14ac:dyDescent="0.25">
      <c r="A39" s="23" t="s">
        <v>389</v>
      </c>
      <c r="B39" s="23" t="s">
        <v>148</v>
      </c>
      <c r="C39" s="23" t="s">
        <v>272</v>
      </c>
      <c r="D39" s="23" t="s">
        <v>273</v>
      </c>
      <c r="E39" s="23"/>
      <c r="F39" s="23" t="s">
        <v>194</v>
      </c>
      <c r="G39" s="23">
        <v>37340</v>
      </c>
      <c r="H39" s="23">
        <v>0</v>
      </c>
      <c r="I39" s="23" t="s">
        <v>274</v>
      </c>
      <c r="J39" s="23" t="s">
        <v>275</v>
      </c>
      <c r="K39" s="23" t="s">
        <v>173</v>
      </c>
      <c r="L39" s="23"/>
      <c r="M39" s="23" t="s">
        <v>276</v>
      </c>
      <c r="N39" s="23" t="s">
        <v>184</v>
      </c>
      <c r="O39" s="24">
        <v>210000000000000</v>
      </c>
      <c r="P39" s="24">
        <v>4621260000000000</v>
      </c>
      <c r="Q39" s="23">
        <v>10059</v>
      </c>
      <c r="R39" s="23">
        <v>1985</v>
      </c>
      <c r="S39" s="25">
        <v>0</v>
      </c>
      <c r="T39" s="25">
        <v>1.7784722222222223E-2</v>
      </c>
      <c r="U39" s="23">
        <v>21.97</v>
      </c>
      <c r="V39" s="23" t="s">
        <v>277</v>
      </c>
      <c r="W39" s="25">
        <v>0</v>
      </c>
      <c r="X39" s="26">
        <v>42459</v>
      </c>
      <c r="Y39" s="23" t="s">
        <v>278</v>
      </c>
      <c r="Z39" s="23">
        <v>5.91</v>
      </c>
      <c r="AA39" s="23" t="s">
        <v>202</v>
      </c>
      <c r="AB39" s="23" t="s">
        <v>159</v>
      </c>
      <c r="AC39" s="23" t="s">
        <v>372</v>
      </c>
      <c r="AD39" s="23" t="s">
        <v>374</v>
      </c>
      <c r="AE39" s="23" t="s">
        <v>178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1</v>
      </c>
      <c r="AT39" s="23">
        <v>0</v>
      </c>
      <c r="AU39" s="23">
        <v>0</v>
      </c>
      <c r="AV39" s="23">
        <v>0</v>
      </c>
      <c r="AW39" s="23">
        <v>0</v>
      </c>
      <c r="AX39" s="23">
        <v>0</v>
      </c>
      <c r="AY39" s="23">
        <v>0</v>
      </c>
      <c r="AZ39" s="23">
        <v>0</v>
      </c>
      <c r="BA39" s="23">
        <v>0</v>
      </c>
      <c r="BB39" s="23">
        <v>0</v>
      </c>
      <c r="BC39" s="23">
        <v>0</v>
      </c>
      <c r="BD39" s="23">
        <v>0</v>
      </c>
      <c r="BE39" s="23">
        <v>0</v>
      </c>
      <c r="BF39" s="23">
        <v>0</v>
      </c>
      <c r="BG39" s="23">
        <v>0</v>
      </c>
      <c r="BH39" s="23">
        <v>0</v>
      </c>
    </row>
    <row r="40" spans="1:60" ht="15" hidden="1" customHeight="1" x14ac:dyDescent="0.25">
      <c r="A40" s="23" t="s">
        <v>389</v>
      </c>
      <c r="B40" s="23" t="s">
        <v>148</v>
      </c>
      <c r="C40" s="23" t="s">
        <v>272</v>
      </c>
      <c r="D40" s="23" t="s">
        <v>273</v>
      </c>
      <c r="E40" s="23"/>
      <c r="F40" s="23" t="s">
        <v>194</v>
      </c>
      <c r="G40" s="23">
        <v>37340</v>
      </c>
      <c r="H40" s="23">
        <v>0</v>
      </c>
      <c r="I40" s="23" t="s">
        <v>274</v>
      </c>
      <c r="J40" s="23" t="s">
        <v>275</v>
      </c>
      <c r="K40" s="23" t="s">
        <v>173</v>
      </c>
      <c r="L40" s="23"/>
      <c r="M40" s="23" t="s">
        <v>276</v>
      </c>
      <c r="N40" s="23" t="s">
        <v>184</v>
      </c>
      <c r="O40" s="24">
        <v>210000000000000</v>
      </c>
      <c r="P40" s="24">
        <v>4699080000000000</v>
      </c>
      <c r="Q40" s="23">
        <v>10059</v>
      </c>
      <c r="R40" s="23">
        <v>3363</v>
      </c>
      <c r="S40" s="25">
        <v>0</v>
      </c>
      <c r="T40" s="25">
        <v>1.649074074074074E-2</v>
      </c>
      <c r="U40" s="23">
        <v>68.569999999999993</v>
      </c>
      <c r="V40" s="23" t="s">
        <v>279</v>
      </c>
      <c r="W40" s="25">
        <v>0</v>
      </c>
      <c r="X40" s="26">
        <v>42719</v>
      </c>
      <c r="Y40" s="23" t="s">
        <v>278</v>
      </c>
      <c r="Z40" s="23">
        <v>173.62</v>
      </c>
      <c r="AA40" s="23" t="s">
        <v>158</v>
      </c>
      <c r="AB40" s="23" t="s">
        <v>159</v>
      </c>
      <c r="AC40" s="23" t="s">
        <v>372</v>
      </c>
      <c r="AD40" s="23" t="s">
        <v>375</v>
      </c>
      <c r="AE40" s="23" t="s">
        <v>178</v>
      </c>
      <c r="AF40" s="23">
        <v>1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3">
        <v>0</v>
      </c>
      <c r="AM40" s="23">
        <v>0</v>
      </c>
      <c r="AN40" s="23">
        <v>0</v>
      </c>
      <c r="AO40" s="23">
        <v>1</v>
      </c>
      <c r="AP40" s="23">
        <v>0</v>
      </c>
      <c r="AQ40" s="23">
        <v>0</v>
      </c>
      <c r="AR40" s="23">
        <v>0</v>
      </c>
      <c r="AS40" s="23">
        <v>0</v>
      </c>
      <c r="AT40" s="23">
        <v>0</v>
      </c>
      <c r="AU40" s="23">
        <v>0</v>
      </c>
      <c r="AV40" s="23">
        <v>0</v>
      </c>
      <c r="AW40" s="23">
        <v>1</v>
      </c>
      <c r="AX40" s="23">
        <v>1</v>
      </c>
      <c r="AY40" s="23">
        <v>0</v>
      </c>
      <c r="AZ40" s="23">
        <v>0</v>
      </c>
      <c r="BA40" s="23">
        <v>0</v>
      </c>
      <c r="BB40" s="23">
        <v>0</v>
      </c>
      <c r="BC40" s="23">
        <v>0</v>
      </c>
      <c r="BD40" s="23">
        <v>0</v>
      </c>
      <c r="BE40" s="23">
        <v>1</v>
      </c>
      <c r="BF40" s="23">
        <v>0</v>
      </c>
      <c r="BG40" s="23">
        <v>0</v>
      </c>
      <c r="BH40" s="23">
        <v>0</v>
      </c>
    </row>
    <row r="41" spans="1:60" x14ac:dyDescent="0.25">
      <c r="A41" s="23" t="s">
        <v>390</v>
      </c>
      <c r="B41" s="23" t="s">
        <v>148</v>
      </c>
      <c r="C41" s="23" t="s">
        <v>280</v>
      </c>
      <c r="D41" s="23" t="s">
        <v>281</v>
      </c>
      <c r="E41" s="23" t="s">
        <v>282</v>
      </c>
      <c r="F41" s="23" t="s">
        <v>216</v>
      </c>
      <c r="G41" s="23">
        <v>71301</v>
      </c>
      <c r="H41" s="23">
        <v>0</v>
      </c>
      <c r="I41" s="23" t="s">
        <v>283</v>
      </c>
      <c r="J41" s="23" t="s">
        <v>284</v>
      </c>
      <c r="K41" s="23" t="s">
        <v>267</v>
      </c>
      <c r="L41" s="23"/>
      <c r="M41" s="23" t="s">
        <v>285</v>
      </c>
      <c r="N41" s="23" t="s">
        <v>184</v>
      </c>
      <c r="O41" s="24">
        <v>754000000000000</v>
      </c>
      <c r="P41" s="24">
        <v>36139400000000</v>
      </c>
      <c r="Q41" s="23">
        <v>10063</v>
      </c>
      <c r="R41" s="23">
        <v>564</v>
      </c>
      <c r="S41" s="25">
        <v>0</v>
      </c>
      <c r="T41" s="25">
        <v>4.0797453703703704E-2</v>
      </c>
      <c r="U41" s="23">
        <v>7.12</v>
      </c>
      <c r="V41" s="23" t="s">
        <v>286</v>
      </c>
      <c r="W41" s="25">
        <v>0</v>
      </c>
      <c r="X41" s="26">
        <v>42520</v>
      </c>
      <c r="Y41" s="23">
        <v>65</v>
      </c>
      <c r="Z41" s="23">
        <v>198.38</v>
      </c>
      <c r="AA41" s="23" t="s">
        <v>189</v>
      </c>
      <c r="AB41" s="23" t="s">
        <v>165</v>
      </c>
      <c r="AC41" s="23" t="s">
        <v>160</v>
      </c>
      <c r="AD41" s="23" t="s">
        <v>375</v>
      </c>
      <c r="AE41" s="23" t="s">
        <v>187</v>
      </c>
      <c r="AF41" s="23">
        <v>0</v>
      </c>
      <c r="AG41" s="23">
        <v>1</v>
      </c>
      <c r="AH41" s="23">
        <v>0</v>
      </c>
      <c r="AI41" s="23">
        <v>1</v>
      </c>
      <c r="AJ41" s="23">
        <v>0</v>
      </c>
      <c r="AK41" s="23">
        <v>0</v>
      </c>
      <c r="AL41" s="23">
        <v>1</v>
      </c>
      <c r="AM41" s="23">
        <v>0</v>
      </c>
      <c r="AN41" s="23">
        <v>1</v>
      </c>
      <c r="AO41" s="23">
        <v>1</v>
      </c>
      <c r="AP41" s="23">
        <v>0</v>
      </c>
      <c r="AQ41" s="23">
        <v>0</v>
      </c>
      <c r="AR41" s="23">
        <v>0</v>
      </c>
      <c r="AS41" s="23">
        <v>0</v>
      </c>
      <c r="AT41" s="23">
        <v>0</v>
      </c>
      <c r="AU41" s="23">
        <v>0</v>
      </c>
      <c r="AV41" s="23">
        <v>0</v>
      </c>
      <c r="AW41" s="23">
        <v>1</v>
      </c>
      <c r="AX41" s="23">
        <v>0</v>
      </c>
      <c r="AY41" s="23">
        <v>0</v>
      </c>
      <c r="AZ41" s="23">
        <v>0</v>
      </c>
      <c r="BA41" s="23">
        <v>1</v>
      </c>
      <c r="BB41" s="23">
        <v>0</v>
      </c>
      <c r="BC41" s="23">
        <v>0</v>
      </c>
      <c r="BD41" s="23">
        <v>0</v>
      </c>
      <c r="BE41" s="23">
        <v>1</v>
      </c>
      <c r="BF41" s="23">
        <v>0</v>
      </c>
      <c r="BG41" s="23">
        <v>0</v>
      </c>
      <c r="BH41" s="23">
        <v>0</v>
      </c>
    </row>
    <row r="42" spans="1:60" x14ac:dyDescent="0.25">
      <c r="A42" s="23" t="s">
        <v>390</v>
      </c>
      <c r="B42" s="23" t="s">
        <v>148</v>
      </c>
      <c r="C42" s="23" t="s">
        <v>280</v>
      </c>
      <c r="D42" s="23" t="s">
        <v>287</v>
      </c>
      <c r="E42" s="23" t="s">
        <v>282</v>
      </c>
      <c r="F42" s="23" t="s">
        <v>216</v>
      </c>
      <c r="G42" s="23">
        <v>71301</v>
      </c>
      <c r="H42" s="23">
        <v>0</v>
      </c>
      <c r="I42" s="23" t="s">
        <v>283</v>
      </c>
      <c r="J42" s="23" t="s">
        <v>284</v>
      </c>
      <c r="K42" s="23" t="s">
        <v>267</v>
      </c>
      <c r="L42" s="23"/>
      <c r="M42" s="23" t="s">
        <v>285</v>
      </c>
      <c r="N42" s="23" t="s">
        <v>184</v>
      </c>
      <c r="O42" s="24">
        <v>754000000000000</v>
      </c>
      <c r="P42" s="24">
        <v>36254100000000</v>
      </c>
      <c r="Q42" s="23">
        <v>10063</v>
      </c>
      <c r="R42" s="23">
        <v>1506</v>
      </c>
      <c r="S42" s="25">
        <v>0</v>
      </c>
      <c r="T42" s="25">
        <v>2.3803240740740739E-2</v>
      </c>
      <c r="U42" s="23">
        <v>22.77</v>
      </c>
      <c r="V42" s="23" t="s">
        <v>288</v>
      </c>
      <c r="W42" s="25">
        <v>0</v>
      </c>
      <c r="X42" s="26">
        <v>42622</v>
      </c>
      <c r="Y42" s="23">
        <v>65</v>
      </c>
      <c r="Z42" s="23">
        <v>242.23</v>
      </c>
      <c r="AA42" s="23" t="s">
        <v>158</v>
      </c>
      <c r="AB42" s="23" t="s">
        <v>165</v>
      </c>
      <c r="AC42" s="23" t="s">
        <v>160</v>
      </c>
      <c r="AD42" s="23" t="s">
        <v>375</v>
      </c>
      <c r="AE42" s="23" t="s">
        <v>187</v>
      </c>
      <c r="AF42" s="23">
        <v>0</v>
      </c>
      <c r="AG42" s="23">
        <v>1</v>
      </c>
      <c r="AH42" s="23">
        <v>1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1</v>
      </c>
      <c r="AO42" s="23">
        <v>1</v>
      </c>
      <c r="AP42" s="23">
        <v>0</v>
      </c>
      <c r="AQ42" s="23">
        <v>0</v>
      </c>
      <c r="AR42" s="23">
        <v>0</v>
      </c>
      <c r="AS42" s="23">
        <v>0</v>
      </c>
      <c r="AT42" s="23">
        <v>0</v>
      </c>
      <c r="AU42" s="23">
        <v>0</v>
      </c>
      <c r="AV42" s="23">
        <v>0</v>
      </c>
      <c r="AW42" s="23">
        <v>1</v>
      </c>
      <c r="AX42" s="23">
        <v>0</v>
      </c>
      <c r="AY42" s="23">
        <v>0</v>
      </c>
      <c r="AZ42" s="23">
        <v>0</v>
      </c>
      <c r="BA42" s="23">
        <v>1</v>
      </c>
      <c r="BB42" s="23">
        <v>0</v>
      </c>
      <c r="BC42" s="23">
        <v>1</v>
      </c>
      <c r="BD42" s="23">
        <v>0</v>
      </c>
      <c r="BE42" s="23">
        <v>0</v>
      </c>
      <c r="BF42" s="23">
        <v>0</v>
      </c>
      <c r="BG42" s="23">
        <v>1</v>
      </c>
      <c r="BH42" s="23">
        <v>1</v>
      </c>
    </row>
    <row r="43" spans="1:60" x14ac:dyDescent="0.25">
      <c r="A43" s="23" t="s">
        <v>390</v>
      </c>
      <c r="B43" s="23" t="s">
        <v>148</v>
      </c>
      <c r="C43" s="23" t="s">
        <v>280</v>
      </c>
      <c r="D43" s="23" t="s">
        <v>287</v>
      </c>
      <c r="E43" s="23" t="s">
        <v>282</v>
      </c>
      <c r="F43" s="23" t="s">
        <v>216</v>
      </c>
      <c r="G43" s="23">
        <v>71301</v>
      </c>
      <c r="H43" s="23">
        <v>0</v>
      </c>
      <c r="I43" s="23" t="s">
        <v>283</v>
      </c>
      <c r="J43" s="23" t="s">
        <v>284</v>
      </c>
      <c r="K43" s="23" t="s">
        <v>267</v>
      </c>
      <c r="L43" s="23"/>
      <c r="M43" s="23" t="s">
        <v>285</v>
      </c>
      <c r="N43" s="23" t="s">
        <v>184</v>
      </c>
      <c r="O43" s="24">
        <v>754000000000000</v>
      </c>
      <c r="P43" s="24">
        <v>36237400000000</v>
      </c>
      <c r="Q43" s="23">
        <v>10063</v>
      </c>
      <c r="R43" s="23">
        <v>3586</v>
      </c>
      <c r="S43" s="25">
        <v>0</v>
      </c>
      <c r="T43" s="25">
        <v>2.3803240740740739E-2</v>
      </c>
      <c r="U43" s="23">
        <v>11.45</v>
      </c>
      <c r="V43" s="23" t="s">
        <v>239</v>
      </c>
      <c r="W43" s="25">
        <v>0</v>
      </c>
      <c r="X43" s="26">
        <v>42723</v>
      </c>
      <c r="Y43" s="23">
        <v>65</v>
      </c>
      <c r="Z43" s="23">
        <v>270.16000000000003</v>
      </c>
      <c r="AA43" s="23" t="s">
        <v>158</v>
      </c>
      <c r="AB43" s="23" t="s">
        <v>165</v>
      </c>
      <c r="AC43" s="23" t="s">
        <v>160</v>
      </c>
      <c r="AD43" s="23" t="s">
        <v>375</v>
      </c>
      <c r="AE43" s="23" t="s">
        <v>187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1</v>
      </c>
      <c r="AP43" s="23">
        <v>0</v>
      </c>
      <c r="AQ43" s="23">
        <v>0</v>
      </c>
      <c r="AR43" s="23">
        <v>0</v>
      </c>
      <c r="AS43" s="23">
        <v>0</v>
      </c>
      <c r="AT43" s="23">
        <v>0</v>
      </c>
      <c r="AU43" s="23">
        <v>0</v>
      </c>
      <c r="AV43" s="23">
        <v>0</v>
      </c>
      <c r="AW43" s="23">
        <v>1</v>
      </c>
      <c r="AX43" s="23">
        <v>0</v>
      </c>
      <c r="AY43" s="23">
        <v>0</v>
      </c>
      <c r="AZ43" s="23">
        <v>0</v>
      </c>
      <c r="BA43" s="23">
        <v>0</v>
      </c>
      <c r="BB43" s="23">
        <v>0</v>
      </c>
      <c r="BC43" s="23">
        <v>0</v>
      </c>
      <c r="BD43" s="23">
        <v>0</v>
      </c>
      <c r="BE43" s="23">
        <v>0</v>
      </c>
      <c r="BF43" s="23">
        <v>0</v>
      </c>
      <c r="BG43" s="23">
        <v>1</v>
      </c>
      <c r="BH43" s="23">
        <v>1</v>
      </c>
    </row>
    <row r="44" spans="1:60" ht="15" hidden="1" customHeight="1" x14ac:dyDescent="0.25">
      <c r="A44" s="23" t="s">
        <v>391</v>
      </c>
      <c r="B44" s="23" t="s">
        <v>224</v>
      </c>
      <c r="C44" s="23" t="s">
        <v>289</v>
      </c>
      <c r="D44" s="23" t="s">
        <v>290</v>
      </c>
      <c r="E44" s="23"/>
      <c r="F44" s="23" t="s">
        <v>194</v>
      </c>
      <c r="G44" s="23">
        <v>7210</v>
      </c>
      <c r="H44" s="23">
        <v>0</v>
      </c>
      <c r="I44" s="23" t="s">
        <v>291</v>
      </c>
      <c r="J44" s="23" t="s">
        <v>292</v>
      </c>
      <c r="K44" s="23" t="s">
        <v>173</v>
      </c>
      <c r="L44" s="23"/>
      <c r="M44" s="23" t="s">
        <v>293</v>
      </c>
      <c r="N44" s="23" t="s">
        <v>156</v>
      </c>
      <c r="O44" s="23">
        <v>515250001</v>
      </c>
      <c r="P44" s="24">
        <v>4594160000000000</v>
      </c>
      <c r="Q44" s="23">
        <v>10067</v>
      </c>
      <c r="R44" s="23">
        <v>1042</v>
      </c>
      <c r="S44" s="25">
        <v>0</v>
      </c>
      <c r="T44" s="25">
        <v>3.9995370370370369E-2</v>
      </c>
      <c r="U44" s="23">
        <v>27.99</v>
      </c>
      <c r="V44" s="23" t="s">
        <v>294</v>
      </c>
      <c r="W44" s="25">
        <v>0</v>
      </c>
      <c r="X44" s="26">
        <v>42652</v>
      </c>
      <c r="Y44" s="23">
        <v>28</v>
      </c>
      <c r="Z44" s="23">
        <v>57.87</v>
      </c>
      <c r="AA44" s="23" t="s">
        <v>189</v>
      </c>
      <c r="AB44" s="23" t="s">
        <v>159</v>
      </c>
      <c r="AC44" s="23" t="s">
        <v>160</v>
      </c>
      <c r="AD44" s="23" t="s">
        <v>373</v>
      </c>
      <c r="AE44" s="23" t="s">
        <v>161</v>
      </c>
      <c r="AF44" s="23">
        <v>0</v>
      </c>
      <c r="AG44" s="23">
        <v>1</v>
      </c>
      <c r="AH44" s="23">
        <v>0</v>
      </c>
      <c r="AI44" s="23">
        <v>0</v>
      </c>
      <c r="AJ44" s="23">
        <v>0</v>
      </c>
      <c r="AK44" s="23">
        <v>1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>
        <v>0</v>
      </c>
      <c r="AU44" s="23">
        <v>0</v>
      </c>
      <c r="AV44" s="23">
        <v>1</v>
      </c>
      <c r="AW44" s="23">
        <v>0</v>
      </c>
      <c r="AX44" s="23">
        <v>0</v>
      </c>
      <c r="AY44" s="23">
        <v>1</v>
      </c>
      <c r="AZ44" s="23">
        <v>1</v>
      </c>
      <c r="BA44" s="23">
        <v>0</v>
      </c>
      <c r="BB44" s="23">
        <v>0</v>
      </c>
      <c r="BC44" s="23">
        <v>0</v>
      </c>
      <c r="BD44" s="23">
        <v>0</v>
      </c>
      <c r="BE44" s="23">
        <v>0</v>
      </c>
      <c r="BF44" s="23">
        <v>1</v>
      </c>
      <c r="BG44" s="23">
        <v>0</v>
      </c>
      <c r="BH44" s="23">
        <v>0</v>
      </c>
    </row>
    <row r="45" spans="1:60" ht="15" hidden="1" customHeight="1" x14ac:dyDescent="0.25">
      <c r="A45" s="23" t="s">
        <v>391</v>
      </c>
      <c r="B45" s="23" t="s">
        <v>224</v>
      </c>
      <c r="C45" s="23" t="s">
        <v>289</v>
      </c>
      <c r="D45" s="23" t="s">
        <v>290</v>
      </c>
      <c r="E45" s="23"/>
      <c r="F45" s="23" t="s">
        <v>194</v>
      </c>
      <c r="G45" s="23">
        <v>7210</v>
      </c>
      <c r="H45" s="23">
        <v>0</v>
      </c>
      <c r="I45" s="23" t="s">
        <v>291</v>
      </c>
      <c r="J45" s="23" t="s">
        <v>292</v>
      </c>
      <c r="K45" s="23" t="s">
        <v>173</v>
      </c>
      <c r="L45" s="23"/>
      <c r="M45" s="23" t="s">
        <v>293</v>
      </c>
      <c r="N45" s="23" t="s">
        <v>156</v>
      </c>
      <c r="O45" s="23">
        <v>515250001</v>
      </c>
      <c r="P45" s="24">
        <v>4630680000000000</v>
      </c>
      <c r="Q45" s="23">
        <v>10067</v>
      </c>
      <c r="R45" s="23">
        <v>1239</v>
      </c>
      <c r="S45" s="25">
        <v>0</v>
      </c>
      <c r="T45" s="25">
        <v>2.0210648148148148E-2</v>
      </c>
      <c r="U45" s="23">
        <v>7.85</v>
      </c>
      <c r="V45" s="23" t="s">
        <v>198</v>
      </c>
      <c r="W45" s="25">
        <v>0</v>
      </c>
      <c r="X45" s="26">
        <v>42430</v>
      </c>
      <c r="Y45" s="23">
        <v>28</v>
      </c>
      <c r="Z45" s="23">
        <v>378</v>
      </c>
      <c r="AA45" s="23" t="s">
        <v>158</v>
      </c>
      <c r="AB45" s="23" t="s">
        <v>159</v>
      </c>
      <c r="AC45" s="23" t="s">
        <v>160</v>
      </c>
      <c r="AD45" s="23" t="s">
        <v>374</v>
      </c>
      <c r="AE45" s="23" t="s">
        <v>161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1</v>
      </c>
      <c r="AQ45" s="23">
        <v>0</v>
      </c>
      <c r="AR45" s="23">
        <v>1</v>
      </c>
      <c r="AS45" s="23">
        <v>0</v>
      </c>
      <c r="AT45" s="23">
        <v>0</v>
      </c>
      <c r="AU45" s="23">
        <v>0</v>
      </c>
      <c r="AV45" s="23">
        <v>1</v>
      </c>
      <c r="AW45" s="23">
        <v>0</v>
      </c>
      <c r="AX45" s="23">
        <v>0</v>
      </c>
      <c r="AY45" s="23">
        <v>0</v>
      </c>
      <c r="AZ45" s="23">
        <v>0</v>
      </c>
      <c r="BA45" s="23">
        <v>0</v>
      </c>
      <c r="BB45" s="23">
        <v>0</v>
      </c>
      <c r="BC45" s="23">
        <v>0</v>
      </c>
      <c r="BD45" s="23">
        <v>0</v>
      </c>
      <c r="BE45" s="23">
        <v>0</v>
      </c>
      <c r="BF45" s="23">
        <v>0</v>
      </c>
      <c r="BG45" s="23">
        <v>0</v>
      </c>
      <c r="BH45" s="23">
        <v>0</v>
      </c>
    </row>
    <row r="46" spans="1:60" x14ac:dyDescent="0.25">
      <c r="A46" s="23" t="s">
        <v>392</v>
      </c>
      <c r="B46" s="23" t="s">
        <v>148</v>
      </c>
      <c r="C46" s="23" t="s">
        <v>295</v>
      </c>
      <c r="D46" s="23" t="s">
        <v>296</v>
      </c>
      <c r="E46" s="23" t="s">
        <v>297</v>
      </c>
      <c r="F46" s="23" t="s">
        <v>216</v>
      </c>
      <c r="G46" s="23">
        <v>20222</v>
      </c>
      <c r="H46" s="23">
        <v>0</v>
      </c>
      <c r="I46" s="23" t="s">
        <v>298</v>
      </c>
      <c r="J46" s="23" t="s">
        <v>299</v>
      </c>
      <c r="K46" s="23" t="s">
        <v>371</v>
      </c>
      <c r="L46" s="23"/>
      <c r="M46" s="23" t="s">
        <v>300</v>
      </c>
      <c r="N46" s="23" t="s">
        <v>156</v>
      </c>
      <c r="O46" s="23">
        <v>530990002</v>
      </c>
      <c r="P46" s="24">
        <v>3528920000000000</v>
      </c>
      <c r="Q46" s="23">
        <v>10075</v>
      </c>
      <c r="R46" s="23">
        <v>670</v>
      </c>
      <c r="S46" s="25">
        <v>0</v>
      </c>
      <c r="T46" s="25">
        <v>2.7155092592592592E-2</v>
      </c>
      <c r="U46" s="23">
        <v>11.85</v>
      </c>
      <c r="V46" s="23" t="s">
        <v>176</v>
      </c>
      <c r="W46" s="25">
        <v>0</v>
      </c>
      <c r="X46" s="26">
        <v>42427</v>
      </c>
      <c r="Y46" s="23">
        <v>73</v>
      </c>
      <c r="Z46" s="23">
        <v>142.54</v>
      </c>
      <c r="AA46" s="23" t="s">
        <v>158</v>
      </c>
      <c r="AB46" s="23" t="s">
        <v>165</v>
      </c>
      <c r="AC46" s="23" t="s">
        <v>160</v>
      </c>
      <c r="AD46" s="23" t="s">
        <v>373</v>
      </c>
      <c r="AE46" s="23" t="s">
        <v>187</v>
      </c>
      <c r="AF46" s="23">
        <v>0</v>
      </c>
      <c r="AG46" s="23">
        <v>0</v>
      </c>
      <c r="AH46" s="23">
        <v>0</v>
      </c>
      <c r="AI46" s="23">
        <v>1</v>
      </c>
      <c r="AJ46" s="23">
        <v>0</v>
      </c>
      <c r="AK46" s="23">
        <v>0</v>
      </c>
      <c r="AL46" s="23">
        <v>0</v>
      </c>
      <c r="AM46" s="23">
        <v>1</v>
      </c>
      <c r="AN46" s="23">
        <v>0</v>
      </c>
      <c r="AO46" s="23">
        <v>0</v>
      </c>
      <c r="AP46" s="23">
        <v>0</v>
      </c>
      <c r="AQ46" s="23">
        <v>0</v>
      </c>
      <c r="AR46" s="23">
        <v>0</v>
      </c>
      <c r="AS46" s="23">
        <v>0</v>
      </c>
      <c r="AT46" s="23">
        <v>1</v>
      </c>
      <c r="AU46" s="23">
        <v>0</v>
      </c>
      <c r="AV46" s="23">
        <v>0</v>
      </c>
      <c r="AW46" s="23">
        <v>1</v>
      </c>
      <c r="AX46" s="23">
        <v>0</v>
      </c>
      <c r="AY46" s="23">
        <v>0</v>
      </c>
      <c r="AZ46" s="23">
        <v>0</v>
      </c>
      <c r="BA46" s="23">
        <v>0</v>
      </c>
      <c r="BB46" s="23">
        <v>0</v>
      </c>
      <c r="BC46" s="23">
        <v>1</v>
      </c>
      <c r="BD46" s="23">
        <v>0</v>
      </c>
      <c r="BE46" s="23">
        <v>0</v>
      </c>
      <c r="BF46" s="23">
        <v>0</v>
      </c>
      <c r="BG46" s="23">
        <v>0</v>
      </c>
      <c r="BH46" s="23">
        <v>1</v>
      </c>
    </row>
    <row r="47" spans="1:60" x14ac:dyDescent="0.25">
      <c r="A47" s="23" t="s">
        <v>392</v>
      </c>
      <c r="B47" s="23" t="s">
        <v>148</v>
      </c>
      <c r="C47" s="23" t="s">
        <v>295</v>
      </c>
      <c r="D47" s="23" t="s">
        <v>296</v>
      </c>
      <c r="E47" s="23" t="s">
        <v>297</v>
      </c>
      <c r="F47" s="23" t="s">
        <v>216</v>
      </c>
      <c r="G47" s="23">
        <v>20222</v>
      </c>
      <c r="H47" s="23">
        <v>0</v>
      </c>
      <c r="I47" s="23" t="s">
        <v>298</v>
      </c>
      <c r="J47" s="23" t="s">
        <v>299</v>
      </c>
      <c r="K47" s="23" t="s">
        <v>371</v>
      </c>
      <c r="L47" s="23"/>
      <c r="M47" s="23" t="s">
        <v>300</v>
      </c>
      <c r="N47" s="23" t="s">
        <v>156</v>
      </c>
      <c r="O47" s="23">
        <v>530990002</v>
      </c>
      <c r="P47" s="24">
        <v>3528680000000000</v>
      </c>
      <c r="Q47" s="23">
        <v>10075</v>
      </c>
      <c r="R47" s="23">
        <v>2231</v>
      </c>
      <c r="S47" s="25">
        <v>0</v>
      </c>
      <c r="T47" s="25">
        <v>3.3291666666666664E-2</v>
      </c>
      <c r="U47" s="23">
        <v>9</v>
      </c>
      <c r="V47" s="23" t="s">
        <v>301</v>
      </c>
      <c r="W47" s="25">
        <v>0</v>
      </c>
      <c r="X47" s="26">
        <v>42729</v>
      </c>
      <c r="Y47" s="23">
        <v>73</v>
      </c>
      <c r="Z47" s="23">
        <v>197.81</v>
      </c>
      <c r="AA47" s="23" t="s">
        <v>158</v>
      </c>
      <c r="AB47" s="23" t="s">
        <v>165</v>
      </c>
      <c r="AC47" s="23" t="s">
        <v>160</v>
      </c>
      <c r="AD47" s="23" t="s">
        <v>375</v>
      </c>
      <c r="AE47" s="23" t="s">
        <v>187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0</v>
      </c>
      <c r="AP47" s="23">
        <v>0</v>
      </c>
      <c r="AQ47" s="23">
        <v>0</v>
      </c>
      <c r="AR47" s="23">
        <v>0</v>
      </c>
      <c r="AS47" s="23">
        <v>0</v>
      </c>
      <c r="AT47" s="23">
        <v>0</v>
      </c>
      <c r="AU47" s="23">
        <v>1</v>
      </c>
      <c r="AV47" s="23">
        <v>0</v>
      </c>
      <c r="AW47" s="23">
        <v>1</v>
      </c>
      <c r="AX47" s="23">
        <v>0</v>
      </c>
      <c r="AY47" s="23">
        <v>0</v>
      </c>
      <c r="AZ47" s="23">
        <v>0</v>
      </c>
      <c r="BA47" s="23">
        <v>1</v>
      </c>
      <c r="BB47" s="23">
        <v>0</v>
      </c>
      <c r="BC47" s="23">
        <v>0</v>
      </c>
      <c r="BD47" s="23">
        <v>0</v>
      </c>
      <c r="BE47" s="23">
        <v>0</v>
      </c>
      <c r="BF47" s="23">
        <v>0</v>
      </c>
      <c r="BG47" s="23">
        <v>0</v>
      </c>
      <c r="BH47" s="23">
        <v>1</v>
      </c>
    </row>
    <row r="48" spans="1:60" x14ac:dyDescent="0.25">
      <c r="A48" s="23" t="s">
        <v>392</v>
      </c>
      <c r="B48" s="23" t="s">
        <v>148</v>
      </c>
      <c r="C48" s="23" t="s">
        <v>295</v>
      </c>
      <c r="D48" s="23" t="s">
        <v>296</v>
      </c>
      <c r="E48" s="23" t="s">
        <v>297</v>
      </c>
      <c r="F48" s="23" t="s">
        <v>216</v>
      </c>
      <c r="G48" s="23">
        <v>20222</v>
      </c>
      <c r="H48" s="23">
        <v>0</v>
      </c>
      <c r="I48" s="23" t="s">
        <v>298</v>
      </c>
      <c r="J48" s="23" t="s">
        <v>299</v>
      </c>
      <c r="K48" s="23" t="s">
        <v>371</v>
      </c>
      <c r="L48" s="23"/>
      <c r="M48" s="23" t="s">
        <v>300</v>
      </c>
      <c r="N48" s="23" t="s">
        <v>156</v>
      </c>
      <c r="O48" s="23">
        <v>530990002</v>
      </c>
      <c r="P48" s="24">
        <v>3528160000000000</v>
      </c>
      <c r="Q48" s="23">
        <v>10075</v>
      </c>
      <c r="R48" s="23">
        <v>9068</v>
      </c>
      <c r="S48" s="25">
        <v>0</v>
      </c>
      <c r="T48" s="25">
        <v>5.2824074074074067E-3</v>
      </c>
      <c r="U48" s="23">
        <v>16.27</v>
      </c>
      <c r="V48" s="23" t="s">
        <v>168</v>
      </c>
      <c r="W48" s="25">
        <v>0</v>
      </c>
      <c r="X48" s="26">
        <v>42372</v>
      </c>
      <c r="Y48" s="23">
        <v>73</v>
      </c>
      <c r="Z48" s="23">
        <v>179.38</v>
      </c>
      <c r="AA48" s="23" t="s">
        <v>158</v>
      </c>
      <c r="AB48" s="23" t="s">
        <v>165</v>
      </c>
      <c r="AC48" s="23" t="s">
        <v>160</v>
      </c>
      <c r="AD48" s="23" t="s">
        <v>375</v>
      </c>
      <c r="AE48" s="23" t="s">
        <v>187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1</v>
      </c>
      <c r="AP48" s="23">
        <v>0</v>
      </c>
      <c r="AQ48" s="23">
        <v>0</v>
      </c>
      <c r="AR48" s="23">
        <v>0</v>
      </c>
      <c r="AS48" s="23">
        <v>0</v>
      </c>
      <c r="AT48" s="23">
        <v>1</v>
      </c>
      <c r="AU48" s="23">
        <v>1</v>
      </c>
      <c r="AV48" s="23">
        <v>0</v>
      </c>
      <c r="AW48" s="23">
        <v>1</v>
      </c>
      <c r="AX48" s="23">
        <v>0</v>
      </c>
      <c r="AY48" s="23">
        <v>0</v>
      </c>
      <c r="AZ48" s="23">
        <v>0</v>
      </c>
      <c r="BA48" s="23">
        <v>0</v>
      </c>
      <c r="BB48" s="23">
        <v>0</v>
      </c>
      <c r="BC48" s="23">
        <v>0</v>
      </c>
      <c r="BD48" s="23">
        <v>0</v>
      </c>
      <c r="BE48" s="23">
        <v>0</v>
      </c>
      <c r="BF48" s="23">
        <v>0</v>
      </c>
      <c r="BG48" s="23">
        <v>1</v>
      </c>
      <c r="BH48" s="23">
        <v>0</v>
      </c>
    </row>
    <row r="49" spans="1:60" x14ac:dyDescent="0.25">
      <c r="A49" s="23" t="s">
        <v>393</v>
      </c>
      <c r="B49" s="23" t="s">
        <v>148</v>
      </c>
      <c r="C49" s="23" t="s">
        <v>302</v>
      </c>
      <c r="D49" s="23" t="s">
        <v>303</v>
      </c>
      <c r="E49" s="23" t="s">
        <v>304</v>
      </c>
      <c r="F49" s="23" t="s">
        <v>305</v>
      </c>
      <c r="G49" s="23" t="s">
        <v>306</v>
      </c>
      <c r="H49" s="23">
        <v>0</v>
      </c>
      <c r="I49" s="23" t="s">
        <v>307</v>
      </c>
      <c r="J49" s="23" t="s">
        <v>308</v>
      </c>
      <c r="K49" s="23" t="s">
        <v>219</v>
      </c>
      <c r="L49" s="23"/>
      <c r="M49" s="23" t="s">
        <v>309</v>
      </c>
      <c r="N49" s="23" t="s">
        <v>194</v>
      </c>
      <c r="O49" s="23" t="s">
        <v>310</v>
      </c>
      <c r="P49" s="24">
        <v>377233000000000</v>
      </c>
      <c r="Q49" s="23">
        <v>10079</v>
      </c>
      <c r="R49" s="23">
        <v>3545</v>
      </c>
      <c r="S49" s="25">
        <v>0</v>
      </c>
      <c r="T49" s="25">
        <v>4.0039351851851854E-2</v>
      </c>
      <c r="U49" s="23">
        <v>6.37</v>
      </c>
      <c r="V49" s="23" t="s">
        <v>311</v>
      </c>
      <c r="W49" s="25">
        <v>0</v>
      </c>
      <c r="X49" s="26">
        <v>42490</v>
      </c>
      <c r="Y49" s="23">
        <v>19</v>
      </c>
      <c r="Z49" s="23">
        <v>20.37</v>
      </c>
      <c r="AA49" s="23" t="s">
        <v>158</v>
      </c>
      <c r="AB49" s="23" t="s">
        <v>159</v>
      </c>
      <c r="AC49" s="23" t="s">
        <v>160</v>
      </c>
      <c r="AD49" s="23" t="s">
        <v>374</v>
      </c>
      <c r="AE49" s="23" t="s">
        <v>178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1</v>
      </c>
      <c r="AQ49" s="23">
        <v>0</v>
      </c>
      <c r="AR49" s="23">
        <v>1</v>
      </c>
      <c r="AS49" s="23">
        <v>0</v>
      </c>
      <c r="AT49" s="23">
        <v>0</v>
      </c>
      <c r="AU49" s="23">
        <v>0</v>
      </c>
      <c r="AV49" s="23">
        <v>1</v>
      </c>
      <c r="AW49" s="23">
        <v>0</v>
      </c>
      <c r="AX49" s="23">
        <v>0</v>
      </c>
      <c r="AY49" s="23">
        <v>0</v>
      </c>
      <c r="AZ49" s="23">
        <v>0</v>
      </c>
      <c r="BA49" s="23">
        <v>0</v>
      </c>
      <c r="BB49" s="23">
        <v>0</v>
      </c>
      <c r="BC49" s="23">
        <v>0</v>
      </c>
      <c r="BD49" s="23">
        <v>0</v>
      </c>
      <c r="BE49" s="23">
        <v>0</v>
      </c>
      <c r="BF49" s="23">
        <v>0</v>
      </c>
      <c r="BG49" s="23">
        <v>0</v>
      </c>
      <c r="BH49" s="23">
        <v>0</v>
      </c>
    </row>
    <row r="50" spans="1:60" x14ac:dyDescent="0.25">
      <c r="A50" s="23" t="s">
        <v>394</v>
      </c>
      <c r="B50" s="23" t="s">
        <v>224</v>
      </c>
      <c r="C50" s="23" t="s">
        <v>312</v>
      </c>
      <c r="D50" s="23" t="s">
        <v>313</v>
      </c>
      <c r="E50" s="23" t="s">
        <v>314</v>
      </c>
      <c r="F50" s="23" t="s">
        <v>151</v>
      </c>
      <c r="G50" s="23">
        <v>37060</v>
      </c>
      <c r="H50" s="23">
        <v>0</v>
      </c>
      <c r="I50" s="23" t="s">
        <v>315</v>
      </c>
      <c r="J50" s="23" t="s">
        <v>316</v>
      </c>
      <c r="K50" s="23" t="s">
        <v>371</v>
      </c>
      <c r="L50" s="23"/>
      <c r="M50" s="23" t="s">
        <v>317</v>
      </c>
      <c r="N50" s="23" t="s">
        <v>156</v>
      </c>
      <c r="O50" s="23">
        <v>22868164</v>
      </c>
      <c r="P50" s="24">
        <v>3528900000000000</v>
      </c>
      <c r="Q50" s="23">
        <v>10083</v>
      </c>
      <c r="R50" s="23">
        <v>1728</v>
      </c>
      <c r="S50" s="25">
        <v>0</v>
      </c>
      <c r="T50" s="25">
        <v>4.1391203703703701E-2</v>
      </c>
      <c r="U50" s="23">
        <v>17.87</v>
      </c>
      <c r="V50" s="23" t="s">
        <v>318</v>
      </c>
      <c r="W50" s="25">
        <v>0</v>
      </c>
      <c r="X50" s="26">
        <v>42731</v>
      </c>
      <c r="Y50" s="23">
        <v>40</v>
      </c>
      <c r="Z50" s="23">
        <v>560</v>
      </c>
      <c r="AA50" s="23" t="s">
        <v>158</v>
      </c>
      <c r="AB50" s="23" t="s">
        <v>159</v>
      </c>
      <c r="AC50" s="23" t="s">
        <v>186</v>
      </c>
      <c r="AD50" s="23" t="s">
        <v>374</v>
      </c>
      <c r="AE50" s="23" t="s">
        <v>161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1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</row>
    <row r="51" spans="1:60" x14ac:dyDescent="0.25">
      <c r="A51" s="23" t="s">
        <v>395</v>
      </c>
      <c r="B51" s="23" t="s">
        <v>319</v>
      </c>
      <c r="C51" s="23" t="s">
        <v>320</v>
      </c>
      <c r="D51" s="23" t="s">
        <v>321</v>
      </c>
      <c r="E51" s="23" t="s">
        <v>322</v>
      </c>
      <c r="F51" s="23" t="s">
        <v>216</v>
      </c>
      <c r="G51" s="23">
        <v>79109</v>
      </c>
      <c r="H51" s="23">
        <v>0</v>
      </c>
      <c r="I51" s="23" t="s">
        <v>323</v>
      </c>
      <c r="J51" s="23" t="s">
        <v>324</v>
      </c>
      <c r="K51" s="23" t="s">
        <v>219</v>
      </c>
      <c r="L51" s="23"/>
      <c r="M51" s="23" t="s">
        <v>325</v>
      </c>
      <c r="N51" s="23" t="s">
        <v>151</v>
      </c>
      <c r="O51" s="23" t="s">
        <v>326</v>
      </c>
      <c r="P51" s="24">
        <v>343640000000000</v>
      </c>
      <c r="Q51" s="23">
        <v>10091</v>
      </c>
      <c r="R51" s="23">
        <v>3359</v>
      </c>
      <c r="S51" s="25">
        <v>0</v>
      </c>
      <c r="T51" s="25">
        <v>4.1391203703703701E-2</v>
      </c>
      <c r="U51" s="23">
        <v>68.569999999999993</v>
      </c>
      <c r="V51" s="23" t="s">
        <v>318</v>
      </c>
      <c r="W51" s="25">
        <v>0</v>
      </c>
      <c r="X51" s="26">
        <v>42731</v>
      </c>
      <c r="Y51" s="23">
        <v>40</v>
      </c>
      <c r="Z51" s="23">
        <v>24.08</v>
      </c>
      <c r="AA51" s="23" t="s">
        <v>158</v>
      </c>
      <c r="AB51" s="23" t="s">
        <v>159</v>
      </c>
      <c r="AC51" s="23" t="s">
        <v>186</v>
      </c>
      <c r="AD51" s="23" t="s">
        <v>374</v>
      </c>
      <c r="AE51" s="23" t="s">
        <v>161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1</v>
      </c>
      <c r="AQ51" s="23">
        <v>0</v>
      </c>
      <c r="AR51" s="23">
        <v>1</v>
      </c>
      <c r="AS51" s="23">
        <v>0</v>
      </c>
      <c r="AT51" s="23">
        <v>0</v>
      </c>
      <c r="AU51" s="23">
        <v>0</v>
      </c>
      <c r="AV51" s="23">
        <v>1</v>
      </c>
      <c r="AW51" s="23">
        <v>0</v>
      </c>
      <c r="AX51" s="23">
        <v>0</v>
      </c>
      <c r="AY51" s="23">
        <v>0</v>
      </c>
      <c r="AZ51" s="23">
        <v>1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</row>
    <row r="52" spans="1:60" x14ac:dyDescent="0.25">
      <c r="A52" s="23" t="s">
        <v>395</v>
      </c>
      <c r="B52" s="23" t="s">
        <v>319</v>
      </c>
      <c r="C52" s="23" t="s">
        <v>320</v>
      </c>
      <c r="D52" s="23" t="s">
        <v>321</v>
      </c>
      <c r="E52" s="23" t="s">
        <v>322</v>
      </c>
      <c r="F52" s="23" t="s">
        <v>216</v>
      </c>
      <c r="G52" s="23">
        <v>79109</v>
      </c>
      <c r="H52" s="23">
        <v>0</v>
      </c>
      <c r="I52" s="23" t="s">
        <v>323</v>
      </c>
      <c r="J52" s="23" t="s">
        <v>324</v>
      </c>
      <c r="K52" s="23" t="s">
        <v>219</v>
      </c>
      <c r="L52" s="23"/>
      <c r="M52" s="23" t="s">
        <v>325</v>
      </c>
      <c r="N52" s="23" t="s">
        <v>151</v>
      </c>
      <c r="O52" s="23" t="s">
        <v>326</v>
      </c>
      <c r="P52" s="24">
        <v>374897000000000</v>
      </c>
      <c r="Q52" s="23">
        <v>10091</v>
      </c>
      <c r="R52" s="23">
        <v>6717</v>
      </c>
      <c r="S52" s="25">
        <v>0</v>
      </c>
      <c r="T52" s="25">
        <v>9.6597222222222223E-3</v>
      </c>
      <c r="U52" s="23">
        <v>13.25</v>
      </c>
      <c r="V52" s="23" t="s">
        <v>327</v>
      </c>
      <c r="W52" s="25">
        <v>0</v>
      </c>
      <c r="X52" s="26">
        <v>42554</v>
      </c>
      <c r="Y52" s="23">
        <v>40</v>
      </c>
      <c r="Z52" s="23">
        <v>5.2</v>
      </c>
      <c r="AA52" s="23" t="s">
        <v>158</v>
      </c>
      <c r="AB52" s="23" t="s">
        <v>159</v>
      </c>
      <c r="AC52" s="23" t="s">
        <v>186</v>
      </c>
      <c r="AD52" s="23" t="s">
        <v>374</v>
      </c>
      <c r="AE52" s="23" t="s">
        <v>161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1</v>
      </c>
      <c r="AQ52" s="23">
        <v>0</v>
      </c>
      <c r="AR52" s="23">
        <v>0</v>
      </c>
      <c r="AS52" s="23">
        <v>0</v>
      </c>
      <c r="AT52" s="23">
        <v>0</v>
      </c>
      <c r="AU52" s="23">
        <v>0</v>
      </c>
      <c r="AV52" s="23">
        <v>0</v>
      </c>
      <c r="AW52" s="23">
        <v>0</v>
      </c>
      <c r="AX52" s="23">
        <v>0</v>
      </c>
      <c r="AY52" s="23">
        <v>1</v>
      </c>
      <c r="AZ52" s="23">
        <v>0</v>
      </c>
      <c r="BA52" s="23">
        <v>0</v>
      </c>
      <c r="BB52" s="23">
        <v>0</v>
      </c>
      <c r="BC52" s="23">
        <v>0</v>
      </c>
      <c r="BD52" s="23">
        <v>0</v>
      </c>
      <c r="BE52" s="23">
        <v>0</v>
      </c>
      <c r="BF52" s="23">
        <v>1</v>
      </c>
      <c r="BG52" s="23">
        <v>0</v>
      </c>
      <c r="BH52" s="23">
        <v>0</v>
      </c>
    </row>
    <row r="53" spans="1:60" x14ac:dyDescent="0.25">
      <c r="A53" s="23" t="s">
        <v>395</v>
      </c>
      <c r="B53" s="23" t="s">
        <v>319</v>
      </c>
      <c r="C53" s="23" t="s">
        <v>320</v>
      </c>
      <c r="D53" s="23" t="s">
        <v>321</v>
      </c>
      <c r="E53" s="23" t="s">
        <v>322</v>
      </c>
      <c r="F53" s="23" t="s">
        <v>216</v>
      </c>
      <c r="G53" s="23">
        <v>79109</v>
      </c>
      <c r="H53" s="23">
        <v>0</v>
      </c>
      <c r="I53" s="23" t="s">
        <v>323</v>
      </c>
      <c r="J53" s="23" t="s">
        <v>324</v>
      </c>
      <c r="K53" s="23" t="s">
        <v>219</v>
      </c>
      <c r="L53" s="23"/>
      <c r="M53" s="23" t="s">
        <v>325</v>
      </c>
      <c r="N53" s="23" t="s">
        <v>151</v>
      </c>
      <c r="O53" s="23" t="s">
        <v>326</v>
      </c>
      <c r="P53" s="24">
        <v>341829000000000</v>
      </c>
      <c r="Q53" s="23">
        <v>10091</v>
      </c>
      <c r="R53" s="23">
        <v>7265</v>
      </c>
      <c r="S53" s="25">
        <v>0</v>
      </c>
      <c r="T53" s="25">
        <v>5.3171296296296291E-3</v>
      </c>
      <c r="U53" s="23">
        <v>7.45</v>
      </c>
      <c r="V53" s="23" t="s">
        <v>328</v>
      </c>
      <c r="W53" s="25">
        <v>0</v>
      </c>
      <c r="X53" s="26">
        <v>42704</v>
      </c>
      <c r="Y53" s="23">
        <v>40</v>
      </c>
      <c r="Z53" s="23">
        <v>35.159999999999997</v>
      </c>
      <c r="AA53" s="23" t="s">
        <v>202</v>
      </c>
      <c r="AB53" s="23" t="s">
        <v>159</v>
      </c>
      <c r="AC53" s="23" t="s">
        <v>186</v>
      </c>
      <c r="AD53" s="23" t="s">
        <v>374</v>
      </c>
      <c r="AE53" s="23" t="s">
        <v>161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1</v>
      </c>
      <c r="AQ53" s="23">
        <v>0</v>
      </c>
      <c r="AR53" s="23">
        <v>1</v>
      </c>
      <c r="AS53" s="23">
        <v>0</v>
      </c>
      <c r="AT53" s="23">
        <v>0</v>
      </c>
      <c r="AU53" s="23">
        <v>0</v>
      </c>
      <c r="AV53" s="23">
        <v>1</v>
      </c>
      <c r="AW53" s="23">
        <v>0</v>
      </c>
      <c r="AX53" s="23">
        <v>0</v>
      </c>
      <c r="AY53" s="23">
        <v>0</v>
      </c>
      <c r="AZ53" s="23">
        <v>0</v>
      </c>
      <c r="BA53" s="23">
        <v>0</v>
      </c>
      <c r="BB53" s="23">
        <v>0</v>
      </c>
      <c r="BC53" s="23">
        <v>0</v>
      </c>
      <c r="BD53" s="23">
        <v>0</v>
      </c>
      <c r="BE53" s="23">
        <v>0</v>
      </c>
      <c r="BF53" s="23">
        <v>0</v>
      </c>
      <c r="BG53" s="23">
        <v>0</v>
      </c>
      <c r="BH53" s="23">
        <v>0</v>
      </c>
    </row>
    <row r="54" spans="1:60" x14ac:dyDescent="0.25">
      <c r="A54" s="23" t="s">
        <v>396</v>
      </c>
      <c r="B54" s="23" t="s">
        <v>224</v>
      </c>
      <c r="C54" s="23" t="s">
        <v>329</v>
      </c>
      <c r="D54" s="23" t="s">
        <v>330</v>
      </c>
      <c r="E54" s="23" t="s">
        <v>305</v>
      </c>
      <c r="F54" s="23" t="s">
        <v>216</v>
      </c>
      <c r="G54" s="23">
        <v>92805</v>
      </c>
      <c r="H54" s="23">
        <v>0</v>
      </c>
      <c r="I54" s="23" t="s">
        <v>331</v>
      </c>
      <c r="J54" s="23" t="s">
        <v>332</v>
      </c>
      <c r="K54" s="23" t="s">
        <v>267</v>
      </c>
      <c r="L54" s="23"/>
      <c r="M54" s="23" t="s">
        <v>285</v>
      </c>
      <c r="N54" s="23" t="s">
        <v>184</v>
      </c>
      <c r="O54" s="24">
        <v>700000000000000</v>
      </c>
      <c r="P54" s="24">
        <v>36980300000000</v>
      </c>
      <c r="Q54" s="23">
        <v>10095</v>
      </c>
      <c r="R54" s="23">
        <v>2162</v>
      </c>
      <c r="S54" s="25">
        <v>0</v>
      </c>
      <c r="T54" s="25">
        <v>3.0493055555555551E-2</v>
      </c>
      <c r="U54" s="23">
        <v>8.99</v>
      </c>
      <c r="V54" s="23" t="s">
        <v>188</v>
      </c>
      <c r="W54" s="25">
        <v>0</v>
      </c>
      <c r="X54" s="26">
        <v>42427</v>
      </c>
      <c r="Y54" s="23" t="s">
        <v>333</v>
      </c>
      <c r="Z54" s="23">
        <v>35.36</v>
      </c>
      <c r="AA54" s="23" t="s">
        <v>189</v>
      </c>
      <c r="AB54" s="23" t="s">
        <v>159</v>
      </c>
      <c r="AC54" s="23" t="s">
        <v>160</v>
      </c>
      <c r="AD54" s="23" t="s">
        <v>374</v>
      </c>
      <c r="AE54" s="23" t="s">
        <v>178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1</v>
      </c>
      <c r="AQ54" s="23">
        <v>0</v>
      </c>
      <c r="AR54" s="23">
        <v>1</v>
      </c>
      <c r="AS54" s="23">
        <v>1</v>
      </c>
      <c r="AT54" s="23">
        <v>0</v>
      </c>
      <c r="AU54" s="23">
        <v>0</v>
      </c>
      <c r="AV54" s="23">
        <v>1</v>
      </c>
      <c r="AW54" s="23">
        <v>0</v>
      </c>
      <c r="AX54" s="23">
        <v>0</v>
      </c>
      <c r="AY54" s="23">
        <v>0</v>
      </c>
      <c r="AZ54" s="23">
        <v>1</v>
      </c>
      <c r="BA54" s="23">
        <v>0</v>
      </c>
      <c r="BB54" s="23">
        <v>0</v>
      </c>
      <c r="BC54" s="23">
        <v>0</v>
      </c>
      <c r="BD54" s="23">
        <v>0</v>
      </c>
      <c r="BE54" s="23">
        <v>0</v>
      </c>
      <c r="BF54" s="23">
        <v>0</v>
      </c>
      <c r="BG54" s="23">
        <v>0</v>
      </c>
      <c r="BH54" s="23">
        <v>0</v>
      </c>
    </row>
    <row r="55" spans="1:60" x14ac:dyDescent="0.25">
      <c r="A55" s="23" t="s">
        <v>396</v>
      </c>
      <c r="B55" s="23" t="s">
        <v>224</v>
      </c>
      <c r="C55" s="23" t="s">
        <v>329</v>
      </c>
      <c r="D55" s="23" t="s">
        <v>330</v>
      </c>
      <c r="E55" s="23" t="s">
        <v>305</v>
      </c>
      <c r="F55" s="23" t="s">
        <v>216</v>
      </c>
      <c r="G55" s="23">
        <v>92805</v>
      </c>
      <c r="H55" s="23">
        <v>0</v>
      </c>
      <c r="I55" s="23" t="s">
        <v>331</v>
      </c>
      <c r="J55" s="23" t="s">
        <v>332</v>
      </c>
      <c r="K55" s="23" t="s">
        <v>267</v>
      </c>
      <c r="L55" s="23"/>
      <c r="M55" s="23" t="s">
        <v>285</v>
      </c>
      <c r="N55" s="23" t="s">
        <v>184</v>
      </c>
      <c r="O55" s="24">
        <v>700000000000000</v>
      </c>
      <c r="P55" s="24">
        <v>36944300000000</v>
      </c>
      <c r="Q55" s="23">
        <v>10095</v>
      </c>
      <c r="R55" s="23">
        <v>3305</v>
      </c>
      <c r="S55" s="25">
        <v>0</v>
      </c>
      <c r="T55" s="25">
        <v>1.9393518518518518E-2</v>
      </c>
      <c r="U55" s="23">
        <v>33.99</v>
      </c>
      <c r="V55" s="23" t="s">
        <v>334</v>
      </c>
      <c r="W55" s="25">
        <v>0</v>
      </c>
      <c r="X55" s="26">
        <v>42649</v>
      </c>
      <c r="Y55" s="23" t="s">
        <v>333</v>
      </c>
      <c r="Z55" s="23">
        <v>24.92</v>
      </c>
      <c r="AA55" s="23" t="s">
        <v>158</v>
      </c>
      <c r="AB55" s="23" t="s">
        <v>159</v>
      </c>
      <c r="AC55" s="23" t="s">
        <v>160</v>
      </c>
      <c r="AD55" s="23" t="s">
        <v>374</v>
      </c>
      <c r="AE55" s="23" t="s">
        <v>178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1</v>
      </c>
      <c r="AQ55" s="23">
        <v>0</v>
      </c>
      <c r="AR55" s="23">
        <v>0</v>
      </c>
      <c r="AS55" s="23">
        <v>0</v>
      </c>
      <c r="AT55" s="23">
        <v>0</v>
      </c>
      <c r="AU55" s="23">
        <v>0</v>
      </c>
      <c r="AV55" s="23">
        <v>0</v>
      </c>
      <c r="AW55" s="23">
        <v>0</v>
      </c>
      <c r="AX55" s="23">
        <v>0</v>
      </c>
      <c r="AY55" s="23">
        <v>0</v>
      </c>
      <c r="AZ55" s="23">
        <v>0</v>
      </c>
      <c r="BA55" s="23">
        <v>0</v>
      </c>
      <c r="BB55" s="23">
        <v>0</v>
      </c>
      <c r="BC55" s="23">
        <v>0</v>
      </c>
      <c r="BD55" s="23">
        <v>0</v>
      </c>
      <c r="BE55" s="23">
        <v>0</v>
      </c>
      <c r="BF55" s="23">
        <v>0</v>
      </c>
      <c r="BG55" s="23">
        <v>0</v>
      </c>
      <c r="BH55" s="23">
        <v>0</v>
      </c>
    </row>
    <row r="56" spans="1:60" x14ac:dyDescent="0.25">
      <c r="A56" s="23" t="s">
        <v>396</v>
      </c>
      <c r="B56" s="23" t="s">
        <v>224</v>
      </c>
      <c r="C56" s="23" t="s">
        <v>329</v>
      </c>
      <c r="D56" s="23" t="s">
        <v>330</v>
      </c>
      <c r="E56" s="23" t="s">
        <v>305</v>
      </c>
      <c r="F56" s="23" t="s">
        <v>216</v>
      </c>
      <c r="G56" s="23">
        <v>92805</v>
      </c>
      <c r="H56" s="23">
        <v>0</v>
      </c>
      <c r="I56" s="23" t="s">
        <v>331</v>
      </c>
      <c r="J56" s="23" t="s">
        <v>332</v>
      </c>
      <c r="K56" s="23" t="s">
        <v>267</v>
      </c>
      <c r="L56" s="23"/>
      <c r="M56" s="23" t="s">
        <v>285</v>
      </c>
      <c r="N56" s="23" t="s">
        <v>184</v>
      </c>
      <c r="O56" s="24">
        <v>700000000000000</v>
      </c>
      <c r="P56" s="24">
        <v>36624200000000</v>
      </c>
      <c r="Q56" s="23">
        <v>10095</v>
      </c>
      <c r="R56" s="23">
        <v>3967</v>
      </c>
      <c r="S56" s="25">
        <v>0</v>
      </c>
      <c r="T56" s="25">
        <v>3.0493055555555551E-2</v>
      </c>
      <c r="U56" s="23">
        <v>11.88</v>
      </c>
      <c r="V56" s="23" t="s">
        <v>335</v>
      </c>
      <c r="W56" s="25">
        <v>0</v>
      </c>
      <c r="X56" s="26">
        <v>42716</v>
      </c>
      <c r="Y56" s="23" t="s">
        <v>333</v>
      </c>
      <c r="Z56" s="23">
        <v>281.82</v>
      </c>
      <c r="AA56" s="23" t="s">
        <v>158</v>
      </c>
      <c r="AB56" s="23" t="s">
        <v>159</v>
      </c>
      <c r="AC56" s="23" t="s">
        <v>160</v>
      </c>
      <c r="AD56" s="23" t="s">
        <v>375</v>
      </c>
      <c r="AE56" s="23" t="s">
        <v>178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1</v>
      </c>
      <c r="AP56" s="23">
        <v>0</v>
      </c>
      <c r="AQ56" s="23">
        <v>0</v>
      </c>
      <c r="AR56" s="23">
        <v>0</v>
      </c>
      <c r="AS56" s="23">
        <v>0</v>
      </c>
      <c r="AT56" s="23">
        <v>0</v>
      </c>
      <c r="AU56" s="23">
        <v>0</v>
      </c>
      <c r="AV56" s="23">
        <v>0</v>
      </c>
      <c r="AW56" s="23">
        <v>1</v>
      </c>
      <c r="AX56" s="23">
        <v>1</v>
      </c>
      <c r="AY56" s="23">
        <v>0</v>
      </c>
      <c r="AZ56" s="23">
        <v>0</v>
      </c>
      <c r="BA56" s="23">
        <v>1</v>
      </c>
      <c r="BB56" s="23">
        <v>0</v>
      </c>
      <c r="BC56" s="23">
        <v>0</v>
      </c>
      <c r="BD56" s="23">
        <v>0</v>
      </c>
      <c r="BE56" s="23">
        <v>0</v>
      </c>
      <c r="BF56" s="23">
        <v>0</v>
      </c>
      <c r="BG56" s="23">
        <v>1</v>
      </c>
      <c r="BH56" s="23">
        <v>0</v>
      </c>
    </row>
    <row r="57" spans="1:60" x14ac:dyDescent="0.25">
      <c r="A57" s="23" t="s">
        <v>396</v>
      </c>
      <c r="B57" s="23" t="s">
        <v>224</v>
      </c>
      <c r="C57" s="23" t="s">
        <v>329</v>
      </c>
      <c r="D57" s="23" t="s">
        <v>330</v>
      </c>
      <c r="E57" s="23" t="s">
        <v>305</v>
      </c>
      <c r="F57" s="23" t="s">
        <v>216</v>
      </c>
      <c r="G57" s="23">
        <v>92805</v>
      </c>
      <c r="H57" s="23">
        <v>0</v>
      </c>
      <c r="I57" s="23" t="s">
        <v>331</v>
      </c>
      <c r="J57" s="23" t="s">
        <v>332</v>
      </c>
      <c r="K57" s="23" t="s">
        <v>267</v>
      </c>
      <c r="L57" s="23"/>
      <c r="M57" s="23" t="s">
        <v>285</v>
      </c>
      <c r="N57" s="23" t="s">
        <v>184</v>
      </c>
      <c r="O57" s="24">
        <v>700000000000000</v>
      </c>
      <c r="P57" s="24">
        <v>36309200000000</v>
      </c>
      <c r="Q57" s="23">
        <v>10095</v>
      </c>
      <c r="R57" s="23">
        <v>4382</v>
      </c>
      <c r="S57" s="25">
        <v>0</v>
      </c>
      <c r="T57" s="25">
        <v>2.0210648148148148E-2</v>
      </c>
      <c r="U57" s="23">
        <v>19.850000000000001</v>
      </c>
      <c r="V57" s="23" t="s">
        <v>211</v>
      </c>
      <c r="W57" s="25">
        <v>0</v>
      </c>
      <c r="X57" s="26">
        <v>42574</v>
      </c>
      <c r="Y57" s="23" t="s">
        <v>333</v>
      </c>
      <c r="Z57" s="23">
        <v>6.33</v>
      </c>
      <c r="AA57" s="23" t="s">
        <v>189</v>
      </c>
      <c r="AB57" s="23" t="s">
        <v>159</v>
      </c>
      <c r="AC57" s="23" t="s">
        <v>160</v>
      </c>
      <c r="AD57" s="23" t="s">
        <v>374</v>
      </c>
      <c r="AE57" s="23" t="s">
        <v>178</v>
      </c>
      <c r="AF57" s="23">
        <v>0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1</v>
      </c>
      <c r="AQ57" s="23">
        <v>0</v>
      </c>
      <c r="AR57" s="23">
        <v>1</v>
      </c>
      <c r="AS57" s="23">
        <v>0</v>
      </c>
      <c r="AT57" s="23">
        <v>0</v>
      </c>
      <c r="AU57" s="23">
        <v>0</v>
      </c>
      <c r="AV57" s="23">
        <v>1</v>
      </c>
      <c r="AW57" s="23">
        <v>0</v>
      </c>
      <c r="AX57" s="23">
        <v>0</v>
      </c>
      <c r="AY57" s="23">
        <v>0</v>
      </c>
      <c r="AZ57" s="23">
        <v>0</v>
      </c>
      <c r="BA57" s="23">
        <v>0</v>
      </c>
      <c r="BB57" s="23">
        <v>0</v>
      </c>
      <c r="BC57" s="23">
        <v>0</v>
      </c>
      <c r="BD57" s="23">
        <v>0</v>
      </c>
      <c r="BE57" s="23">
        <v>0</v>
      </c>
      <c r="BF57" s="23">
        <v>0</v>
      </c>
      <c r="BG57" s="23">
        <v>0</v>
      </c>
      <c r="BH57" s="23">
        <v>0</v>
      </c>
    </row>
    <row r="58" spans="1:60" x14ac:dyDescent="0.25">
      <c r="A58" s="23" t="s">
        <v>396</v>
      </c>
      <c r="B58" s="23" t="s">
        <v>224</v>
      </c>
      <c r="C58" s="23" t="s">
        <v>329</v>
      </c>
      <c r="D58" s="23" t="s">
        <v>330</v>
      </c>
      <c r="E58" s="23" t="s">
        <v>305</v>
      </c>
      <c r="F58" s="23" t="s">
        <v>216</v>
      </c>
      <c r="G58" s="23">
        <v>92805</v>
      </c>
      <c r="H58" s="23">
        <v>0</v>
      </c>
      <c r="I58" s="23" t="s">
        <v>331</v>
      </c>
      <c r="J58" s="23" t="s">
        <v>332</v>
      </c>
      <c r="K58" s="23" t="s">
        <v>267</v>
      </c>
      <c r="L58" s="23"/>
      <c r="M58" s="23" t="s">
        <v>285</v>
      </c>
      <c r="N58" s="23" t="s">
        <v>184</v>
      </c>
      <c r="O58" s="24">
        <v>700000000000000</v>
      </c>
      <c r="P58" s="24">
        <v>36522500000000</v>
      </c>
      <c r="Q58" s="23">
        <v>10095</v>
      </c>
      <c r="R58" s="23">
        <v>6009</v>
      </c>
      <c r="S58" s="25">
        <v>0</v>
      </c>
      <c r="T58" s="25">
        <v>5.2824074074074067E-3</v>
      </c>
      <c r="U58" s="23">
        <v>18.989999999999998</v>
      </c>
      <c r="V58" s="23" t="s">
        <v>168</v>
      </c>
      <c r="W58" s="25">
        <v>0</v>
      </c>
      <c r="X58" s="26">
        <v>42372</v>
      </c>
      <c r="Y58" s="23" t="s">
        <v>333</v>
      </c>
      <c r="Z58" s="23">
        <v>97.72</v>
      </c>
      <c r="AA58" s="23" t="s">
        <v>158</v>
      </c>
      <c r="AB58" s="23" t="s">
        <v>159</v>
      </c>
      <c r="AC58" s="23" t="s">
        <v>160</v>
      </c>
      <c r="AD58" s="23" t="s">
        <v>373</v>
      </c>
      <c r="AE58" s="23" t="s">
        <v>178</v>
      </c>
      <c r="AF58" s="23">
        <v>0</v>
      </c>
      <c r="AG58" s="23">
        <v>1</v>
      </c>
      <c r="AH58" s="23">
        <v>1</v>
      </c>
      <c r="AI58" s="23">
        <v>0</v>
      </c>
      <c r="AJ58" s="23">
        <v>0</v>
      </c>
      <c r="AK58" s="23">
        <v>0</v>
      </c>
      <c r="AL58" s="23">
        <v>0</v>
      </c>
      <c r="AM58" s="23">
        <v>1</v>
      </c>
      <c r="AN58" s="23">
        <v>1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>
        <v>0</v>
      </c>
      <c r="AU58" s="23">
        <v>0</v>
      </c>
      <c r="AV58" s="23">
        <v>0</v>
      </c>
      <c r="AW58" s="23">
        <v>0</v>
      </c>
      <c r="AX58" s="23">
        <v>0</v>
      </c>
      <c r="AY58" s="23">
        <v>0</v>
      </c>
      <c r="AZ58" s="23">
        <v>0</v>
      </c>
      <c r="BA58" s="23">
        <v>0</v>
      </c>
      <c r="BB58" s="23">
        <v>0</v>
      </c>
      <c r="BC58" s="23">
        <v>0</v>
      </c>
      <c r="BD58" s="23">
        <v>1</v>
      </c>
      <c r="BE58" s="23">
        <v>0</v>
      </c>
      <c r="BF58" s="23">
        <v>0</v>
      </c>
      <c r="BG58" s="23">
        <v>0</v>
      </c>
      <c r="BH58" s="23">
        <v>0</v>
      </c>
    </row>
    <row r="59" spans="1:60" x14ac:dyDescent="0.25">
      <c r="A59" s="23" t="s">
        <v>397</v>
      </c>
      <c r="B59" s="23" t="s">
        <v>148</v>
      </c>
      <c r="C59" s="23" t="s">
        <v>336</v>
      </c>
      <c r="D59" s="23" t="s">
        <v>337</v>
      </c>
      <c r="E59" s="23" t="s">
        <v>338</v>
      </c>
      <c r="F59" s="23" t="s">
        <v>151</v>
      </c>
      <c r="G59" s="23">
        <v>60123</v>
      </c>
      <c r="H59" s="23">
        <v>0</v>
      </c>
      <c r="I59" s="23" t="s">
        <v>339</v>
      </c>
      <c r="J59" s="23" t="s">
        <v>340</v>
      </c>
      <c r="K59" s="23" t="s">
        <v>267</v>
      </c>
      <c r="L59" s="23"/>
      <c r="M59" s="23" t="s">
        <v>155</v>
      </c>
      <c r="N59" s="23" t="s">
        <v>156</v>
      </c>
      <c r="O59" s="23">
        <v>316290001</v>
      </c>
      <c r="P59" s="24">
        <v>36205100000000</v>
      </c>
      <c r="Q59" s="23">
        <v>10099</v>
      </c>
      <c r="R59" s="23">
        <v>5481</v>
      </c>
      <c r="S59" s="25">
        <v>0</v>
      </c>
      <c r="T59" s="25">
        <v>7.9432870370370369E-3</v>
      </c>
      <c r="U59" s="23">
        <v>8.99</v>
      </c>
      <c r="V59" s="23" t="s">
        <v>155</v>
      </c>
      <c r="W59" s="25">
        <v>0</v>
      </c>
      <c r="X59" s="26">
        <v>42541</v>
      </c>
      <c r="Y59" s="23">
        <v>63</v>
      </c>
      <c r="Z59" s="23">
        <v>33.340000000000003</v>
      </c>
      <c r="AA59" s="23" t="s">
        <v>158</v>
      </c>
      <c r="AB59" s="23" t="s">
        <v>159</v>
      </c>
      <c r="AC59" s="23" t="s">
        <v>186</v>
      </c>
      <c r="AD59" s="23" t="s">
        <v>374</v>
      </c>
      <c r="AE59" s="23" t="s">
        <v>187</v>
      </c>
      <c r="AF59" s="23">
        <v>0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1</v>
      </c>
      <c r="AQ59" s="23">
        <v>0</v>
      </c>
      <c r="AR59" s="23">
        <v>1</v>
      </c>
      <c r="AS59" s="23">
        <v>0</v>
      </c>
      <c r="AT59" s="23">
        <v>0</v>
      </c>
      <c r="AU59" s="23">
        <v>0</v>
      </c>
      <c r="AV59" s="23">
        <v>1</v>
      </c>
      <c r="AW59" s="23">
        <v>0</v>
      </c>
      <c r="AX59" s="23">
        <v>0</v>
      </c>
      <c r="AY59" s="23">
        <v>0</v>
      </c>
      <c r="AZ59" s="23">
        <v>1</v>
      </c>
      <c r="BA59" s="23">
        <v>0</v>
      </c>
      <c r="BB59" s="23">
        <v>0</v>
      </c>
      <c r="BC59" s="23">
        <v>0</v>
      </c>
      <c r="BD59" s="23">
        <v>0</v>
      </c>
      <c r="BE59" s="23">
        <v>0</v>
      </c>
      <c r="BF59" s="23">
        <v>0</v>
      </c>
      <c r="BG59" s="23">
        <v>0</v>
      </c>
      <c r="BH59" s="23">
        <v>0</v>
      </c>
    </row>
    <row r="60" spans="1:60" x14ac:dyDescent="0.25">
      <c r="A60" s="23" t="s">
        <v>398</v>
      </c>
      <c r="B60" s="23" t="s">
        <v>224</v>
      </c>
      <c r="C60" s="23" t="s">
        <v>341</v>
      </c>
      <c r="D60" s="23" t="s">
        <v>342</v>
      </c>
      <c r="E60" s="23" t="s">
        <v>343</v>
      </c>
      <c r="F60" s="23" t="s">
        <v>344</v>
      </c>
      <c r="G60" s="23">
        <v>5255</v>
      </c>
      <c r="H60" s="23">
        <v>0</v>
      </c>
      <c r="I60" s="23" t="s">
        <v>345</v>
      </c>
      <c r="J60" s="23" t="s">
        <v>346</v>
      </c>
      <c r="K60" s="23" t="s">
        <v>219</v>
      </c>
      <c r="L60" s="23"/>
      <c r="M60" s="23" t="s">
        <v>347</v>
      </c>
      <c r="N60" s="23" t="s">
        <v>151</v>
      </c>
      <c r="O60" s="23" t="s">
        <v>348</v>
      </c>
      <c r="P60" s="24">
        <v>377663000000000</v>
      </c>
      <c r="Q60" s="23">
        <v>10103</v>
      </c>
      <c r="R60" s="23">
        <v>2118</v>
      </c>
      <c r="S60" s="25">
        <v>0</v>
      </c>
      <c r="T60" s="25">
        <v>3.0493055555555551E-2</v>
      </c>
      <c r="U60" s="23">
        <v>1.49</v>
      </c>
      <c r="V60" s="23" t="s">
        <v>271</v>
      </c>
      <c r="W60" s="25">
        <v>0</v>
      </c>
      <c r="X60" s="26">
        <v>42670</v>
      </c>
      <c r="Y60" s="23">
        <v>51</v>
      </c>
      <c r="Z60" s="23">
        <v>34.950000000000003</v>
      </c>
      <c r="AA60" s="23" t="s">
        <v>158</v>
      </c>
      <c r="AB60" s="23" t="s">
        <v>159</v>
      </c>
      <c r="AC60" s="23" t="s">
        <v>186</v>
      </c>
      <c r="AD60" s="23" t="s">
        <v>374</v>
      </c>
      <c r="AE60" s="23" t="s">
        <v>223</v>
      </c>
      <c r="AF60" s="23">
        <v>0</v>
      </c>
      <c r="AG60" s="23">
        <v>0</v>
      </c>
      <c r="AH60" s="23">
        <v>0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>
        <v>0</v>
      </c>
      <c r="AU60" s="23">
        <v>0</v>
      </c>
      <c r="AV60" s="23">
        <v>0</v>
      </c>
      <c r="AW60" s="23">
        <v>0</v>
      </c>
      <c r="AX60" s="23">
        <v>0</v>
      </c>
      <c r="AY60" s="23">
        <v>0</v>
      </c>
      <c r="AZ60" s="23">
        <v>1</v>
      </c>
      <c r="BA60" s="23">
        <v>0</v>
      </c>
      <c r="BB60" s="23">
        <v>0</v>
      </c>
      <c r="BC60" s="23">
        <v>0</v>
      </c>
      <c r="BD60" s="23">
        <v>0</v>
      </c>
      <c r="BE60" s="23">
        <v>0</v>
      </c>
      <c r="BF60" s="23">
        <v>0</v>
      </c>
      <c r="BG60" s="23">
        <v>0</v>
      </c>
      <c r="BH60" s="23">
        <v>0</v>
      </c>
    </row>
    <row r="61" spans="1:60" x14ac:dyDescent="0.25">
      <c r="A61" s="23" t="s">
        <v>398</v>
      </c>
      <c r="B61" s="23" t="s">
        <v>224</v>
      </c>
      <c r="C61" s="23" t="s">
        <v>341</v>
      </c>
      <c r="D61" s="23" t="s">
        <v>342</v>
      </c>
      <c r="E61" s="23" t="s">
        <v>343</v>
      </c>
      <c r="F61" s="23" t="s">
        <v>344</v>
      </c>
      <c r="G61" s="23">
        <v>5255</v>
      </c>
      <c r="H61" s="23">
        <v>0</v>
      </c>
      <c r="I61" s="23" t="s">
        <v>345</v>
      </c>
      <c r="J61" s="23" t="s">
        <v>346</v>
      </c>
      <c r="K61" s="23" t="s">
        <v>219</v>
      </c>
      <c r="L61" s="23"/>
      <c r="M61" s="23" t="s">
        <v>347</v>
      </c>
      <c r="N61" s="23" t="s">
        <v>151</v>
      </c>
      <c r="O61" s="23" t="s">
        <v>348</v>
      </c>
      <c r="P61" s="24">
        <v>371632000000000</v>
      </c>
      <c r="Q61" s="23">
        <v>10103</v>
      </c>
      <c r="R61" s="23">
        <v>3746</v>
      </c>
      <c r="S61" s="25">
        <v>0</v>
      </c>
      <c r="T61" s="25">
        <v>1.9393518518518518E-2</v>
      </c>
      <c r="U61" s="23">
        <v>6.37</v>
      </c>
      <c r="V61" s="23" t="s">
        <v>334</v>
      </c>
      <c r="W61" s="25">
        <v>0</v>
      </c>
      <c r="X61" s="26">
        <v>42649</v>
      </c>
      <c r="Y61" s="23">
        <v>51</v>
      </c>
      <c r="Z61" s="23">
        <v>10.85</v>
      </c>
      <c r="AA61" s="23" t="s">
        <v>158</v>
      </c>
      <c r="AB61" s="23" t="s">
        <v>159</v>
      </c>
      <c r="AC61" s="23" t="s">
        <v>186</v>
      </c>
      <c r="AD61" s="23" t="s">
        <v>374</v>
      </c>
      <c r="AE61" s="23" t="s">
        <v>223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1</v>
      </c>
      <c r="AQ61" s="23">
        <v>0</v>
      </c>
      <c r="AR61" s="23">
        <v>0</v>
      </c>
      <c r="AS61" s="23">
        <v>0</v>
      </c>
      <c r="AT61" s="23">
        <v>0</v>
      </c>
      <c r="AU61" s="23">
        <v>0</v>
      </c>
      <c r="AV61" s="23">
        <v>0</v>
      </c>
      <c r="AW61" s="23">
        <v>0</v>
      </c>
      <c r="AX61" s="23">
        <v>0</v>
      </c>
      <c r="AY61" s="23">
        <v>0</v>
      </c>
      <c r="AZ61" s="23">
        <v>0</v>
      </c>
      <c r="BA61" s="23">
        <v>0</v>
      </c>
      <c r="BB61" s="23">
        <v>0</v>
      </c>
      <c r="BC61" s="23">
        <v>0</v>
      </c>
      <c r="BD61" s="23">
        <v>0</v>
      </c>
      <c r="BE61" s="23">
        <v>0</v>
      </c>
      <c r="BF61" s="23">
        <v>0</v>
      </c>
      <c r="BG61" s="23">
        <v>0</v>
      </c>
      <c r="BH61" s="23">
        <v>0</v>
      </c>
    </row>
    <row r="62" spans="1:60" x14ac:dyDescent="0.25">
      <c r="A62" s="23" t="s">
        <v>398</v>
      </c>
      <c r="B62" s="23" t="s">
        <v>224</v>
      </c>
      <c r="C62" s="23" t="s">
        <v>341</v>
      </c>
      <c r="D62" s="23" t="s">
        <v>342</v>
      </c>
      <c r="E62" s="23" t="s">
        <v>343</v>
      </c>
      <c r="F62" s="23" t="s">
        <v>344</v>
      </c>
      <c r="G62" s="23">
        <v>5255</v>
      </c>
      <c r="H62" s="23">
        <v>0</v>
      </c>
      <c r="I62" s="23" t="s">
        <v>345</v>
      </c>
      <c r="J62" s="23" t="s">
        <v>346</v>
      </c>
      <c r="K62" s="23" t="s">
        <v>219</v>
      </c>
      <c r="L62" s="23"/>
      <c r="M62" s="23" t="s">
        <v>347</v>
      </c>
      <c r="N62" s="23" t="s">
        <v>151</v>
      </c>
      <c r="O62" s="23" t="s">
        <v>348</v>
      </c>
      <c r="P62" s="24">
        <v>347760000000000</v>
      </c>
      <c r="Q62" s="23">
        <v>10103</v>
      </c>
      <c r="R62" s="23">
        <v>4425</v>
      </c>
      <c r="S62" s="25">
        <v>0</v>
      </c>
      <c r="T62" s="25">
        <v>2.3803240740740739E-2</v>
      </c>
      <c r="U62" s="23">
        <v>2.87</v>
      </c>
      <c r="V62" s="23" t="s">
        <v>349</v>
      </c>
      <c r="W62" s="25">
        <v>0</v>
      </c>
      <c r="X62" s="26">
        <v>42724</v>
      </c>
      <c r="Y62" s="23">
        <v>51</v>
      </c>
      <c r="Z62" s="23">
        <v>20.89</v>
      </c>
      <c r="AA62" s="23" t="s">
        <v>158</v>
      </c>
      <c r="AB62" s="23" t="s">
        <v>159</v>
      </c>
      <c r="AC62" s="23" t="s">
        <v>186</v>
      </c>
      <c r="AD62" s="23" t="s">
        <v>374</v>
      </c>
      <c r="AE62" s="23" t="s">
        <v>223</v>
      </c>
      <c r="AF62" s="23">
        <v>0</v>
      </c>
      <c r="AG62" s="23">
        <v>0</v>
      </c>
      <c r="AH62" s="23">
        <v>0</v>
      </c>
      <c r="AI62" s="23">
        <v>0</v>
      </c>
      <c r="AJ62" s="23">
        <v>0</v>
      </c>
      <c r="AK62" s="23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1</v>
      </c>
      <c r="AQ62" s="23">
        <v>0</v>
      </c>
      <c r="AR62" s="23">
        <v>1</v>
      </c>
      <c r="AS62" s="23">
        <v>1</v>
      </c>
      <c r="AT62" s="23">
        <v>0</v>
      </c>
      <c r="AU62" s="23">
        <v>0</v>
      </c>
      <c r="AV62" s="23">
        <v>1</v>
      </c>
      <c r="AW62" s="23">
        <v>0</v>
      </c>
      <c r="AX62" s="23">
        <v>0</v>
      </c>
      <c r="AY62" s="23">
        <v>0</v>
      </c>
      <c r="AZ62" s="23">
        <v>1</v>
      </c>
      <c r="BA62" s="23">
        <v>0</v>
      </c>
      <c r="BB62" s="23">
        <v>0</v>
      </c>
      <c r="BC62" s="23">
        <v>0</v>
      </c>
      <c r="BD62" s="23">
        <v>0</v>
      </c>
      <c r="BE62" s="23">
        <v>0</v>
      </c>
      <c r="BF62" s="23">
        <v>0</v>
      </c>
      <c r="BG62" s="23">
        <v>0</v>
      </c>
      <c r="BH62" s="23">
        <v>0</v>
      </c>
    </row>
    <row r="63" spans="1:60" x14ac:dyDescent="0.25">
      <c r="A63" s="23" t="s">
        <v>398</v>
      </c>
      <c r="B63" s="23" t="s">
        <v>224</v>
      </c>
      <c r="C63" s="23" t="s">
        <v>341</v>
      </c>
      <c r="D63" s="23" t="s">
        <v>342</v>
      </c>
      <c r="E63" s="23" t="s">
        <v>343</v>
      </c>
      <c r="F63" s="23" t="s">
        <v>344</v>
      </c>
      <c r="G63" s="23">
        <v>5255</v>
      </c>
      <c r="H63" s="23">
        <v>0</v>
      </c>
      <c r="I63" s="23" t="s">
        <v>345</v>
      </c>
      <c r="J63" s="23" t="s">
        <v>346</v>
      </c>
      <c r="K63" s="23" t="s">
        <v>219</v>
      </c>
      <c r="L63" s="23"/>
      <c r="M63" s="23" t="s">
        <v>347</v>
      </c>
      <c r="N63" s="23" t="s">
        <v>151</v>
      </c>
      <c r="O63" s="23" t="s">
        <v>348</v>
      </c>
      <c r="P63" s="24">
        <v>345633000000000</v>
      </c>
      <c r="Q63" s="23">
        <v>10103</v>
      </c>
      <c r="R63" s="23">
        <v>4942</v>
      </c>
      <c r="S63" s="25">
        <v>3.2928240740740737E-2</v>
      </c>
      <c r="T63" s="25">
        <v>3.2932870370370369E-2</v>
      </c>
      <c r="U63" s="23">
        <v>18.45</v>
      </c>
      <c r="V63" s="23" t="s">
        <v>350</v>
      </c>
      <c r="W63" s="25">
        <v>3.2928240740740737E-2</v>
      </c>
      <c r="X63" s="26">
        <v>42498</v>
      </c>
      <c r="Y63" s="23">
        <v>51</v>
      </c>
      <c r="Z63" s="23">
        <v>33.700000000000003</v>
      </c>
      <c r="AA63" s="23" t="s">
        <v>202</v>
      </c>
      <c r="AB63" s="23" t="s">
        <v>159</v>
      </c>
      <c r="AC63" s="23" t="s">
        <v>186</v>
      </c>
      <c r="AD63" s="23" t="s">
        <v>374</v>
      </c>
      <c r="AE63" s="23" t="s">
        <v>223</v>
      </c>
      <c r="AF63" s="23">
        <v>1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>
        <v>0</v>
      </c>
      <c r="AU63" s="23">
        <v>0</v>
      </c>
      <c r="AV63" s="23">
        <v>0</v>
      </c>
      <c r="AW63" s="23">
        <v>0</v>
      </c>
      <c r="AX63" s="23">
        <v>0</v>
      </c>
      <c r="AY63" s="23">
        <v>0</v>
      </c>
      <c r="AZ63" s="23">
        <v>0</v>
      </c>
      <c r="BA63" s="23">
        <v>0</v>
      </c>
      <c r="BB63" s="23">
        <v>0</v>
      </c>
      <c r="BC63" s="23">
        <v>0</v>
      </c>
      <c r="BD63" s="23">
        <v>0</v>
      </c>
      <c r="BE63" s="23">
        <v>0</v>
      </c>
      <c r="BF63" s="23">
        <v>0</v>
      </c>
      <c r="BG63" s="23">
        <v>0</v>
      </c>
      <c r="BH63" s="23">
        <v>0</v>
      </c>
    </row>
    <row r="64" spans="1:60" x14ac:dyDescent="0.25">
      <c r="A64" s="23" t="s">
        <v>399</v>
      </c>
      <c r="B64" s="23" t="s">
        <v>224</v>
      </c>
      <c r="C64" s="23" t="s">
        <v>351</v>
      </c>
      <c r="D64" s="23" t="s">
        <v>352</v>
      </c>
      <c r="E64" s="23" t="s">
        <v>305</v>
      </c>
      <c r="F64" s="23" t="s">
        <v>216</v>
      </c>
      <c r="G64" s="23">
        <v>94508</v>
      </c>
      <c r="H64" s="23">
        <v>0</v>
      </c>
      <c r="I64" s="23" t="s">
        <v>353</v>
      </c>
      <c r="J64" s="23" t="s">
        <v>354</v>
      </c>
      <c r="K64" s="23" t="s">
        <v>267</v>
      </c>
      <c r="L64" s="23"/>
      <c r="M64" s="23" t="s">
        <v>259</v>
      </c>
      <c r="N64" s="23" t="s">
        <v>194</v>
      </c>
      <c r="O64" s="23" t="s">
        <v>355</v>
      </c>
      <c r="P64" s="24">
        <v>36025400000000</v>
      </c>
      <c r="Q64" s="23">
        <v>10107</v>
      </c>
      <c r="R64" s="23">
        <v>825</v>
      </c>
      <c r="S64" s="25">
        <v>0</v>
      </c>
      <c r="T64" s="25">
        <v>4.104398148148148E-2</v>
      </c>
      <c r="U64" s="23">
        <v>6.38</v>
      </c>
      <c r="V64" s="23" t="s">
        <v>174</v>
      </c>
      <c r="W64" s="25">
        <v>0</v>
      </c>
      <c r="X64" s="26">
        <v>42548</v>
      </c>
      <c r="Y64" s="23">
        <v>64</v>
      </c>
      <c r="Z64" s="23">
        <v>16.559999999999999</v>
      </c>
      <c r="AA64" s="23" t="s">
        <v>158</v>
      </c>
      <c r="AB64" s="23" t="s">
        <v>159</v>
      </c>
      <c r="AC64" s="23" t="s">
        <v>186</v>
      </c>
      <c r="AD64" s="23" t="s">
        <v>374</v>
      </c>
      <c r="AE64" s="23" t="s">
        <v>187</v>
      </c>
      <c r="AF64" s="23">
        <v>0</v>
      </c>
      <c r="AG64" s="23">
        <v>0</v>
      </c>
      <c r="AH64" s="23">
        <v>0</v>
      </c>
      <c r="AI64" s="23">
        <v>0</v>
      </c>
      <c r="AJ64" s="23">
        <v>1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>
        <v>0</v>
      </c>
      <c r="AU64" s="23">
        <v>0</v>
      </c>
      <c r="AV64" s="23">
        <v>0</v>
      </c>
      <c r="AW64" s="23">
        <v>0</v>
      </c>
      <c r="AX64" s="23">
        <v>0</v>
      </c>
      <c r="AY64" s="23">
        <v>0</v>
      </c>
      <c r="AZ64" s="23">
        <v>0</v>
      </c>
      <c r="BA64" s="23">
        <v>0</v>
      </c>
      <c r="BB64" s="23">
        <v>0</v>
      </c>
      <c r="BC64" s="23">
        <v>0</v>
      </c>
      <c r="BD64" s="23">
        <v>0</v>
      </c>
      <c r="BE64" s="23">
        <v>0</v>
      </c>
      <c r="BF64" s="23">
        <v>0</v>
      </c>
      <c r="BG64" s="23">
        <v>0</v>
      </c>
      <c r="BH64" s="23">
        <v>0</v>
      </c>
    </row>
    <row r="65" spans="1:60" x14ac:dyDescent="0.25">
      <c r="A65" s="23" t="s">
        <v>399</v>
      </c>
      <c r="B65" s="23" t="s">
        <v>224</v>
      </c>
      <c r="C65" s="23" t="s">
        <v>351</v>
      </c>
      <c r="D65" s="23" t="s">
        <v>352</v>
      </c>
      <c r="E65" s="23" t="s">
        <v>305</v>
      </c>
      <c r="F65" s="23" t="s">
        <v>216</v>
      </c>
      <c r="G65" s="23">
        <v>94508</v>
      </c>
      <c r="H65" s="23">
        <v>0</v>
      </c>
      <c r="I65" s="23" t="s">
        <v>353</v>
      </c>
      <c r="J65" s="23" t="s">
        <v>354</v>
      </c>
      <c r="K65" s="23" t="s">
        <v>267</v>
      </c>
      <c r="L65" s="23"/>
      <c r="M65" s="23" t="s">
        <v>259</v>
      </c>
      <c r="N65" s="23" t="s">
        <v>194</v>
      </c>
      <c r="O65" s="23" t="s">
        <v>355</v>
      </c>
      <c r="P65" s="24">
        <v>36121200000000</v>
      </c>
      <c r="Q65" s="23">
        <v>10107</v>
      </c>
      <c r="R65" s="23">
        <v>2024</v>
      </c>
      <c r="S65" s="25">
        <v>0</v>
      </c>
      <c r="T65" s="25">
        <v>2.2744212962962963E-2</v>
      </c>
      <c r="U65" s="23">
        <v>17.87</v>
      </c>
      <c r="V65" s="23" t="s">
        <v>260</v>
      </c>
      <c r="W65" s="25">
        <v>0</v>
      </c>
      <c r="X65" s="26">
        <v>42536</v>
      </c>
      <c r="Y65" s="23">
        <v>64</v>
      </c>
      <c r="Z65" s="23">
        <v>8.7100000000000009</v>
      </c>
      <c r="AA65" s="23" t="s">
        <v>189</v>
      </c>
      <c r="AB65" s="23" t="s">
        <v>159</v>
      </c>
      <c r="AC65" s="23" t="s">
        <v>186</v>
      </c>
      <c r="AD65" s="23" t="s">
        <v>374</v>
      </c>
      <c r="AE65" s="23" t="s">
        <v>187</v>
      </c>
      <c r="AF65" s="23">
        <v>0</v>
      </c>
      <c r="AG65" s="23">
        <v>0</v>
      </c>
      <c r="AH65" s="23">
        <v>0</v>
      </c>
      <c r="AI65" s="23">
        <v>0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1</v>
      </c>
      <c r="AT65" s="23">
        <v>0</v>
      </c>
      <c r="AU65" s="23">
        <v>0</v>
      </c>
      <c r="AV65" s="23">
        <v>0</v>
      </c>
      <c r="AW65" s="23">
        <v>0</v>
      </c>
      <c r="AX65" s="23">
        <v>0</v>
      </c>
      <c r="AY65" s="23">
        <v>0</v>
      </c>
      <c r="AZ65" s="23">
        <v>0</v>
      </c>
      <c r="BA65" s="23">
        <v>0</v>
      </c>
      <c r="BB65" s="23">
        <v>0</v>
      </c>
      <c r="BC65" s="23">
        <v>0</v>
      </c>
      <c r="BD65" s="23">
        <v>0</v>
      </c>
      <c r="BE65" s="23">
        <v>0</v>
      </c>
      <c r="BF65" s="23">
        <v>0</v>
      </c>
      <c r="BG65" s="23">
        <v>0</v>
      </c>
      <c r="BH65" s="23">
        <v>0</v>
      </c>
    </row>
    <row r="66" spans="1:60" x14ac:dyDescent="0.25">
      <c r="A66" s="23" t="s">
        <v>399</v>
      </c>
      <c r="B66" s="23" t="s">
        <v>224</v>
      </c>
      <c r="C66" s="23" t="s">
        <v>351</v>
      </c>
      <c r="D66" s="23" t="s">
        <v>352</v>
      </c>
      <c r="E66" s="23" t="s">
        <v>305</v>
      </c>
      <c r="F66" s="23" t="s">
        <v>216</v>
      </c>
      <c r="G66" s="23">
        <v>94508</v>
      </c>
      <c r="H66" s="23">
        <v>0</v>
      </c>
      <c r="I66" s="23" t="s">
        <v>353</v>
      </c>
      <c r="J66" s="23" t="s">
        <v>354</v>
      </c>
      <c r="K66" s="23" t="s">
        <v>267</v>
      </c>
      <c r="L66" s="23"/>
      <c r="M66" s="23" t="s">
        <v>259</v>
      </c>
      <c r="N66" s="23" t="s">
        <v>194</v>
      </c>
      <c r="O66" s="23" t="s">
        <v>355</v>
      </c>
      <c r="P66" s="24">
        <v>36818100000000</v>
      </c>
      <c r="Q66" s="23">
        <v>10107</v>
      </c>
      <c r="R66" s="23">
        <v>2582</v>
      </c>
      <c r="S66" s="25">
        <v>0</v>
      </c>
      <c r="T66" s="25">
        <v>2.3221064814814812E-2</v>
      </c>
      <c r="U66" s="23">
        <v>8.99</v>
      </c>
      <c r="V66" s="23" t="s">
        <v>285</v>
      </c>
      <c r="W66" s="25">
        <v>0</v>
      </c>
      <c r="X66" s="26">
        <v>42633</v>
      </c>
      <c r="Y66" s="23">
        <v>64</v>
      </c>
      <c r="Z66" s="23">
        <v>25.77</v>
      </c>
      <c r="AA66" s="23" t="s">
        <v>158</v>
      </c>
      <c r="AB66" s="23" t="s">
        <v>159</v>
      </c>
      <c r="AC66" s="23" t="s">
        <v>186</v>
      </c>
      <c r="AD66" s="23" t="s">
        <v>374</v>
      </c>
      <c r="AE66" s="23" t="s">
        <v>187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1</v>
      </c>
      <c r="AQ66" s="23">
        <v>0</v>
      </c>
      <c r="AR66" s="23">
        <v>1</v>
      </c>
      <c r="AS66" s="23">
        <v>1</v>
      </c>
      <c r="AT66" s="23">
        <v>0</v>
      </c>
      <c r="AU66" s="23">
        <v>0</v>
      </c>
      <c r="AV66" s="23">
        <v>1</v>
      </c>
      <c r="AW66" s="23">
        <v>0</v>
      </c>
      <c r="AX66" s="23">
        <v>0</v>
      </c>
      <c r="AY66" s="23">
        <v>0</v>
      </c>
      <c r="AZ66" s="23">
        <v>1</v>
      </c>
      <c r="BA66" s="23">
        <v>0</v>
      </c>
      <c r="BB66" s="23">
        <v>0</v>
      </c>
      <c r="BC66" s="23">
        <v>0</v>
      </c>
      <c r="BD66" s="23">
        <v>0</v>
      </c>
      <c r="BE66" s="23">
        <v>0</v>
      </c>
      <c r="BF66" s="23">
        <v>0</v>
      </c>
      <c r="BG66" s="23">
        <v>0</v>
      </c>
      <c r="BH66" s="23">
        <v>0</v>
      </c>
    </row>
    <row r="67" spans="1:60" x14ac:dyDescent="0.25">
      <c r="A67" s="23" t="s">
        <v>399</v>
      </c>
      <c r="B67" s="23" t="s">
        <v>224</v>
      </c>
      <c r="C67" s="23" t="s">
        <v>351</v>
      </c>
      <c r="D67" s="23" t="s">
        <v>352</v>
      </c>
      <c r="E67" s="23" t="s">
        <v>305</v>
      </c>
      <c r="F67" s="23" t="s">
        <v>216</v>
      </c>
      <c r="G67" s="23">
        <v>94508</v>
      </c>
      <c r="H67" s="23">
        <v>0</v>
      </c>
      <c r="I67" s="23" t="s">
        <v>353</v>
      </c>
      <c r="J67" s="23" t="s">
        <v>354</v>
      </c>
      <c r="K67" s="23" t="s">
        <v>267</v>
      </c>
      <c r="L67" s="23"/>
      <c r="M67" s="23" t="s">
        <v>259</v>
      </c>
      <c r="N67" s="23" t="s">
        <v>194</v>
      </c>
      <c r="O67" s="23" t="s">
        <v>355</v>
      </c>
      <c r="P67" s="24">
        <v>36634500000000</v>
      </c>
      <c r="Q67" s="23">
        <v>10107</v>
      </c>
      <c r="R67" s="23">
        <v>7943</v>
      </c>
      <c r="S67" s="25">
        <v>0</v>
      </c>
      <c r="T67" s="25">
        <v>1.9402777777777779E-2</v>
      </c>
      <c r="U67" s="23">
        <v>21.97</v>
      </c>
      <c r="V67" s="23" t="s">
        <v>317</v>
      </c>
      <c r="W67" s="25">
        <v>0</v>
      </c>
      <c r="X67" s="26">
        <v>42720</v>
      </c>
      <c r="Y67" s="23">
        <v>64</v>
      </c>
      <c r="Z67" s="23">
        <v>46.92</v>
      </c>
      <c r="AA67" s="23" t="s">
        <v>158</v>
      </c>
      <c r="AB67" s="23" t="s">
        <v>159</v>
      </c>
      <c r="AC67" s="23" t="s">
        <v>186</v>
      </c>
      <c r="AD67" s="23" t="s">
        <v>374</v>
      </c>
      <c r="AE67" s="23" t="s">
        <v>187</v>
      </c>
      <c r="AF67" s="23">
        <v>0</v>
      </c>
      <c r="AG67" s="23">
        <v>0</v>
      </c>
      <c r="AH67" s="23">
        <v>0</v>
      </c>
      <c r="AI67" s="23">
        <v>0</v>
      </c>
      <c r="AJ67" s="23">
        <v>0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1</v>
      </c>
      <c r="AQ67" s="23">
        <v>0</v>
      </c>
      <c r="AR67" s="23">
        <v>1</v>
      </c>
      <c r="AS67" s="23">
        <v>1</v>
      </c>
      <c r="AT67" s="23">
        <v>0</v>
      </c>
      <c r="AU67" s="23">
        <v>0</v>
      </c>
      <c r="AV67" s="23">
        <v>1</v>
      </c>
      <c r="AW67" s="23">
        <v>0</v>
      </c>
      <c r="AX67" s="23">
        <v>0</v>
      </c>
      <c r="AY67" s="23">
        <v>0</v>
      </c>
      <c r="AZ67" s="23">
        <v>1</v>
      </c>
      <c r="BA67" s="23">
        <v>0</v>
      </c>
      <c r="BB67" s="23">
        <v>0</v>
      </c>
      <c r="BC67" s="23">
        <v>0</v>
      </c>
      <c r="BD67" s="23">
        <v>0</v>
      </c>
      <c r="BE67" s="23">
        <v>0</v>
      </c>
      <c r="BF67" s="23">
        <v>0</v>
      </c>
      <c r="BG67" s="23">
        <v>0</v>
      </c>
      <c r="BH67" s="23">
        <v>0</v>
      </c>
    </row>
    <row r="68" spans="1:60" x14ac:dyDescent="0.25">
      <c r="A68" s="23" t="s">
        <v>400</v>
      </c>
      <c r="B68" s="23" t="s">
        <v>224</v>
      </c>
      <c r="C68" s="23" t="s">
        <v>356</v>
      </c>
      <c r="D68" s="23" t="s">
        <v>357</v>
      </c>
      <c r="E68" s="23" t="s">
        <v>358</v>
      </c>
      <c r="F68" s="23" t="s">
        <v>151</v>
      </c>
      <c r="G68" s="23">
        <v>30020</v>
      </c>
      <c r="H68" s="23">
        <v>0</v>
      </c>
      <c r="I68" s="23" t="s">
        <v>359</v>
      </c>
      <c r="J68" s="23" t="s">
        <v>360</v>
      </c>
      <c r="K68" s="23" t="s">
        <v>267</v>
      </c>
      <c r="L68" s="23"/>
      <c r="M68" s="23" t="s">
        <v>361</v>
      </c>
      <c r="N68" s="23" t="s">
        <v>194</v>
      </c>
      <c r="O68" s="23" t="s">
        <v>362</v>
      </c>
      <c r="P68" s="24">
        <v>36644800000000</v>
      </c>
      <c r="Q68" s="23">
        <v>10111</v>
      </c>
      <c r="R68" s="23">
        <v>5147</v>
      </c>
      <c r="S68" s="25">
        <v>0</v>
      </c>
      <c r="T68" s="25">
        <v>1.6604166666666666E-2</v>
      </c>
      <c r="U68" s="23">
        <v>14.8</v>
      </c>
      <c r="V68" s="23" t="s">
        <v>363</v>
      </c>
      <c r="W68" s="25">
        <v>0</v>
      </c>
      <c r="X68" s="26">
        <v>42427</v>
      </c>
      <c r="Y68" s="23">
        <v>19</v>
      </c>
      <c r="Z68" s="23">
        <v>22.02</v>
      </c>
      <c r="AA68" s="23" t="s">
        <v>189</v>
      </c>
      <c r="AB68" s="23" t="s">
        <v>159</v>
      </c>
      <c r="AC68" s="23" t="s">
        <v>160</v>
      </c>
      <c r="AD68" s="23" t="s">
        <v>374</v>
      </c>
      <c r="AE68" s="23" t="s">
        <v>178</v>
      </c>
      <c r="AF68" s="23">
        <v>0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1</v>
      </c>
      <c r="AQ68" s="23">
        <v>0</v>
      </c>
      <c r="AR68" s="23">
        <v>1</v>
      </c>
      <c r="AS68" s="23">
        <v>1</v>
      </c>
      <c r="AT68" s="23">
        <v>0</v>
      </c>
      <c r="AU68" s="23">
        <v>0</v>
      </c>
      <c r="AV68" s="23">
        <v>1</v>
      </c>
      <c r="AW68" s="23">
        <v>0</v>
      </c>
      <c r="AX68" s="23">
        <v>0</v>
      </c>
      <c r="AY68" s="23">
        <v>0</v>
      </c>
      <c r="AZ68" s="23">
        <v>1</v>
      </c>
      <c r="BA68" s="23">
        <v>0</v>
      </c>
      <c r="BB68" s="23">
        <v>0</v>
      </c>
      <c r="BC68" s="23">
        <v>0</v>
      </c>
      <c r="BD68" s="23">
        <v>0</v>
      </c>
      <c r="BE68" s="23">
        <v>0</v>
      </c>
      <c r="BF68" s="23">
        <v>0</v>
      </c>
      <c r="BG68" s="23">
        <v>0</v>
      </c>
      <c r="BH68" s="23">
        <v>0</v>
      </c>
    </row>
    <row r="69" spans="1:60" x14ac:dyDescent="0.25">
      <c r="A69" s="23" t="s">
        <v>400</v>
      </c>
      <c r="B69" s="23" t="s">
        <v>224</v>
      </c>
      <c r="C69" s="23" t="s">
        <v>356</v>
      </c>
      <c r="D69" s="23" t="s">
        <v>357</v>
      </c>
      <c r="E69" s="23" t="s">
        <v>358</v>
      </c>
      <c r="F69" s="23" t="s">
        <v>151</v>
      </c>
      <c r="G69" s="23">
        <v>30020</v>
      </c>
      <c r="H69" s="23">
        <v>0</v>
      </c>
      <c r="I69" s="23" t="s">
        <v>359</v>
      </c>
      <c r="J69" s="23" t="s">
        <v>360</v>
      </c>
      <c r="K69" s="23" t="s">
        <v>267</v>
      </c>
      <c r="L69" s="23"/>
      <c r="M69" s="23" t="s">
        <v>361</v>
      </c>
      <c r="N69" s="23" t="s">
        <v>194</v>
      </c>
      <c r="O69" s="23" t="s">
        <v>362</v>
      </c>
      <c r="P69" s="24">
        <v>36116700000000</v>
      </c>
      <c r="Q69" s="23">
        <v>10111</v>
      </c>
      <c r="R69" s="23">
        <v>8444</v>
      </c>
      <c r="S69" s="25">
        <v>0</v>
      </c>
      <c r="T69" s="25">
        <v>4.1391203703703701E-2</v>
      </c>
      <c r="U69" s="23">
        <v>17.87</v>
      </c>
      <c r="V69" s="23" t="s">
        <v>318</v>
      </c>
      <c r="W69" s="25">
        <v>0</v>
      </c>
      <c r="X69" s="26">
        <v>42731</v>
      </c>
      <c r="Y69" s="23">
        <v>19</v>
      </c>
      <c r="Z69" s="23">
        <v>31.3</v>
      </c>
      <c r="AA69" s="23" t="s">
        <v>158</v>
      </c>
      <c r="AB69" s="23" t="s">
        <v>159</v>
      </c>
      <c r="AC69" s="23" t="s">
        <v>160</v>
      </c>
      <c r="AD69" s="23" t="s">
        <v>374</v>
      </c>
      <c r="AE69" s="23" t="s">
        <v>178</v>
      </c>
      <c r="AF69" s="23">
        <v>0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1</v>
      </c>
      <c r="AQ69" s="23">
        <v>0</v>
      </c>
      <c r="AR69" s="23">
        <v>1</v>
      </c>
      <c r="AS69" s="23">
        <v>1</v>
      </c>
      <c r="AT69" s="23">
        <v>0</v>
      </c>
      <c r="AU69" s="23">
        <v>0</v>
      </c>
      <c r="AV69" s="23">
        <v>1</v>
      </c>
      <c r="AW69" s="23">
        <v>0</v>
      </c>
      <c r="AX69" s="23">
        <v>0</v>
      </c>
      <c r="AY69" s="23">
        <v>0</v>
      </c>
      <c r="AZ69" s="23">
        <v>1</v>
      </c>
      <c r="BA69" s="23">
        <v>0</v>
      </c>
      <c r="BB69" s="23">
        <v>0</v>
      </c>
      <c r="BC69" s="23">
        <v>0</v>
      </c>
      <c r="BD69" s="23">
        <v>0</v>
      </c>
      <c r="BE69" s="23">
        <v>0</v>
      </c>
      <c r="BF69" s="23">
        <v>0</v>
      </c>
      <c r="BG69" s="23">
        <v>0</v>
      </c>
      <c r="BH69" s="23">
        <v>0</v>
      </c>
    </row>
    <row r="70" spans="1:60" x14ac:dyDescent="0.25">
      <c r="A70" s="23" t="s">
        <v>401</v>
      </c>
      <c r="B70" s="23" t="s">
        <v>148</v>
      </c>
      <c r="C70" s="23" t="s">
        <v>364</v>
      </c>
      <c r="D70" s="23" t="s">
        <v>365</v>
      </c>
      <c r="E70" s="23" t="s">
        <v>366</v>
      </c>
      <c r="F70" s="23" t="s">
        <v>216</v>
      </c>
      <c r="G70" s="23">
        <v>60002</v>
      </c>
      <c r="H70" s="23">
        <v>0</v>
      </c>
      <c r="I70" s="23" t="s">
        <v>367</v>
      </c>
      <c r="J70" s="23" t="s">
        <v>368</v>
      </c>
      <c r="K70" s="23" t="s">
        <v>371</v>
      </c>
      <c r="L70" s="23"/>
      <c r="M70" s="23" t="s">
        <v>369</v>
      </c>
      <c r="N70" s="23" t="s">
        <v>305</v>
      </c>
      <c r="O70" s="23">
        <v>518957246</v>
      </c>
      <c r="P70" s="24">
        <v>3528450000000000</v>
      </c>
      <c r="Q70" s="23">
        <v>10115</v>
      </c>
      <c r="R70" s="23">
        <v>479</v>
      </c>
      <c r="S70" s="25">
        <v>0</v>
      </c>
      <c r="T70" s="25">
        <v>1.5701388888888886E-2</v>
      </c>
      <c r="U70" s="23">
        <v>18.989999999999998</v>
      </c>
      <c r="V70" s="23" t="s">
        <v>276</v>
      </c>
      <c r="W70" s="25">
        <v>0</v>
      </c>
      <c r="X70" s="26">
        <v>42479</v>
      </c>
      <c r="Y70" s="23" t="s">
        <v>177</v>
      </c>
      <c r="Z70" s="23">
        <v>7.02</v>
      </c>
      <c r="AA70" s="23" t="s">
        <v>158</v>
      </c>
      <c r="AB70" s="23" t="s">
        <v>165</v>
      </c>
      <c r="AC70" s="23" t="s">
        <v>186</v>
      </c>
      <c r="AD70" s="23" t="s">
        <v>374</v>
      </c>
      <c r="AE70" s="23" t="s">
        <v>178</v>
      </c>
      <c r="AF70" s="23">
        <v>1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1</v>
      </c>
      <c r="AT70" s="23">
        <v>0</v>
      </c>
      <c r="AU70" s="23">
        <v>0</v>
      </c>
      <c r="AV70" s="23">
        <v>0</v>
      </c>
      <c r="AW70" s="23">
        <v>0</v>
      </c>
      <c r="AX70" s="23">
        <v>0</v>
      </c>
      <c r="AY70" s="23">
        <v>0</v>
      </c>
      <c r="AZ70" s="23">
        <v>0</v>
      </c>
      <c r="BA70" s="23">
        <v>0</v>
      </c>
      <c r="BB70" s="23">
        <v>0</v>
      </c>
      <c r="BC70" s="23">
        <v>0</v>
      </c>
      <c r="BD70" s="23">
        <v>0</v>
      </c>
      <c r="BE70" s="23">
        <v>0</v>
      </c>
      <c r="BF70" s="23">
        <v>0</v>
      </c>
      <c r="BG70" s="23">
        <v>0</v>
      </c>
      <c r="BH70" s="23">
        <v>0</v>
      </c>
    </row>
    <row r="71" spans="1:60" x14ac:dyDescent="0.25">
      <c r="A71" s="23" t="s">
        <v>401</v>
      </c>
      <c r="B71" s="23" t="s">
        <v>148</v>
      </c>
      <c r="C71" s="23" t="s">
        <v>364</v>
      </c>
      <c r="D71" s="23" t="s">
        <v>365</v>
      </c>
      <c r="E71" s="23" t="s">
        <v>366</v>
      </c>
      <c r="F71" s="23" t="s">
        <v>216</v>
      </c>
      <c r="G71" s="23">
        <v>60002</v>
      </c>
      <c r="H71" s="23">
        <v>0</v>
      </c>
      <c r="I71" s="23" t="s">
        <v>367</v>
      </c>
      <c r="J71" s="23" t="s">
        <v>368</v>
      </c>
      <c r="K71" s="23" t="s">
        <v>371</v>
      </c>
      <c r="L71" s="23"/>
      <c r="M71" s="23" t="s">
        <v>369</v>
      </c>
      <c r="N71" s="23" t="s">
        <v>305</v>
      </c>
      <c r="O71" s="23">
        <v>518957246</v>
      </c>
      <c r="P71" s="24">
        <v>3528250000000000</v>
      </c>
      <c r="Q71" s="23">
        <v>10115</v>
      </c>
      <c r="R71" s="23">
        <v>1059</v>
      </c>
      <c r="S71" s="25">
        <v>3.2928240740740737E-2</v>
      </c>
      <c r="T71" s="25">
        <v>3.2932870370370369E-2</v>
      </c>
      <c r="U71" s="23">
        <v>27.97</v>
      </c>
      <c r="V71" s="23" t="s">
        <v>370</v>
      </c>
      <c r="W71" s="25">
        <v>3.2928240740740737E-2</v>
      </c>
      <c r="X71" s="26">
        <v>42498</v>
      </c>
      <c r="Y71" s="23" t="s">
        <v>177</v>
      </c>
      <c r="Z71" s="23">
        <v>127.03</v>
      </c>
      <c r="AA71" s="23" t="s">
        <v>202</v>
      </c>
      <c r="AB71" s="23" t="s">
        <v>159</v>
      </c>
      <c r="AC71" s="23" t="s">
        <v>186</v>
      </c>
      <c r="AD71" s="23" t="s">
        <v>373</v>
      </c>
      <c r="AE71" s="23" t="s">
        <v>178</v>
      </c>
      <c r="AF71" s="23">
        <v>0</v>
      </c>
      <c r="AG71" s="23">
        <v>0</v>
      </c>
      <c r="AH71" s="23">
        <v>0</v>
      </c>
      <c r="AI71" s="23">
        <v>1</v>
      </c>
      <c r="AJ71" s="23">
        <v>1</v>
      </c>
      <c r="AK71" s="23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1</v>
      </c>
      <c r="AQ71" s="23">
        <v>0</v>
      </c>
      <c r="AR71" s="23">
        <v>0</v>
      </c>
      <c r="AS71" s="23">
        <v>1</v>
      </c>
      <c r="AT71" s="23">
        <v>0</v>
      </c>
      <c r="AU71" s="23">
        <v>0</v>
      </c>
      <c r="AV71" s="23">
        <v>0</v>
      </c>
      <c r="AW71" s="23">
        <v>0</v>
      </c>
      <c r="AX71" s="23">
        <v>0</v>
      </c>
      <c r="AY71" s="23">
        <v>1</v>
      </c>
      <c r="AZ71" s="23">
        <v>1</v>
      </c>
      <c r="BA71" s="23">
        <v>0</v>
      </c>
      <c r="BB71" s="23">
        <v>0</v>
      </c>
      <c r="BC71" s="23">
        <v>0</v>
      </c>
      <c r="BD71" s="23">
        <v>0</v>
      </c>
      <c r="BE71" s="23">
        <v>0</v>
      </c>
      <c r="BF71" s="23">
        <v>0</v>
      </c>
      <c r="BG71" s="23">
        <v>0</v>
      </c>
      <c r="BH71" s="2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Basic-1</vt:lpstr>
      <vt:lpstr>Basic function-2</vt:lpstr>
      <vt:lpstr>Basic function-3</vt:lpstr>
      <vt:lpstr>V-LOOKUP</vt:lpstr>
      <vt:lpstr>Pivot Table chart</vt:lpstr>
      <vt:lpstr>Pivot table with graph</vt:lpstr>
      <vt:lpstr>Data cleaning basic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2023-10-19T01:34:11Z</dcterms:created>
  <dcterms:modified xsi:type="dcterms:W3CDTF">2024-01-17T17:35:30Z</dcterms:modified>
</cp:coreProperties>
</file>