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in\OneDrive\Escritorio\Contabilidad Financiera\Clase 10\"/>
    </mc:Choice>
  </mc:AlternateContent>
  <xr:revisionPtr revIDLastSave="0" documentId="13_ncr:1_{B461C608-CD49-4F09-B1E2-29DF17959891}" xr6:coauthVersionLast="47" xr6:coauthVersionMax="47" xr10:uidLastSave="{00000000-0000-0000-0000-000000000000}"/>
  <bookViews>
    <workbookView xWindow="2616" yWindow="2616" windowWidth="17280" windowHeight="8880" activeTab="1" xr2:uid="{00223454-C872-4A65-81CD-1BD3DFF3C7AB}"/>
  </bookViews>
  <sheets>
    <sheet name="Folio#0001" sheetId="4" r:id="rId1"/>
    <sheet name="Folio#0002" sheetId="5" r:id="rId2"/>
    <sheet name="Folio#0003" sheetId="6" r:id="rId3"/>
    <sheet name="Hoja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6" l="1"/>
  <c r="F64" i="6"/>
  <c r="E64" i="6"/>
  <c r="H26" i="7"/>
  <c r="G26" i="7"/>
  <c r="E26" i="7"/>
  <c r="D26" i="7"/>
  <c r="B26" i="7"/>
  <c r="A26" i="7"/>
  <c r="F56" i="6"/>
  <c r="E56" i="6"/>
  <c r="Q17" i="7"/>
  <c r="P17" i="7"/>
  <c r="N17" i="7"/>
  <c r="M17" i="7"/>
  <c r="K17" i="7"/>
  <c r="J17" i="7"/>
  <c r="H17" i="7"/>
  <c r="G17" i="7"/>
  <c r="F48" i="6"/>
  <c r="E48" i="6"/>
  <c r="F40" i="6"/>
  <c r="E40" i="6"/>
  <c r="E17" i="7"/>
  <c r="D17" i="7"/>
  <c r="B17" i="7"/>
  <c r="A17" i="7"/>
  <c r="F32" i="6"/>
  <c r="E32" i="6"/>
  <c r="F25" i="6"/>
  <c r="E25" i="6"/>
  <c r="B8" i="7"/>
  <c r="C8" i="7"/>
  <c r="D8" i="7"/>
  <c r="E8" i="7"/>
  <c r="F8" i="7"/>
  <c r="G8" i="7"/>
  <c r="H8" i="7"/>
  <c r="I8" i="7"/>
  <c r="J8" i="7"/>
  <c r="K8" i="7"/>
  <c r="L8" i="7"/>
  <c r="M8" i="7"/>
  <c r="N8" i="7"/>
  <c r="A8" i="7"/>
  <c r="F18" i="6"/>
  <c r="E18" i="6"/>
  <c r="F10" i="6"/>
  <c r="E10" i="6"/>
  <c r="F32" i="5"/>
  <c r="F59" i="5" s="1"/>
  <c r="F41" i="5"/>
  <c r="E41" i="5"/>
  <c r="F57" i="5"/>
  <c r="E57" i="5"/>
  <c r="I46" i="5"/>
  <c r="I54" i="5"/>
  <c r="I53" i="5"/>
  <c r="I49" i="5"/>
  <c r="I51" i="5"/>
  <c r="F53" i="5"/>
  <c r="E53" i="5"/>
  <c r="E32" i="5"/>
  <c r="E59" i="5" s="1"/>
  <c r="I30" i="5"/>
  <c r="I33" i="5" s="1"/>
  <c r="I25" i="5"/>
  <c r="I26" i="5" s="1"/>
  <c r="F22" i="5"/>
  <c r="E22" i="5"/>
  <c r="I22" i="5"/>
  <c r="I15" i="5"/>
  <c r="I16" i="5" s="1"/>
  <c r="I20" i="5"/>
  <c r="I23" i="5" s="1"/>
  <c r="E10" i="5"/>
  <c r="F10" i="5"/>
  <c r="I13" i="5"/>
  <c r="I10" i="5"/>
  <c r="I9" i="5"/>
  <c r="I8" i="5"/>
  <c r="I6" i="5"/>
  <c r="F35" i="4"/>
  <c r="E33" i="4"/>
  <c r="E35" i="4" s="1"/>
  <c r="F33" i="4"/>
  <c r="E29" i="4"/>
  <c r="F29" i="4"/>
  <c r="E18" i="4"/>
  <c r="F18" i="4"/>
  <c r="E11" i="4"/>
  <c r="F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Ing. Espinoza</author>
  </authors>
  <commentList>
    <comment ref="I22" authorId="0" shapeId="0" xr:uid="{8E610C6A-54AB-430F-B946-C1AABD21BCCD}">
      <text>
        <r>
          <rPr>
            <b/>
            <sz val="9"/>
            <color indexed="81"/>
            <rFont val="Tahoma"/>
            <charset val="1"/>
          </rPr>
          <t>Ing. Espinoza:</t>
        </r>
        <r>
          <rPr>
            <sz val="9"/>
            <color indexed="81"/>
            <rFont val="Tahoma"/>
            <charset val="1"/>
          </rPr>
          <t xml:space="preserve">
Cuentas afectadas si fuesen a contado
</t>
        </r>
      </text>
    </comment>
    <comment ref="L22" authorId="0" shapeId="0" xr:uid="{6C4012D5-EDB3-4929-8CF7-ADC25846038D}">
      <text>
        <r>
          <rPr>
            <b/>
            <sz val="9"/>
            <color indexed="81"/>
            <rFont val="Tahoma"/>
            <charset val="1"/>
          </rPr>
          <t>Ing. Espinoza:</t>
        </r>
        <r>
          <rPr>
            <sz val="9"/>
            <color indexed="81"/>
            <rFont val="Tahoma"/>
            <charset val="1"/>
          </rPr>
          <t xml:space="preserve">
Cuentas afectadas si fuesen a contado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Ing. Espinoza</author>
  </authors>
  <commentList>
    <comment ref="H18" authorId="0" shapeId="0" xr:uid="{62CCF152-DEE4-4FA4-87B3-5AF7B2BEF2F9}">
      <text>
        <r>
          <rPr>
            <b/>
            <sz val="9"/>
            <color indexed="81"/>
            <rFont val="Tahoma"/>
            <family val="2"/>
          </rPr>
          <t>Ing. Espinoza:</t>
        </r>
        <r>
          <rPr>
            <sz val="9"/>
            <color indexed="81"/>
            <rFont val="Tahoma"/>
            <family val="2"/>
          </rPr>
          <t xml:space="preserve">
SE CALCULA EN BASE AL 40% DEL SUBTOTAL DE LA ALCALDIA
</t>
        </r>
      </text>
    </comment>
    <comment ref="H28" authorId="0" shapeId="0" xr:uid="{A38F6023-A6B4-4576-904C-DDDD75B98CF4}">
      <text>
        <r>
          <rPr>
            <b/>
            <sz val="9"/>
            <color indexed="81"/>
            <rFont val="Tahoma"/>
            <family val="2"/>
          </rPr>
          <t>Ing. Espinoza:</t>
        </r>
        <r>
          <rPr>
            <sz val="9"/>
            <color indexed="81"/>
            <rFont val="Tahoma"/>
            <family val="2"/>
          </rPr>
          <t xml:space="preserve">
SE CALCULA EN BASE AL 40% DEL SUBTOTAL DE LA ALCALDIA
</t>
        </r>
      </text>
    </comment>
  </commentList>
</comments>
</file>

<file path=xl/sharedStrings.xml><?xml version="1.0" encoding="utf-8"?>
<sst xmlns="http://schemas.openxmlformats.org/spreadsheetml/2006/main" count="233" uniqueCount="131">
  <si>
    <t>Parcial</t>
  </si>
  <si>
    <t>Fecha</t>
  </si>
  <si>
    <t>Concepto</t>
  </si>
  <si>
    <t>Folio de Mayor</t>
  </si>
  <si>
    <t>debe</t>
  </si>
  <si>
    <t>Haber</t>
  </si>
  <si>
    <t>Caja</t>
  </si>
  <si>
    <t xml:space="preserve">            Capital</t>
  </si>
  <si>
    <t>Folio</t>
  </si>
  <si>
    <t>Diario 1 de la contabilidad de la Distribuidora EL CARPINTERO</t>
  </si>
  <si>
    <t>del sr: Dagoberto Conzalez</t>
  </si>
  <si>
    <t>Asiento 1</t>
  </si>
  <si>
    <t>Bancos</t>
  </si>
  <si>
    <t>Inventario</t>
  </si>
  <si>
    <t>Clientes</t>
  </si>
  <si>
    <t xml:space="preserve">            Proveedores</t>
  </si>
  <si>
    <t xml:space="preserve">            Para regisrar Asiento de apaertura, según balance</t>
  </si>
  <si>
    <t xml:space="preserve">            Practicado en esta fecha</t>
  </si>
  <si>
    <t>Asiento 2</t>
  </si>
  <si>
    <t>Mobiliario y equipo de Oficina</t>
  </si>
  <si>
    <t>Acreedores Diversos</t>
  </si>
  <si>
    <t xml:space="preserve">            Para Contabilizar compra de mobiliario y equipo de</t>
  </si>
  <si>
    <t xml:space="preserve">            oficina, según factura No 0082, pagado 40% por cheque</t>
  </si>
  <si>
    <t xml:space="preserve">            Banpro CK# 0082 y el resto a credito</t>
  </si>
  <si>
    <t>Asiento 3</t>
  </si>
  <si>
    <t>Nota</t>
  </si>
  <si>
    <t>se cobra IVA despues de compras superiores a 1000</t>
  </si>
  <si>
    <t>cuentas Afectadas</t>
  </si>
  <si>
    <t>bancos</t>
  </si>
  <si>
    <t>inventario</t>
  </si>
  <si>
    <t>ventas</t>
  </si>
  <si>
    <t>documentos por cobrar</t>
  </si>
  <si>
    <t>retenciones la fuente 2%</t>
  </si>
  <si>
    <t>Retenciones IMI (Alcaldia)</t>
  </si>
  <si>
    <t>IVA por Pagar</t>
  </si>
  <si>
    <t>Costo de venta</t>
  </si>
  <si>
    <t>Total factura</t>
  </si>
  <si>
    <t>Retenciones que nos hacen</t>
  </si>
  <si>
    <t>Subtotal</t>
  </si>
  <si>
    <t>Total</t>
  </si>
  <si>
    <t>total</t>
  </si>
  <si>
    <t>Valor Neto a pagar</t>
  </si>
  <si>
    <t>Documentos x Cobrar</t>
  </si>
  <si>
    <t>retenciones IMI-Alcaldia</t>
  </si>
  <si>
    <t>Retenciones en la fuente 2%</t>
  </si>
  <si>
    <t xml:space="preserve">            Ventas</t>
  </si>
  <si>
    <t xml:space="preserve">            IVA por Pagar</t>
  </si>
  <si>
    <t>Vendemos mercancías por C$ 30,000.00 con numero de factura: #12345 y nos pagan el 30% con cheque# 96 y por el
resto nos firman documento. Aplicamos impuestos y retenciones de ley</t>
  </si>
  <si>
    <t>Asiento 3a</t>
  </si>
  <si>
    <t>para registrar costos de venta según producto numero287</t>
  </si>
  <si>
    <t>Fin de hoja</t>
  </si>
  <si>
    <t>del folio 0001</t>
  </si>
  <si>
    <t>Asiento 4</t>
  </si>
  <si>
    <t>Cuenta</t>
  </si>
  <si>
    <t>Monto</t>
  </si>
  <si>
    <t>IVA</t>
  </si>
  <si>
    <t>Retenciones de Ley</t>
  </si>
  <si>
    <t>subtotal</t>
  </si>
  <si>
    <t>Enunciado</t>
  </si>
  <si>
    <t>4. enero 7 del 2025. Un cliente nos paga su cuenta de C$ 50,000.00 con cheque. Aplicación de retenciones
de ley.</t>
  </si>
  <si>
    <t>BANCOS</t>
  </si>
  <si>
    <t>RETENCIONES EN LA FUENTE 2%</t>
  </si>
  <si>
    <t>RETENVICIONES IMI 1%</t>
  </si>
  <si>
    <t xml:space="preserve">            CLIENTES</t>
  </si>
  <si>
    <t>APLICACIÓN DE RETENCIONES DE LEY</t>
  </si>
  <si>
    <t>PARA REGISTRAR PAGO DE CHEQUE POR FACTURA</t>
  </si>
  <si>
    <t xml:space="preserve">NUMERO 0050 PAGADO CON CK#714 DE BAC, </t>
  </si>
  <si>
    <t>Asiento 5</t>
  </si>
  <si>
    <t>INVENTARIO</t>
  </si>
  <si>
    <t>IVA ACREDITABLE</t>
  </si>
  <si>
    <t xml:space="preserve">            BANCOS</t>
  </si>
  <si>
    <t xml:space="preserve">            RETENCIONES POR PAGAR 2% IR</t>
  </si>
  <si>
    <t xml:space="preserve">            RETENCIONES IMI 1% </t>
  </si>
  <si>
    <t xml:space="preserve">            DOCUMENTOS POR PAGAR</t>
  </si>
  <si>
    <t>SUB TOTAL</t>
  </si>
  <si>
    <t>SUB TOTAL VALOR CK</t>
  </si>
  <si>
    <t>SE REGISTRA COMPRA DE MERCACIA SEGÚN Fact No 036</t>
  </si>
  <si>
    <t>40% con ck 0028 lafise y el resto se firma documento de credito</t>
  </si>
  <si>
    <t>Asiento 6</t>
  </si>
  <si>
    <t>enero 11 del 2025. Pagamos a nuestros proveedores de propaganda la suma de C$ 1,000.00 con cheque
por gastos de publicidad. Aplicación de retenciones de ley.</t>
  </si>
  <si>
    <t>GASTOS DE VENTA</t>
  </si>
  <si>
    <t>SUBTOTAL</t>
  </si>
  <si>
    <t>SE REGISTRA PAGO A PROVEEDOR CON CK # 0029 LAFISE</t>
  </si>
  <si>
    <t>enero 13 del 2025. Pagamos en concepto de agua, luz y energía eléctrica la suma de C$ 750.00 con
cheque</t>
  </si>
  <si>
    <t xml:space="preserve">SE REGISTRA PAGO DE SERVICIOS BASICOS SEGÚN FACTURA  </t>
  </si>
  <si>
    <t>CON CK # 0030 LAFISE</t>
  </si>
  <si>
    <t>FACT: 00036, FACT: 008742, PAGADOS</t>
  </si>
  <si>
    <t>Asiento 7</t>
  </si>
  <si>
    <t xml:space="preserve"> enero 14 del 2025. Vendemos mercancías por C$ 45,000.00 y nos pagan el 50% con cheque y por el resto
nos firman documento. Aplicación de impuestos y retenciones de ley. El costo es de C$ 27,000.00</t>
  </si>
  <si>
    <t>IMI</t>
  </si>
  <si>
    <t>IR</t>
  </si>
  <si>
    <t>Vendemos mercancías según numero de factura: #123456 y nos pagan el 50% con cheque lafise # 99 y por el
resto nos firman documento. Aplicamos impuestos y retenciones de ley</t>
  </si>
  <si>
    <t>del folio 0002</t>
  </si>
  <si>
    <t>Asiento 8</t>
  </si>
  <si>
    <t>GASTOS DE ADMINISTRACION</t>
  </si>
  <si>
    <t xml:space="preserve">                 BANCOS</t>
  </si>
  <si>
    <t xml:space="preserve">                 SUMAS</t>
  </si>
  <si>
    <t>Para contabilizar nomina numero 25 pagada con ch/ 0037 de lafise</t>
  </si>
  <si>
    <t>Asiento de ajuste 01</t>
  </si>
  <si>
    <t>Asiento 8a</t>
  </si>
  <si>
    <t>Asiento 9</t>
  </si>
  <si>
    <t>costo de venta</t>
  </si>
  <si>
    <t>gastos de venta</t>
  </si>
  <si>
    <t>gastos de admin</t>
  </si>
  <si>
    <t>perdidas y ganancias</t>
  </si>
  <si>
    <t>VENTAS</t>
  </si>
  <si>
    <t>PERDIDAS Y GANANCIAS</t>
  </si>
  <si>
    <t>PARA TRASLADASR SALDO DE VENTAS A CUENTA DE PERDIDAS Y GANANCIAS</t>
  </si>
  <si>
    <t>Asiento de ajuste 02</t>
  </si>
  <si>
    <t>COSTOS DE VENTA</t>
  </si>
  <si>
    <r>
      <t>PARA TRASLADASR SALDO DE</t>
    </r>
    <r>
      <rPr>
        <b/>
        <sz val="11"/>
        <color theme="1"/>
        <rFont val="Calibri"/>
        <family val="2"/>
        <scheme val="minor"/>
      </rPr>
      <t>COSTOS DE VENTA</t>
    </r>
    <r>
      <rPr>
        <sz val="11"/>
        <color theme="1"/>
        <rFont val="Calibri"/>
        <family val="2"/>
        <scheme val="minor"/>
      </rPr>
      <t xml:space="preserve"> A CUENTA DE </t>
    </r>
    <r>
      <rPr>
        <b/>
        <sz val="11"/>
        <color theme="1"/>
        <rFont val="Calibri"/>
        <family val="2"/>
        <scheme val="minor"/>
      </rPr>
      <t>PERDIDAS Y GANANCIAS</t>
    </r>
  </si>
  <si>
    <t>Asiento de ajuste 03</t>
  </si>
  <si>
    <r>
      <t>PARA TRASLADASR SALDO DE</t>
    </r>
    <r>
      <rPr>
        <b/>
        <sz val="11"/>
        <color theme="1"/>
        <rFont val="Calibri"/>
        <family val="2"/>
        <scheme val="minor"/>
      </rPr>
      <t>PERDIDAS Y GANANCAS Y GASTOS DE ADMINISTRACION=</t>
    </r>
    <r>
      <rPr>
        <sz val="11"/>
        <color theme="1"/>
        <rFont val="Calibri"/>
        <family val="2"/>
        <scheme val="minor"/>
      </rPr>
      <t xml:space="preserve"> A CUENTA DE </t>
    </r>
    <r>
      <rPr>
        <b/>
        <sz val="11"/>
        <color theme="1"/>
        <rFont val="Calibri"/>
        <family val="2"/>
        <scheme val="minor"/>
      </rPr>
      <t>PERDIDAS Y GANANCIAS</t>
    </r>
  </si>
  <si>
    <t>RETENCION EN LA FUENTE %</t>
  </si>
  <si>
    <t>Asiento de ajuste 04</t>
  </si>
  <si>
    <t xml:space="preserve">ANTICIPO IR </t>
  </si>
  <si>
    <t>RETENCION EN LA FUENTE 2%</t>
  </si>
  <si>
    <t>PARA CONTABILIZAR PAGO DE IMPUESTOS</t>
  </si>
  <si>
    <t>Asiento de ajuste 05</t>
  </si>
  <si>
    <t>IVA POR PAGAR</t>
  </si>
  <si>
    <t>PARA CONTABILIZAR PAGO DE IVA CON NUMERO DE CH/0038</t>
  </si>
  <si>
    <t>RETENCIONES POR PAGAR</t>
  </si>
  <si>
    <t>Asiento de ajuste 06</t>
  </si>
  <si>
    <t>PARA CONTABILIZAR PAGO DE IVA CON NUMERO DE CH/0038PARA CONTABILIZAR PAGO DE RETENCIONES</t>
  </si>
  <si>
    <t>RETENCIONES IMI 1%</t>
  </si>
  <si>
    <t>Asiento de ajuste 07</t>
  </si>
  <si>
    <t>RETENCION ALCALDIA POR PAGAR</t>
  </si>
  <si>
    <t>RETENCION IMI</t>
  </si>
  <si>
    <t>GASTOS de administracion</t>
  </si>
  <si>
    <t>GASTOS Administrativos</t>
  </si>
  <si>
    <t xml:space="preserve">               Pasa a Folio N#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</si>
</sst>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C$&quot;* #,##0.00_);_(&quot;C$&quot;* \(#,##0.00\);_(&quot;C$&quot;* &quot;-&quot;??_);_(@_)"/>
    <numFmt numFmtId="164" formatCode="0000"/>
    <numFmt numFmtId="165" formatCode="dd\-mm\-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44" fontId="0" fillId="0" borderId="2" xfId="1" applyFont="1" applyBorder="1"/>
    <xf numFmtId="44" fontId="0" fillId="0" borderId="3" xfId="1" applyFont="1" applyBorder="1"/>
    <xf numFmtId="0" fontId="0" fillId="0" borderId="3" xfId="0" applyFill="1" applyBorder="1"/>
    <xf numFmtId="16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8" xfId="0" applyBorder="1"/>
    <xf numFmtId="44" fontId="0" fillId="0" borderId="7" xfId="1" applyFont="1" applyBorder="1"/>
    <xf numFmtId="44" fontId="0" fillId="0" borderId="10" xfId="1" applyFont="1" applyBorder="1"/>
    <xf numFmtId="44" fontId="0" fillId="0" borderId="9" xfId="1" applyFont="1" applyBorder="1"/>
    <xf numFmtId="0" fontId="0" fillId="0" borderId="7" xfId="0" applyBorder="1"/>
    <xf numFmtId="0" fontId="0" fillId="0" borderId="11" xfId="0" applyFill="1" applyBorder="1" applyAlignment="1">
      <alignment horizontal="center" vertical="center" wrapText="1"/>
    </xf>
    <xf numFmtId="44" fontId="0" fillId="0" borderId="0" xfId="1" applyFont="1"/>
    <xf numFmtId="0" fontId="0" fillId="0" borderId="3" xfId="0" applyBorder="1" applyAlignment="1">
      <alignment wrapText="1"/>
    </xf>
    <xf numFmtId="44" fontId="2" fillId="0" borderId="10" xfId="1" applyFont="1" applyBorder="1"/>
    <xf numFmtId="44" fontId="2" fillId="0" borderId="9" xfId="1" applyFont="1" applyBorder="1"/>
    <xf numFmtId="44" fontId="2" fillId="0" borderId="3" xfId="1" applyFont="1" applyBorder="1" applyAlignment="1">
      <alignment horizontal="center" vertical="center"/>
    </xf>
    <xf numFmtId="44" fontId="2" fillId="0" borderId="3" xfId="1" applyFont="1" applyBorder="1"/>
    <xf numFmtId="165" fontId="0" fillId="0" borderId="3" xfId="0" applyNumberFormat="1" applyFill="1" applyBorder="1"/>
    <xf numFmtId="44" fontId="2" fillId="0" borderId="5" xfId="1" applyFont="1" applyBorder="1"/>
    <xf numFmtId="44" fontId="2" fillId="0" borderId="6" xfId="1" applyFont="1" applyBorder="1"/>
    <xf numFmtId="165" fontId="0" fillId="0" borderId="2" xfId="0" applyNumberFormat="1" applyBorder="1" applyAlignment="1">
      <alignment vertical="center"/>
    </xf>
    <xf numFmtId="44" fontId="2" fillId="0" borderId="0" xfId="1" applyFont="1"/>
    <xf numFmtId="44" fontId="0" fillId="0" borderId="13" xfId="1" applyFont="1" applyBorder="1"/>
    <xf numFmtId="0" fontId="0" fillId="0" borderId="7" xfId="0" applyFill="1" applyBorder="1"/>
    <xf numFmtId="0" fontId="0" fillId="0" borderId="0" xfId="0" applyAlignment="1">
      <alignment vertical="center" wrapText="1"/>
    </xf>
    <xf numFmtId="0" fontId="0" fillId="0" borderId="11" xfId="0" applyBorder="1"/>
    <xf numFmtId="44" fontId="0" fillId="0" borderId="0" xfId="1" applyFont="1" applyBorder="1"/>
    <xf numFmtId="0" fontId="0" fillId="0" borderId="12" xfId="0" applyBorder="1"/>
    <xf numFmtId="44" fontId="0" fillId="0" borderId="11" xfId="1" applyFont="1" applyBorder="1"/>
    <xf numFmtId="44" fontId="0" fillId="0" borderId="0" xfId="0" applyNumberFormat="1"/>
    <xf numFmtId="44" fontId="0" fillId="0" borderId="12" xfId="1" applyFont="1" applyBorder="1"/>
    <xf numFmtId="0" fontId="0" fillId="0" borderId="0" xfId="0" quotePrefix="1"/>
    <xf numFmtId="0" fontId="0" fillId="0" borderId="4" xfId="0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3" xfId="0" applyNumberFormat="1" applyFill="1" applyBorder="1" applyAlignment="1">
      <alignment horizontal="center" vertical="center" wrapText="1"/>
    </xf>
    <xf numFmtId="165" fontId="0" fillId="0" borderId="15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wrapText="1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/>
    <xf numFmtId="0" fontId="0" fillId="0" borderId="3" xfId="0" applyBorder="1" applyAlignment="1"/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11</xdr:row>
      <xdr:rowOff>121920</xdr:rowOff>
    </xdr:from>
    <xdr:to>
      <xdr:col>5</xdr:col>
      <xdr:colOff>38100</xdr:colOff>
      <xdr:row>15</xdr:row>
      <xdr:rowOff>15240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12BAADB-4CD2-433F-A449-6285EE052E5C}"/>
            </a:ext>
          </a:extLst>
        </xdr:cNvPr>
        <xdr:cNvSpPr txBox="1"/>
      </xdr:nvSpPr>
      <xdr:spPr>
        <a:xfrm>
          <a:off x="2484120" y="2133600"/>
          <a:ext cx="170688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/>
            <a:t>ESTE SE SACA SACANDO EL 15%*TOTAL VENTAS</a:t>
          </a:r>
        </a:p>
      </xdr:txBody>
    </xdr:sp>
    <xdr:clientData/>
  </xdr:twoCellAnchor>
  <xdr:twoCellAnchor>
    <xdr:from>
      <xdr:col>3</xdr:col>
      <xdr:colOff>7620</xdr:colOff>
      <xdr:row>20</xdr:row>
      <xdr:rowOff>121920</xdr:rowOff>
    </xdr:from>
    <xdr:to>
      <xdr:col>5</xdr:col>
      <xdr:colOff>38100</xdr:colOff>
      <xdr:row>24</xdr:row>
      <xdr:rowOff>15240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B936D98-940F-46BC-AF9F-168E0C1CCEEE}"/>
            </a:ext>
          </a:extLst>
        </xdr:cNvPr>
        <xdr:cNvSpPr txBox="1"/>
      </xdr:nvSpPr>
      <xdr:spPr>
        <a:xfrm>
          <a:off x="2484120" y="2133600"/>
          <a:ext cx="170688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/>
            <a:t>ESTE SE SACA SACANDO EL 1%*TOTAL VENTAS</a:t>
          </a:r>
        </a:p>
      </xdr:txBody>
    </xdr:sp>
    <xdr:clientData/>
  </xdr:twoCellAnchor>
  <xdr:twoCellAnchor>
    <xdr:from>
      <xdr:col>1</xdr:col>
      <xdr:colOff>106680</xdr:colOff>
      <xdr:row>26</xdr:row>
      <xdr:rowOff>175260</xdr:rowOff>
    </xdr:from>
    <xdr:to>
      <xdr:col>3</xdr:col>
      <xdr:colOff>175260</xdr:colOff>
      <xdr:row>30</xdr:row>
      <xdr:rowOff>68580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5D2D5D5-F909-49B8-A43B-774398EF7E9D}"/>
            </a:ext>
          </a:extLst>
        </xdr:cNvPr>
        <xdr:cNvSpPr txBox="1"/>
      </xdr:nvSpPr>
      <xdr:spPr>
        <a:xfrm>
          <a:off x="944880" y="4930140"/>
          <a:ext cx="170688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/>
            <a:t>750 - 749.78 = MONTO</a:t>
          </a:r>
          <a:r>
            <a:rPr lang="es-419" sz="1100" baseline="0"/>
            <a:t> A PAGAR = 0.22</a:t>
          </a:r>
          <a:endParaRPr lang="es-419" sz="1100"/>
        </a:p>
      </xdr:txBody>
    </xdr:sp>
    <xdr:clientData/>
  </xdr:twoCellAnchor>
  <xdr:twoCellAnchor>
    <xdr:from>
      <xdr:col>6</xdr:col>
      <xdr:colOff>7620</xdr:colOff>
      <xdr:row>20</xdr:row>
      <xdr:rowOff>121920</xdr:rowOff>
    </xdr:from>
    <xdr:to>
      <xdr:col>8</xdr:col>
      <xdr:colOff>38100</xdr:colOff>
      <xdr:row>24</xdr:row>
      <xdr:rowOff>15240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713B897-C342-4F3F-8093-3DCE6CF1059A}"/>
            </a:ext>
          </a:extLst>
        </xdr:cNvPr>
        <xdr:cNvSpPr txBox="1"/>
      </xdr:nvSpPr>
      <xdr:spPr>
        <a:xfrm>
          <a:off x="2484120" y="3779520"/>
          <a:ext cx="170688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/>
            <a:t>ESTE SE SACA SACANDO EL 1%*TOTAL VENTAS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65D1-547E-45FF-886E-93293A275149}">
  <dimension ref="A1:M59"/>
  <sheetViews>
    <sheetView topLeftCell="A16" zoomScale="85" zoomScaleNormal="85" workbookViewId="0">
      <selection activeCell="B39" sqref="B39"/>
    </sheetView>
  </sheetViews>
  <sheetFormatPr baseColWidth="10" defaultRowHeight="14.4" x14ac:dyDescent="0.3"/>
  <cols>
    <col min="1" max="1" width="10.33203125" bestFit="1" customWidth="1"/>
    <col min="2" max="2" width="55.5546875" bestFit="1" customWidth="1"/>
    <col min="3" max="3" width="6.44140625" bestFit="1" customWidth="1"/>
    <col min="4" max="4" width="12.21875" style="56" bestFit="1" customWidth="1"/>
    <col min="5" max="6" width="13.88671875" bestFit="1" customWidth="1"/>
    <col min="7" max="7" width="18.109375" customWidth="1"/>
    <col min="9" max="9" width="23.5546875" bestFit="1" customWidth="1"/>
    <col min="10" max="10" width="13.88671875" style="18" bestFit="1" customWidth="1"/>
    <col min="12" max="12" width="24.44140625" bestFit="1" customWidth="1"/>
    <col min="13" max="13" width="12.77734375" bestFit="1" customWidth="1"/>
  </cols>
  <sheetData>
    <row r="1" spans="1:7" x14ac:dyDescent="0.3">
      <c r="A1" s="39" t="s">
        <v>9</v>
      </c>
      <c r="B1" s="39"/>
      <c r="C1" s="39"/>
      <c r="D1" s="39"/>
    </row>
    <row r="2" spans="1:7" x14ac:dyDescent="0.3">
      <c r="A2" s="39" t="s">
        <v>10</v>
      </c>
      <c r="B2" s="39"/>
      <c r="C2" s="39"/>
      <c r="D2" s="39"/>
      <c r="E2" s="4" t="s">
        <v>8</v>
      </c>
      <c r="F2" s="8">
        <v>1</v>
      </c>
    </row>
    <row r="3" spans="1:7" ht="43.8" customHeight="1" x14ac:dyDescent="0.3">
      <c r="A3" s="1" t="s">
        <v>1</v>
      </c>
      <c r="B3" s="3" t="s">
        <v>2</v>
      </c>
      <c r="C3" s="3" t="s">
        <v>0</v>
      </c>
      <c r="D3" s="53" t="s">
        <v>3</v>
      </c>
      <c r="E3" s="1" t="s">
        <v>4</v>
      </c>
      <c r="F3" s="1" t="s">
        <v>5</v>
      </c>
      <c r="G3" s="17" t="s">
        <v>25</v>
      </c>
    </row>
    <row r="4" spans="1:7" ht="15" thickBot="1" x14ac:dyDescent="0.35">
      <c r="A4" s="40">
        <v>45659</v>
      </c>
      <c r="B4" s="9" t="s">
        <v>11</v>
      </c>
      <c r="C4" s="10"/>
      <c r="D4" s="54"/>
      <c r="E4" s="5"/>
      <c r="F4" s="5"/>
    </row>
    <row r="5" spans="1:7" ht="15" thickTop="1" x14ac:dyDescent="0.3">
      <c r="A5" s="41"/>
      <c r="B5" s="2" t="s">
        <v>6</v>
      </c>
      <c r="C5" s="2"/>
      <c r="D5" s="61">
        <v>1</v>
      </c>
      <c r="E5" s="6">
        <v>25000</v>
      </c>
      <c r="F5" s="6"/>
    </row>
    <row r="6" spans="1:7" x14ac:dyDescent="0.3">
      <c r="A6" s="41"/>
      <c r="B6" s="2" t="s">
        <v>12</v>
      </c>
      <c r="C6" s="2"/>
      <c r="D6" s="62">
        <v>2</v>
      </c>
      <c r="E6" s="6">
        <v>50000</v>
      </c>
      <c r="F6" s="6"/>
    </row>
    <row r="7" spans="1:7" x14ac:dyDescent="0.3">
      <c r="A7" s="41"/>
      <c r="B7" s="2" t="s">
        <v>13</v>
      </c>
      <c r="C7" s="2"/>
      <c r="D7" s="62">
        <v>3</v>
      </c>
      <c r="E7" s="6">
        <v>75000</v>
      </c>
      <c r="F7" s="6"/>
    </row>
    <row r="8" spans="1:7" x14ac:dyDescent="0.3">
      <c r="A8" s="41"/>
      <c r="B8" s="7" t="s">
        <v>14</v>
      </c>
      <c r="C8" s="2"/>
      <c r="D8" s="62">
        <v>4</v>
      </c>
      <c r="E8" s="6">
        <v>30000</v>
      </c>
      <c r="F8" s="6"/>
    </row>
    <row r="9" spans="1:7" x14ac:dyDescent="0.3">
      <c r="A9" s="41"/>
      <c r="B9" s="7" t="s">
        <v>7</v>
      </c>
      <c r="C9" s="2"/>
      <c r="D9" s="62"/>
      <c r="E9" s="6"/>
      <c r="F9" s="6">
        <v>60000</v>
      </c>
    </row>
    <row r="10" spans="1:7" ht="15" thickBot="1" x14ac:dyDescent="0.35">
      <c r="A10" s="41"/>
      <c r="B10" s="7" t="s">
        <v>15</v>
      </c>
      <c r="C10" s="2"/>
      <c r="D10" s="62"/>
      <c r="E10" s="14"/>
      <c r="F10" s="15">
        <v>120000</v>
      </c>
    </row>
    <row r="11" spans="1:7" ht="15" thickTop="1" x14ac:dyDescent="0.3">
      <c r="A11" s="41"/>
      <c r="B11" s="7"/>
      <c r="C11" s="2"/>
      <c r="D11" s="57"/>
      <c r="E11" s="23">
        <f>SUM(E5:E10)</f>
        <v>180000</v>
      </c>
      <c r="F11" s="23">
        <f>SUM(F5:F10)</f>
        <v>180000</v>
      </c>
    </row>
    <row r="12" spans="1:7" x14ac:dyDescent="0.3">
      <c r="A12" s="41"/>
      <c r="B12" s="7" t="s">
        <v>16</v>
      </c>
      <c r="C12" s="2"/>
      <c r="D12" s="57"/>
      <c r="E12" s="6"/>
      <c r="F12" s="6"/>
    </row>
    <row r="13" spans="1:7" x14ac:dyDescent="0.3">
      <c r="A13" s="42"/>
      <c r="B13" s="7" t="s">
        <v>17</v>
      </c>
      <c r="C13" s="2"/>
      <c r="D13" s="58"/>
      <c r="E13" s="13"/>
      <c r="F13" s="13"/>
    </row>
    <row r="14" spans="1:7" ht="15" thickBot="1" x14ac:dyDescent="0.35">
      <c r="A14" s="40">
        <v>45659</v>
      </c>
      <c r="B14" s="9" t="s">
        <v>18</v>
      </c>
      <c r="C14" s="10"/>
      <c r="D14" s="59"/>
      <c r="E14" s="6"/>
      <c r="F14" s="6"/>
    </row>
    <row r="15" spans="1:7" ht="15" thickTop="1" x14ac:dyDescent="0.3">
      <c r="A15" s="41"/>
      <c r="B15" s="2" t="s">
        <v>19</v>
      </c>
      <c r="C15" s="2"/>
      <c r="D15" s="57"/>
      <c r="E15" s="6">
        <v>60000</v>
      </c>
      <c r="F15" s="6"/>
    </row>
    <row r="16" spans="1:7" x14ac:dyDescent="0.3">
      <c r="A16" s="41"/>
      <c r="B16" s="2" t="s">
        <v>12</v>
      </c>
      <c r="C16" s="2"/>
      <c r="D16" s="62">
        <v>2</v>
      </c>
      <c r="E16" s="6"/>
      <c r="F16" s="6">
        <v>24000</v>
      </c>
    </row>
    <row r="17" spans="1:13" ht="15" thickBot="1" x14ac:dyDescent="0.35">
      <c r="A17" s="41"/>
      <c r="B17" s="2" t="s">
        <v>20</v>
      </c>
      <c r="C17" s="2"/>
      <c r="D17" s="57"/>
      <c r="E17" s="14"/>
      <c r="F17" s="15">
        <v>36000</v>
      </c>
    </row>
    <row r="18" spans="1:13" ht="15" thickTop="1" x14ac:dyDescent="0.3">
      <c r="A18" s="41"/>
      <c r="B18" s="2"/>
      <c r="C18" s="2"/>
      <c r="D18" s="57"/>
      <c r="E18" s="23">
        <f>SUM(E15:E17)</f>
        <v>60000</v>
      </c>
      <c r="F18" s="23">
        <f>SUM(F15:F17)</f>
        <v>60000</v>
      </c>
    </row>
    <row r="19" spans="1:13" x14ac:dyDescent="0.3">
      <c r="A19" s="41"/>
      <c r="B19" s="2" t="s">
        <v>21</v>
      </c>
      <c r="C19" s="2"/>
      <c r="D19" s="57"/>
      <c r="E19" s="6"/>
      <c r="F19" s="6"/>
    </row>
    <row r="20" spans="1:13" x14ac:dyDescent="0.3">
      <c r="A20" s="41"/>
      <c r="B20" s="2" t="s">
        <v>22</v>
      </c>
      <c r="C20" s="2"/>
      <c r="D20" s="57"/>
      <c r="E20" s="6"/>
      <c r="F20" s="6"/>
    </row>
    <row r="21" spans="1:13" x14ac:dyDescent="0.3">
      <c r="A21" s="41"/>
      <c r="B21" s="2" t="s">
        <v>23</v>
      </c>
      <c r="C21" s="12"/>
      <c r="D21" s="60"/>
      <c r="E21" s="13"/>
      <c r="F21" s="13"/>
    </row>
    <row r="22" spans="1:13" ht="15" thickBot="1" x14ac:dyDescent="0.35">
      <c r="A22" s="40">
        <v>45662</v>
      </c>
      <c r="B22" s="9" t="s">
        <v>24</v>
      </c>
      <c r="C22" s="11"/>
      <c r="D22" s="59"/>
      <c r="E22" s="6"/>
      <c r="F22" s="6"/>
      <c r="G22" s="44" t="s">
        <v>26</v>
      </c>
      <c r="I22" s="45" t="s">
        <v>27</v>
      </c>
      <c r="J22" s="45"/>
      <c r="L22" s="45" t="s">
        <v>27</v>
      </c>
      <c r="M22" s="45"/>
    </row>
    <row r="23" spans="1:13" ht="15" thickTop="1" x14ac:dyDescent="0.3">
      <c r="A23" s="41"/>
      <c r="B23" s="2" t="s">
        <v>12</v>
      </c>
      <c r="C23" s="2"/>
      <c r="D23" s="62">
        <v>2</v>
      </c>
      <c r="E23" s="6">
        <v>10080</v>
      </c>
      <c r="F23" s="6"/>
      <c r="G23" s="44"/>
      <c r="I23" t="s">
        <v>28</v>
      </c>
      <c r="J23" s="18">
        <v>33600</v>
      </c>
      <c r="L23" t="s">
        <v>28</v>
      </c>
      <c r="M23" s="18">
        <v>10080</v>
      </c>
    </row>
    <row r="24" spans="1:13" x14ac:dyDescent="0.3">
      <c r="A24" s="41"/>
      <c r="B24" s="2" t="s">
        <v>42</v>
      </c>
      <c r="C24" s="2"/>
      <c r="D24" s="57"/>
      <c r="E24" s="6">
        <v>24150</v>
      </c>
      <c r="F24" s="6"/>
      <c r="G24" s="44"/>
      <c r="I24" t="s">
        <v>29</v>
      </c>
      <c r="J24" s="18">
        <v>20000</v>
      </c>
      <c r="L24" t="s">
        <v>29</v>
      </c>
      <c r="M24" s="18">
        <v>20000</v>
      </c>
    </row>
    <row r="25" spans="1:13" x14ac:dyDescent="0.3">
      <c r="A25" s="41"/>
      <c r="B25" s="2" t="s">
        <v>44</v>
      </c>
      <c r="C25" s="2"/>
      <c r="D25" s="57"/>
      <c r="E25" s="6">
        <v>180</v>
      </c>
      <c r="F25" s="6"/>
      <c r="G25" s="44"/>
      <c r="I25" t="s">
        <v>30</v>
      </c>
      <c r="J25" s="18">
        <v>30000</v>
      </c>
      <c r="L25" t="s">
        <v>30</v>
      </c>
      <c r="M25" s="18">
        <v>30000</v>
      </c>
    </row>
    <row r="26" spans="1:13" x14ac:dyDescent="0.3">
      <c r="A26" s="41"/>
      <c r="B26" s="2" t="s">
        <v>43</v>
      </c>
      <c r="C26" s="2"/>
      <c r="D26" s="57"/>
      <c r="E26" s="6">
        <v>90</v>
      </c>
      <c r="F26" s="6"/>
      <c r="G26" s="44"/>
      <c r="I26" t="s">
        <v>31</v>
      </c>
      <c r="J26" s="18">
        <v>24150</v>
      </c>
      <c r="L26" t="s">
        <v>31</v>
      </c>
      <c r="M26" s="18">
        <v>24150</v>
      </c>
    </row>
    <row r="27" spans="1:13" x14ac:dyDescent="0.3">
      <c r="A27" s="41"/>
      <c r="B27" s="2" t="s">
        <v>45</v>
      </c>
      <c r="C27" s="2"/>
      <c r="D27" s="57"/>
      <c r="E27" s="6"/>
      <c r="F27" s="6">
        <v>30000</v>
      </c>
      <c r="G27" s="44"/>
      <c r="I27" t="s">
        <v>35</v>
      </c>
      <c r="J27" s="18">
        <v>20000</v>
      </c>
      <c r="L27" t="s">
        <v>35</v>
      </c>
      <c r="M27" s="18">
        <v>20000</v>
      </c>
    </row>
    <row r="28" spans="1:13" ht="15" thickBot="1" x14ac:dyDescent="0.35">
      <c r="A28" s="41"/>
      <c r="B28" s="2" t="s">
        <v>46</v>
      </c>
      <c r="C28" s="2"/>
      <c r="D28" s="57"/>
      <c r="E28" s="14"/>
      <c r="F28" s="15">
        <v>4500</v>
      </c>
      <c r="G28" s="44"/>
      <c r="I28" t="s">
        <v>34</v>
      </c>
      <c r="J28" s="18">
        <v>4500</v>
      </c>
      <c r="L28" t="s">
        <v>34</v>
      </c>
      <c r="M28" s="18">
        <v>4500</v>
      </c>
    </row>
    <row r="29" spans="1:13" ht="58.2" thickTop="1" x14ac:dyDescent="0.3">
      <c r="A29" s="41"/>
      <c r="B29" s="19" t="s">
        <v>47</v>
      </c>
      <c r="C29" s="2"/>
      <c r="D29" s="57"/>
      <c r="E29" s="22">
        <f>SUM(E23:E26)</f>
        <v>34500</v>
      </c>
      <c r="F29" s="22">
        <f>SUM(F27:F28)</f>
        <v>34500</v>
      </c>
      <c r="G29" s="44"/>
      <c r="I29" t="s">
        <v>38</v>
      </c>
      <c r="J29" s="18">
        <v>30000</v>
      </c>
      <c r="L29" t="s">
        <v>38</v>
      </c>
      <c r="M29" s="18">
        <v>30000</v>
      </c>
    </row>
    <row r="30" spans="1:13" ht="15" thickBot="1" x14ac:dyDescent="0.35">
      <c r="A30" s="24"/>
      <c r="B30" s="9" t="s">
        <v>48</v>
      </c>
      <c r="C30" s="2"/>
      <c r="D30" s="57"/>
      <c r="E30" s="22"/>
      <c r="F30" s="22"/>
      <c r="I30" t="s">
        <v>36</v>
      </c>
      <c r="J30" s="18">
        <v>34500</v>
      </c>
      <c r="L30" t="s">
        <v>36</v>
      </c>
      <c r="M30" s="18">
        <v>34500</v>
      </c>
    </row>
    <row r="31" spans="1:13" ht="15" thickTop="1" x14ac:dyDescent="0.3">
      <c r="A31" s="43">
        <v>45662</v>
      </c>
      <c r="B31" s="2" t="s">
        <v>35</v>
      </c>
      <c r="C31" s="2"/>
      <c r="D31" s="57"/>
      <c r="E31" s="6">
        <v>20000</v>
      </c>
      <c r="F31" s="6"/>
      <c r="M31" s="18"/>
    </row>
    <row r="32" spans="1:13" ht="15" thickBot="1" x14ac:dyDescent="0.35">
      <c r="A32" s="43"/>
      <c r="B32" s="2" t="s">
        <v>29</v>
      </c>
      <c r="C32" s="2"/>
      <c r="D32" s="62">
        <v>3</v>
      </c>
      <c r="E32" s="14"/>
      <c r="F32" s="15">
        <v>20000</v>
      </c>
      <c r="I32" t="s">
        <v>32</v>
      </c>
      <c r="J32" s="18">
        <v>600</v>
      </c>
      <c r="L32" t="s">
        <v>32</v>
      </c>
      <c r="M32" s="18">
        <v>180</v>
      </c>
    </row>
    <row r="33" spans="1:13" ht="15" thickTop="1" x14ac:dyDescent="0.3">
      <c r="A33" s="43"/>
      <c r="B33" s="19" t="s">
        <v>49</v>
      </c>
      <c r="C33" s="2"/>
      <c r="D33" s="57"/>
      <c r="E33" s="22">
        <f>SUM(E31:E32)</f>
        <v>20000</v>
      </c>
      <c r="F33" s="22">
        <f>SUM(F31:F32)</f>
        <v>20000</v>
      </c>
      <c r="I33" t="s">
        <v>33</v>
      </c>
      <c r="J33" s="18">
        <v>300</v>
      </c>
      <c r="L33" t="s">
        <v>33</v>
      </c>
      <c r="M33" s="18">
        <v>300</v>
      </c>
    </row>
    <row r="34" spans="1:13" x14ac:dyDescent="0.3">
      <c r="A34" s="7"/>
      <c r="B34" s="2" t="s">
        <v>50</v>
      </c>
      <c r="C34" s="2"/>
      <c r="D34" s="57"/>
      <c r="E34" s="6"/>
      <c r="F34" s="6"/>
      <c r="I34" t="s">
        <v>37</v>
      </c>
      <c r="J34" s="18">
        <v>900</v>
      </c>
      <c r="L34" t="s">
        <v>37</v>
      </c>
      <c r="M34" s="18">
        <v>270</v>
      </c>
    </row>
    <row r="35" spans="1:13" ht="15" thickBot="1" x14ac:dyDescent="0.35">
      <c r="A35" s="7"/>
      <c r="B35" s="2" t="s">
        <v>130</v>
      </c>
      <c r="C35" s="2"/>
      <c r="D35" s="57"/>
      <c r="E35" s="20">
        <f>+E33+E29+E18+E11</f>
        <v>294500</v>
      </c>
      <c r="F35" s="21">
        <f>+F33+F29+F18+F11</f>
        <v>294500</v>
      </c>
      <c r="I35" t="s">
        <v>40</v>
      </c>
      <c r="J35" s="18">
        <v>34500</v>
      </c>
      <c r="L35" t="s">
        <v>40</v>
      </c>
      <c r="M35" s="18">
        <v>10350</v>
      </c>
    </row>
    <row r="36" spans="1:13" ht="15" thickTop="1" x14ac:dyDescent="0.3">
      <c r="A36" s="7"/>
      <c r="B36" s="2"/>
      <c r="C36" s="2"/>
      <c r="D36" s="55"/>
      <c r="E36" s="6"/>
      <c r="F36" s="6"/>
      <c r="I36" t="s">
        <v>41</v>
      </c>
      <c r="J36" s="18">
        <v>33600</v>
      </c>
      <c r="L36" t="s">
        <v>41</v>
      </c>
      <c r="M36" s="18">
        <v>10080</v>
      </c>
    </row>
    <row r="37" spans="1:13" x14ac:dyDescent="0.3">
      <c r="A37" s="7"/>
      <c r="B37" s="2"/>
      <c r="C37" s="2"/>
      <c r="D37" s="55"/>
      <c r="E37" s="6"/>
      <c r="F37" s="6"/>
    </row>
    <row r="38" spans="1:13" x14ac:dyDescent="0.3">
      <c r="A38" s="7"/>
      <c r="B38" s="2"/>
      <c r="C38" s="2"/>
      <c r="D38" s="55"/>
      <c r="E38" s="6"/>
      <c r="F38" s="6"/>
    </row>
    <row r="39" spans="1:13" x14ac:dyDescent="0.3">
      <c r="A39" s="7"/>
      <c r="B39" s="2"/>
      <c r="C39" s="2"/>
      <c r="D39" s="55"/>
      <c r="E39" s="6"/>
      <c r="F39" s="6"/>
    </row>
    <row r="40" spans="1:13" x14ac:dyDescent="0.3">
      <c r="A40" s="7"/>
      <c r="B40" s="2"/>
      <c r="C40" s="2"/>
      <c r="D40" s="55"/>
      <c r="E40" s="6"/>
      <c r="F40" s="6"/>
    </row>
    <row r="41" spans="1:13" x14ac:dyDescent="0.3">
      <c r="A41" s="7"/>
      <c r="B41" s="2"/>
      <c r="C41" s="2"/>
      <c r="D41" s="55"/>
      <c r="E41" s="6"/>
      <c r="F41" s="6"/>
    </row>
    <row r="42" spans="1:13" x14ac:dyDescent="0.3">
      <c r="A42" s="7"/>
      <c r="B42" s="2"/>
      <c r="C42" s="2"/>
      <c r="D42" s="55"/>
      <c r="E42" s="6"/>
      <c r="F42" s="6"/>
    </row>
    <row r="43" spans="1:13" x14ac:dyDescent="0.3">
      <c r="A43" s="7"/>
      <c r="B43" s="2"/>
      <c r="C43" s="2"/>
      <c r="D43" s="55"/>
      <c r="E43" s="6"/>
      <c r="F43" s="6"/>
    </row>
    <row r="44" spans="1:13" x14ac:dyDescent="0.3">
      <c r="A44" s="7"/>
      <c r="B44" s="2"/>
      <c r="C44" s="2"/>
      <c r="D44" s="55"/>
      <c r="E44" s="6"/>
      <c r="F44" s="6"/>
    </row>
    <row r="45" spans="1:13" x14ac:dyDescent="0.3">
      <c r="A45" s="7"/>
      <c r="B45" s="2"/>
      <c r="C45" s="2"/>
      <c r="D45" s="55"/>
      <c r="E45" s="6"/>
      <c r="F45" s="6"/>
    </row>
    <row r="46" spans="1:13" x14ac:dyDescent="0.3">
      <c r="A46" s="7"/>
      <c r="B46" s="2"/>
      <c r="C46" s="2"/>
      <c r="D46" s="55"/>
      <c r="E46" s="6"/>
      <c r="F46" s="6"/>
    </row>
    <row r="47" spans="1:13" x14ac:dyDescent="0.3">
      <c r="A47" s="7"/>
      <c r="B47" s="2"/>
      <c r="C47" s="2"/>
      <c r="D47" s="55"/>
      <c r="E47" s="6"/>
      <c r="F47" s="6"/>
    </row>
    <row r="48" spans="1:13" x14ac:dyDescent="0.3">
      <c r="A48" s="7"/>
      <c r="B48" s="2"/>
      <c r="C48" s="2"/>
      <c r="D48" s="55"/>
      <c r="E48" s="6"/>
      <c r="F48" s="6"/>
    </row>
    <row r="49" spans="1:6" x14ac:dyDescent="0.3">
      <c r="A49" s="7"/>
      <c r="B49" s="2"/>
      <c r="C49" s="2"/>
      <c r="D49" s="55"/>
      <c r="E49" s="6"/>
      <c r="F49" s="6"/>
    </row>
    <row r="50" spans="1:6" x14ac:dyDescent="0.3">
      <c r="A50" s="7"/>
      <c r="B50" s="2"/>
      <c r="C50" s="2"/>
      <c r="D50" s="55"/>
      <c r="E50" s="6"/>
      <c r="F50" s="6"/>
    </row>
    <row r="51" spans="1:6" x14ac:dyDescent="0.3">
      <c r="A51" s="7"/>
      <c r="B51" s="2"/>
      <c r="C51" s="2"/>
      <c r="D51" s="55"/>
      <c r="E51" s="6"/>
      <c r="F51" s="6"/>
    </row>
    <row r="52" spans="1:6" x14ac:dyDescent="0.3">
      <c r="A52" s="7"/>
      <c r="B52" s="2"/>
      <c r="C52" s="2"/>
      <c r="D52" s="55"/>
      <c r="E52" s="6"/>
      <c r="F52" s="6"/>
    </row>
    <row r="53" spans="1:6" x14ac:dyDescent="0.3">
      <c r="A53" s="7"/>
      <c r="B53" s="2"/>
      <c r="C53" s="2"/>
      <c r="D53" s="55"/>
      <c r="E53" s="6"/>
      <c r="F53" s="6"/>
    </row>
    <row r="54" spans="1:6" x14ac:dyDescent="0.3">
      <c r="A54" s="7"/>
      <c r="B54" s="2"/>
      <c r="C54" s="2"/>
      <c r="D54" s="55"/>
      <c r="E54" s="6"/>
      <c r="F54" s="6"/>
    </row>
    <row r="55" spans="1:6" x14ac:dyDescent="0.3">
      <c r="A55" s="7"/>
      <c r="B55" s="2"/>
      <c r="C55" s="2"/>
      <c r="D55" s="55"/>
      <c r="E55" s="6"/>
      <c r="F55" s="6"/>
    </row>
    <row r="56" spans="1:6" x14ac:dyDescent="0.3">
      <c r="A56" s="7"/>
      <c r="B56" s="2"/>
      <c r="C56" s="2"/>
      <c r="D56" s="55"/>
      <c r="E56" s="6"/>
      <c r="F56" s="6"/>
    </row>
    <row r="57" spans="1:6" x14ac:dyDescent="0.3">
      <c r="A57" s="7"/>
      <c r="B57" s="2"/>
      <c r="C57" s="2"/>
      <c r="D57" s="55"/>
      <c r="E57" s="6"/>
      <c r="F57" s="6"/>
    </row>
    <row r="58" spans="1:6" x14ac:dyDescent="0.3">
      <c r="A58" s="7"/>
      <c r="B58" s="2"/>
      <c r="C58" s="2"/>
      <c r="D58" s="55"/>
      <c r="E58" s="6"/>
      <c r="F58" s="6"/>
    </row>
    <row r="59" spans="1:6" x14ac:dyDescent="0.3">
      <c r="A59" s="7"/>
      <c r="B59" s="2"/>
      <c r="C59" s="2"/>
      <c r="D59" s="55"/>
      <c r="E59" s="6"/>
      <c r="F59" s="6"/>
    </row>
  </sheetData>
  <mergeCells count="9">
    <mergeCell ref="G22:G29"/>
    <mergeCell ref="I22:J22"/>
    <mergeCell ref="L22:M22"/>
    <mergeCell ref="A2:D2"/>
    <mergeCell ref="A1:D1"/>
    <mergeCell ref="A4:A13"/>
    <mergeCell ref="A14:A21"/>
    <mergeCell ref="A31:A33"/>
    <mergeCell ref="A22:A2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D2A0-BFBE-401C-8FC7-C8B2BA8A2B26}">
  <dimension ref="A1:J76"/>
  <sheetViews>
    <sheetView tabSelected="1" zoomScale="85" zoomScaleNormal="85" workbookViewId="0">
      <selection activeCell="D59" sqref="D59"/>
    </sheetView>
  </sheetViews>
  <sheetFormatPr baseColWidth="10" defaultRowHeight="14.4" x14ac:dyDescent="0.3"/>
  <cols>
    <col min="1" max="1" width="10.33203125" bestFit="1" customWidth="1"/>
    <col min="2" max="2" width="55.5546875" bestFit="1" customWidth="1"/>
    <col min="3" max="3" width="6.44140625" bestFit="1" customWidth="1"/>
    <col min="4" max="4" width="12.21875" bestFit="1" customWidth="1"/>
    <col min="5" max="5" width="13.6640625" customWidth="1"/>
    <col min="6" max="6" width="13.88671875" bestFit="1" customWidth="1"/>
    <col min="7" max="7" width="18.109375" customWidth="1"/>
    <col min="8" max="9" width="23.5546875" bestFit="1" customWidth="1"/>
    <col min="10" max="10" width="42.21875" customWidth="1"/>
  </cols>
  <sheetData>
    <row r="1" spans="1:10" x14ac:dyDescent="0.3">
      <c r="A1" s="39" t="s">
        <v>9</v>
      </c>
      <c r="B1" s="39"/>
      <c r="C1" s="39"/>
      <c r="D1" s="39"/>
    </row>
    <row r="2" spans="1:10" x14ac:dyDescent="0.3">
      <c r="A2" s="39" t="s">
        <v>10</v>
      </c>
      <c r="B2" s="39"/>
      <c r="C2" s="39"/>
      <c r="D2" s="39"/>
      <c r="E2" s="4" t="s">
        <v>8</v>
      </c>
      <c r="F2" s="8">
        <v>2</v>
      </c>
    </row>
    <row r="3" spans="1:10" ht="43.8" customHeight="1" x14ac:dyDescent="0.3">
      <c r="A3" s="1" t="s">
        <v>1</v>
      </c>
      <c r="B3" s="3" t="s">
        <v>2</v>
      </c>
      <c r="C3" s="3" t="s">
        <v>0</v>
      </c>
      <c r="D3" s="1" t="s">
        <v>3</v>
      </c>
      <c r="E3" s="1" t="s">
        <v>4</v>
      </c>
      <c r="F3" s="1" t="s">
        <v>5</v>
      </c>
      <c r="G3" s="17" t="s">
        <v>25</v>
      </c>
      <c r="H3" s="17" t="s">
        <v>53</v>
      </c>
      <c r="I3" s="17" t="s">
        <v>54</v>
      </c>
      <c r="J3" s="17" t="s">
        <v>58</v>
      </c>
    </row>
    <row r="4" spans="1:10" ht="15" customHeight="1" thickBot="1" x14ac:dyDescent="0.35">
      <c r="A4" s="27"/>
      <c r="B4" s="9" t="s">
        <v>51</v>
      </c>
      <c r="C4" s="10"/>
      <c r="D4" s="10"/>
      <c r="E4" s="25">
        <v>294500</v>
      </c>
      <c r="F4" s="26">
        <v>294500</v>
      </c>
      <c r="H4" t="s">
        <v>57</v>
      </c>
      <c r="I4" s="18">
        <v>43478.26</v>
      </c>
      <c r="J4" s="31"/>
    </row>
    <row r="5" spans="1:10" ht="15.6" thickTop="1" thickBot="1" x14ac:dyDescent="0.35">
      <c r="A5" s="40">
        <v>45664</v>
      </c>
      <c r="B5" s="9" t="s">
        <v>52</v>
      </c>
      <c r="C5" s="10"/>
      <c r="D5" s="11"/>
      <c r="E5" s="6"/>
      <c r="F5" s="6"/>
      <c r="H5" t="s">
        <v>55</v>
      </c>
      <c r="I5" s="18">
        <v>6521.74</v>
      </c>
      <c r="J5" s="46" t="s">
        <v>59</v>
      </c>
    </row>
    <row r="6" spans="1:10" ht="15" thickTop="1" x14ac:dyDescent="0.3">
      <c r="A6" s="41"/>
      <c r="B6" s="2" t="s">
        <v>60</v>
      </c>
      <c r="C6" s="2"/>
      <c r="D6" s="62">
        <v>2</v>
      </c>
      <c r="E6" s="6">
        <v>48695.65</v>
      </c>
      <c r="F6" s="6"/>
      <c r="H6" t="s">
        <v>39</v>
      </c>
      <c r="I6" s="28">
        <f>SUM(I4:I5)</f>
        <v>50000</v>
      </c>
      <c r="J6" s="46"/>
    </row>
    <row r="7" spans="1:10" x14ac:dyDescent="0.3">
      <c r="A7" s="41"/>
      <c r="B7" s="2" t="s">
        <v>61</v>
      </c>
      <c r="C7" s="2"/>
      <c r="D7" s="2"/>
      <c r="E7" s="6">
        <v>869.57</v>
      </c>
      <c r="F7" s="6"/>
      <c r="I7" s="18"/>
      <c r="J7" s="46"/>
    </row>
    <row r="8" spans="1:10" x14ac:dyDescent="0.3">
      <c r="A8" s="41"/>
      <c r="B8" s="2" t="s">
        <v>62</v>
      </c>
      <c r="C8" s="2"/>
      <c r="D8" s="2"/>
      <c r="E8" s="6">
        <v>434.78</v>
      </c>
      <c r="F8" s="6"/>
      <c r="H8" t="s">
        <v>32</v>
      </c>
      <c r="I8" s="18">
        <f>+I4*0.02</f>
        <v>869.5652</v>
      </c>
      <c r="J8" s="46"/>
    </row>
    <row r="9" spans="1:10" ht="15" thickBot="1" x14ac:dyDescent="0.35">
      <c r="A9" s="41"/>
      <c r="B9" s="2" t="s">
        <v>63</v>
      </c>
      <c r="C9" s="2"/>
      <c r="D9" s="2"/>
      <c r="E9" s="14"/>
      <c r="F9" s="15">
        <v>50000</v>
      </c>
      <c r="H9" t="s">
        <v>33</v>
      </c>
      <c r="I9" s="18">
        <f>+I4*0.01</f>
        <v>434.7826</v>
      </c>
      <c r="J9" s="46"/>
    </row>
    <row r="10" spans="1:10" ht="15" thickTop="1" x14ac:dyDescent="0.3">
      <c r="A10" s="41"/>
      <c r="B10" s="2"/>
      <c r="C10" s="2"/>
      <c r="D10" s="2"/>
      <c r="E10" s="23">
        <f>SUM(E6:E9)</f>
        <v>50000</v>
      </c>
      <c r="F10" s="23">
        <f>SUM(F6:F9)</f>
        <v>50000</v>
      </c>
      <c r="H10" t="s">
        <v>56</v>
      </c>
      <c r="I10" s="28">
        <f>SUM(I8:I9)</f>
        <v>1304.3478</v>
      </c>
      <c r="J10" s="46"/>
    </row>
    <row r="11" spans="1:10" x14ac:dyDescent="0.3">
      <c r="A11" s="41"/>
      <c r="B11" s="2" t="s">
        <v>65</v>
      </c>
      <c r="C11" s="2"/>
      <c r="D11" s="2"/>
      <c r="E11" s="6"/>
      <c r="F11" s="6"/>
      <c r="I11" s="18"/>
      <c r="J11" s="46"/>
    </row>
    <row r="12" spans="1:10" x14ac:dyDescent="0.3">
      <c r="A12" s="41"/>
      <c r="B12" s="2" t="s">
        <v>66</v>
      </c>
      <c r="C12" s="2"/>
      <c r="D12" s="2"/>
      <c r="E12" s="6"/>
      <c r="F12" s="6"/>
      <c r="I12" s="18">
        <v>50000</v>
      </c>
      <c r="J12" s="46"/>
    </row>
    <row r="13" spans="1:10" ht="15" thickBot="1" x14ac:dyDescent="0.35">
      <c r="A13" s="7"/>
      <c r="B13" s="2" t="s">
        <v>64</v>
      </c>
      <c r="C13" s="2"/>
      <c r="D13" s="2"/>
      <c r="E13" s="6"/>
      <c r="F13" s="6"/>
      <c r="I13" s="29">
        <f>+-I10</f>
        <v>-1304.3478</v>
      </c>
      <c r="J13" s="46"/>
    </row>
    <row r="14" spans="1:10" ht="15" thickTop="1" x14ac:dyDescent="0.3">
      <c r="A14" s="30"/>
      <c r="B14" s="16"/>
      <c r="C14" s="16"/>
      <c r="D14" s="16"/>
      <c r="E14" s="13"/>
      <c r="F14" s="13"/>
      <c r="H14" t="s">
        <v>74</v>
      </c>
      <c r="I14" s="18">
        <v>50000</v>
      </c>
      <c r="J14" s="46"/>
    </row>
    <row r="15" spans="1:10" ht="15" thickBot="1" x14ac:dyDescent="0.35">
      <c r="A15" s="40">
        <v>45664</v>
      </c>
      <c r="B15" s="9" t="s">
        <v>67</v>
      </c>
      <c r="C15" s="10"/>
      <c r="D15" s="11"/>
      <c r="E15" s="6"/>
      <c r="F15" s="6"/>
      <c r="H15" t="s">
        <v>55</v>
      </c>
      <c r="I15" s="18">
        <f>+I14*0.15</f>
        <v>7500</v>
      </c>
      <c r="J15" s="46" t="s">
        <v>59</v>
      </c>
    </row>
    <row r="16" spans="1:10" ht="15" thickTop="1" x14ac:dyDescent="0.3">
      <c r="A16" s="41"/>
      <c r="B16" s="2" t="s">
        <v>68</v>
      </c>
      <c r="C16" s="2"/>
      <c r="D16" s="62">
        <v>3</v>
      </c>
      <c r="E16" s="6">
        <v>50000</v>
      </c>
      <c r="F16" s="6"/>
      <c r="H16" t="s">
        <v>39</v>
      </c>
      <c r="I16" s="28">
        <f>SUM(I14:I15)</f>
        <v>57500</v>
      </c>
      <c r="J16" s="46"/>
    </row>
    <row r="17" spans="1:10" x14ac:dyDescent="0.3">
      <c r="A17" s="41"/>
      <c r="B17" s="2" t="s">
        <v>69</v>
      </c>
      <c r="C17" s="2"/>
      <c r="D17" s="2"/>
      <c r="E17" s="6">
        <v>7500</v>
      </c>
      <c r="F17" s="6"/>
      <c r="I17" s="18"/>
      <c r="J17" s="46"/>
    </row>
    <row r="18" spans="1:10" x14ac:dyDescent="0.3">
      <c r="A18" s="41"/>
      <c r="B18" s="2" t="s">
        <v>70</v>
      </c>
      <c r="C18" s="2"/>
      <c r="D18" s="62">
        <v>2</v>
      </c>
      <c r="E18" s="6"/>
      <c r="F18" s="6">
        <v>22400</v>
      </c>
      <c r="H18" t="s">
        <v>32</v>
      </c>
      <c r="I18" s="18">
        <v>400</v>
      </c>
      <c r="J18" s="46"/>
    </row>
    <row r="19" spans="1:10" x14ac:dyDescent="0.3">
      <c r="A19" s="41"/>
      <c r="B19" s="2" t="s">
        <v>73</v>
      </c>
      <c r="C19" s="2"/>
      <c r="D19" s="2"/>
      <c r="E19" s="6"/>
      <c r="F19" s="6">
        <v>34500</v>
      </c>
      <c r="H19" t="s">
        <v>33</v>
      </c>
      <c r="I19" s="18">
        <v>200</v>
      </c>
      <c r="J19" s="46"/>
    </row>
    <row r="20" spans="1:10" x14ac:dyDescent="0.3">
      <c r="A20" s="41"/>
      <c r="B20" s="2" t="s">
        <v>71</v>
      </c>
      <c r="C20" s="2"/>
      <c r="D20" s="2"/>
      <c r="E20" s="6"/>
      <c r="F20" s="6">
        <v>400</v>
      </c>
      <c r="H20" t="s">
        <v>56</v>
      </c>
      <c r="I20" s="28">
        <f>SUM(I18:I19)</f>
        <v>600</v>
      </c>
      <c r="J20" s="46"/>
    </row>
    <row r="21" spans="1:10" ht="15" thickBot="1" x14ac:dyDescent="0.35">
      <c r="A21" s="41"/>
      <c r="B21" s="2" t="s">
        <v>72</v>
      </c>
      <c r="C21" s="2"/>
      <c r="D21" s="2"/>
      <c r="E21" s="14"/>
      <c r="F21" s="15">
        <v>200</v>
      </c>
      <c r="I21" s="18"/>
      <c r="J21" s="46"/>
    </row>
    <row r="22" spans="1:10" ht="15" thickTop="1" x14ac:dyDescent="0.3">
      <c r="A22" s="41"/>
      <c r="B22" s="2" t="s">
        <v>76</v>
      </c>
      <c r="C22" s="2"/>
      <c r="D22" s="2"/>
      <c r="E22" s="23">
        <f>SUM(E16:E21)</f>
        <v>57500</v>
      </c>
      <c r="F22" s="23">
        <f>SUM(F16:F21)</f>
        <v>57500</v>
      </c>
      <c r="H22" t="s">
        <v>75</v>
      </c>
      <c r="I22" s="18">
        <f>+I16*0.4</f>
        <v>23000</v>
      </c>
      <c r="J22" s="46"/>
    </row>
    <row r="23" spans="1:10" ht="15" thickBot="1" x14ac:dyDescent="0.35">
      <c r="A23" s="7"/>
      <c r="B23" s="2" t="s">
        <v>77</v>
      </c>
      <c r="C23" s="2"/>
      <c r="D23" s="2"/>
      <c r="E23" s="6"/>
      <c r="F23" s="6"/>
      <c r="I23" s="29">
        <f>+-I20</f>
        <v>-600</v>
      </c>
      <c r="J23" s="46"/>
    </row>
    <row r="24" spans="1:10" ht="15" thickTop="1" x14ac:dyDescent="0.3">
      <c r="A24" s="30"/>
      <c r="B24" s="16"/>
      <c r="C24" s="16"/>
      <c r="D24" s="16"/>
      <c r="E24" s="13"/>
      <c r="F24" s="13"/>
      <c r="H24" t="s">
        <v>81</v>
      </c>
      <c r="I24" s="18">
        <v>1000</v>
      </c>
      <c r="J24" s="46"/>
    </row>
    <row r="25" spans="1:10" ht="15" thickBot="1" x14ac:dyDescent="0.35">
      <c r="A25" s="40">
        <v>45664</v>
      </c>
      <c r="B25" s="9" t="s">
        <v>78</v>
      </c>
      <c r="C25" s="10"/>
      <c r="D25" s="11"/>
      <c r="E25" s="6"/>
      <c r="F25" s="6"/>
      <c r="H25" t="s">
        <v>55</v>
      </c>
      <c r="I25" s="18">
        <f>+I24*0.15</f>
        <v>150</v>
      </c>
      <c r="J25" s="46" t="s">
        <v>79</v>
      </c>
    </row>
    <row r="26" spans="1:10" ht="15" thickTop="1" x14ac:dyDescent="0.3">
      <c r="A26" s="41"/>
      <c r="B26" s="2" t="s">
        <v>80</v>
      </c>
      <c r="C26" s="2"/>
      <c r="D26" s="2"/>
      <c r="E26" s="6">
        <v>1000</v>
      </c>
      <c r="F26" s="6"/>
      <c r="H26" t="s">
        <v>39</v>
      </c>
      <c r="I26" s="28">
        <f>SUM(I24:I25)</f>
        <v>1150</v>
      </c>
      <c r="J26" s="46"/>
    </row>
    <row r="27" spans="1:10" x14ac:dyDescent="0.3">
      <c r="A27" s="41"/>
      <c r="B27" s="2" t="s">
        <v>70</v>
      </c>
      <c r="C27" s="2"/>
      <c r="D27" s="62">
        <v>2</v>
      </c>
      <c r="E27" s="6"/>
      <c r="F27" s="6">
        <v>970</v>
      </c>
      <c r="I27" s="18"/>
      <c r="J27" s="46"/>
    </row>
    <row r="28" spans="1:10" x14ac:dyDescent="0.3">
      <c r="A28" s="41"/>
      <c r="B28" s="2" t="s">
        <v>71</v>
      </c>
      <c r="C28" s="2"/>
      <c r="D28" s="2"/>
      <c r="E28" s="6"/>
      <c r="F28" s="6">
        <v>20</v>
      </c>
      <c r="H28" t="s">
        <v>32</v>
      </c>
      <c r="I28" s="18">
        <v>20</v>
      </c>
      <c r="J28" s="46"/>
    </row>
    <row r="29" spans="1:10" x14ac:dyDescent="0.3">
      <c r="A29" s="41"/>
      <c r="B29" s="2" t="s">
        <v>72</v>
      </c>
      <c r="C29" s="2"/>
      <c r="D29" s="2"/>
      <c r="E29" s="6"/>
      <c r="F29" s="6">
        <v>10</v>
      </c>
      <c r="H29" t="s">
        <v>33</v>
      </c>
      <c r="I29" s="18">
        <v>10</v>
      </c>
      <c r="J29" s="46"/>
    </row>
    <row r="30" spans="1:10" x14ac:dyDescent="0.3">
      <c r="A30" s="41"/>
      <c r="B30" s="2" t="s">
        <v>82</v>
      </c>
      <c r="C30" s="2"/>
      <c r="D30" s="2"/>
      <c r="E30" s="6"/>
      <c r="F30" s="6"/>
      <c r="H30" t="s">
        <v>56</v>
      </c>
      <c r="I30" s="28">
        <f>SUM(I28:I29)</f>
        <v>30</v>
      </c>
      <c r="J30" s="46"/>
    </row>
    <row r="31" spans="1:10" ht="15" thickBot="1" x14ac:dyDescent="0.35">
      <c r="A31" s="41"/>
      <c r="B31" s="2" t="s">
        <v>64</v>
      </c>
      <c r="C31" s="2"/>
      <c r="D31" s="2"/>
      <c r="E31" s="14"/>
      <c r="F31" s="15"/>
      <c r="I31" s="18"/>
      <c r="J31" s="46"/>
    </row>
    <row r="32" spans="1:10" ht="15" thickTop="1" x14ac:dyDescent="0.3">
      <c r="A32" s="41"/>
      <c r="B32" s="2"/>
      <c r="C32" s="2"/>
      <c r="D32" s="2"/>
      <c r="E32" s="23">
        <f>SUM(E26:E31)</f>
        <v>1000</v>
      </c>
      <c r="F32" s="23">
        <f>SUM(F26:F31)</f>
        <v>1000</v>
      </c>
      <c r="H32" t="s">
        <v>75</v>
      </c>
      <c r="I32" s="18">
        <v>1000</v>
      </c>
      <c r="J32" s="46"/>
    </row>
    <row r="33" spans="1:10" ht="15" thickBot="1" x14ac:dyDescent="0.35">
      <c r="A33" s="7"/>
      <c r="B33" s="2"/>
      <c r="C33" s="2"/>
      <c r="D33" s="2"/>
      <c r="E33" s="6"/>
      <c r="F33" s="6"/>
      <c r="I33" s="29">
        <f>+-I30</f>
        <v>-30</v>
      </c>
      <c r="J33" s="46"/>
    </row>
    <row r="34" spans="1:10" ht="15" thickTop="1" x14ac:dyDescent="0.3">
      <c r="A34" s="30"/>
      <c r="B34" s="16"/>
      <c r="C34" s="16"/>
      <c r="D34" s="16"/>
      <c r="E34" s="13"/>
      <c r="F34" s="13"/>
      <c r="I34" s="18"/>
      <c r="J34" s="46"/>
    </row>
    <row r="35" spans="1:10" ht="15" customHeight="1" x14ac:dyDescent="0.3">
      <c r="A35" s="30"/>
      <c r="B35" s="16"/>
      <c r="C35" s="16"/>
      <c r="D35" s="16"/>
      <c r="E35" s="13"/>
      <c r="F35" s="13"/>
    </row>
    <row r="36" spans="1:10" ht="15" thickBot="1" x14ac:dyDescent="0.35">
      <c r="A36" s="40">
        <v>45670</v>
      </c>
      <c r="B36" s="9" t="s">
        <v>87</v>
      </c>
      <c r="C36" s="10"/>
      <c r="D36" s="11"/>
      <c r="E36" s="6"/>
      <c r="F36" s="6"/>
      <c r="I36" s="18"/>
      <c r="J36" s="46" t="s">
        <v>83</v>
      </c>
    </row>
    <row r="37" spans="1:10" ht="15" thickTop="1" x14ac:dyDescent="0.3">
      <c r="A37" s="41"/>
      <c r="B37" s="2" t="s">
        <v>128</v>
      </c>
      <c r="C37" s="2"/>
      <c r="D37" s="2"/>
      <c r="E37" s="6">
        <v>750</v>
      </c>
      <c r="F37" s="6"/>
      <c r="I37" s="18"/>
      <c r="J37" s="46"/>
    </row>
    <row r="38" spans="1:10" x14ac:dyDescent="0.3">
      <c r="A38" s="41"/>
      <c r="B38" s="2" t="s">
        <v>70</v>
      </c>
      <c r="C38" s="2"/>
      <c r="D38" s="62">
        <v>2</v>
      </c>
      <c r="E38" s="6"/>
      <c r="F38" s="6">
        <v>750</v>
      </c>
      <c r="I38" s="28"/>
      <c r="J38" s="46"/>
    </row>
    <row r="39" spans="1:10" x14ac:dyDescent="0.3">
      <c r="A39" s="41"/>
      <c r="B39" s="2" t="s">
        <v>84</v>
      </c>
      <c r="C39" s="2"/>
      <c r="D39" s="2"/>
      <c r="E39" s="23"/>
      <c r="F39" s="23"/>
      <c r="I39" s="18"/>
      <c r="J39" s="46"/>
    </row>
    <row r="40" spans="1:10" ht="15" thickBot="1" x14ac:dyDescent="0.35">
      <c r="A40" s="41"/>
      <c r="B40" s="2" t="s">
        <v>86</v>
      </c>
      <c r="C40" s="2"/>
      <c r="D40" s="2"/>
      <c r="E40" s="14"/>
      <c r="F40" s="15"/>
      <c r="I40" s="18"/>
      <c r="J40" s="46"/>
    </row>
    <row r="41" spans="1:10" ht="15" thickTop="1" x14ac:dyDescent="0.3">
      <c r="A41" s="41"/>
      <c r="B41" s="2" t="s">
        <v>85</v>
      </c>
      <c r="C41" s="2"/>
      <c r="D41" s="2"/>
      <c r="E41" s="22">
        <f>SUM(E37:E40)</f>
        <v>750</v>
      </c>
      <c r="F41" s="22">
        <f>SUM(F37:F40)</f>
        <v>750</v>
      </c>
      <c r="G41" s="34"/>
      <c r="I41" s="18"/>
      <c r="J41" s="46"/>
    </row>
    <row r="42" spans="1:10" x14ac:dyDescent="0.3">
      <c r="A42" s="41"/>
      <c r="C42" s="32"/>
      <c r="D42" s="2"/>
      <c r="F42" s="34"/>
      <c r="G42" s="34"/>
      <c r="I42" s="28"/>
      <c r="J42" s="46"/>
    </row>
    <row r="43" spans="1:10" x14ac:dyDescent="0.3">
      <c r="A43" s="41"/>
      <c r="C43" s="32"/>
      <c r="D43" s="2"/>
      <c r="F43" s="34"/>
      <c r="G43" s="34"/>
      <c r="I43" s="18"/>
      <c r="J43" s="46"/>
    </row>
    <row r="44" spans="1:10" x14ac:dyDescent="0.3">
      <c r="A44" s="7"/>
      <c r="B44" s="2"/>
      <c r="C44" s="2"/>
      <c r="D44" s="2"/>
      <c r="E44" s="33"/>
      <c r="F44" s="35"/>
      <c r="I44" s="18"/>
      <c r="J44" s="46"/>
    </row>
    <row r="45" spans="1:10" ht="15" thickBot="1" x14ac:dyDescent="0.35">
      <c r="A45" s="7"/>
      <c r="B45" s="2"/>
      <c r="C45" s="2"/>
      <c r="D45" s="2"/>
      <c r="E45" s="33"/>
      <c r="F45" s="35"/>
      <c r="I45" s="29"/>
      <c r="J45" s="46"/>
    </row>
    <row r="46" spans="1:10" ht="15.6" thickTop="1" thickBot="1" x14ac:dyDescent="0.35">
      <c r="A46" s="40">
        <v>45671</v>
      </c>
      <c r="B46" s="9" t="s">
        <v>93</v>
      </c>
      <c r="C46" s="10"/>
      <c r="D46" s="10"/>
      <c r="E46" s="5"/>
      <c r="F46" s="5"/>
      <c r="H46" t="s">
        <v>28</v>
      </c>
      <c r="I46" s="36">
        <f>+I49-I53-I54</f>
        <v>25200</v>
      </c>
      <c r="J46" s="46" t="s">
        <v>88</v>
      </c>
    </row>
    <row r="47" spans="1:10" ht="15" thickTop="1" x14ac:dyDescent="0.3">
      <c r="A47" s="41"/>
      <c r="B47" s="2" t="s">
        <v>12</v>
      </c>
      <c r="C47" s="2"/>
      <c r="D47" s="62">
        <v>2</v>
      </c>
      <c r="E47" s="6">
        <v>25200</v>
      </c>
      <c r="F47" s="6"/>
      <c r="H47" t="s">
        <v>29</v>
      </c>
      <c r="I47" s="18">
        <v>45000</v>
      </c>
      <c r="J47" s="46"/>
    </row>
    <row r="48" spans="1:10" x14ac:dyDescent="0.3">
      <c r="A48" s="41"/>
      <c r="B48" s="2" t="s">
        <v>42</v>
      </c>
      <c r="C48" s="2"/>
      <c r="D48" s="2"/>
      <c r="E48" s="6">
        <v>25875</v>
      </c>
      <c r="F48" s="6"/>
      <c r="H48" t="s">
        <v>30</v>
      </c>
      <c r="I48" s="18">
        <v>45000</v>
      </c>
      <c r="J48" s="46"/>
    </row>
    <row r="49" spans="1:10" x14ac:dyDescent="0.3">
      <c r="A49" s="41"/>
      <c r="B49" s="2" t="s">
        <v>44</v>
      </c>
      <c r="C49" s="2"/>
      <c r="D49" s="2"/>
      <c r="E49" s="6">
        <v>450</v>
      </c>
      <c r="F49" s="6"/>
      <c r="H49" t="s">
        <v>31</v>
      </c>
      <c r="I49" s="18">
        <f>+(I48+I51)*0.5</f>
        <v>25875</v>
      </c>
      <c r="J49" s="46"/>
    </row>
    <row r="50" spans="1:10" x14ac:dyDescent="0.3">
      <c r="A50" s="41"/>
      <c r="B50" s="2" t="s">
        <v>43</v>
      </c>
      <c r="C50" s="2"/>
      <c r="D50" s="2"/>
      <c r="E50" s="6">
        <v>225</v>
      </c>
      <c r="F50" s="6"/>
      <c r="H50" t="s">
        <v>35</v>
      </c>
      <c r="I50" s="18"/>
      <c r="J50" s="46"/>
    </row>
    <row r="51" spans="1:10" x14ac:dyDescent="0.3">
      <c r="A51" s="41"/>
      <c r="B51" s="2" t="s">
        <v>45</v>
      </c>
      <c r="C51" s="2"/>
      <c r="D51" s="2"/>
      <c r="E51" s="6"/>
      <c r="F51" s="6">
        <v>45000</v>
      </c>
      <c r="G51" s="34"/>
      <c r="H51" t="s">
        <v>34</v>
      </c>
      <c r="I51" s="18">
        <f>+I48*0.15</f>
        <v>6750</v>
      </c>
      <c r="J51" s="46"/>
    </row>
    <row r="52" spans="1:10" ht="15" thickBot="1" x14ac:dyDescent="0.35">
      <c r="A52" s="41"/>
      <c r="B52" s="2" t="s">
        <v>46</v>
      </c>
      <c r="C52" s="2"/>
      <c r="D52" s="2"/>
      <c r="E52" s="14"/>
      <c r="F52" s="15">
        <v>6750</v>
      </c>
      <c r="G52" s="34"/>
      <c r="H52" t="s">
        <v>38</v>
      </c>
      <c r="I52" s="18"/>
      <c r="J52" s="46"/>
    </row>
    <row r="53" spans="1:10" ht="58.2" thickTop="1" x14ac:dyDescent="0.3">
      <c r="A53" s="41"/>
      <c r="B53" s="19" t="s">
        <v>91</v>
      </c>
      <c r="C53" s="2"/>
      <c r="D53" s="2"/>
      <c r="E53" s="22">
        <f>SUM(E47:E50)</f>
        <v>51750</v>
      </c>
      <c r="F53" s="22">
        <f>SUM(F51:F52)</f>
        <v>51750</v>
      </c>
      <c r="G53" s="34"/>
      <c r="H53" t="s">
        <v>90</v>
      </c>
      <c r="I53" s="18">
        <f>+(I48/2)*0.02</f>
        <v>450</v>
      </c>
      <c r="J53" s="46"/>
    </row>
    <row r="54" spans="1:10" ht="15" thickBot="1" x14ac:dyDescent="0.35">
      <c r="A54" s="24"/>
      <c r="B54" s="9" t="s">
        <v>99</v>
      </c>
      <c r="C54" s="2"/>
      <c r="D54" s="2"/>
      <c r="E54" s="22"/>
      <c r="F54" s="22"/>
      <c r="H54" t="s">
        <v>89</v>
      </c>
      <c r="I54" s="18">
        <f>+(I48/2)*0.01</f>
        <v>225</v>
      </c>
      <c r="J54" s="46"/>
    </row>
    <row r="55" spans="1:10" ht="15.6" thickTop="1" thickBot="1" x14ac:dyDescent="0.35">
      <c r="A55" s="47">
        <v>45671</v>
      </c>
      <c r="B55" s="2" t="s">
        <v>35</v>
      </c>
      <c r="C55" s="2"/>
      <c r="D55" s="2"/>
      <c r="E55" s="6">
        <v>27000</v>
      </c>
      <c r="F55" s="6"/>
      <c r="I55" s="29"/>
      <c r="J55" s="46"/>
    </row>
    <row r="56" spans="1:10" ht="15.6" thickTop="1" thickBot="1" x14ac:dyDescent="0.35">
      <c r="A56" s="47"/>
      <c r="B56" s="2" t="s">
        <v>29</v>
      </c>
      <c r="C56" s="2"/>
      <c r="D56" s="62">
        <v>3</v>
      </c>
      <c r="E56" s="14"/>
      <c r="F56" s="15">
        <v>27000</v>
      </c>
    </row>
    <row r="57" spans="1:10" ht="15" thickTop="1" x14ac:dyDescent="0.3">
      <c r="A57" s="47"/>
      <c r="B57" s="19" t="s">
        <v>49</v>
      </c>
      <c r="C57" s="2"/>
      <c r="D57" s="2"/>
      <c r="E57" s="22">
        <f>SUM(E55:E56)</f>
        <v>27000</v>
      </c>
      <c r="F57" s="22">
        <f>SUM(F55:F56)</f>
        <v>27000</v>
      </c>
      <c r="I57" s="36"/>
    </row>
    <row r="58" spans="1:10" x14ac:dyDescent="0.3">
      <c r="A58" s="47"/>
      <c r="B58" s="2" t="s">
        <v>50</v>
      </c>
      <c r="C58" s="2"/>
      <c r="D58" s="2"/>
      <c r="E58" s="6"/>
      <c r="F58" s="6"/>
    </row>
    <row r="59" spans="1:10" ht="15" thickBot="1" x14ac:dyDescent="0.35">
      <c r="A59" s="47"/>
      <c r="B59" s="2"/>
      <c r="C59" s="2"/>
      <c r="D59" s="2"/>
      <c r="E59" s="20">
        <f>+E57+E53+E41+E32+E22+E10+E4</f>
        <v>482500</v>
      </c>
      <c r="F59" s="20">
        <f>+F57+F53+F41+F32+F22+F10+F4</f>
        <v>482500</v>
      </c>
    </row>
    <row r="60" spans="1:10" ht="15" thickTop="1" x14ac:dyDescent="0.3">
      <c r="A60" s="7"/>
      <c r="B60" s="2"/>
      <c r="C60" s="2"/>
      <c r="D60" s="2"/>
      <c r="E60" s="33"/>
      <c r="F60" s="35"/>
    </row>
    <row r="61" spans="1:10" x14ac:dyDescent="0.3">
      <c r="A61" s="7"/>
      <c r="B61" s="2"/>
      <c r="C61" s="2"/>
      <c r="D61" s="2"/>
      <c r="E61" s="33"/>
      <c r="F61" s="35"/>
      <c r="H61" s="36"/>
    </row>
    <row r="62" spans="1:10" x14ac:dyDescent="0.3">
      <c r="A62" s="7"/>
      <c r="B62" s="2"/>
      <c r="C62" s="2"/>
      <c r="D62" s="2"/>
      <c r="E62" s="33"/>
      <c r="F62" s="35"/>
    </row>
    <row r="63" spans="1:10" x14ac:dyDescent="0.3">
      <c r="A63" s="7"/>
      <c r="B63" s="2"/>
      <c r="C63" s="2"/>
      <c r="D63" s="2"/>
      <c r="E63" s="33"/>
      <c r="F63" s="35"/>
    </row>
    <row r="64" spans="1:10" x14ac:dyDescent="0.3">
      <c r="A64" s="7"/>
      <c r="B64" s="2"/>
      <c r="C64" s="2"/>
      <c r="D64" s="2"/>
      <c r="E64" s="33"/>
      <c r="F64" s="35"/>
    </row>
    <row r="65" spans="1:6" x14ac:dyDescent="0.3">
      <c r="A65" s="7"/>
      <c r="B65" s="2"/>
      <c r="C65" s="2"/>
      <c r="D65" s="2"/>
      <c r="E65" s="33"/>
      <c r="F65" s="35"/>
    </row>
    <row r="66" spans="1:6" x14ac:dyDescent="0.3">
      <c r="A66" s="7"/>
      <c r="B66" s="2"/>
      <c r="C66" s="2"/>
      <c r="D66" s="2"/>
      <c r="E66" s="33"/>
      <c r="F66" s="35"/>
    </row>
    <row r="67" spans="1:6" x14ac:dyDescent="0.3">
      <c r="A67" s="7"/>
      <c r="B67" s="2"/>
      <c r="C67" s="2"/>
      <c r="D67" s="2"/>
      <c r="E67" s="33"/>
      <c r="F67" s="35"/>
    </row>
    <row r="68" spans="1:6" x14ac:dyDescent="0.3">
      <c r="A68" s="7"/>
      <c r="B68" s="2"/>
      <c r="C68" s="2"/>
      <c r="D68" s="2"/>
      <c r="E68" s="33"/>
      <c r="F68" s="35"/>
    </row>
    <row r="69" spans="1:6" x14ac:dyDescent="0.3">
      <c r="A69" s="7"/>
      <c r="B69" s="2"/>
      <c r="C69" s="2"/>
      <c r="D69" s="2"/>
      <c r="E69" s="33"/>
      <c r="F69" s="35"/>
    </row>
    <row r="70" spans="1:6" x14ac:dyDescent="0.3">
      <c r="A70" s="7"/>
      <c r="B70" s="2"/>
      <c r="C70" s="2"/>
      <c r="D70" s="2"/>
      <c r="E70" s="33"/>
      <c r="F70" s="35"/>
    </row>
    <row r="71" spans="1:6" x14ac:dyDescent="0.3">
      <c r="A71" s="7"/>
      <c r="B71" s="2"/>
      <c r="C71" s="2"/>
      <c r="D71" s="2"/>
      <c r="E71" s="33"/>
      <c r="F71" s="35"/>
    </row>
    <row r="72" spans="1:6" x14ac:dyDescent="0.3">
      <c r="A72" s="7"/>
      <c r="B72" s="2"/>
      <c r="C72" s="2"/>
      <c r="D72" s="2"/>
      <c r="E72" s="33"/>
      <c r="F72" s="35"/>
    </row>
    <row r="73" spans="1:6" x14ac:dyDescent="0.3">
      <c r="A73" s="7"/>
      <c r="B73" s="2"/>
      <c r="C73" s="2"/>
      <c r="D73" s="2"/>
      <c r="E73" s="33"/>
      <c r="F73" s="35"/>
    </row>
    <row r="74" spans="1:6" x14ac:dyDescent="0.3">
      <c r="A74" s="7"/>
      <c r="B74" s="2"/>
      <c r="C74" s="2"/>
      <c r="D74" s="2"/>
      <c r="E74" s="33"/>
      <c r="F74" s="35"/>
    </row>
    <row r="75" spans="1:6" x14ac:dyDescent="0.3">
      <c r="A75" s="7"/>
      <c r="B75" s="2"/>
      <c r="C75" s="2"/>
      <c r="D75" s="2"/>
      <c r="E75" s="33"/>
      <c r="F75" s="35"/>
    </row>
    <row r="76" spans="1:6" x14ac:dyDescent="0.3">
      <c r="A76" s="7"/>
      <c r="B76" s="2"/>
      <c r="C76" s="2"/>
      <c r="D76" s="2"/>
      <c r="E76" s="33"/>
      <c r="F76" s="35"/>
    </row>
  </sheetData>
  <mergeCells count="13">
    <mergeCell ref="A1:D1"/>
    <mergeCell ref="A2:D2"/>
    <mergeCell ref="A5:A12"/>
    <mergeCell ref="A46:A53"/>
    <mergeCell ref="J46:J55"/>
    <mergeCell ref="A55:A59"/>
    <mergeCell ref="A25:A32"/>
    <mergeCell ref="J25:J34"/>
    <mergeCell ref="A36:A43"/>
    <mergeCell ref="J36:J45"/>
    <mergeCell ref="J5:J14"/>
    <mergeCell ref="A15:A22"/>
    <mergeCell ref="J15:J2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779F-A700-4409-8E60-4A54475069CC}">
  <dimension ref="A1:J66"/>
  <sheetViews>
    <sheetView topLeftCell="A22" zoomScale="85" zoomScaleNormal="85" workbookViewId="0">
      <selection activeCell="B61" sqref="B61:B63"/>
    </sheetView>
  </sheetViews>
  <sheetFormatPr baseColWidth="10" defaultRowHeight="14.4" x14ac:dyDescent="0.3"/>
  <cols>
    <col min="1" max="1" width="10.33203125" bestFit="1" customWidth="1"/>
    <col min="2" max="2" width="55.5546875" bestFit="1" customWidth="1"/>
    <col min="3" max="3" width="6.44140625" bestFit="1" customWidth="1"/>
    <col min="4" max="4" width="12.21875" bestFit="1" customWidth="1"/>
    <col min="5" max="5" width="13.6640625" customWidth="1"/>
    <col min="6" max="6" width="13.88671875" bestFit="1" customWidth="1"/>
    <col min="7" max="7" width="18.109375" customWidth="1"/>
    <col min="8" max="9" width="23.5546875" bestFit="1" customWidth="1"/>
    <col min="10" max="10" width="42.21875" customWidth="1"/>
  </cols>
  <sheetData>
    <row r="1" spans="1:10" x14ac:dyDescent="0.3">
      <c r="A1" s="39" t="s">
        <v>9</v>
      </c>
      <c r="B1" s="39"/>
      <c r="C1" s="39"/>
      <c r="D1" s="39"/>
    </row>
    <row r="2" spans="1:10" x14ac:dyDescent="0.3">
      <c r="A2" s="39" t="s">
        <v>10</v>
      </c>
      <c r="B2" s="39"/>
      <c r="C2" s="39"/>
      <c r="D2" s="39"/>
      <c r="E2" s="4" t="s">
        <v>8</v>
      </c>
      <c r="F2" s="8">
        <v>2</v>
      </c>
    </row>
    <row r="3" spans="1:10" ht="43.8" customHeight="1" x14ac:dyDescent="0.3">
      <c r="A3" s="1" t="s">
        <v>1</v>
      </c>
      <c r="B3" s="3" t="s">
        <v>2</v>
      </c>
      <c r="C3" s="3" t="s">
        <v>0</v>
      </c>
      <c r="D3" s="1" t="s">
        <v>3</v>
      </c>
      <c r="E3" s="1" t="s">
        <v>4</v>
      </c>
      <c r="F3" s="1" t="s">
        <v>5</v>
      </c>
      <c r="G3" s="17" t="s">
        <v>25</v>
      </c>
      <c r="H3" s="17" t="s">
        <v>53</v>
      </c>
      <c r="I3" s="17" t="s">
        <v>54</v>
      </c>
      <c r="J3" s="17" t="s">
        <v>58</v>
      </c>
    </row>
    <row r="4" spans="1:10" ht="15" customHeight="1" thickBot="1" x14ac:dyDescent="0.35">
      <c r="A4" s="27"/>
      <c r="B4" s="9" t="s">
        <v>92</v>
      </c>
      <c r="C4" s="10"/>
      <c r="D4" s="10"/>
      <c r="E4" s="25">
        <v>482500</v>
      </c>
      <c r="F4" s="26">
        <v>482500</v>
      </c>
      <c r="I4" s="18"/>
      <c r="J4" s="31"/>
    </row>
    <row r="5" spans="1:10" ht="15.6" thickTop="1" thickBot="1" x14ac:dyDescent="0.35">
      <c r="A5" s="40">
        <v>45672</v>
      </c>
      <c r="B5" s="9" t="s">
        <v>100</v>
      </c>
      <c r="C5" s="10"/>
      <c r="D5" s="11"/>
      <c r="E5" s="6"/>
      <c r="F5" s="6"/>
      <c r="I5" s="18"/>
      <c r="J5" s="46"/>
    </row>
    <row r="6" spans="1:10" ht="15" thickTop="1" x14ac:dyDescent="0.3">
      <c r="A6" s="41"/>
      <c r="B6" s="2" t="s">
        <v>80</v>
      </c>
      <c r="C6" s="2"/>
      <c r="D6" s="2"/>
      <c r="E6" s="6">
        <v>5000</v>
      </c>
      <c r="F6" s="6"/>
      <c r="I6" s="28"/>
      <c r="J6" s="46"/>
    </row>
    <row r="7" spans="1:10" x14ac:dyDescent="0.3">
      <c r="A7" s="41"/>
      <c r="B7" s="2" t="s">
        <v>129</v>
      </c>
      <c r="C7" s="2"/>
      <c r="D7" s="2"/>
      <c r="E7" s="6">
        <v>6000</v>
      </c>
      <c r="F7" s="6"/>
      <c r="I7" s="18"/>
      <c r="J7" s="46"/>
    </row>
    <row r="8" spans="1:10" x14ac:dyDescent="0.3">
      <c r="A8" s="41"/>
      <c r="B8" s="2" t="s">
        <v>95</v>
      </c>
      <c r="C8" s="2"/>
      <c r="D8" s="62">
        <v>2</v>
      </c>
      <c r="E8" s="6"/>
      <c r="F8" s="6">
        <v>11000</v>
      </c>
      <c r="I8" s="18"/>
      <c r="J8" s="46"/>
    </row>
    <row r="9" spans="1:10" ht="15" thickBot="1" x14ac:dyDescent="0.35">
      <c r="A9" s="41"/>
      <c r="B9" s="2"/>
      <c r="C9" s="2"/>
      <c r="D9" s="2"/>
      <c r="E9" s="14"/>
      <c r="F9" s="15"/>
      <c r="I9" s="18"/>
      <c r="J9" s="46"/>
    </row>
    <row r="10" spans="1:10" ht="15" thickTop="1" x14ac:dyDescent="0.3">
      <c r="A10" s="41"/>
      <c r="B10" s="2" t="s">
        <v>96</v>
      </c>
      <c r="C10" s="2"/>
      <c r="D10" s="2"/>
      <c r="E10" s="23">
        <f>SUM(E6:E9)</f>
        <v>11000</v>
      </c>
      <c r="F10" s="23">
        <f>SUM(F6:F9)</f>
        <v>11000</v>
      </c>
      <c r="I10" s="28"/>
      <c r="J10" s="46"/>
    </row>
    <row r="11" spans="1:10" x14ac:dyDescent="0.3">
      <c r="A11" s="41"/>
      <c r="B11" s="2" t="s">
        <v>97</v>
      </c>
      <c r="C11" s="2"/>
      <c r="D11" s="2"/>
      <c r="E11" s="6"/>
      <c r="F11" s="6"/>
      <c r="I11" s="18"/>
      <c r="J11" s="46"/>
    </row>
    <row r="12" spans="1:10" x14ac:dyDescent="0.3">
      <c r="A12" s="42"/>
      <c r="B12" s="16"/>
      <c r="C12" s="16"/>
      <c r="D12" s="16"/>
      <c r="E12" s="13"/>
      <c r="F12" s="13"/>
      <c r="I12" s="18"/>
      <c r="J12" s="46"/>
    </row>
    <row r="13" spans="1:10" ht="15" thickBot="1" x14ac:dyDescent="0.35">
      <c r="A13" s="40">
        <v>45672</v>
      </c>
      <c r="B13" s="9" t="s">
        <v>98</v>
      </c>
      <c r="C13" s="10"/>
      <c r="D13" s="11"/>
      <c r="E13" s="6"/>
      <c r="F13" s="6"/>
      <c r="I13" s="29"/>
      <c r="J13" s="46"/>
    </row>
    <row r="14" spans="1:10" ht="15" thickTop="1" x14ac:dyDescent="0.3">
      <c r="A14" s="41"/>
      <c r="B14" s="2" t="s">
        <v>105</v>
      </c>
      <c r="C14" s="2"/>
      <c r="D14" s="2"/>
      <c r="E14" s="6">
        <v>75000</v>
      </c>
      <c r="F14" s="6"/>
      <c r="I14" s="18"/>
      <c r="J14" s="46"/>
    </row>
    <row r="15" spans="1:10" x14ac:dyDescent="0.3">
      <c r="A15" s="41"/>
      <c r="B15" s="2" t="s">
        <v>106</v>
      </c>
      <c r="C15" s="2"/>
      <c r="D15" s="2"/>
      <c r="E15" s="6"/>
      <c r="F15" s="6">
        <v>75000</v>
      </c>
      <c r="H15" s="36"/>
    </row>
    <row r="16" spans="1:10" x14ac:dyDescent="0.3">
      <c r="A16" s="41"/>
      <c r="B16" s="2"/>
      <c r="C16" s="2"/>
      <c r="D16" s="2"/>
      <c r="E16" s="6"/>
      <c r="F16" s="6"/>
    </row>
    <row r="17" spans="1:6" ht="15" thickBot="1" x14ac:dyDescent="0.35">
      <c r="A17" s="41"/>
      <c r="B17" s="2"/>
      <c r="C17" s="2"/>
      <c r="D17" s="2"/>
      <c r="E17" s="14"/>
      <c r="F17" s="15"/>
    </row>
    <row r="18" spans="1:6" ht="15" thickTop="1" x14ac:dyDescent="0.3">
      <c r="A18" s="41"/>
      <c r="B18" s="2" t="s">
        <v>96</v>
      </c>
      <c r="C18" s="2"/>
      <c r="D18" s="2"/>
      <c r="E18" s="23">
        <f>SUM(E14:E17)</f>
        <v>75000</v>
      </c>
      <c r="F18" s="23">
        <f>SUM(F14:F17)</f>
        <v>75000</v>
      </c>
    </row>
    <row r="19" spans="1:6" x14ac:dyDescent="0.3">
      <c r="A19" s="41"/>
      <c r="B19" s="2" t="s">
        <v>107</v>
      </c>
      <c r="C19" s="2"/>
      <c r="D19" s="2"/>
      <c r="E19" s="6"/>
      <c r="F19" s="6"/>
    </row>
    <row r="20" spans="1:6" ht="15" thickBot="1" x14ac:dyDescent="0.35">
      <c r="A20" s="40">
        <v>45672</v>
      </c>
      <c r="B20" s="9" t="s">
        <v>108</v>
      </c>
      <c r="C20" s="10"/>
      <c r="D20" s="11"/>
      <c r="E20" s="6"/>
      <c r="F20" s="6"/>
    </row>
    <row r="21" spans="1:6" ht="15" thickTop="1" x14ac:dyDescent="0.3">
      <c r="A21" s="41"/>
      <c r="B21" s="2" t="s">
        <v>106</v>
      </c>
      <c r="C21" s="2"/>
      <c r="D21" s="2"/>
      <c r="E21" s="6">
        <v>47000</v>
      </c>
      <c r="F21" s="6"/>
    </row>
    <row r="22" spans="1:6" x14ac:dyDescent="0.3">
      <c r="A22" s="41"/>
      <c r="B22" s="2" t="s">
        <v>109</v>
      </c>
      <c r="C22" s="2"/>
      <c r="D22" s="2"/>
      <c r="E22" s="6"/>
      <c r="F22" s="6">
        <v>47000</v>
      </c>
    </row>
    <row r="23" spans="1:6" x14ac:dyDescent="0.3">
      <c r="A23" s="41"/>
      <c r="B23" s="2"/>
      <c r="C23" s="2"/>
      <c r="D23" s="2"/>
      <c r="E23" s="6"/>
      <c r="F23" s="6"/>
    </row>
    <row r="24" spans="1:6" ht="15" thickBot="1" x14ac:dyDescent="0.35">
      <c r="A24" s="41"/>
      <c r="B24" s="2"/>
      <c r="C24" s="2"/>
      <c r="D24" s="2"/>
      <c r="E24" s="14"/>
      <c r="F24" s="15"/>
    </row>
    <row r="25" spans="1:6" ht="15" thickTop="1" x14ac:dyDescent="0.3">
      <c r="A25" s="41"/>
      <c r="B25" s="2" t="s">
        <v>96</v>
      </c>
      <c r="C25" s="2"/>
      <c r="D25" s="2"/>
      <c r="E25" s="23">
        <f>SUM(E21:E24)</f>
        <v>47000</v>
      </c>
      <c r="F25" s="23">
        <f>SUM(F21:F24)</f>
        <v>47000</v>
      </c>
    </row>
    <row r="26" spans="1:6" x14ac:dyDescent="0.3">
      <c r="A26" s="41"/>
      <c r="B26" s="2" t="s">
        <v>110</v>
      </c>
      <c r="C26" s="2"/>
      <c r="D26" s="2"/>
      <c r="E26" s="6"/>
      <c r="F26" s="6"/>
    </row>
    <row r="27" spans="1:6" ht="15" thickBot="1" x14ac:dyDescent="0.35">
      <c r="A27" s="48">
        <v>45672</v>
      </c>
      <c r="B27" s="9" t="s">
        <v>111</v>
      </c>
      <c r="C27" s="10"/>
      <c r="D27" s="11"/>
      <c r="E27" s="6"/>
      <c r="F27" s="6"/>
    </row>
    <row r="28" spans="1:6" ht="15" thickTop="1" x14ac:dyDescent="0.3">
      <c r="A28" s="49"/>
      <c r="B28" s="2" t="s">
        <v>106</v>
      </c>
      <c r="C28" s="2"/>
      <c r="D28" s="2"/>
      <c r="E28" s="6">
        <v>12750</v>
      </c>
      <c r="F28" s="6"/>
    </row>
    <row r="29" spans="1:6" x14ac:dyDescent="0.3">
      <c r="A29" s="49"/>
      <c r="B29" s="2" t="s">
        <v>80</v>
      </c>
      <c r="C29" s="2"/>
      <c r="D29" s="2"/>
      <c r="E29" s="6"/>
      <c r="F29" s="6">
        <v>6000</v>
      </c>
    </row>
    <row r="30" spans="1:6" x14ac:dyDescent="0.3">
      <c r="A30" s="49"/>
      <c r="B30" s="2" t="s">
        <v>94</v>
      </c>
      <c r="C30" s="2"/>
      <c r="D30" s="2"/>
      <c r="E30" s="6"/>
      <c r="F30" s="6">
        <v>6750</v>
      </c>
    </row>
    <row r="31" spans="1:6" ht="15" thickBot="1" x14ac:dyDescent="0.35">
      <c r="A31" s="49"/>
      <c r="B31" s="2"/>
      <c r="C31" s="2"/>
      <c r="D31" s="2"/>
      <c r="E31" s="14"/>
      <c r="F31" s="15"/>
    </row>
    <row r="32" spans="1:6" ht="15" thickTop="1" x14ac:dyDescent="0.3">
      <c r="A32" s="49"/>
      <c r="B32" s="2" t="s">
        <v>96</v>
      </c>
      <c r="C32" s="2"/>
      <c r="D32" s="2"/>
      <c r="E32" s="23">
        <f>SUM(E28:E31)</f>
        <v>12750</v>
      </c>
      <c r="F32" s="23">
        <f>SUM(F28:F31)</f>
        <v>12750</v>
      </c>
    </row>
    <row r="33" spans="1:6" x14ac:dyDescent="0.3">
      <c r="A33" s="49"/>
      <c r="B33" s="51" t="s">
        <v>112</v>
      </c>
      <c r="C33" s="2"/>
      <c r="D33" s="2"/>
      <c r="E33" s="6"/>
      <c r="F33" s="6"/>
    </row>
    <row r="34" spans="1:6" x14ac:dyDescent="0.3">
      <c r="A34" s="49"/>
      <c r="B34" s="51"/>
    </row>
    <row r="35" spans="1:6" ht="15" thickBot="1" x14ac:dyDescent="0.35">
      <c r="A35" s="48">
        <v>45672</v>
      </c>
      <c r="B35" s="9" t="s">
        <v>114</v>
      </c>
      <c r="C35" s="10"/>
      <c r="D35" s="11"/>
      <c r="E35" s="6"/>
      <c r="F35" s="6"/>
    </row>
    <row r="36" spans="1:6" ht="15" thickTop="1" x14ac:dyDescent="0.3">
      <c r="A36" s="49"/>
      <c r="B36" s="2" t="s">
        <v>115</v>
      </c>
      <c r="C36" s="2"/>
      <c r="D36" s="2"/>
      <c r="E36" s="6">
        <v>750</v>
      </c>
      <c r="F36" s="6"/>
    </row>
    <row r="37" spans="1:6" x14ac:dyDescent="0.3">
      <c r="A37" s="49"/>
      <c r="B37" s="2" t="s">
        <v>116</v>
      </c>
      <c r="C37" s="2"/>
      <c r="D37" s="2"/>
      <c r="E37" s="6"/>
      <c r="F37" s="6">
        <v>750</v>
      </c>
    </row>
    <row r="38" spans="1:6" x14ac:dyDescent="0.3">
      <c r="A38" s="49"/>
      <c r="B38" s="2"/>
      <c r="C38" s="2"/>
      <c r="D38" s="2"/>
      <c r="E38" s="6"/>
      <c r="F38" s="6"/>
    </row>
    <row r="39" spans="1:6" ht="15" thickBot="1" x14ac:dyDescent="0.35">
      <c r="A39" s="49"/>
      <c r="B39" s="2"/>
      <c r="C39" s="2"/>
      <c r="D39" s="2"/>
      <c r="E39" s="14"/>
      <c r="F39" s="15"/>
    </row>
    <row r="40" spans="1:6" ht="15" thickTop="1" x14ac:dyDescent="0.3">
      <c r="A40" s="49"/>
      <c r="B40" s="2" t="s">
        <v>96</v>
      </c>
      <c r="C40" s="2"/>
      <c r="D40" s="62">
        <v>2</v>
      </c>
      <c r="E40" s="23">
        <f>SUM(E36:E39)</f>
        <v>750</v>
      </c>
      <c r="F40" s="23">
        <f>SUM(F36:F39)</f>
        <v>750</v>
      </c>
    </row>
    <row r="41" spans="1:6" x14ac:dyDescent="0.3">
      <c r="A41" s="49"/>
      <c r="B41" s="51" t="s">
        <v>117</v>
      </c>
      <c r="C41" s="2"/>
      <c r="D41" s="2"/>
      <c r="E41" s="6"/>
      <c r="F41" s="6"/>
    </row>
    <row r="42" spans="1:6" x14ac:dyDescent="0.3">
      <c r="A42" s="49"/>
      <c r="B42" s="51"/>
    </row>
    <row r="43" spans="1:6" ht="15" thickBot="1" x14ac:dyDescent="0.35">
      <c r="A43" s="48">
        <v>45672</v>
      </c>
      <c r="B43" s="9" t="s">
        <v>118</v>
      </c>
      <c r="C43" s="10"/>
      <c r="D43" s="11"/>
      <c r="E43" s="6"/>
      <c r="F43" s="6"/>
    </row>
    <row r="44" spans="1:6" ht="15" thickTop="1" x14ac:dyDescent="0.3">
      <c r="A44" s="49"/>
      <c r="B44" s="2" t="s">
        <v>119</v>
      </c>
      <c r="C44" s="2"/>
      <c r="D44" s="2"/>
      <c r="E44" s="6">
        <v>11250</v>
      </c>
      <c r="F44" s="6"/>
    </row>
    <row r="45" spans="1:6" x14ac:dyDescent="0.3">
      <c r="A45" s="49"/>
      <c r="B45" s="2" t="s">
        <v>69</v>
      </c>
      <c r="C45" s="2"/>
      <c r="D45" s="2"/>
      <c r="E45" s="6"/>
      <c r="F45" s="6">
        <v>7500</v>
      </c>
    </row>
    <row r="46" spans="1:6" x14ac:dyDescent="0.3">
      <c r="A46" s="49"/>
      <c r="B46" s="2" t="s">
        <v>60</v>
      </c>
      <c r="C46" s="2"/>
      <c r="D46" s="62">
        <v>2</v>
      </c>
      <c r="E46" s="6"/>
      <c r="F46" s="6">
        <v>3750</v>
      </c>
    </row>
    <row r="47" spans="1:6" ht="15" thickBot="1" x14ac:dyDescent="0.35">
      <c r="A47" s="49"/>
      <c r="B47" s="2"/>
      <c r="C47" s="2"/>
      <c r="D47" s="2"/>
      <c r="E47" s="14"/>
      <c r="F47" s="15"/>
    </row>
    <row r="48" spans="1:6" ht="15" thickTop="1" x14ac:dyDescent="0.3">
      <c r="A48" s="49"/>
      <c r="B48" s="2" t="s">
        <v>96</v>
      </c>
      <c r="C48" s="2"/>
      <c r="D48" s="2"/>
      <c r="E48" s="23">
        <f>SUM(E44:E47)</f>
        <v>11250</v>
      </c>
      <c r="F48" s="23">
        <f>SUM(F44:F47)</f>
        <v>11250</v>
      </c>
    </row>
    <row r="49" spans="1:6" x14ac:dyDescent="0.3">
      <c r="A49" s="49"/>
      <c r="B49" s="50" t="s">
        <v>120</v>
      </c>
      <c r="C49" s="2"/>
      <c r="D49" s="2"/>
      <c r="E49" s="6"/>
      <c r="F49" s="6"/>
    </row>
    <row r="50" spans="1:6" x14ac:dyDescent="0.3">
      <c r="A50" s="49"/>
      <c r="B50" s="50"/>
    </row>
    <row r="51" spans="1:6" ht="15" thickBot="1" x14ac:dyDescent="0.35">
      <c r="A51" s="48">
        <v>45672</v>
      </c>
      <c r="B51" s="9" t="s">
        <v>122</v>
      </c>
      <c r="C51" s="10"/>
      <c r="D51" s="11"/>
      <c r="E51" s="6"/>
      <c r="F51" s="6"/>
    </row>
    <row r="52" spans="1:6" ht="15" thickTop="1" x14ac:dyDescent="0.3">
      <c r="A52" s="49"/>
      <c r="B52" s="2" t="s">
        <v>116</v>
      </c>
      <c r="C52" s="2"/>
      <c r="D52" s="2"/>
      <c r="E52" s="6">
        <v>420</v>
      </c>
      <c r="F52" s="6"/>
    </row>
    <row r="53" spans="1:6" x14ac:dyDescent="0.3">
      <c r="A53" s="49"/>
      <c r="B53" s="2" t="s">
        <v>60</v>
      </c>
      <c r="C53" s="2"/>
      <c r="D53" s="62">
        <v>2</v>
      </c>
      <c r="E53" s="6"/>
      <c r="F53" s="6">
        <v>420</v>
      </c>
    </row>
    <row r="54" spans="1:6" x14ac:dyDescent="0.3">
      <c r="A54" s="49"/>
      <c r="B54" s="2"/>
      <c r="C54" s="2"/>
      <c r="D54" s="2"/>
      <c r="E54" s="6"/>
      <c r="F54" s="6"/>
    </row>
    <row r="55" spans="1:6" ht="15" thickBot="1" x14ac:dyDescent="0.35">
      <c r="A55" s="49"/>
      <c r="B55" s="2"/>
      <c r="C55" s="2"/>
      <c r="D55" s="2"/>
      <c r="E55" s="14"/>
      <c r="F55" s="15"/>
    </row>
    <row r="56" spans="1:6" ht="15" thickTop="1" x14ac:dyDescent="0.3">
      <c r="A56" s="49"/>
      <c r="B56" s="2" t="s">
        <v>96</v>
      </c>
      <c r="C56" s="2"/>
      <c r="D56" s="2"/>
      <c r="E56" s="23">
        <f>SUM(E52:E55)</f>
        <v>420</v>
      </c>
      <c r="F56" s="23">
        <f>SUM(F52:F55)</f>
        <v>420</v>
      </c>
    </row>
    <row r="57" spans="1:6" x14ac:dyDescent="0.3">
      <c r="A57" s="49"/>
      <c r="B57" s="50" t="s">
        <v>123</v>
      </c>
      <c r="C57" s="2"/>
      <c r="D57" s="2"/>
      <c r="E57" s="6"/>
      <c r="F57" s="6"/>
    </row>
    <row r="58" spans="1:6" x14ac:dyDescent="0.3">
      <c r="A58" s="49"/>
      <c r="B58" s="50"/>
    </row>
    <row r="59" spans="1:6" ht="15" thickBot="1" x14ac:dyDescent="0.35">
      <c r="A59" s="48">
        <v>45672</v>
      </c>
      <c r="B59" s="9" t="s">
        <v>125</v>
      </c>
      <c r="C59" s="10"/>
      <c r="D59" s="11"/>
      <c r="E59" s="6"/>
      <c r="F59" s="6"/>
    </row>
    <row r="60" spans="1:6" ht="15" thickTop="1" x14ac:dyDescent="0.3">
      <c r="A60" s="49"/>
      <c r="B60" s="2" t="s">
        <v>80</v>
      </c>
      <c r="C60" s="2"/>
      <c r="D60" s="2"/>
      <c r="E60" s="6">
        <v>750</v>
      </c>
      <c r="F60" s="6"/>
    </row>
    <row r="61" spans="1:6" x14ac:dyDescent="0.3">
      <c r="A61" s="49"/>
      <c r="B61" s="2" t="s">
        <v>126</v>
      </c>
      <c r="C61" s="2"/>
      <c r="D61" s="2"/>
      <c r="E61" s="6">
        <v>210</v>
      </c>
      <c r="F61" s="6"/>
    </row>
    <row r="62" spans="1:6" x14ac:dyDescent="0.3">
      <c r="A62" s="49"/>
      <c r="B62" s="2" t="s">
        <v>127</v>
      </c>
      <c r="C62" s="2"/>
      <c r="D62" s="2"/>
      <c r="E62" s="6"/>
      <c r="F62" s="6">
        <v>749.78</v>
      </c>
    </row>
    <row r="63" spans="1:6" ht="15" thickBot="1" x14ac:dyDescent="0.35">
      <c r="A63" s="49"/>
      <c r="B63" s="2" t="s">
        <v>60</v>
      </c>
      <c r="C63" s="2"/>
      <c r="D63" s="62">
        <v>2</v>
      </c>
      <c r="E63" s="14"/>
      <c r="F63" s="15">
        <f>+E64-F62</f>
        <v>210.22000000000003</v>
      </c>
    </row>
    <row r="64" spans="1:6" ht="15" thickTop="1" x14ac:dyDescent="0.3">
      <c r="A64" s="49"/>
      <c r="B64" s="2" t="s">
        <v>96</v>
      </c>
      <c r="C64" s="2"/>
      <c r="D64" s="2"/>
      <c r="E64" s="23">
        <f>SUM(E60:E63)</f>
        <v>960</v>
      </c>
      <c r="F64" s="23">
        <f>SUM(F60:F63)</f>
        <v>960</v>
      </c>
    </row>
    <row r="65" spans="1:6" x14ac:dyDescent="0.3">
      <c r="A65" s="49"/>
      <c r="B65" s="50" t="s">
        <v>123</v>
      </c>
      <c r="C65" s="2"/>
      <c r="D65" s="2"/>
      <c r="E65" s="6"/>
      <c r="F65" s="6"/>
    </row>
    <row r="66" spans="1:6" x14ac:dyDescent="0.3">
      <c r="A66" s="49"/>
      <c r="B66" s="50"/>
    </row>
  </sheetData>
  <mergeCells count="16">
    <mergeCell ref="J5:J14"/>
    <mergeCell ref="A13:A19"/>
    <mergeCell ref="A20:A26"/>
    <mergeCell ref="A27:A34"/>
    <mergeCell ref="A1:D1"/>
    <mergeCell ref="A2:D2"/>
    <mergeCell ref="A5:A12"/>
    <mergeCell ref="A59:A66"/>
    <mergeCell ref="B65:B66"/>
    <mergeCell ref="B33:B34"/>
    <mergeCell ref="A35:A42"/>
    <mergeCell ref="B41:B42"/>
    <mergeCell ref="A43:A50"/>
    <mergeCell ref="B49:B50"/>
    <mergeCell ref="A51:A58"/>
    <mergeCell ref="B57:B5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B15A-9DE5-4D4E-89AF-B64AC1502CE6}">
  <dimension ref="A1:Q26"/>
  <sheetViews>
    <sheetView topLeftCell="A7" workbookViewId="0">
      <selection activeCell="D20" sqref="D20"/>
    </sheetView>
  </sheetViews>
  <sheetFormatPr baseColWidth="10" defaultRowHeight="14.4" x14ac:dyDescent="0.3"/>
  <cols>
    <col min="1" max="2" width="12.21875" bestFit="1" customWidth="1"/>
    <col min="3" max="3" width="11.6640625" bestFit="1" customWidth="1"/>
    <col min="4" max="5" width="12.21875" bestFit="1" customWidth="1"/>
    <col min="6" max="7" width="11.6640625" bestFit="1" customWidth="1"/>
    <col min="8" max="8" width="11.21875" bestFit="1" customWidth="1"/>
    <col min="9" max="9" width="11.6640625" bestFit="1" customWidth="1"/>
    <col min="10" max="11" width="12.21875" bestFit="1" customWidth="1"/>
    <col min="12" max="12" width="11.6640625" bestFit="1" customWidth="1"/>
    <col min="13" max="14" width="12.21875" bestFit="1" customWidth="1"/>
  </cols>
  <sheetData>
    <row r="1" spans="1:17" x14ac:dyDescent="0.3">
      <c r="A1" s="52" t="s">
        <v>30</v>
      </c>
      <c r="B1" s="39"/>
      <c r="D1" s="52" t="s">
        <v>101</v>
      </c>
      <c r="E1" s="39"/>
      <c r="G1" s="52" t="s">
        <v>102</v>
      </c>
      <c r="H1" s="39"/>
      <c r="J1" s="52" t="s">
        <v>103</v>
      </c>
      <c r="K1" s="39"/>
      <c r="M1" s="52" t="s">
        <v>104</v>
      </c>
      <c r="N1" s="39"/>
    </row>
    <row r="2" spans="1:17" x14ac:dyDescent="0.3">
      <c r="A2" s="18"/>
      <c r="B2" s="37">
        <v>30000</v>
      </c>
      <c r="C2" s="18"/>
      <c r="D2" s="18">
        <v>20000</v>
      </c>
      <c r="E2" s="37"/>
      <c r="F2" s="18"/>
      <c r="G2" s="18">
        <v>1000</v>
      </c>
      <c r="H2" s="37"/>
      <c r="I2" s="18"/>
      <c r="J2" s="18">
        <v>750</v>
      </c>
      <c r="K2" s="37"/>
      <c r="L2" s="18"/>
      <c r="M2" s="18">
        <v>75000</v>
      </c>
      <c r="N2" s="37"/>
    </row>
    <row r="3" spans="1:17" x14ac:dyDescent="0.3">
      <c r="A3" s="18"/>
      <c r="B3" s="37">
        <v>45000</v>
      </c>
      <c r="C3" s="18"/>
      <c r="D3" s="18">
        <v>27000</v>
      </c>
      <c r="E3" s="37"/>
      <c r="F3" s="18"/>
      <c r="G3" s="18">
        <v>5000</v>
      </c>
      <c r="H3" s="37"/>
      <c r="I3" s="18"/>
      <c r="J3" s="18">
        <v>6000</v>
      </c>
      <c r="K3" s="37"/>
      <c r="L3" s="18"/>
      <c r="M3" s="18"/>
      <c r="N3" s="37">
        <v>47000</v>
      </c>
    </row>
    <row r="4" spans="1:17" x14ac:dyDescent="0.3">
      <c r="A4" s="18">
        <v>75000</v>
      </c>
      <c r="B4" s="37"/>
      <c r="C4" s="18"/>
      <c r="D4" s="18"/>
      <c r="E4" s="37">
        <v>47000</v>
      </c>
      <c r="F4" s="18"/>
      <c r="G4" s="18"/>
      <c r="H4" s="37">
        <v>6000</v>
      </c>
      <c r="I4" s="18"/>
      <c r="J4" s="18"/>
      <c r="K4" s="37">
        <v>6750</v>
      </c>
      <c r="L4" s="18"/>
      <c r="M4" s="18">
        <v>12750</v>
      </c>
      <c r="N4" s="37"/>
    </row>
    <row r="5" spans="1:17" x14ac:dyDescent="0.3">
      <c r="A5" s="18"/>
      <c r="B5" s="37"/>
      <c r="C5" s="18"/>
      <c r="D5" s="18"/>
      <c r="E5" s="37"/>
      <c r="F5" s="18"/>
      <c r="G5" s="18"/>
      <c r="H5" s="37"/>
      <c r="I5" s="18"/>
      <c r="J5" s="18"/>
      <c r="K5" s="37"/>
      <c r="L5" s="18"/>
      <c r="M5" s="18"/>
      <c r="N5" s="37"/>
    </row>
    <row r="6" spans="1:17" x14ac:dyDescent="0.3">
      <c r="A6" s="18"/>
      <c r="B6" s="37"/>
      <c r="C6" s="18"/>
      <c r="D6" s="18"/>
      <c r="E6" s="37"/>
      <c r="F6" s="18"/>
      <c r="G6" s="18"/>
      <c r="H6" s="37"/>
      <c r="I6" s="18"/>
      <c r="J6" s="18"/>
      <c r="K6" s="37"/>
      <c r="L6" s="18"/>
      <c r="M6" s="18"/>
      <c r="N6" s="37"/>
    </row>
    <row r="7" spans="1:17" x14ac:dyDescent="0.3">
      <c r="A7" s="18"/>
      <c r="B7" s="37"/>
      <c r="C7" s="18"/>
      <c r="D7" s="18"/>
      <c r="E7" s="37"/>
      <c r="F7" s="18"/>
      <c r="G7" s="18"/>
      <c r="H7" s="37"/>
      <c r="I7" s="18"/>
      <c r="J7" s="18"/>
      <c r="K7" s="37"/>
      <c r="L7" s="18"/>
      <c r="M7" s="18"/>
      <c r="N7" s="37"/>
    </row>
    <row r="8" spans="1:17" x14ac:dyDescent="0.3">
      <c r="A8" s="18">
        <f>SUM(A2:A7)</f>
        <v>75000</v>
      </c>
      <c r="B8" s="18">
        <f t="shared" ref="B8:N8" si="0">SUM(B2:B7)</f>
        <v>75000</v>
      </c>
      <c r="C8" s="18">
        <f t="shared" si="0"/>
        <v>0</v>
      </c>
      <c r="D8" s="18">
        <f t="shared" si="0"/>
        <v>47000</v>
      </c>
      <c r="E8" s="18">
        <f t="shared" si="0"/>
        <v>47000</v>
      </c>
      <c r="F8" s="18">
        <f t="shared" si="0"/>
        <v>0</v>
      </c>
      <c r="G8" s="18">
        <f t="shared" si="0"/>
        <v>6000</v>
      </c>
      <c r="H8" s="18">
        <f t="shared" si="0"/>
        <v>6000</v>
      </c>
      <c r="I8" s="18">
        <f t="shared" si="0"/>
        <v>0</v>
      </c>
      <c r="J8" s="18">
        <f t="shared" si="0"/>
        <v>6750</v>
      </c>
      <c r="K8" s="18">
        <f t="shared" si="0"/>
        <v>6750</v>
      </c>
      <c r="L8" s="18">
        <f t="shared" si="0"/>
        <v>0</v>
      </c>
      <c r="M8" s="18">
        <f t="shared" si="0"/>
        <v>87750</v>
      </c>
      <c r="N8" s="18">
        <f t="shared" si="0"/>
        <v>47000</v>
      </c>
    </row>
    <row r="10" spans="1:17" x14ac:dyDescent="0.3">
      <c r="A10" s="52" t="s">
        <v>113</v>
      </c>
      <c r="B10" s="39"/>
      <c r="D10" s="52" t="s">
        <v>121</v>
      </c>
      <c r="E10" s="39"/>
      <c r="G10" s="52" t="s">
        <v>69</v>
      </c>
      <c r="H10" s="39"/>
      <c r="J10" s="52" t="s">
        <v>119</v>
      </c>
      <c r="K10" s="39"/>
      <c r="M10" s="52" t="s">
        <v>121</v>
      </c>
      <c r="N10" s="39"/>
      <c r="P10" s="52" t="s">
        <v>60</v>
      </c>
      <c r="Q10" s="39"/>
    </row>
    <row r="11" spans="1:17" x14ac:dyDescent="0.3">
      <c r="A11" s="18">
        <v>180</v>
      </c>
      <c r="B11" s="37">
        <v>750</v>
      </c>
      <c r="D11" s="18">
        <v>750</v>
      </c>
      <c r="E11" s="37"/>
      <c r="G11" s="18">
        <v>7500</v>
      </c>
      <c r="H11" s="37"/>
      <c r="J11" s="18"/>
      <c r="K11" s="37">
        <v>4500</v>
      </c>
      <c r="M11" s="18"/>
      <c r="N11" s="37">
        <v>400</v>
      </c>
      <c r="P11" s="18"/>
      <c r="Q11" s="37">
        <v>420</v>
      </c>
    </row>
    <row r="12" spans="1:17" x14ac:dyDescent="0.3">
      <c r="A12" s="18">
        <v>869.57</v>
      </c>
      <c r="B12" s="37"/>
      <c r="D12" s="18"/>
      <c r="E12" s="37"/>
      <c r="F12" s="38"/>
      <c r="G12" s="18"/>
      <c r="H12" s="37">
        <v>7500</v>
      </c>
      <c r="J12" s="18"/>
      <c r="K12" s="37">
        <v>6750</v>
      </c>
      <c r="M12" s="18"/>
      <c r="N12" s="37">
        <v>20</v>
      </c>
      <c r="P12" s="18"/>
      <c r="Q12" s="37"/>
    </row>
    <row r="13" spans="1:17" x14ac:dyDescent="0.3">
      <c r="A13" s="18">
        <v>450</v>
      </c>
      <c r="B13" s="37"/>
      <c r="D13" s="18"/>
      <c r="E13" s="37"/>
      <c r="G13" s="18"/>
      <c r="H13" s="37"/>
      <c r="J13" s="18">
        <v>11250</v>
      </c>
      <c r="K13" s="37"/>
      <c r="M13" s="18">
        <v>420</v>
      </c>
      <c r="N13" s="37"/>
      <c r="P13" s="18"/>
      <c r="Q13" s="37"/>
    </row>
    <row r="14" spans="1:17" x14ac:dyDescent="0.3">
      <c r="A14" s="18"/>
      <c r="B14" s="37"/>
      <c r="D14" s="18"/>
      <c r="E14" s="37"/>
      <c r="G14" s="18"/>
      <c r="H14" s="37"/>
      <c r="J14" s="18"/>
      <c r="K14" s="37"/>
      <c r="M14" s="18"/>
      <c r="N14" s="37"/>
      <c r="P14" s="18"/>
      <c r="Q14" s="37"/>
    </row>
    <row r="15" spans="1:17" x14ac:dyDescent="0.3">
      <c r="A15" s="18"/>
      <c r="B15" s="37"/>
      <c r="D15" s="18"/>
      <c r="E15" s="37"/>
      <c r="G15" s="18"/>
      <c r="H15" s="37"/>
      <c r="J15" s="18"/>
      <c r="K15" s="37"/>
      <c r="M15" s="18"/>
      <c r="N15" s="37"/>
      <c r="P15" s="18"/>
      <c r="Q15" s="37"/>
    </row>
    <row r="16" spans="1:17" x14ac:dyDescent="0.3">
      <c r="A16" s="18"/>
      <c r="B16" s="37"/>
      <c r="D16" s="18"/>
      <c r="E16" s="37"/>
      <c r="G16" s="18"/>
      <c r="H16" s="37"/>
      <c r="J16" s="18"/>
      <c r="K16" s="37"/>
      <c r="M16" s="18"/>
      <c r="N16" s="37"/>
      <c r="P16" s="18"/>
      <c r="Q16" s="37"/>
    </row>
    <row r="17" spans="1:17" x14ac:dyDescent="0.3">
      <c r="A17" s="18">
        <f>SUM(A11:A16)</f>
        <v>1499.5700000000002</v>
      </c>
      <c r="B17" s="18">
        <f t="shared" ref="B17" si="1">SUM(B11:B16)</f>
        <v>750</v>
      </c>
      <c r="D17" s="18">
        <f>SUM(D11:D16)</f>
        <v>750</v>
      </c>
      <c r="E17" s="18">
        <f t="shared" ref="E17" si="2">SUM(E11:E16)</f>
        <v>0</v>
      </c>
      <c r="G17" s="18">
        <f>SUM(G11:G16)</f>
        <v>7500</v>
      </c>
      <c r="H17" s="18">
        <f t="shared" ref="H17" si="3">SUM(H11:H16)</f>
        <v>7500</v>
      </c>
      <c r="J17" s="18">
        <f>SUM(J11:J16)</f>
        <v>11250</v>
      </c>
      <c r="K17" s="18">
        <f t="shared" ref="K17" si="4">SUM(K11:K16)</f>
        <v>11250</v>
      </c>
      <c r="M17" s="18">
        <f>SUM(M11:M16)</f>
        <v>420</v>
      </c>
      <c r="N17" s="18">
        <f t="shared" ref="N17" si="5">SUM(N11:N16)</f>
        <v>420</v>
      </c>
      <c r="P17" s="18">
        <f>SUM(P11:P16)</f>
        <v>0</v>
      </c>
      <c r="Q17" s="18">
        <f t="shared" ref="Q17" si="6">SUM(Q11:Q16)</f>
        <v>420</v>
      </c>
    </row>
    <row r="18" spans="1:17" x14ac:dyDescent="0.3">
      <c r="D18" s="36"/>
    </row>
    <row r="19" spans="1:17" x14ac:dyDescent="0.3">
      <c r="A19" s="52" t="s">
        <v>124</v>
      </c>
      <c r="B19" s="39"/>
      <c r="D19" s="52" t="s">
        <v>80</v>
      </c>
      <c r="E19" s="39"/>
      <c r="G19" s="52" t="s">
        <v>80</v>
      </c>
      <c r="H19" s="39"/>
    </row>
    <row r="20" spans="1:17" x14ac:dyDescent="0.3">
      <c r="A20" s="18">
        <v>90</v>
      </c>
      <c r="B20" s="37">
        <v>750</v>
      </c>
      <c r="D20" s="18">
        <v>750</v>
      </c>
      <c r="E20" s="37"/>
      <c r="G20" s="18">
        <v>750</v>
      </c>
      <c r="H20" s="37"/>
    </row>
    <row r="21" spans="1:17" x14ac:dyDescent="0.3">
      <c r="A21" s="18">
        <v>434.78</v>
      </c>
      <c r="B21" s="37"/>
      <c r="D21" s="18"/>
      <c r="E21" s="37"/>
      <c r="G21" s="18"/>
      <c r="H21" s="37"/>
    </row>
    <row r="22" spans="1:17" x14ac:dyDescent="0.3">
      <c r="A22" s="18">
        <v>225</v>
      </c>
      <c r="B22" s="37"/>
      <c r="D22" s="18"/>
      <c r="E22" s="37"/>
      <c r="G22" s="18"/>
      <c r="H22" s="37"/>
    </row>
    <row r="23" spans="1:17" x14ac:dyDescent="0.3">
      <c r="A23" s="18"/>
      <c r="B23" s="37"/>
      <c r="D23" s="18"/>
      <c r="E23" s="37"/>
      <c r="G23" s="18"/>
      <c r="H23" s="37"/>
    </row>
    <row r="24" spans="1:17" x14ac:dyDescent="0.3">
      <c r="A24" s="18"/>
      <c r="B24" s="37"/>
      <c r="D24" s="18"/>
      <c r="E24" s="37"/>
      <c r="G24" s="18"/>
      <c r="H24" s="37"/>
    </row>
    <row r="25" spans="1:17" x14ac:dyDescent="0.3">
      <c r="A25" s="18"/>
      <c r="B25" s="37"/>
      <c r="D25" s="18"/>
      <c r="E25" s="37"/>
      <c r="G25" s="18"/>
      <c r="H25" s="37"/>
    </row>
    <row r="26" spans="1:17" x14ac:dyDescent="0.3">
      <c r="A26" s="18">
        <f>SUM(A20:A25)</f>
        <v>749.78</v>
      </c>
      <c r="B26" s="18">
        <f t="shared" ref="B26" si="7">SUM(B20:B25)</f>
        <v>750</v>
      </c>
      <c r="D26" s="18">
        <f>SUM(D20:D25)</f>
        <v>750</v>
      </c>
      <c r="E26" s="18">
        <f t="shared" ref="E26" si="8">SUM(E20:E25)</f>
        <v>0</v>
      </c>
      <c r="G26" s="18">
        <f>SUM(G20:G25)</f>
        <v>750</v>
      </c>
      <c r="H26" s="18">
        <f t="shared" ref="H26" si="9">SUM(H20:H25)</f>
        <v>0</v>
      </c>
    </row>
  </sheetData>
  <mergeCells count="14">
    <mergeCell ref="P10:Q10"/>
    <mergeCell ref="A19:B19"/>
    <mergeCell ref="D19:E19"/>
    <mergeCell ref="G19:H19"/>
    <mergeCell ref="A1:B1"/>
    <mergeCell ref="D1:E1"/>
    <mergeCell ref="G1:H1"/>
    <mergeCell ref="J1:K1"/>
    <mergeCell ref="M1:N1"/>
    <mergeCell ref="A10:B10"/>
    <mergeCell ref="D10:E10"/>
    <mergeCell ref="G10:H10"/>
    <mergeCell ref="J10:K10"/>
    <mergeCell ref="M10:N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Folio#0001</vt:lpstr>
      <vt:lpstr>Folio#0002</vt:lpstr>
      <vt:lpstr>Folio#0003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Espinoza</dc:creator>
  <cp:lastModifiedBy>Ing. Espinoza</cp:lastModifiedBy>
  <dcterms:created xsi:type="dcterms:W3CDTF">2025-02-09T16:02:07Z</dcterms:created>
  <dcterms:modified xsi:type="dcterms:W3CDTF">2025-03-02T17:15:08Z</dcterms:modified>
</cp:coreProperties>
</file>