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13_ncr:1_{0C22387F-A992-8941-9581-48B4EBEA034D}" xr6:coauthVersionLast="45" xr6:coauthVersionMax="45" xr10:uidLastSave="{00000000-0000-0000-0000-000000000000}"/>
  <bookViews>
    <workbookView xWindow="760" yWindow="460" windowWidth="37640" windowHeight="21140" xr2:uid="{00000000-000D-0000-FFFF-FFFF00000000}"/>
  </bookViews>
  <sheets>
    <sheet name="Data Set S1" sheetId="22" r:id="rId1"/>
    <sheet name="Data Set S2" sheetId="11" r:id="rId2"/>
    <sheet name="Cas9_gRNAs" sheetId="23" r:id="rId3"/>
    <sheet name="Cas9_no-gRNAs" sheetId="30" r:id="rId4"/>
    <sheet name="no-Cas9_no-gRNAs" sheetId="32" r:id="rId5"/>
    <sheet name="Cas9HF1_gRNAs" sheetId="3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22" l="1"/>
  <c r="P25" i="22"/>
  <c r="Q35" i="22"/>
  <c r="P35" i="22"/>
  <c r="P25" i="11" l="1"/>
  <c r="Q25" i="11"/>
  <c r="P44" i="11"/>
  <c r="Q44" i="11"/>
  <c r="B32" i="22"/>
  <c r="B40" i="22"/>
  <c r="B41" i="22"/>
  <c r="N30" i="22"/>
  <c r="N31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25" i="22"/>
  <c r="N35" i="22"/>
  <c r="N36" i="22"/>
  <c r="N37" i="22"/>
  <c r="N38" i="22"/>
  <c r="N39" i="22"/>
  <c r="N40" i="22"/>
  <c r="N41" i="22"/>
  <c r="C40" i="22"/>
  <c r="C41" i="22"/>
  <c r="D40" i="22"/>
  <c r="D41" i="22"/>
  <c r="E40" i="22"/>
  <c r="E41" i="22"/>
  <c r="F40" i="22"/>
  <c r="F41" i="22"/>
  <c r="G40" i="22"/>
  <c r="G41" i="22"/>
  <c r="P29" i="22"/>
  <c r="Q29" i="22"/>
  <c r="Q30" i="22"/>
  <c r="P30" i="22"/>
  <c r="M40" i="22"/>
  <c r="M41" i="22"/>
  <c r="L40" i="22"/>
  <c r="L41" i="22"/>
  <c r="K40" i="22"/>
  <c r="K41" i="22"/>
  <c r="J40" i="22"/>
  <c r="J41" i="22"/>
  <c r="I40" i="22"/>
  <c r="I41" i="22"/>
  <c r="H40" i="22"/>
  <c r="H41" i="22"/>
  <c r="C25" i="22"/>
  <c r="D25" i="22"/>
  <c r="E25" i="22"/>
  <c r="F25" i="22"/>
  <c r="G25" i="22"/>
  <c r="N16" i="22"/>
  <c r="N17" i="22"/>
  <c r="N18" i="22"/>
  <c r="N19" i="22"/>
  <c r="N20" i="22"/>
  <c r="N21" i="22"/>
  <c r="N22" i="22"/>
  <c r="N23" i="22"/>
  <c r="N24" i="22"/>
  <c r="N25" i="22"/>
  <c r="P15" i="22"/>
  <c r="P16" i="22"/>
  <c r="Q15" i="22"/>
  <c r="Q16" i="22"/>
  <c r="P17" i="22"/>
  <c r="M25" i="22"/>
  <c r="L25" i="22"/>
  <c r="K25" i="22"/>
  <c r="J25" i="22"/>
  <c r="I25" i="22"/>
  <c r="H25" i="22"/>
  <c r="J34" i="11"/>
  <c r="K34" i="11"/>
  <c r="H34" i="11"/>
  <c r="I34" i="11"/>
  <c r="L34" i="11"/>
  <c r="M34" i="11"/>
  <c r="P20" i="11"/>
  <c r="Q20" i="11"/>
  <c r="P19" i="11"/>
  <c r="Q19" i="11"/>
  <c r="D34" i="11"/>
  <c r="E34" i="11"/>
  <c r="B34" i="11"/>
  <c r="C34" i="11"/>
  <c r="F34" i="11"/>
  <c r="G34" i="11"/>
  <c r="P18" i="11"/>
  <c r="Q18" i="11"/>
  <c r="P17" i="11"/>
  <c r="Q17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P15" i="11"/>
  <c r="Q15" i="11"/>
  <c r="N39" i="11"/>
  <c r="N40" i="11"/>
  <c r="N41" i="11"/>
  <c r="N42" i="11"/>
  <c r="N43" i="11"/>
  <c r="N44" i="11"/>
  <c r="N45" i="11"/>
  <c r="N46" i="11"/>
  <c r="N47" i="11"/>
  <c r="N50" i="11"/>
  <c r="N51" i="11"/>
  <c r="N52" i="11"/>
  <c r="N53" i="11"/>
  <c r="N54" i="11"/>
  <c r="N55" i="11"/>
  <c r="N56" i="11"/>
  <c r="N57" i="11"/>
  <c r="B47" i="11"/>
  <c r="B56" i="11"/>
  <c r="B57" i="11"/>
  <c r="C47" i="11"/>
  <c r="C56" i="11"/>
  <c r="C57" i="11"/>
  <c r="D47" i="11"/>
  <c r="D56" i="11"/>
  <c r="D57" i="11"/>
  <c r="E47" i="11"/>
  <c r="E56" i="11"/>
  <c r="E57" i="11"/>
  <c r="F47" i="11"/>
  <c r="F56" i="11"/>
  <c r="F57" i="11"/>
  <c r="G47" i="11"/>
  <c r="G56" i="11"/>
  <c r="G57" i="11"/>
  <c r="P38" i="11"/>
  <c r="Q38" i="11"/>
  <c r="M47" i="11"/>
  <c r="M56" i="11"/>
  <c r="M57" i="11"/>
  <c r="L47" i="11"/>
  <c r="L56" i="11"/>
  <c r="L57" i="11"/>
  <c r="K47" i="11"/>
  <c r="K56" i="11"/>
  <c r="K57" i="11"/>
  <c r="J47" i="11"/>
  <c r="J56" i="11"/>
  <c r="J57" i="11"/>
  <c r="I47" i="11"/>
  <c r="I56" i="11"/>
  <c r="I57" i="11"/>
  <c r="H47" i="11"/>
  <c r="H56" i="11"/>
  <c r="H57" i="11"/>
  <c r="P18" i="22"/>
  <c r="Q18" i="22"/>
  <c r="P20" i="22"/>
  <c r="Q20" i="22"/>
  <c r="P19" i="22"/>
  <c r="Q19" i="22"/>
  <c r="Q17" i="22"/>
  <c r="P39" i="11"/>
  <c r="Q39" i="11"/>
  <c r="P16" i="11"/>
  <c r="Q16" i="11"/>
</calcChain>
</file>

<file path=xl/sharedStrings.xml><?xml version="1.0" encoding="utf-8"?>
<sst xmlns="http://schemas.openxmlformats.org/spreadsheetml/2006/main" count="362" uniqueCount="108">
  <si>
    <t>R♂</t>
  </si>
  <si>
    <t>R♀</t>
  </si>
  <si>
    <t>WT♂</t>
  </si>
  <si>
    <t>WT♀</t>
  </si>
  <si>
    <t>Glossary</t>
  </si>
  <si>
    <t>Phenotype</t>
  </si>
  <si>
    <t>R = dsRed phenotype</t>
  </si>
  <si>
    <t>D = homing drive allele, with Cas9 and dsRed inserted in a disrupted EGFP gene</t>
  </si>
  <si>
    <t>R</t>
  </si>
  <si>
    <t>r1 = resistance allele, preserves target gene function</t>
  </si>
  <si>
    <t>r2 = resistance allele, disrupts target gene function</t>
  </si>
  <si>
    <t>WT</t>
  </si>
  <si>
    <t>r2/r2</t>
  </si>
  <si>
    <t>♀ = female</t>
  </si>
  <si>
    <t>♂ = male</t>
  </si>
  <si>
    <t>all listed progeny are derived from a single gene drive insect</t>
  </si>
  <si>
    <t>Rate</t>
  </si>
  <si>
    <t>p-value</t>
  </si>
  <si>
    <t>Comparison</t>
  </si>
  <si>
    <t>Insect</t>
  </si>
  <si>
    <t>Total</t>
  </si>
  <si>
    <t>Drive Inheritance Rate</t>
  </si>
  <si>
    <t>&lt;0.0001***</t>
  </si>
  <si>
    <t>Drive inheritance compared to Mendelian expectation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</si>
  <si>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</si>
  <si>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</si>
  <si>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</si>
  <si>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</si>
  <si>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</si>
  <si>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</si>
  <si>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</si>
  <si>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</si>
  <si>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</si>
  <si>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</si>
  <si>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</si>
  <si>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</si>
  <si>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</si>
  <si>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</si>
  <si>
    <t>G = EGFP phenotype</t>
  </si>
  <si>
    <t>Data Set S1</t>
  </si>
  <si>
    <t>Fisher's exact test is used for all statistical comparisons, *p&lt;0.05, **p&lt;0.01, ***p&lt;0.001</t>
  </si>
  <si>
    <t>D/D, D/r2</t>
  </si>
  <si>
    <t>RG</t>
  </si>
  <si>
    <t>m = mosaic for EGFP phenotype</t>
  </si>
  <si>
    <t>r2m = mosaic for r2 allele</t>
  </si>
  <si>
    <t>G</t>
  </si>
  <si>
    <t>EGFP = target allele</t>
  </si>
  <si>
    <t>Rm</t>
  </si>
  <si>
    <t>D/r2m</t>
  </si>
  <si>
    <t>m</t>
  </si>
  <si>
    <t>r2/r2m, r2m/r2m</t>
  </si>
  <si>
    <t>Progeny of D/EGFP females and EGFP/EGFP males</t>
  </si>
  <si>
    <t>RG♂</t>
  </si>
  <si>
    <t>Rm♂</t>
  </si>
  <si>
    <t>G♂</t>
  </si>
  <si>
    <t>m♂</t>
  </si>
  <si>
    <t>RG♀</t>
  </si>
  <si>
    <t>Rm♀</t>
  </si>
  <si>
    <t>G♀</t>
  </si>
  <si>
    <t>m♀</t>
  </si>
  <si>
    <t>Drive Conversion Rate</t>
  </si>
  <si>
    <t>Embryo r2 allele formation rate in flies inheriting a drive allele compared to flies not inheriting a drive allele</t>
  </si>
  <si>
    <t>Embryo r2 Allele Formation Rate in Flies Inheriting a Drive Allele</t>
  </si>
  <si>
    <t>Embryo r2 Allele Mosaicism Rate in Flies Inheriting a Drive Allele</t>
  </si>
  <si>
    <t>Embryo r2 Allele Formation Rate in Flies Not Inheriting a Drive Allele</t>
  </si>
  <si>
    <t>Embryo r2 Allele Mosaicism Rate in Flies Not Inheriting a Drive Allele</t>
  </si>
  <si>
    <t>Progeny of D/EGFP males and EGFP/EGFP females</t>
  </si>
  <si>
    <t>Genotypes (for combinations of targets and drives with 1-gRNA)</t>
  </si>
  <si>
    <t>EGFP/EGFP, EGFP/r1, EGFP/r2, r1/r1, r1/r2, EGFP/r2m, r1/r2m</t>
  </si>
  <si>
    <t>D/EGFP, D/r1</t>
  </si>
  <si>
    <t>+ = wild type allele (no target allele)</t>
  </si>
  <si>
    <t>Progeny of D/EGFP males and +/+ females</t>
  </si>
  <si>
    <t>WT = wild type phenotype</t>
  </si>
  <si>
    <t>subtotal</t>
  </si>
  <si>
    <t>#14</t>
  </si>
  <si>
    <t>#15</t>
  </si>
  <si>
    <t>#16</t>
  </si>
  <si>
    <t>#17</t>
  </si>
  <si>
    <t>#18</t>
  </si>
  <si>
    <t>Data Set S2</t>
  </si>
  <si>
    <t>Drive inheritance compared to female heterozygotes</t>
  </si>
  <si>
    <t>Standard error</t>
  </si>
  <si>
    <t>Alternate Analysis (linear regression with binomial model)</t>
  </si>
  <si>
    <t>Note: this data set is also included in the study "Computational and experimental performance of CRISPR homing gene drive strategies with multiplexed gRNAs"</t>
  </si>
  <si>
    <t>1-gRNA drive with U6:3 promoter/gRNA gene and standard Cas9</t>
  </si>
  <si>
    <t>1-gRNA drive with U6:3 promoter/gRNA gene and Cas9HF1</t>
  </si>
  <si>
    <t>Drive inheritance compared to standard Cas9 flies</t>
  </si>
  <si>
    <t>Embryo r2 allele formation rate compared to standard Cas9 flies</t>
  </si>
  <si>
    <t>date</t>
  </si>
  <si>
    <t>gg</t>
  </si>
  <si>
    <t>rg</t>
  </si>
  <si>
    <t>rr</t>
  </si>
  <si>
    <t>rg = heterozygotes</t>
  </si>
  <si>
    <t>rr = construct homozygotes</t>
  </si>
  <si>
    <t>gg = EGFP homozygotes</t>
  </si>
  <si>
    <t>Cas9_gRNAs, replicate 3</t>
  </si>
  <si>
    <t>Cas9_gRNAs, replicate 4</t>
  </si>
  <si>
    <t>Cas9_gRNAs, replicate 5</t>
  </si>
  <si>
    <t>Cas9_gRNAs, replicate 6</t>
  </si>
  <si>
    <t>Cas9_gRNAs, replicate 7</t>
  </si>
  <si>
    <t>Cas9_no-gRNAs, replicate 1</t>
  </si>
  <si>
    <t>Cas9_no-gRNAs, replicate 2</t>
  </si>
  <si>
    <t>no-Cas9_no-gRNAs, replicate 1</t>
  </si>
  <si>
    <t>no-Cas9_no-gRNAs, replicate 2</t>
  </si>
  <si>
    <t>Cas9_gRNAs replicate 1</t>
  </si>
  <si>
    <t>Cas9_gRNAs replicate 2</t>
  </si>
  <si>
    <t>Cas9HF1_gRNAs, replicate 2</t>
  </si>
  <si>
    <t>Cas9HF1_gRNAs, replicate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</si>
</sst>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/>
    <xf numFmtId="10" fontId="5" fillId="0" borderId="0" xfId="0" applyNumberFormat="1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5" fillId="0" borderId="0" xfId="0" quotePrefix="1" applyFont="1"/>
    <xf numFmtId="10" fontId="5" fillId="0" borderId="0" xfId="1" applyNumberFormat="1" applyFont="1"/>
    <xf numFmtId="0" fontId="3" fillId="0" borderId="0" xfId="2"/>
    <xf numFmtId="164" fontId="3" fillId="0" borderId="0" xfId="2" applyNumberFormat="1"/>
    <xf numFmtId="0" fontId="2" fillId="0" borderId="0" xfId="2" applyFont="1"/>
    <xf numFmtId="0" fontId="9" fillId="0" borderId="0" xfId="0" applyFont="1"/>
    <xf numFmtId="0" fontId="10" fillId="0" borderId="0" xfId="2" applyFont="1"/>
    <xf numFmtId="164" fontId="10" fillId="0" borderId="0" xfId="2" applyNumberFormat="1" applyFont="1"/>
    <xf numFmtId="0" fontId="10" fillId="0" borderId="0" xfId="2" applyFont="1" applyBorder="1"/>
    <xf numFmtId="164" fontId="10" fillId="0" borderId="0" xfId="2" applyNumberFormat="1" applyFont="1" applyBorder="1"/>
    <xf numFmtId="0" fontId="3" fillId="0" borderId="0" xfId="2" applyBorder="1"/>
    <xf numFmtId="164" fontId="3" fillId="0" borderId="0" xfId="2" applyNumberFormat="1" applyBorder="1"/>
    <xf numFmtId="0" fontId="3" fillId="0" borderId="1" xfId="2" applyBorder="1"/>
    <xf numFmtId="164" fontId="3" fillId="0" borderId="1" xfId="2" applyNumberFormat="1" applyBorder="1"/>
    <xf numFmtId="0" fontId="10" fillId="0" borderId="0" xfId="2" applyFont="1" applyAlignment="1">
      <alignment vertical="center" textRotation="90"/>
    </xf>
    <xf numFmtId="0" fontId="1" fillId="0" borderId="0" xfId="2" applyFont="1" applyBorder="1"/>
    <xf numFmtId="164" fontId="1" fillId="0" borderId="0" xfId="2" applyNumberFormat="1" applyFont="1" applyBorder="1"/>
    <xf numFmtId="0" fontId="1" fillId="0" borderId="1" xfId="2" applyFont="1" applyBorder="1"/>
    <xf numFmtId="164" fontId="1" fillId="0" borderId="1" xfId="2" applyNumberFormat="1" applyFont="1" applyBorder="1"/>
    <xf numFmtId="0" fontId="10" fillId="0" borderId="0" xfId="2" applyFont="1" applyBorder="1" applyAlignment="1">
      <alignment horizontal="center" vertical="center" textRotation="90"/>
    </xf>
    <xf numFmtId="0" fontId="10" fillId="0" borderId="1" xfId="2" applyFont="1" applyBorder="1" applyAlignment="1">
      <alignment horizontal="center" vertical="center" textRotation="90"/>
    </xf>
    <xf numFmtId="0" fontId="10" fillId="0" borderId="0" xfId="2" applyFont="1" applyAlignment="1">
      <alignment horizontal="center" vertical="center" textRotation="90"/>
    </xf>
    <xf numFmtId="0" fontId="10" fillId="0" borderId="0" xfId="2" applyFont="1" applyBorder="1" applyAlignment="1">
      <alignment horizontal="center" textRotation="90"/>
    </xf>
    <xf numFmtId="0" fontId="10" fillId="0" borderId="1" xfId="2" applyFont="1" applyBorder="1" applyAlignment="1">
      <alignment horizontal="center" textRotation="90"/>
    </xf>
  </cellXfs>
  <cellStyles count="3">
    <cellStyle name="Normal" xfId="0" builtinId="0"/>
    <cellStyle name="Normal 2" xfId="2" xr:uid="{46195DD0-2803-B14A-9B23-13DF55E24E42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7804-0D0B-4074-8A58-425DC9F96D96}">
  <dimension ref="A1:Z81"/>
  <sheetViews>
    <sheetView tabSelected="1" zoomScaleNormal="100" workbookViewId="0">
      <selection activeCell="X33" sqref="X33"/>
    </sheetView>
  </sheetViews>
  <sheetFormatPr baseColWidth="10" defaultColWidth="9.1640625" defaultRowHeight="16" x14ac:dyDescent="0.2"/>
  <cols>
    <col min="1" max="22" width="9.1640625" style="3"/>
    <col min="23" max="23" width="12" style="3" bestFit="1" customWidth="1"/>
    <col min="24" max="16384" width="9.1640625" style="3"/>
  </cols>
  <sheetData>
    <row r="1" spans="1:26" x14ac:dyDescent="0.2">
      <c r="A1" s="5" t="s">
        <v>39</v>
      </c>
    </row>
    <row r="3" spans="1:26" x14ac:dyDescent="0.2">
      <c r="A3" s="1" t="s">
        <v>4</v>
      </c>
      <c r="C3" s="6"/>
      <c r="D3" s="3" t="s">
        <v>40</v>
      </c>
      <c r="K3" s="6"/>
      <c r="L3" s="6"/>
      <c r="M3" s="3" t="s">
        <v>5</v>
      </c>
      <c r="N3" s="3" t="s">
        <v>67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 t="s">
        <v>6</v>
      </c>
      <c r="E4" s="3" t="s">
        <v>7</v>
      </c>
      <c r="M4" s="3" t="s">
        <v>8</v>
      </c>
      <c r="N4" s="3" t="s">
        <v>41</v>
      </c>
    </row>
    <row r="5" spans="1:26" x14ac:dyDescent="0.2">
      <c r="A5" s="1" t="s">
        <v>38</v>
      </c>
      <c r="E5" s="3" t="s">
        <v>9</v>
      </c>
      <c r="M5" s="3" t="s">
        <v>42</v>
      </c>
      <c r="N5" s="3" t="s">
        <v>69</v>
      </c>
    </row>
    <row r="6" spans="1:26" x14ac:dyDescent="0.2">
      <c r="A6" s="1" t="s">
        <v>43</v>
      </c>
      <c r="E6" s="3" t="s">
        <v>10</v>
      </c>
      <c r="M6" s="3" t="s">
        <v>11</v>
      </c>
      <c r="N6" s="3" t="s">
        <v>12</v>
      </c>
    </row>
    <row r="7" spans="1:26" x14ac:dyDescent="0.2">
      <c r="A7" s="3" t="s">
        <v>72</v>
      </c>
      <c r="E7" s="3" t="s">
        <v>44</v>
      </c>
      <c r="M7" s="3" t="s">
        <v>45</v>
      </c>
      <c r="N7" s="3" t="s">
        <v>68</v>
      </c>
    </row>
    <row r="8" spans="1:26" x14ac:dyDescent="0.2">
      <c r="A8" s="2" t="s">
        <v>13</v>
      </c>
      <c r="E8" s="3" t="s">
        <v>46</v>
      </c>
      <c r="M8" s="3" t="s">
        <v>47</v>
      </c>
      <c r="N8" s="3" t="s">
        <v>48</v>
      </c>
    </row>
    <row r="9" spans="1:26" x14ac:dyDescent="0.2">
      <c r="A9" s="2" t="s">
        <v>14</v>
      </c>
      <c r="E9" s="9" t="s">
        <v>70</v>
      </c>
      <c r="M9" s="3" t="s">
        <v>49</v>
      </c>
      <c r="N9" s="3" t="s">
        <v>50</v>
      </c>
    </row>
    <row r="10" spans="1:26" x14ac:dyDescent="0.2">
      <c r="E10" s="3" t="s">
        <v>15</v>
      </c>
    </row>
    <row r="12" spans="1:26" x14ac:dyDescent="0.2">
      <c r="A12" s="5" t="s">
        <v>85</v>
      </c>
    </row>
    <row r="14" spans="1:26" x14ac:dyDescent="0.2">
      <c r="A14" s="5" t="s">
        <v>51</v>
      </c>
      <c r="K14" s="6"/>
      <c r="L14" s="6"/>
      <c r="M14" s="6"/>
      <c r="N14" s="6"/>
      <c r="O14" s="6"/>
      <c r="P14" s="3" t="s">
        <v>16</v>
      </c>
      <c r="Q14" s="3" t="s">
        <v>81</v>
      </c>
      <c r="R14" s="5"/>
      <c r="X14" s="3" t="s">
        <v>17</v>
      </c>
      <c r="Y14" s="5" t="s">
        <v>18</v>
      </c>
    </row>
    <row r="15" spans="1:26" x14ac:dyDescent="0.2">
      <c r="A15" s="5" t="s">
        <v>19</v>
      </c>
      <c r="B15" s="5" t="s">
        <v>52</v>
      </c>
      <c r="C15" s="5" t="s">
        <v>56</v>
      </c>
      <c r="D15" s="5" t="s">
        <v>53</v>
      </c>
      <c r="E15" s="5" t="s">
        <v>57</v>
      </c>
      <c r="F15" s="5" t="s">
        <v>0</v>
      </c>
      <c r="G15" s="5" t="s">
        <v>1</v>
      </c>
      <c r="H15" s="5" t="s">
        <v>54</v>
      </c>
      <c r="I15" s="5" t="s">
        <v>58</v>
      </c>
      <c r="J15" s="5" t="s">
        <v>55</v>
      </c>
      <c r="K15" s="5" t="s">
        <v>59</v>
      </c>
      <c r="L15" s="5" t="s">
        <v>2</v>
      </c>
      <c r="M15" s="5" t="s">
        <v>3</v>
      </c>
      <c r="N15" s="5" t="s">
        <v>20</v>
      </c>
      <c r="P15" s="4">
        <f>SUM(B25:G25)/N25</f>
        <v>0.90013495276653166</v>
      </c>
      <c r="Q15" s="4">
        <f>SQRT(P15*(1-P15)/N25)</f>
        <v>1.1014162124603575E-2</v>
      </c>
      <c r="R15" s="3" t="s">
        <v>21</v>
      </c>
      <c r="X15" s="7" t="s">
        <v>22</v>
      </c>
      <c r="Y15" s="3" t="s">
        <v>23</v>
      </c>
    </row>
    <row r="16" spans="1:26" x14ac:dyDescent="0.2">
      <c r="A16" s="3" t="s">
        <v>24</v>
      </c>
      <c r="C16" s="3">
        <v>1</v>
      </c>
      <c r="D16" s="3">
        <v>1</v>
      </c>
      <c r="E16" s="3">
        <v>3</v>
      </c>
      <c r="F16" s="3">
        <v>36</v>
      </c>
      <c r="G16" s="3">
        <v>40</v>
      </c>
      <c r="L16" s="3">
        <v>6</v>
      </c>
      <c r="M16" s="3">
        <v>8</v>
      </c>
      <c r="N16" s="3">
        <f>SUM(B16:M16)</f>
        <v>95</v>
      </c>
      <c r="O16" s="8"/>
      <c r="P16" s="4">
        <f>2*(P15-0.5)</f>
        <v>0.80026990553306332</v>
      </c>
      <c r="Q16" s="4">
        <f>2*Q15</f>
        <v>2.202832424920715E-2</v>
      </c>
      <c r="R16" s="3" t="s">
        <v>60</v>
      </c>
      <c r="X16" s="7">
        <v>0.32100000000000001</v>
      </c>
      <c r="Y16" s="3" t="s">
        <v>86</v>
      </c>
    </row>
    <row r="17" spans="1:25" x14ac:dyDescent="0.2">
      <c r="A17" s="3" t="s">
        <v>25</v>
      </c>
      <c r="B17" s="3">
        <v>1</v>
      </c>
      <c r="D17" s="3">
        <v>1</v>
      </c>
      <c r="F17" s="3">
        <v>52</v>
      </c>
      <c r="G17" s="3">
        <v>45</v>
      </c>
      <c r="L17" s="3">
        <v>2</v>
      </c>
      <c r="N17" s="3">
        <f t="shared" ref="N17:N24" si="0">SUM(B17:M17)</f>
        <v>101</v>
      </c>
      <c r="O17" s="8"/>
      <c r="P17" s="4">
        <f>SUM(F25:G25)/SUM(B25:G25)</f>
        <v>0.95352323838080955</v>
      </c>
      <c r="Q17" s="4">
        <f>SQRT(P17*(1-P17)/SUM(B25:G25))</f>
        <v>8.1511831950420253E-3</v>
      </c>
      <c r="R17" s="3" t="s">
        <v>62</v>
      </c>
      <c r="X17" s="7">
        <v>0.39560000000000001</v>
      </c>
      <c r="Y17" s="3" t="s">
        <v>87</v>
      </c>
    </row>
    <row r="18" spans="1:25" x14ac:dyDescent="0.2">
      <c r="A18" s="3" t="s">
        <v>26</v>
      </c>
      <c r="C18" s="3">
        <v>1</v>
      </c>
      <c r="E18" s="3">
        <v>2</v>
      </c>
      <c r="F18" s="3">
        <v>19</v>
      </c>
      <c r="G18" s="3">
        <v>50</v>
      </c>
      <c r="L18" s="3">
        <v>7</v>
      </c>
      <c r="M18" s="3">
        <v>5</v>
      </c>
      <c r="N18" s="3">
        <f t="shared" si="0"/>
        <v>84</v>
      </c>
      <c r="O18" s="8"/>
      <c r="P18" s="4">
        <f>SUM(D25:E25)/SUM(B25:G25)</f>
        <v>2.8485757121439279E-2</v>
      </c>
      <c r="Q18" s="4">
        <f>SQRT(P18*(1-P18)/SUM(B25:G25))</f>
        <v>6.4413300472493775E-3</v>
      </c>
      <c r="R18" s="3" t="s">
        <v>63</v>
      </c>
      <c r="X18" s="7"/>
    </row>
    <row r="19" spans="1:25" x14ac:dyDescent="0.2">
      <c r="A19" s="3" t="s">
        <v>27</v>
      </c>
      <c r="C19" s="3">
        <v>1</v>
      </c>
      <c r="F19" s="3">
        <v>22</v>
      </c>
      <c r="G19" s="3">
        <v>17</v>
      </c>
      <c r="K19" s="3">
        <v>1</v>
      </c>
      <c r="L19" s="3">
        <v>3</v>
      </c>
      <c r="M19" s="3">
        <v>2</v>
      </c>
      <c r="N19" s="3">
        <f t="shared" si="0"/>
        <v>46</v>
      </c>
      <c r="O19" s="8"/>
      <c r="P19" s="4">
        <f>SUM(L25:M25)/SUM(H25:M25)</f>
        <v>0.95945945945945943</v>
      </c>
      <c r="Q19" s="4">
        <f>SQRT(P19*(1-P19)/SUM(H25:M25))</f>
        <v>2.2926735577328078E-2</v>
      </c>
      <c r="R19" s="3" t="s">
        <v>64</v>
      </c>
      <c r="X19" s="4"/>
    </row>
    <row r="20" spans="1:25" x14ac:dyDescent="0.2">
      <c r="A20" s="3" t="s">
        <v>28</v>
      </c>
      <c r="B20" s="3">
        <v>1</v>
      </c>
      <c r="D20" s="3">
        <v>1</v>
      </c>
      <c r="F20" s="3">
        <v>14</v>
      </c>
      <c r="G20" s="3">
        <v>7</v>
      </c>
      <c r="L20" s="3">
        <v>1</v>
      </c>
      <c r="N20" s="3">
        <f t="shared" si="0"/>
        <v>24</v>
      </c>
      <c r="P20" s="4">
        <f>SUM(J25:K25)/SUM(H25:M25)</f>
        <v>4.0540540540540543E-2</v>
      </c>
      <c r="Q20" s="4">
        <f>SQRT(P20*(1-P20)/SUM(H25:M25))</f>
        <v>2.2926735577328071E-2</v>
      </c>
      <c r="R20" s="3" t="s">
        <v>65</v>
      </c>
    </row>
    <row r="21" spans="1:25" x14ac:dyDescent="0.2">
      <c r="A21" s="3" t="s">
        <v>29</v>
      </c>
      <c r="D21" s="3">
        <v>2</v>
      </c>
      <c r="E21" s="3">
        <v>1</v>
      </c>
      <c r="F21" s="3">
        <v>27</v>
      </c>
      <c r="G21" s="3">
        <v>28</v>
      </c>
      <c r="L21" s="3">
        <v>2</v>
      </c>
      <c r="M21" s="3">
        <v>5</v>
      </c>
      <c r="N21" s="3">
        <f t="shared" si="0"/>
        <v>65</v>
      </c>
    </row>
    <row r="22" spans="1:25" x14ac:dyDescent="0.2">
      <c r="A22" s="3" t="s">
        <v>30</v>
      </c>
      <c r="B22" s="3">
        <v>2</v>
      </c>
      <c r="C22" s="3">
        <v>2</v>
      </c>
      <c r="E22" s="3">
        <v>1</v>
      </c>
      <c r="F22" s="3">
        <v>55</v>
      </c>
      <c r="G22" s="3">
        <v>53</v>
      </c>
      <c r="K22" s="3">
        <v>1</v>
      </c>
      <c r="L22" s="3">
        <v>14</v>
      </c>
      <c r="M22" s="3">
        <v>8</v>
      </c>
      <c r="N22" s="3">
        <f t="shared" si="0"/>
        <v>136</v>
      </c>
      <c r="P22" s="3" t="s">
        <v>82</v>
      </c>
    </row>
    <row r="23" spans="1:25" x14ac:dyDescent="0.2">
      <c r="A23" s="3" t="s">
        <v>31</v>
      </c>
      <c r="B23" s="3">
        <v>2</v>
      </c>
      <c r="D23" s="3">
        <v>3</v>
      </c>
      <c r="E23" s="3">
        <v>1</v>
      </c>
      <c r="F23" s="3">
        <v>39</v>
      </c>
      <c r="G23" s="3">
        <v>45</v>
      </c>
      <c r="J23" s="3">
        <v>1</v>
      </c>
      <c r="L23" s="3">
        <v>1</v>
      </c>
      <c r="M23" s="3">
        <v>2</v>
      </c>
      <c r="N23" s="3">
        <f t="shared" si="0"/>
        <v>94</v>
      </c>
      <c r="P23" s="3" t="s">
        <v>16</v>
      </c>
      <c r="Q23" s="3" t="s">
        <v>81</v>
      </c>
    </row>
    <row r="24" spans="1:25" x14ac:dyDescent="0.2">
      <c r="A24" s="3" t="s">
        <v>32</v>
      </c>
      <c r="C24" s="3">
        <v>1</v>
      </c>
      <c r="D24" s="3">
        <v>2</v>
      </c>
      <c r="E24" s="3">
        <v>1</v>
      </c>
      <c r="F24" s="3">
        <v>42</v>
      </c>
      <c r="G24" s="3">
        <v>45</v>
      </c>
      <c r="L24" s="3">
        <v>2</v>
      </c>
      <c r="M24" s="3">
        <v>3</v>
      </c>
      <c r="N24" s="3">
        <f t="shared" si="0"/>
        <v>96</v>
      </c>
      <c r="P24" s="4">
        <v>0.91400000000000003</v>
      </c>
      <c r="Q24" s="4">
        <v>1.95E-2</v>
      </c>
      <c r="R24" s="3" t="s">
        <v>21</v>
      </c>
    </row>
    <row r="25" spans="1:25" x14ac:dyDescent="0.2">
      <c r="A25" s="6" t="s">
        <v>37</v>
      </c>
      <c r="B25" s="6">
        <f t="shared" ref="B25:N25" si="1">SUM(B16:B24)</f>
        <v>6</v>
      </c>
      <c r="C25" s="6">
        <f t="shared" si="1"/>
        <v>6</v>
      </c>
      <c r="D25" s="6">
        <f t="shared" si="1"/>
        <v>10</v>
      </c>
      <c r="E25" s="6">
        <f t="shared" si="1"/>
        <v>9</v>
      </c>
      <c r="F25" s="6">
        <f t="shared" si="1"/>
        <v>306</v>
      </c>
      <c r="G25" s="6">
        <f t="shared" si="1"/>
        <v>330</v>
      </c>
      <c r="H25" s="6">
        <f t="shared" si="1"/>
        <v>0</v>
      </c>
      <c r="I25" s="6">
        <f t="shared" si="1"/>
        <v>0</v>
      </c>
      <c r="J25" s="6">
        <f t="shared" si="1"/>
        <v>1</v>
      </c>
      <c r="K25" s="6">
        <f t="shared" si="1"/>
        <v>2</v>
      </c>
      <c r="L25" s="6">
        <f t="shared" si="1"/>
        <v>38</v>
      </c>
      <c r="M25" s="6">
        <f t="shared" si="1"/>
        <v>33</v>
      </c>
      <c r="N25" s="6">
        <f t="shared" si="1"/>
        <v>741</v>
      </c>
      <c r="P25" s="4">
        <f>2*(P24-0.5)</f>
        <v>0.82800000000000007</v>
      </c>
      <c r="Q25" s="4">
        <f>2*Q24</f>
        <v>3.9E-2</v>
      </c>
      <c r="R25" s="3" t="s">
        <v>60</v>
      </c>
    </row>
    <row r="26" spans="1:25" x14ac:dyDescent="0.2">
      <c r="P26" s="3">
        <v>0.95399999999999996</v>
      </c>
      <c r="Q26" s="10">
        <v>8.1499999999999993E-3</v>
      </c>
      <c r="R26" s="3" t="s">
        <v>62</v>
      </c>
    </row>
    <row r="28" spans="1:25" x14ac:dyDescent="0.2">
      <c r="A28" s="5" t="s">
        <v>66</v>
      </c>
      <c r="K28" s="6"/>
      <c r="L28" s="6"/>
      <c r="M28" s="6"/>
      <c r="N28" s="6"/>
      <c r="P28" s="3" t="s">
        <v>16</v>
      </c>
      <c r="Q28" s="3" t="s">
        <v>81</v>
      </c>
      <c r="R28" s="5"/>
      <c r="X28" s="3" t="s">
        <v>17</v>
      </c>
      <c r="Y28" s="5" t="s">
        <v>18</v>
      </c>
    </row>
    <row r="29" spans="1:25" x14ac:dyDescent="0.2">
      <c r="A29" s="5" t="s">
        <v>19</v>
      </c>
      <c r="B29" s="5" t="s">
        <v>52</v>
      </c>
      <c r="C29" s="5" t="s">
        <v>56</v>
      </c>
      <c r="D29" s="5" t="s">
        <v>53</v>
      </c>
      <c r="E29" s="5" t="s">
        <v>57</v>
      </c>
      <c r="F29" s="5" t="s">
        <v>0</v>
      </c>
      <c r="G29" s="5" t="s">
        <v>1</v>
      </c>
      <c r="H29" s="5" t="s">
        <v>54</v>
      </c>
      <c r="I29" s="5" t="s">
        <v>58</v>
      </c>
      <c r="J29" s="5" t="s">
        <v>55</v>
      </c>
      <c r="K29" s="5" t="s">
        <v>59</v>
      </c>
      <c r="L29" s="5" t="s">
        <v>2</v>
      </c>
      <c r="M29" s="5" t="s">
        <v>3</v>
      </c>
      <c r="N29" s="5" t="s">
        <v>20</v>
      </c>
      <c r="P29" s="4">
        <f>SUM(B41:G41)/N41</f>
        <v>0.79269729093050645</v>
      </c>
      <c r="Q29" s="4">
        <f>SQRT(P29*(1-P29)/N41)</f>
        <v>1.3912408807407567E-2</v>
      </c>
      <c r="R29" s="3" t="s">
        <v>21</v>
      </c>
      <c r="X29" s="7" t="s">
        <v>22</v>
      </c>
      <c r="Y29" s="3" t="s">
        <v>23</v>
      </c>
    </row>
    <row r="30" spans="1:25" x14ac:dyDescent="0.2">
      <c r="A30" s="3" t="s">
        <v>24</v>
      </c>
      <c r="B30" s="3">
        <v>41</v>
      </c>
      <c r="C30" s="3">
        <v>39</v>
      </c>
      <c r="H30" s="3">
        <v>12</v>
      </c>
      <c r="I30" s="3">
        <v>14</v>
      </c>
      <c r="N30" s="3">
        <f t="shared" ref="N30:N31" si="2">SUM(B30:M30)</f>
        <v>106</v>
      </c>
      <c r="P30" s="4">
        <f>2*(P29-0.5)</f>
        <v>0.5853945818610129</v>
      </c>
      <c r="Q30" s="4">
        <f>2*Q29</f>
        <v>2.7824817614815135E-2</v>
      </c>
      <c r="R30" s="3" t="s">
        <v>60</v>
      </c>
      <c r="X30" s="7" t="s">
        <v>22</v>
      </c>
      <c r="Y30" s="3" t="s">
        <v>80</v>
      </c>
    </row>
    <row r="31" spans="1:25" x14ac:dyDescent="0.2">
      <c r="A31" s="3" t="s">
        <v>25</v>
      </c>
      <c r="B31" s="3">
        <v>34</v>
      </c>
      <c r="C31" s="3">
        <v>61</v>
      </c>
      <c r="H31" s="3">
        <v>15</v>
      </c>
      <c r="I31" s="3">
        <v>10</v>
      </c>
      <c r="N31" s="3">
        <f t="shared" si="2"/>
        <v>120</v>
      </c>
      <c r="X31" s="3">
        <v>0.55130000000000001</v>
      </c>
      <c r="Y31" s="3" t="s">
        <v>86</v>
      </c>
    </row>
    <row r="32" spans="1:25" x14ac:dyDescent="0.2">
      <c r="A32" s="6" t="s">
        <v>73</v>
      </c>
      <c r="B32" s="6">
        <f>SUM(B30:B31)</f>
        <v>75</v>
      </c>
      <c r="C32" s="6">
        <f t="shared" ref="C32:M32" si="3">SUM(C30:C31)</f>
        <v>100</v>
      </c>
      <c r="D32" s="6">
        <f t="shared" si="3"/>
        <v>0</v>
      </c>
      <c r="E32" s="6">
        <f t="shared" si="3"/>
        <v>0</v>
      </c>
      <c r="F32" s="6">
        <f t="shared" si="3"/>
        <v>0</v>
      </c>
      <c r="G32" s="6">
        <f t="shared" si="3"/>
        <v>0</v>
      </c>
      <c r="H32" s="6">
        <f t="shared" si="3"/>
        <v>27</v>
      </c>
      <c r="I32" s="6">
        <f t="shared" si="3"/>
        <v>24</v>
      </c>
      <c r="J32" s="6">
        <f t="shared" si="3"/>
        <v>0</v>
      </c>
      <c r="K32" s="6">
        <f t="shared" si="3"/>
        <v>0</v>
      </c>
      <c r="L32" s="6">
        <f t="shared" si="3"/>
        <v>0</v>
      </c>
      <c r="M32" s="6">
        <f t="shared" si="3"/>
        <v>0</v>
      </c>
      <c r="N32" s="6">
        <f>SUM(N30:N31)</f>
        <v>226</v>
      </c>
      <c r="P32" s="3" t="s">
        <v>82</v>
      </c>
    </row>
    <row r="33" spans="1:18" x14ac:dyDescent="0.2">
      <c r="A33" s="5" t="s">
        <v>71</v>
      </c>
      <c r="K33" s="6"/>
      <c r="L33" s="6"/>
      <c r="M33" s="6"/>
      <c r="N33" s="6"/>
      <c r="P33" s="3" t="s">
        <v>16</v>
      </c>
      <c r="Q33" s="3" t="s">
        <v>81</v>
      </c>
    </row>
    <row r="34" spans="1:18" x14ac:dyDescent="0.2">
      <c r="A34" s="5" t="s">
        <v>19</v>
      </c>
      <c r="B34" s="5" t="s">
        <v>52</v>
      </c>
      <c r="C34" s="5" t="s">
        <v>56</v>
      </c>
      <c r="D34" s="5" t="s">
        <v>53</v>
      </c>
      <c r="E34" s="5" t="s">
        <v>57</v>
      </c>
      <c r="F34" s="5" t="s">
        <v>0</v>
      </c>
      <c r="G34" s="5" t="s">
        <v>1</v>
      </c>
      <c r="H34" s="5" t="s">
        <v>54</v>
      </c>
      <c r="I34" s="5" t="s">
        <v>58</v>
      </c>
      <c r="J34" s="5" t="s">
        <v>55</v>
      </c>
      <c r="K34" s="5" t="s">
        <v>59</v>
      </c>
      <c r="L34" s="5" t="s">
        <v>2</v>
      </c>
      <c r="M34" s="5" t="s">
        <v>3</v>
      </c>
      <c r="N34" s="5" t="s">
        <v>20</v>
      </c>
      <c r="P34" s="4">
        <v>0.79300000000000004</v>
      </c>
      <c r="Q34" s="4">
        <v>1.41E-2</v>
      </c>
      <c r="R34" s="3" t="s">
        <v>21</v>
      </c>
    </row>
    <row r="35" spans="1:18" x14ac:dyDescent="0.2">
      <c r="A35" s="3" t="s">
        <v>26</v>
      </c>
      <c r="F35" s="3">
        <v>57</v>
      </c>
      <c r="G35" s="3">
        <v>39</v>
      </c>
      <c r="L35" s="3">
        <v>11</v>
      </c>
      <c r="M35" s="3">
        <v>15</v>
      </c>
      <c r="N35" s="3">
        <f t="shared" ref="N35:N39" si="4">SUM(B35:M35)</f>
        <v>122</v>
      </c>
      <c r="P35" s="4">
        <f>2*(P34-0.5)</f>
        <v>0.58600000000000008</v>
      </c>
      <c r="Q35" s="4">
        <f>2*Q34</f>
        <v>2.8199999999999999E-2</v>
      </c>
      <c r="R35" s="3" t="s">
        <v>60</v>
      </c>
    </row>
    <row r="36" spans="1:18" x14ac:dyDescent="0.2">
      <c r="A36" s="3" t="s">
        <v>27</v>
      </c>
      <c r="F36" s="3">
        <v>41</v>
      </c>
      <c r="G36" s="3">
        <v>51</v>
      </c>
      <c r="L36" s="3">
        <v>15</v>
      </c>
      <c r="M36" s="3">
        <v>17</v>
      </c>
      <c r="N36" s="3">
        <f t="shared" si="4"/>
        <v>124</v>
      </c>
    </row>
    <row r="37" spans="1:18" x14ac:dyDescent="0.2">
      <c r="A37" s="3" t="s">
        <v>28</v>
      </c>
      <c r="F37" s="3">
        <v>38</v>
      </c>
      <c r="G37" s="3">
        <v>38</v>
      </c>
      <c r="L37" s="3">
        <v>6</v>
      </c>
      <c r="M37" s="3">
        <v>13</v>
      </c>
      <c r="N37" s="3">
        <f t="shared" si="4"/>
        <v>95</v>
      </c>
    </row>
    <row r="38" spans="1:18" x14ac:dyDescent="0.2">
      <c r="A38" s="3" t="s">
        <v>29</v>
      </c>
      <c r="F38" s="3">
        <v>48</v>
      </c>
      <c r="G38" s="3">
        <v>46</v>
      </c>
      <c r="L38" s="3">
        <v>14</v>
      </c>
      <c r="M38" s="3">
        <v>9</v>
      </c>
      <c r="N38" s="3">
        <f t="shared" si="4"/>
        <v>117</v>
      </c>
    </row>
    <row r="39" spans="1:18" x14ac:dyDescent="0.2">
      <c r="A39" s="3" t="s">
        <v>30</v>
      </c>
      <c r="F39" s="3">
        <v>65</v>
      </c>
      <c r="G39" s="3">
        <v>75</v>
      </c>
      <c r="L39" s="3">
        <v>12</v>
      </c>
      <c r="M39" s="3">
        <v>13</v>
      </c>
      <c r="N39" s="3">
        <f t="shared" si="4"/>
        <v>165</v>
      </c>
    </row>
    <row r="40" spans="1:18" x14ac:dyDescent="0.2">
      <c r="A40" s="6" t="s">
        <v>73</v>
      </c>
      <c r="B40" s="6">
        <f t="shared" ref="B40:N40" si="5">SUM(B35:B39)</f>
        <v>0</v>
      </c>
      <c r="C40" s="6">
        <f t="shared" si="5"/>
        <v>0</v>
      </c>
      <c r="D40" s="6">
        <f t="shared" si="5"/>
        <v>0</v>
      </c>
      <c r="E40" s="6">
        <f t="shared" si="5"/>
        <v>0</v>
      </c>
      <c r="F40" s="6">
        <f t="shared" si="5"/>
        <v>249</v>
      </c>
      <c r="G40" s="6">
        <f t="shared" si="5"/>
        <v>249</v>
      </c>
      <c r="H40" s="6">
        <f t="shared" si="5"/>
        <v>0</v>
      </c>
      <c r="I40" s="6">
        <f t="shared" si="5"/>
        <v>0</v>
      </c>
      <c r="J40" s="6">
        <f t="shared" si="5"/>
        <v>0</v>
      </c>
      <c r="K40" s="6">
        <f t="shared" si="5"/>
        <v>0</v>
      </c>
      <c r="L40" s="6">
        <f t="shared" si="5"/>
        <v>58</v>
      </c>
      <c r="M40" s="6">
        <f t="shared" si="5"/>
        <v>67</v>
      </c>
      <c r="N40" s="6">
        <f t="shared" si="5"/>
        <v>623</v>
      </c>
    </row>
    <row r="41" spans="1:18" x14ac:dyDescent="0.2">
      <c r="A41" s="6" t="s">
        <v>37</v>
      </c>
      <c r="B41" s="6">
        <f t="shared" ref="B41:N41" si="6">B32+B40</f>
        <v>75</v>
      </c>
      <c r="C41" s="6">
        <f t="shared" si="6"/>
        <v>100</v>
      </c>
      <c r="D41" s="6">
        <f t="shared" si="6"/>
        <v>0</v>
      </c>
      <c r="E41" s="6">
        <f t="shared" si="6"/>
        <v>0</v>
      </c>
      <c r="F41" s="6">
        <f t="shared" si="6"/>
        <v>249</v>
      </c>
      <c r="G41" s="6">
        <f t="shared" si="6"/>
        <v>249</v>
      </c>
      <c r="H41" s="6">
        <f t="shared" si="6"/>
        <v>27</v>
      </c>
      <c r="I41" s="6">
        <f t="shared" si="6"/>
        <v>24</v>
      </c>
      <c r="J41" s="6">
        <f t="shared" si="6"/>
        <v>0</v>
      </c>
      <c r="K41" s="6">
        <f t="shared" si="6"/>
        <v>0</v>
      </c>
      <c r="L41" s="6">
        <f t="shared" si="6"/>
        <v>58</v>
      </c>
      <c r="M41" s="6">
        <f t="shared" si="6"/>
        <v>67</v>
      </c>
      <c r="N41" s="6">
        <f t="shared" si="6"/>
        <v>849</v>
      </c>
    </row>
    <row r="55" spans="1:24" x14ac:dyDescent="0.2">
      <c r="A55" s="6"/>
      <c r="B55" s="6"/>
      <c r="C55" s="6"/>
      <c r="D55" s="6"/>
      <c r="E55" s="6"/>
      <c r="F55" s="6"/>
      <c r="G55" s="6"/>
      <c r="H55" s="6"/>
    </row>
    <row r="56" spans="1:24" x14ac:dyDescent="0.2">
      <c r="A56" s="6"/>
      <c r="B56" s="6"/>
      <c r="C56" s="6"/>
      <c r="D56" s="6"/>
      <c r="E56" s="6"/>
      <c r="F56" s="6"/>
      <c r="G56" s="6"/>
    </row>
    <row r="58" spans="1:24" x14ac:dyDescent="0.2">
      <c r="A58" s="5"/>
      <c r="F58" s="6"/>
      <c r="G58" s="6"/>
      <c r="Q58" s="5"/>
      <c r="W58" s="5"/>
      <c r="X58" s="5"/>
    </row>
    <row r="59" spans="1:24" x14ac:dyDescent="0.2">
      <c r="A59" s="5"/>
      <c r="B59" s="5"/>
      <c r="C59" s="5"/>
      <c r="D59" s="5"/>
      <c r="E59" s="5"/>
      <c r="F59" s="5"/>
      <c r="G59" s="5"/>
      <c r="H59" s="5"/>
    </row>
    <row r="63" spans="1:24" x14ac:dyDescent="0.2">
      <c r="G63" s="6"/>
      <c r="H63" s="6"/>
    </row>
    <row r="68" spans="1:24" x14ac:dyDescent="0.2">
      <c r="A68" s="6"/>
      <c r="B68" s="6"/>
      <c r="C68" s="6"/>
      <c r="D68" s="6"/>
      <c r="E68" s="6"/>
      <c r="F68" s="6"/>
    </row>
    <row r="70" spans="1:24" x14ac:dyDescent="0.2">
      <c r="A70" s="5"/>
      <c r="F70" s="6"/>
      <c r="O70" s="5"/>
      <c r="P70" s="5"/>
      <c r="Q70" s="5"/>
      <c r="W70" s="5"/>
      <c r="X70" s="5"/>
    </row>
    <row r="71" spans="1:24" x14ac:dyDescent="0.2">
      <c r="A71" s="5"/>
      <c r="B71" s="5"/>
      <c r="C71" s="5"/>
      <c r="D71" s="5"/>
      <c r="E71" s="5"/>
      <c r="F71" s="5"/>
      <c r="O71" s="4"/>
      <c r="P71" s="4"/>
    </row>
    <row r="81" spans="1:6" x14ac:dyDescent="0.2">
      <c r="A81" s="6"/>
      <c r="B81" s="6"/>
      <c r="C81" s="6"/>
      <c r="D81" s="6"/>
      <c r="E81" s="6"/>
      <c r="F8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840F-5B1A-4487-97E6-BDA76EC21639}">
  <dimension ref="A1:Z98"/>
  <sheetViews>
    <sheetView zoomScaleNormal="100" workbookViewId="0"/>
  </sheetViews>
  <sheetFormatPr baseColWidth="10" defaultColWidth="9.1640625" defaultRowHeight="16" x14ac:dyDescent="0.2"/>
  <cols>
    <col min="1" max="14" width="9.1640625" style="3"/>
    <col min="15" max="15" width="9.1640625" style="3" customWidth="1"/>
    <col min="16" max="22" width="9.1640625" style="3"/>
    <col min="23" max="23" width="12" style="3" bestFit="1" customWidth="1"/>
    <col min="24" max="16384" width="9.1640625" style="3"/>
  </cols>
  <sheetData>
    <row r="1" spans="1:26" x14ac:dyDescent="0.2">
      <c r="A1" s="5" t="s">
        <v>79</v>
      </c>
      <c r="D1" s="3" t="s">
        <v>83</v>
      </c>
    </row>
    <row r="3" spans="1:26" x14ac:dyDescent="0.2">
      <c r="A3" s="1" t="s">
        <v>4</v>
      </c>
      <c r="C3" s="6"/>
      <c r="D3" s="3" t="s">
        <v>40</v>
      </c>
      <c r="K3" s="6"/>
      <c r="L3" s="6"/>
      <c r="M3" s="3" t="s">
        <v>5</v>
      </c>
      <c r="N3" s="3" t="s">
        <v>67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 t="s">
        <v>6</v>
      </c>
      <c r="E4" s="3" t="s">
        <v>7</v>
      </c>
      <c r="M4" s="3" t="s">
        <v>8</v>
      </c>
      <c r="N4" s="3" t="s">
        <v>41</v>
      </c>
    </row>
    <row r="5" spans="1:26" x14ac:dyDescent="0.2">
      <c r="A5" s="1" t="s">
        <v>38</v>
      </c>
      <c r="E5" s="3" t="s">
        <v>9</v>
      </c>
      <c r="M5" s="3" t="s">
        <v>42</v>
      </c>
      <c r="N5" s="3" t="s">
        <v>69</v>
      </c>
    </row>
    <row r="6" spans="1:26" x14ac:dyDescent="0.2">
      <c r="A6" s="1" t="s">
        <v>43</v>
      </c>
      <c r="E6" s="3" t="s">
        <v>10</v>
      </c>
      <c r="M6" s="3" t="s">
        <v>11</v>
      </c>
      <c r="N6" s="3" t="s">
        <v>12</v>
      </c>
    </row>
    <row r="7" spans="1:26" x14ac:dyDescent="0.2">
      <c r="A7" s="3" t="s">
        <v>72</v>
      </c>
      <c r="E7" s="3" t="s">
        <v>44</v>
      </c>
      <c r="M7" s="3" t="s">
        <v>45</v>
      </c>
      <c r="N7" s="3" t="s">
        <v>68</v>
      </c>
    </row>
    <row r="8" spans="1:26" x14ac:dyDescent="0.2">
      <c r="A8" s="2" t="s">
        <v>13</v>
      </c>
      <c r="E8" s="3" t="s">
        <v>46</v>
      </c>
      <c r="M8" s="3" t="s">
        <v>47</v>
      </c>
      <c r="N8" s="3" t="s">
        <v>48</v>
      </c>
    </row>
    <row r="9" spans="1:26" x14ac:dyDescent="0.2">
      <c r="A9" s="2" t="s">
        <v>14</v>
      </c>
      <c r="E9" s="9" t="s">
        <v>70</v>
      </c>
      <c r="M9" s="3" t="s">
        <v>49</v>
      </c>
      <c r="N9" s="3" t="s">
        <v>50</v>
      </c>
    </row>
    <row r="10" spans="1:26" x14ac:dyDescent="0.2">
      <c r="E10" s="3" t="s">
        <v>15</v>
      </c>
    </row>
    <row r="12" spans="1:26" x14ac:dyDescent="0.2">
      <c r="A12" s="5" t="s">
        <v>84</v>
      </c>
    </row>
    <row r="14" spans="1:26" x14ac:dyDescent="0.2">
      <c r="A14" s="5" t="s">
        <v>51</v>
      </c>
      <c r="K14" s="6"/>
      <c r="L14" s="6"/>
      <c r="M14" s="6"/>
      <c r="N14" s="6"/>
      <c r="O14" s="6"/>
      <c r="P14" s="3" t="s">
        <v>16</v>
      </c>
      <c r="Q14" s="3" t="s">
        <v>81</v>
      </c>
      <c r="R14" s="5"/>
      <c r="X14" s="3" t="s">
        <v>17</v>
      </c>
      <c r="Y14" s="5" t="s">
        <v>18</v>
      </c>
      <c r="Z14" s="5" t="s">
        <v>18</v>
      </c>
    </row>
    <row r="15" spans="1:26" x14ac:dyDescent="0.2">
      <c r="A15" s="5" t="s">
        <v>19</v>
      </c>
      <c r="B15" s="5" t="s">
        <v>52</v>
      </c>
      <c r="C15" s="5" t="s">
        <v>56</v>
      </c>
      <c r="D15" s="5" t="s">
        <v>53</v>
      </c>
      <c r="E15" s="5" t="s">
        <v>57</v>
      </c>
      <c r="F15" s="5" t="s">
        <v>0</v>
      </c>
      <c r="G15" s="5" t="s">
        <v>1</v>
      </c>
      <c r="H15" s="5" t="s">
        <v>54</v>
      </c>
      <c r="I15" s="5" t="s">
        <v>58</v>
      </c>
      <c r="J15" s="5" t="s">
        <v>55</v>
      </c>
      <c r="K15" s="5" t="s">
        <v>59</v>
      </c>
      <c r="L15" s="5" t="s">
        <v>2</v>
      </c>
      <c r="M15" s="5" t="s">
        <v>3</v>
      </c>
      <c r="N15" s="5" t="s">
        <v>20</v>
      </c>
      <c r="P15" s="4">
        <f>SUM(B34:G34)/N34</f>
        <v>0.91382575757575757</v>
      </c>
      <c r="Q15" s="4">
        <f>SQRT(P15*(1-P15)/N34)</f>
        <v>8.6355196260000777E-3</v>
      </c>
      <c r="R15" s="3" t="s">
        <v>21</v>
      </c>
      <c r="X15" s="7" t="s">
        <v>22</v>
      </c>
      <c r="Y15" s="3" t="s">
        <v>23</v>
      </c>
      <c r="Z15" s="3" t="s">
        <v>23</v>
      </c>
    </row>
    <row r="16" spans="1:26" x14ac:dyDescent="0.2">
      <c r="A16" s="3" t="s">
        <v>24</v>
      </c>
      <c r="F16" s="3">
        <v>22</v>
      </c>
      <c r="G16" s="3">
        <v>21</v>
      </c>
      <c r="N16" s="3">
        <f>SUM(B16:M16)</f>
        <v>43</v>
      </c>
      <c r="O16" s="8"/>
      <c r="P16" s="4">
        <f>2*(P15-0.5)</f>
        <v>0.82765151515151514</v>
      </c>
      <c r="Q16" s="4">
        <f>2*Q15</f>
        <v>1.7271039252000155E-2</v>
      </c>
      <c r="R16" s="3" t="s">
        <v>60</v>
      </c>
      <c r="X16" s="7">
        <v>1</v>
      </c>
      <c r="Y16" s="3" t="s">
        <v>61</v>
      </c>
      <c r="Z16" s="3" t="s">
        <v>61</v>
      </c>
    </row>
    <row r="17" spans="1:24" x14ac:dyDescent="0.2">
      <c r="A17" s="3" t="s">
        <v>25</v>
      </c>
      <c r="B17" s="3">
        <v>1</v>
      </c>
      <c r="F17" s="3">
        <v>43</v>
      </c>
      <c r="G17" s="3">
        <v>23</v>
      </c>
      <c r="N17" s="3">
        <f t="shared" ref="N17:N33" si="0">SUM(B17:M17)</f>
        <v>67</v>
      </c>
      <c r="O17" s="8"/>
      <c r="P17" s="4">
        <f>SUM(F34:G34)/SUM(B34:G34)</f>
        <v>0.96269430051813476</v>
      </c>
      <c r="Q17" s="4">
        <f>SQRT(P17*(1-P17)/SUM(B34:G34))</f>
        <v>6.1005380097435167E-3</v>
      </c>
      <c r="R17" s="3" t="s">
        <v>62</v>
      </c>
      <c r="X17" s="7"/>
    </row>
    <row r="18" spans="1:24" x14ac:dyDescent="0.2">
      <c r="A18" s="3" t="s">
        <v>26</v>
      </c>
      <c r="B18" s="3">
        <v>2</v>
      </c>
      <c r="F18" s="3">
        <v>38</v>
      </c>
      <c r="G18" s="3">
        <v>24</v>
      </c>
      <c r="N18" s="3">
        <f t="shared" si="0"/>
        <v>64</v>
      </c>
      <c r="O18" s="8"/>
      <c r="P18" s="4">
        <f>SUM(D34:E34)/SUM(B34:G34)</f>
        <v>9.3264248704663204E-3</v>
      </c>
      <c r="Q18" s="4">
        <f>SQRT(P18*(1-P18)/SUM(B34:G34))</f>
        <v>3.0942772967568265E-3</v>
      </c>
      <c r="R18" s="3" t="s">
        <v>63</v>
      </c>
      <c r="X18" s="7"/>
    </row>
    <row r="19" spans="1:24" x14ac:dyDescent="0.2">
      <c r="A19" s="3" t="s">
        <v>27</v>
      </c>
      <c r="C19" s="3">
        <v>1</v>
      </c>
      <c r="F19" s="3">
        <v>16</v>
      </c>
      <c r="G19" s="3">
        <v>22</v>
      </c>
      <c r="M19" s="3">
        <v>2</v>
      </c>
      <c r="N19" s="3">
        <f t="shared" si="0"/>
        <v>41</v>
      </c>
      <c r="O19" s="8"/>
      <c r="P19" s="4">
        <f>SUM(L34:M34)/SUM(H34:M34)</f>
        <v>0.96703296703296704</v>
      </c>
      <c r="Q19" s="4">
        <f>SQRT(P19*(1-P19)/SUM(H34:M34))</f>
        <v>1.8717156642915168E-2</v>
      </c>
      <c r="R19" s="3" t="s">
        <v>64</v>
      </c>
      <c r="X19" s="4"/>
    </row>
    <row r="20" spans="1:24" x14ac:dyDescent="0.2">
      <c r="A20" s="3" t="s">
        <v>28</v>
      </c>
      <c r="B20" s="3">
        <v>1</v>
      </c>
      <c r="C20" s="3">
        <v>1</v>
      </c>
      <c r="D20" s="3">
        <v>1</v>
      </c>
      <c r="F20" s="3">
        <v>20</v>
      </c>
      <c r="G20" s="3">
        <v>26</v>
      </c>
      <c r="L20" s="3">
        <v>1</v>
      </c>
      <c r="N20" s="3">
        <f t="shared" si="0"/>
        <v>50</v>
      </c>
      <c r="P20" s="4">
        <f>SUM(J34:K34)/SUM(H34:M34)</f>
        <v>0</v>
      </c>
      <c r="Q20" s="4">
        <f>SQRT(P20*(1-P20)/SUM(H34:M34))</f>
        <v>0</v>
      </c>
      <c r="R20" s="3" t="s">
        <v>65</v>
      </c>
    </row>
    <row r="21" spans="1:24" x14ac:dyDescent="0.2">
      <c r="A21" s="3" t="s">
        <v>29</v>
      </c>
      <c r="F21" s="3">
        <v>4</v>
      </c>
      <c r="G21" s="3">
        <v>5</v>
      </c>
      <c r="N21" s="3">
        <f t="shared" si="0"/>
        <v>9</v>
      </c>
    </row>
    <row r="22" spans="1:24" x14ac:dyDescent="0.2">
      <c r="A22" s="3" t="s">
        <v>30</v>
      </c>
      <c r="E22" s="3">
        <v>1</v>
      </c>
      <c r="F22" s="3">
        <v>19</v>
      </c>
      <c r="G22" s="3">
        <v>26</v>
      </c>
      <c r="L22" s="3">
        <v>1</v>
      </c>
      <c r="N22" s="3">
        <f t="shared" si="0"/>
        <v>47</v>
      </c>
      <c r="P22" s="3" t="s">
        <v>82</v>
      </c>
    </row>
    <row r="23" spans="1:24" x14ac:dyDescent="0.2">
      <c r="A23" s="3" t="s">
        <v>31</v>
      </c>
      <c r="C23" s="3">
        <v>2</v>
      </c>
      <c r="F23" s="3">
        <v>37</v>
      </c>
      <c r="G23" s="3">
        <v>33</v>
      </c>
      <c r="L23" s="3">
        <v>6</v>
      </c>
      <c r="M23" s="3">
        <v>6</v>
      </c>
      <c r="N23" s="3">
        <f t="shared" si="0"/>
        <v>84</v>
      </c>
      <c r="P23" s="3" t="s">
        <v>16</v>
      </c>
      <c r="Q23" s="3" t="s">
        <v>81</v>
      </c>
    </row>
    <row r="24" spans="1:24" x14ac:dyDescent="0.2">
      <c r="A24" s="3" t="s">
        <v>32</v>
      </c>
      <c r="C24" s="3">
        <v>3</v>
      </c>
      <c r="F24" s="3">
        <v>16</v>
      </c>
      <c r="G24" s="3">
        <v>16</v>
      </c>
      <c r="M24" s="3">
        <v>4</v>
      </c>
      <c r="N24" s="3">
        <f t="shared" si="0"/>
        <v>39</v>
      </c>
      <c r="P24" s="4">
        <v>0.95699999999999996</v>
      </c>
      <c r="Q24" s="4">
        <v>1.77E-2</v>
      </c>
      <c r="R24" s="3" t="s">
        <v>21</v>
      </c>
    </row>
    <row r="25" spans="1:24" x14ac:dyDescent="0.2">
      <c r="A25" s="3" t="s">
        <v>33</v>
      </c>
      <c r="B25" s="3">
        <v>1</v>
      </c>
      <c r="F25" s="3">
        <v>11</v>
      </c>
      <c r="G25" s="3">
        <v>18</v>
      </c>
      <c r="L25" s="3">
        <v>7</v>
      </c>
      <c r="M25" s="3">
        <v>4</v>
      </c>
      <c r="N25" s="3">
        <f t="shared" si="0"/>
        <v>41</v>
      </c>
      <c r="P25" s="4">
        <f>2*(P24-0.5)</f>
        <v>0.91399999999999992</v>
      </c>
      <c r="Q25" s="4">
        <f>2*Q24</f>
        <v>3.5400000000000001E-2</v>
      </c>
      <c r="R25" s="3" t="s">
        <v>60</v>
      </c>
    </row>
    <row r="26" spans="1:24" x14ac:dyDescent="0.2">
      <c r="A26" s="3" t="s">
        <v>34</v>
      </c>
      <c r="F26" s="3">
        <v>33</v>
      </c>
      <c r="G26" s="3">
        <v>22</v>
      </c>
      <c r="N26" s="3">
        <f t="shared" si="0"/>
        <v>55</v>
      </c>
      <c r="P26" s="4">
        <v>0.96399999999999997</v>
      </c>
      <c r="Q26" s="4">
        <v>7.3099999999999997E-3</v>
      </c>
      <c r="R26" s="3" t="s">
        <v>62</v>
      </c>
    </row>
    <row r="27" spans="1:24" x14ac:dyDescent="0.2">
      <c r="A27" s="3" t="s">
        <v>35</v>
      </c>
      <c r="B27" s="3">
        <v>2</v>
      </c>
      <c r="C27" s="3">
        <v>1</v>
      </c>
      <c r="F27" s="3">
        <v>29</v>
      </c>
      <c r="G27" s="3">
        <v>31</v>
      </c>
      <c r="H27" s="3">
        <v>1</v>
      </c>
      <c r="L27" s="3">
        <v>11</v>
      </c>
      <c r="M27" s="3">
        <v>8</v>
      </c>
      <c r="N27" s="3">
        <f t="shared" si="0"/>
        <v>83</v>
      </c>
    </row>
    <row r="28" spans="1:24" x14ac:dyDescent="0.2">
      <c r="A28" s="3" t="s">
        <v>36</v>
      </c>
      <c r="E28" s="3">
        <v>1</v>
      </c>
      <c r="F28" s="3">
        <v>20</v>
      </c>
      <c r="G28" s="3">
        <v>30</v>
      </c>
      <c r="L28" s="3">
        <v>4</v>
      </c>
      <c r="M28" s="3">
        <v>8</v>
      </c>
      <c r="N28" s="3">
        <f t="shared" si="0"/>
        <v>63</v>
      </c>
    </row>
    <row r="29" spans="1:24" x14ac:dyDescent="0.2">
      <c r="A29" s="3" t="s">
        <v>74</v>
      </c>
      <c r="F29" s="3">
        <v>22</v>
      </c>
      <c r="G29" s="3">
        <v>13</v>
      </c>
      <c r="H29" s="3">
        <v>1</v>
      </c>
      <c r="M29" s="3">
        <v>4</v>
      </c>
      <c r="N29" s="3">
        <f t="shared" si="0"/>
        <v>40</v>
      </c>
    </row>
    <row r="30" spans="1:24" x14ac:dyDescent="0.2">
      <c r="A30" s="3" t="s">
        <v>75</v>
      </c>
      <c r="B30" s="3">
        <v>3</v>
      </c>
      <c r="C30" s="3">
        <v>1</v>
      </c>
      <c r="D30" s="3">
        <v>1</v>
      </c>
      <c r="E30" s="3">
        <v>1</v>
      </c>
      <c r="F30" s="3">
        <v>27</v>
      </c>
      <c r="G30" s="3">
        <v>41</v>
      </c>
      <c r="H30" s="3">
        <v>1</v>
      </c>
      <c r="L30" s="3">
        <v>7</v>
      </c>
      <c r="M30" s="3">
        <v>1</v>
      </c>
      <c r="N30" s="3">
        <f t="shared" si="0"/>
        <v>83</v>
      </c>
    </row>
    <row r="31" spans="1:24" x14ac:dyDescent="0.2">
      <c r="A31" s="3" t="s">
        <v>76</v>
      </c>
      <c r="D31" s="3">
        <v>2</v>
      </c>
      <c r="F31" s="3">
        <v>40</v>
      </c>
      <c r="G31" s="3">
        <v>22</v>
      </c>
      <c r="L31" s="3">
        <v>4</v>
      </c>
      <c r="M31" s="3">
        <v>1</v>
      </c>
      <c r="N31" s="3">
        <f t="shared" si="0"/>
        <v>69</v>
      </c>
    </row>
    <row r="32" spans="1:24" x14ac:dyDescent="0.2">
      <c r="A32" s="3" t="s">
        <v>77</v>
      </c>
      <c r="B32" s="3">
        <v>1</v>
      </c>
      <c r="C32" s="3">
        <v>2</v>
      </c>
      <c r="F32" s="3">
        <v>39</v>
      </c>
      <c r="G32" s="3">
        <v>27</v>
      </c>
      <c r="N32" s="3">
        <f t="shared" si="0"/>
        <v>69</v>
      </c>
    </row>
    <row r="33" spans="1:26" x14ac:dyDescent="0.2">
      <c r="A33" s="3" t="s">
        <v>78</v>
      </c>
      <c r="B33" s="3">
        <v>4</v>
      </c>
      <c r="C33" s="3">
        <v>1</v>
      </c>
      <c r="D33" s="3">
        <v>2</v>
      </c>
      <c r="F33" s="3">
        <v>50</v>
      </c>
      <c r="G33" s="3">
        <v>43</v>
      </c>
      <c r="L33" s="3">
        <v>5</v>
      </c>
      <c r="M33" s="3">
        <v>4</v>
      </c>
      <c r="N33" s="3">
        <f t="shared" si="0"/>
        <v>109</v>
      </c>
    </row>
    <row r="34" spans="1:26" x14ac:dyDescent="0.2">
      <c r="A34" s="6" t="s">
        <v>37</v>
      </c>
      <c r="B34" s="6">
        <f>SUM(B16:B33)</f>
        <v>15</v>
      </c>
      <c r="C34" s="6">
        <f t="shared" ref="C34:N34" si="1">SUM(C16:C33)</f>
        <v>12</v>
      </c>
      <c r="D34" s="6">
        <f t="shared" si="1"/>
        <v>6</v>
      </c>
      <c r="E34" s="6">
        <f t="shared" si="1"/>
        <v>3</v>
      </c>
      <c r="F34" s="6">
        <f t="shared" si="1"/>
        <v>486</v>
      </c>
      <c r="G34" s="6">
        <f t="shared" si="1"/>
        <v>443</v>
      </c>
      <c r="H34" s="6">
        <f t="shared" si="1"/>
        <v>3</v>
      </c>
      <c r="I34" s="6">
        <f t="shared" si="1"/>
        <v>0</v>
      </c>
      <c r="J34" s="6">
        <f t="shared" si="1"/>
        <v>0</v>
      </c>
      <c r="K34" s="6">
        <f t="shared" si="1"/>
        <v>0</v>
      </c>
      <c r="L34" s="6">
        <f t="shared" si="1"/>
        <v>46</v>
      </c>
      <c r="M34" s="6">
        <f t="shared" si="1"/>
        <v>42</v>
      </c>
      <c r="N34" s="6">
        <f t="shared" si="1"/>
        <v>1056</v>
      </c>
    </row>
    <row r="37" spans="1:26" x14ac:dyDescent="0.2">
      <c r="A37" s="5" t="s">
        <v>66</v>
      </c>
      <c r="K37" s="6"/>
      <c r="L37" s="6"/>
      <c r="M37" s="6"/>
      <c r="N37" s="6"/>
      <c r="P37" s="3" t="s">
        <v>16</v>
      </c>
      <c r="Q37" s="3" t="s">
        <v>81</v>
      </c>
      <c r="R37" s="5"/>
      <c r="X37" s="3" t="s">
        <v>17</v>
      </c>
      <c r="Y37" s="5" t="s">
        <v>18</v>
      </c>
      <c r="Z37" s="5" t="s">
        <v>18</v>
      </c>
    </row>
    <row r="38" spans="1:26" x14ac:dyDescent="0.2">
      <c r="A38" s="5" t="s">
        <v>19</v>
      </c>
      <c r="B38" s="5" t="s">
        <v>52</v>
      </c>
      <c r="C38" s="5" t="s">
        <v>56</v>
      </c>
      <c r="D38" s="5" t="s">
        <v>53</v>
      </c>
      <c r="E38" s="5" t="s">
        <v>57</v>
      </c>
      <c r="F38" s="5" t="s">
        <v>0</v>
      </c>
      <c r="G38" s="5" t="s">
        <v>1</v>
      </c>
      <c r="H38" s="5" t="s">
        <v>54</v>
      </c>
      <c r="I38" s="5" t="s">
        <v>58</v>
      </c>
      <c r="J38" s="5" t="s">
        <v>55</v>
      </c>
      <c r="K38" s="5" t="s">
        <v>59</v>
      </c>
      <c r="L38" s="5" t="s">
        <v>2</v>
      </c>
      <c r="M38" s="5" t="s">
        <v>3</v>
      </c>
      <c r="N38" s="5" t="s">
        <v>20</v>
      </c>
      <c r="P38" s="4">
        <f>SUM(B57:G57)/N57</f>
        <v>0.80325548478414721</v>
      </c>
      <c r="Q38" s="4">
        <f>SQRT(P38*(1-P38)/N57)</f>
        <v>1.0575650401810981E-2</v>
      </c>
      <c r="R38" s="3" t="s">
        <v>21</v>
      </c>
      <c r="X38" s="7" t="s">
        <v>22</v>
      </c>
      <c r="Y38" s="3" t="s">
        <v>23</v>
      </c>
      <c r="Z38" s="3" t="s">
        <v>23</v>
      </c>
    </row>
    <row r="39" spans="1:26" x14ac:dyDescent="0.2">
      <c r="A39" s="3" t="s">
        <v>24</v>
      </c>
      <c r="B39" s="3">
        <v>53</v>
      </c>
      <c r="C39" s="3">
        <v>42</v>
      </c>
      <c r="H39" s="3">
        <v>18</v>
      </c>
      <c r="I39" s="3">
        <v>18</v>
      </c>
      <c r="N39" s="3">
        <f t="shared" ref="N39:N46" si="2">SUM(B39:M39)</f>
        <v>131</v>
      </c>
      <c r="P39" s="4">
        <f>2*(P38-0.5)</f>
        <v>0.60651096956829442</v>
      </c>
      <c r="Q39" s="4">
        <f>2*Q38</f>
        <v>2.1151300803621962E-2</v>
      </c>
      <c r="R39" s="3" t="s">
        <v>60</v>
      </c>
      <c r="X39" s="7" t="s">
        <v>22</v>
      </c>
      <c r="Y39" s="3" t="s">
        <v>80</v>
      </c>
      <c r="Z39" s="3" t="s">
        <v>80</v>
      </c>
    </row>
    <row r="40" spans="1:26" x14ac:dyDescent="0.2">
      <c r="A40" s="3" t="s">
        <v>25</v>
      </c>
      <c r="B40" s="3">
        <v>47</v>
      </c>
      <c r="C40" s="3">
        <v>67</v>
      </c>
      <c r="H40" s="3">
        <v>19</v>
      </c>
      <c r="I40" s="3">
        <v>11</v>
      </c>
      <c r="N40" s="3">
        <f t="shared" si="2"/>
        <v>144</v>
      </c>
    </row>
    <row r="41" spans="1:26" x14ac:dyDescent="0.2">
      <c r="A41" s="3" t="s">
        <v>26</v>
      </c>
      <c r="B41" s="3">
        <v>54</v>
      </c>
      <c r="C41" s="3">
        <v>59</v>
      </c>
      <c r="H41" s="3">
        <v>22</v>
      </c>
      <c r="I41" s="3">
        <v>20</v>
      </c>
      <c r="N41" s="3">
        <f t="shared" si="2"/>
        <v>155</v>
      </c>
      <c r="P41" s="3" t="s">
        <v>82</v>
      </c>
    </row>
    <row r="42" spans="1:26" x14ac:dyDescent="0.2">
      <c r="A42" s="3" t="s">
        <v>27</v>
      </c>
      <c r="B42" s="3">
        <v>34</v>
      </c>
      <c r="C42" s="3">
        <v>42</v>
      </c>
      <c r="H42" s="3">
        <v>8</v>
      </c>
      <c r="I42" s="3">
        <v>13</v>
      </c>
      <c r="N42" s="3">
        <f t="shared" si="2"/>
        <v>97</v>
      </c>
      <c r="P42" s="3" t="s">
        <v>16</v>
      </c>
      <c r="Q42" s="3" t="s">
        <v>81</v>
      </c>
    </row>
    <row r="43" spans="1:26" x14ac:dyDescent="0.2">
      <c r="A43" s="3" t="s">
        <v>28</v>
      </c>
      <c r="B43" s="3">
        <v>30</v>
      </c>
      <c r="C43" s="3">
        <v>39</v>
      </c>
      <c r="H43" s="3">
        <v>7</v>
      </c>
      <c r="I43" s="3">
        <v>4</v>
      </c>
      <c r="N43" s="3">
        <f t="shared" si="2"/>
        <v>80</v>
      </c>
      <c r="P43" s="4">
        <v>0.83199999999999996</v>
      </c>
      <c r="Q43" s="4">
        <v>3.1099999999999999E-2</v>
      </c>
      <c r="R43" s="3" t="s">
        <v>21</v>
      </c>
    </row>
    <row r="44" spans="1:26" x14ac:dyDescent="0.2">
      <c r="A44" s="3" t="s">
        <v>29</v>
      </c>
      <c r="B44" s="3">
        <v>28</v>
      </c>
      <c r="C44" s="3">
        <v>41</v>
      </c>
      <c r="H44" s="3">
        <v>10</v>
      </c>
      <c r="I44" s="3">
        <v>5</v>
      </c>
      <c r="N44" s="3">
        <f t="shared" si="2"/>
        <v>84</v>
      </c>
      <c r="P44" s="4">
        <f>2*(P43-0.5)</f>
        <v>0.66399999999999992</v>
      </c>
      <c r="Q44" s="4">
        <f>2*Q43</f>
        <v>6.2199999999999998E-2</v>
      </c>
      <c r="R44" s="3" t="s">
        <v>60</v>
      </c>
    </row>
    <row r="45" spans="1:26" x14ac:dyDescent="0.2">
      <c r="A45" s="3" t="s">
        <v>30</v>
      </c>
      <c r="B45" s="3">
        <v>38</v>
      </c>
      <c r="C45" s="3">
        <v>33</v>
      </c>
      <c r="H45" s="3">
        <v>7</v>
      </c>
      <c r="I45" s="3">
        <v>12</v>
      </c>
      <c r="N45" s="3">
        <f t="shared" si="2"/>
        <v>90</v>
      </c>
    </row>
    <row r="46" spans="1:26" x14ac:dyDescent="0.2">
      <c r="A46" s="3" t="s">
        <v>31</v>
      </c>
      <c r="B46" s="3">
        <v>16</v>
      </c>
      <c r="C46" s="3">
        <v>23</v>
      </c>
      <c r="H46" s="3">
        <v>6</v>
      </c>
      <c r="I46" s="3">
        <v>6</v>
      </c>
      <c r="N46" s="3">
        <f t="shared" si="2"/>
        <v>51</v>
      </c>
    </row>
    <row r="47" spans="1:26" x14ac:dyDescent="0.2">
      <c r="A47" s="6" t="s">
        <v>73</v>
      </c>
      <c r="B47" s="6">
        <f>SUM(B39:B46)</f>
        <v>300</v>
      </c>
      <c r="C47" s="6">
        <f t="shared" ref="C47:N47" si="3">SUM(C39:C46)</f>
        <v>346</v>
      </c>
      <c r="D47" s="6">
        <f t="shared" si="3"/>
        <v>0</v>
      </c>
      <c r="E47" s="6">
        <f t="shared" si="3"/>
        <v>0</v>
      </c>
      <c r="F47" s="6">
        <f t="shared" si="3"/>
        <v>0</v>
      </c>
      <c r="G47" s="6">
        <f t="shared" si="3"/>
        <v>0</v>
      </c>
      <c r="H47" s="6">
        <f t="shared" si="3"/>
        <v>97</v>
      </c>
      <c r="I47" s="6">
        <f t="shared" si="3"/>
        <v>89</v>
      </c>
      <c r="J47" s="6">
        <f t="shared" si="3"/>
        <v>0</v>
      </c>
      <c r="K47" s="6">
        <f t="shared" si="3"/>
        <v>0</v>
      </c>
      <c r="L47" s="6">
        <f t="shared" si="3"/>
        <v>0</v>
      </c>
      <c r="M47" s="6">
        <f t="shared" si="3"/>
        <v>0</v>
      </c>
      <c r="N47" s="6">
        <f t="shared" si="3"/>
        <v>832</v>
      </c>
    </row>
    <row r="48" spans="1:26" x14ac:dyDescent="0.2">
      <c r="A48" s="5" t="s">
        <v>71</v>
      </c>
      <c r="K48" s="6"/>
      <c r="L48" s="6"/>
      <c r="M48" s="6"/>
      <c r="N48" s="6"/>
    </row>
    <row r="49" spans="1:14" x14ac:dyDescent="0.2">
      <c r="A49" s="5" t="s">
        <v>19</v>
      </c>
      <c r="B49" s="5" t="s">
        <v>52</v>
      </c>
      <c r="C49" s="5" t="s">
        <v>56</v>
      </c>
      <c r="D49" s="5" t="s">
        <v>53</v>
      </c>
      <c r="E49" s="5" t="s">
        <v>57</v>
      </c>
      <c r="F49" s="5" t="s">
        <v>0</v>
      </c>
      <c r="G49" s="5" t="s">
        <v>1</v>
      </c>
      <c r="H49" s="5" t="s">
        <v>54</v>
      </c>
      <c r="I49" s="5" t="s">
        <v>58</v>
      </c>
      <c r="J49" s="5" t="s">
        <v>55</v>
      </c>
      <c r="K49" s="5" t="s">
        <v>59</v>
      </c>
      <c r="L49" s="5" t="s">
        <v>2</v>
      </c>
      <c r="M49" s="5" t="s">
        <v>3</v>
      </c>
      <c r="N49" s="5" t="s">
        <v>20</v>
      </c>
    </row>
    <row r="50" spans="1:14" x14ac:dyDescent="0.2">
      <c r="A50" s="3" t="s">
        <v>32</v>
      </c>
      <c r="F50" s="3">
        <v>32</v>
      </c>
      <c r="G50" s="3">
        <v>39</v>
      </c>
      <c r="M50" s="3">
        <v>1</v>
      </c>
      <c r="N50" s="3">
        <f t="shared" ref="N50:N55" si="4">SUM(B50:M50)</f>
        <v>72</v>
      </c>
    </row>
    <row r="51" spans="1:14" x14ac:dyDescent="0.2">
      <c r="A51" s="3" t="s">
        <v>33</v>
      </c>
      <c r="F51" s="3">
        <v>36</v>
      </c>
      <c r="G51" s="3">
        <v>22</v>
      </c>
      <c r="L51" s="3">
        <v>14</v>
      </c>
      <c r="M51" s="3">
        <v>15</v>
      </c>
      <c r="N51" s="3">
        <f t="shared" si="4"/>
        <v>87</v>
      </c>
    </row>
    <row r="52" spans="1:14" x14ac:dyDescent="0.2">
      <c r="A52" s="3" t="s">
        <v>34</v>
      </c>
      <c r="F52" s="3">
        <v>46</v>
      </c>
      <c r="G52" s="3">
        <v>44</v>
      </c>
      <c r="L52" s="3">
        <v>13</v>
      </c>
      <c r="M52" s="3">
        <v>15</v>
      </c>
      <c r="N52" s="3">
        <f t="shared" si="4"/>
        <v>118</v>
      </c>
    </row>
    <row r="53" spans="1:14" x14ac:dyDescent="0.2">
      <c r="A53" s="3" t="s">
        <v>35</v>
      </c>
      <c r="F53" s="3">
        <v>36</v>
      </c>
      <c r="G53" s="3">
        <v>43</v>
      </c>
      <c r="M53" s="3">
        <v>1</v>
      </c>
      <c r="N53" s="3">
        <f t="shared" si="4"/>
        <v>80</v>
      </c>
    </row>
    <row r="54" spans="1:14" x14ac:dyDescent="0.2">
      <c r="A54" s="3" t="s">
        <v>36</v>
      </c>
      <c r="F54" s="3">
        <v>64</v>
      </c>
      <c r="G54" s="3">
        <v>64</v>
      </c>
      <c r="L54" s="3">
        <v>3</v>
      </c>
      <c r="M54" s="3">
        <v>9</v>
      </c>
      <c r="N54" s="3">
        <f t="shared" si="4"/>
        <v>140</v>
      </c>
    </row>
    <row r="55" spans="1:14" x14ac:dyDescent="0.2">
      <c r="A55" s="3" t="s">
        <v>74</v>
      </c>
      <c r="F55" s="3">
        <v>24</v>
      </c>
      <c r="G55" s="3">
        <v>39</v>
      </c>
      <c r="L55" s="3">
        <v>13</v>
      </c>
      <c r="M55" s="3">
        <v>8</v>
      </c>
      <c r="N55" s="3">
        <f t="shared" si="4"/>
        <v>84</v>
      </c>
    </row>
    <row r="56" spans="1:14" x14ac:dyDescent="0.2">
      <c r="A56" s="6" t="s">
        <v>73</v>
      </c>
      <c r="B56" s="6">
        <f>SUM(B50:B55)</f>
        <v>0</v>
      </c>
      <c r="C56" s="6">
        <f t="shared" ref="C56:M56" si="5">SUM(C50:C55)</f>
        <v>0</v>
      </c>
      <c r="D56" s="6">
        <f t="shared" si="5"/>
        <v>0</v>
      </c>
      <c r="E56" s="6">
        <f t="shared" si="5"/>
        <v>0</v>
      </c>
      <c r="F56" s="6">
        <f t="shared" si="5"/>
        <v>238</v>
      </c>
      <c r="G56" s="6">
        <f t="shared" si="5"/>
        <v>251</v>
      </c>
      <c r="H56" s="6">
        <f t="shared" si="5"/>
        <v>0</v>
      </c>
      <c r="I56" s="6">
        <f t="shared" si="5"/>
        <v>0</v>
      </c>
      <c r="J56" s="6">
        <f t="shared" si="5"/>
        <v>0</v>
      </c>
      <c r="K56" s="6">
        <f t="shared" si="5"/>
        <v>0</v>
      </c>
      <c r="L56" s="6">
        <f t="shared" si="5"/>
        <v>43</v>
      </c>
      <c r="M56" s="6">
        <f t="shared" si="5"/>
        <v>49</v>
      </c>
      <c r="N56" s="6">
        <f t="shared" ref="N56" si="6">SUM(N50:N55)</f>
        <v>581</v>
      </c>
    </row>
    <row r="57" spans="1:14" x14ac:dyDescent="0.2">
      <c r="A57" s="6" t="s">
        <v>37</v>
      </c>
      <c r="B57" s="6">
        <f>B47+B56</f>
        <v>300</v>
      </c>
      <c r="C57" s="6">
        <f t="shared" ref="C57:N57" si="7">C47+C56</f>
        <v>346</v>
      </c>
      <c r="D57" s="6">
        <f t="shared" si="7"/>
        <v>0</v>
      </c>
      <c r="E57" s="6">
        <f t="shared" si="7"/>
        <v>0</v>
      </c>
      <c r="F57" s="6">
        <f t="shared" si="7"/>
        <v>238</v>
      </c>
      <c r="G57" s="6">
        <f t="shared" si="7"/>
        <v>251</v>
      </c>
      <c r="H57" s="6">
        <f t="shared" si="7"/>
        <v>97</v>
      </c>
      <c r="I57" s="6">
        <f t="shared" si="7"/>
        <v>89</v>
      </c>
      <c r="J57" s="6">
        <f t="shared" si="7"/>
        <v>0</v>
      </c>
      <c r="K57" s="6">
        <f t="shared" si="7"/>
        <v>0</v>
      </c>
      <c r="L57" s="6">
        <f t="shared" si="7"/>
        <v>43</v>
      </c>
      <c r="M57" s="6">
        <f t="shared" si="7"/>
        <v>49</v>
      </c>
      <c r="N57" s="6">
        <f t="shared" si="7"/>
        <v>1413</v>
      </c>
    </row>
    <row r="61" spans="1:14" x14ac:dyDescent="0.2">
      <c r="A61" s="5"/>
    </row>
    <row r="63" spans="1:14" x14ac:dyDescent="0.2">
      <c r="A63" s="5"/>
      <c r="B63" s="5"/>
      <c r="C63" s="5"/>
      <c r="D63" s="5"/>
      <c r="E63" s="5"/>
      <c r="F63" s="5"/>
      <c r="G63" s="5"/>
      <c r="H63" s="5"/>
    </row>
    <row r="64" spans="1:14" x14ac:dyDescent="0.2">
      <c r="A64" s="5"/>
    </row>
    <row r="65" spans="1:24" x14ac:dyDescent="0.2">
      <c r="A65" s="5"/>
    </row>
    <row r="66" spans="1:24" x14ac:dyDescent="0.2">
      <c r="A66" s="5"/>
    </row>
    <row r="67" spans="1:24" x14ac:dyDescent="0.2">
      <c r="A67" s="5"/>
    </row>
    <row r="68" spans="1:24" x14ac:dyDescent="0.2">
      <c r="A68" s="5"/>
    </row>
    <row r="69" spans="1:24" x14ac:dyDescent="0.2">
      <c r="A69" s="5"/>
    </row>
    <row r="70" spans="1:24" x14ac:dyDescent="0.2">
      <c r="A70" s="5"/>
    </row>
    <row r="72" spans="1:24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24" x14ac:dyDescent="0.2">
      <c r="A73" s="5"/>
    </row>
    <row r="74" spans="1:24" x14ac:dyDescent="0.2">
      <c r="A74" s="5"/>
    </row>
    <row r="75" spans="1:24" x14ac:dyDescent="0.2">
      <c r="A75" s="5"/>
      <c r="W75" s="5"/>
      <c r="X75" s="5"/>
    </row>
    <row r="76" spans="1:24" x14ac:dyDescent="0.2">
      <c r="A76" s="5"/>
      <c r="O76" s="4"/>
    </row>
    <row r="77" spans="1:24" x14ac:dyDescent="0.2">
      <c r="A77" s="5"/>
    </row>
    <row r="78" spans="1:24" x14ac:dyDescent="0.2">
      <c r="A78" s="5"/>
    </row>
    <row r="79" spans="1:24" x14ac:dyDescent="0.2">
      <c r="A79" s="5"/>
    </row>
    <row r="80" spans="1:24" x14ac:dyDescent="0.2">
      <c r="A80" s="5"/>
    </row>
    <row r="81" spans="1:24" x14ac:dyDescent="0.2">
      <c r="A81" s="5"/>
    </row>
    <row r="82" spans="1:24" x14ac:dyDescent="0.2">
      <c r="A82" s="5"/>
    </row>
    <row r="83" spans="1:24" x14ac:dyDescent="0.2">
      <c r="A83" s="5"/>
    </row>
    <row r="84" spans="1:24" x14ac:dyDescent="0.2">
      <c r="A84" s="5"/>
    </row>
    <row r="85" spans="1:24" x14ac:dyDescent="0.2">
      <c r="A85" s="6"/>
      <c r="B85" s="6"/>
      <c r="C85" s="6"/>
      <c r="D85" s="6"/>
      <c r="E85" s="6"/>
      <c r="F85" s="6"/>
    </row>
    <row r="87" spans="1:24" x14ac:dyDescent="0.2">
      <c r="A87" s="5"/>
      <c r="F87" s="6"/>
      <c r="W87" s="5"/>
      <c r="X87" s="5"/>
    </row>
    <row r="88" spans="1:24" x14ac:dyDescent="0.2">
      <c r="A88" s="5"/>
      <c r="O88" s="4"/>
      <c r="P88" s="4"/>
    </row>
    <row r="98" spans="1:6" x14ac:dyDescent="0.2">
      <c r="A98" s="6"/>
      <c r="B98" s="6"/>
      <c r="C98" s="6"/>
      <c r="D98" s="6"/>
      <c r="E98" s="6"/>
      <c r="F98" s="6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9C69-A894-0840-9572-55F806C91CEF}">
  <dimension ref="A1:G112"/>
  <sheetViews>
    <sheetView workbookViewId="0">
      <selection activeCell="J28" sqref="J28"/>
    </sheetView>
  </sheetViews>
  <sheetFormatPr baseColWidth="10" defaultRowHeight="16" x14ac:dyDescent="0.2"/>
  <cols>
    <col min="1" max="4" width="10.83203125" style="11"/>
    <col min="5" max="5" width="10.83203125" style="12"/>
    <col min="6" max="6" width="10.83203125" style="11"/>
    <col min="7" max="7" width="10.83203125" style="11" customWidth="1"/>
    <col min="8" max="16384" width="10.83203125" style="11"/>
  </cols>
  <sheetData>
    <row r="1" spans="1:7" x14ac:dyDescent="0.2">
      <c r="A1" s="28" t="s">
        <v>104</v>
      </c>
      <c r="B1" s="17" t="s">
        <v>91</v>
      </c>
      <c r="C1" s="17" t="s">
        <v>90</v>
      </c>
      <c r="D1" s="17" t="s">
        <v>89</v>
      </c>
      <c r="E1" s="18" t="s">
        <v>88</v>
      </c>
      <c r="G1" s="13"/>
    </row>
    <row r="2" spans="1:7" x14ac:dyDescent="0.2">
      <c r="A2" s="28"/>
      <c r="B2" s="19">
        <v>58</v>
      </c>
      <c r="C2" s="19">
        <v>104</v>
      </c>
      <c r="D2" s="19">
        <v>73</v>
      </c>
      <c r="E2" s="20">
        <v>43322</v>
      </c>
      <c r="G2" s="13" t="s">
        <v>93</v>
      </c>
    </row>
    <row r="3" spans="1:7" x14ac:dyDescent="0.2">
      <c r="A3" s="28"/>
      <c r="B3" s="19">
        <v>340</v>
      </c>
      <c r="C3" s="19">
        <v>802</v>
      </c>
      <c r="D3" s="19">
        <v>700</v>
      </c>
      <c r="E3" s="20">
        <v>43333</v>
      </c>
      <c r="G3" s="13" t="s">
        <v>92</v>
      </c>
    </row>
    <row r="4" spans="1:7" x14ac:dyDescent="0.2">
      <c r="A4" s="28"/>
      <c r="B4" s="19">
        <v>1051</v>
      </c>
      <c r="C4" s="19">
        <v>2145</v>
      </c>
      <c r="D4" s="19">
        <v>2573</v>
      </c>
      <c r="E4" s="20">
        <v>43346</v>
      </c>
      <c r="G4" s="13" t="s">
        <v>94</v>
      </c>
    </row>
    <row r="5" spans="1:7" x14ac:dyDescent="0.2">
      <c r="A5" s="28"/>
      <c r="B5" s="19">
        <v>545</v>
      </c>
      <c r="C5" s="19">
        <v>1271</v>
      </c>
      <c r="D5" s="19">
        <v>1507</v>
      </c>
      <c r="E5" s="20">
        <v>43358</v>
      </c>
    </row>
    <row r="6" spans="1:7" x14ac:dyDescent="0.2">
      <c r="A6" s="28"/>
      <c r="B6" s="19">
        <v>293</v>
      </c>
      <c r="C6" s="19">
        <v>693</v>
      </c>
      <c r="D6" s="19">
        <v>882</v>
      </c>
      <c r="E6" s="20">
        <v>43370</v>
      </c>
    </row>
    <row r="7" spans="1:7" x14ac:dyDescent="0.2">
      <c r="A7" s="28"/>
      <c r="B7" s="19">
        <v>435</v>
      </c>
      <c r="C7" s="19">
        <v>1419</v>
      </c>
      <c r="D7" s="19">
        <v>1756</v>
      </c>
      <c r="E7" s="20">
        <v>43382</v>
      </c>
    </row>
    <row r="8" spans="1:7" x14ac:dyDescent="0.2">
      <c r="A8" s="28"/>
      <c r="B8" s="19">
        <v>312</v>
      </c>
      <c r="C8" s="19">
        <v>1014</v>
      </c>
      <c r="D8" s="19">
        <v>1448</v>
      </c>
      <c r="E8" s="20">
        <v>43394</v>
      </c>
    </row>
    <row r="9" spans="1:7" x14ac:dyDescent="0.2">
      <c r="A9" s="28"/>
      <c r="B9" s="19">
        <v>336</v>
      </c>
      <c r="C9" s="19">
        <v>1118</v>
      </c>
      <c r="D9" s="19">
        <v>1618</v>
      </c>
      <c r="E9" s="20">
        <v>43406</v>
      </c>
    </row>
    <row r="10" spans="1:7" x14ac:dyDescent="0.2">
      <c r="A10" s="28"/>
      <c r="B10" s="19">
        <v>113</v>
      </c>
      <c r="C10" s="19">
        <v>429</v>
      </c>
      <c r="D10" s="19">
        <v>696</v>
      </c>
      <c r="E10" s="20">
        <v>43418</v>
      </c>
    </row>
    <row r="11" spans="1:7" x14ac:dyDescent="0.2">
      <c r="A11" s="28"/>
      <c r="B11" s="19">
        <v>446</v>
      </c>
      <c r="C11" s="19">
        <v>1609</v>
      </c>
      <c r="D11" s="19">
        <v>2846</v>
      </c>
      <c r="E11" s="20">
        <v>43430</v>
      </c>
    </row>
    <row r="12" spans="1:7" x14ac:dyDescent="0.2">
      <c r="A12" s="28"/>
      <c r="B12" s="19">
        <v>426</v>
      </c>
      <c r="C12" s="19">
        <v>2124</v>
      </c>
      <c r="D12" s="19">
        <v>3846</v>
      </c>
      <c r="E12" s="20">
        <v>43442</v>
      </c>
    </row>
    <row r="13" spans="1:7" x14ac:dyDescent="0.2">
      <c r="A13" s="28"/>
      <c r="B13" s="19">
        <v>402</v>
      </c>
      <c r="C13" s="19">
        <v>1842</v>
      </c>
      <c r="D13" s="19">
        <v>3399</v>
      </c>
      <c r="E13" s="20">
        <v>43454</v>
      </c>
    </row>
    <row r="14" spans="1:7" x14ac:dyDescent="0.2">
      <c r="A14" s="28"/>
      <c r="B14" s="19">
        <v>353</v>
      </c>
      <c r="C14" s="19">
        <v>1538</v>
      </c>
      <c r="D14" s="19">
        <v>2693</v>
      </c>
      <c r="E14" s="20">
        <v>43466</v>
      </c>
    </row>
    <row r="15" spans="1:7" x14ac:dyDescent="0.2">
      <c r="A15" s="28"/>
      <c r="B15" s="19">
        <v>475</v>
      </c>
      <c r="C15" s="19">
        <v>2532</v>
      </c>
      <c r="D15" s="19">
        <v>4430</v>
      </c>
      <c r="E15" s="20">
        <v>43478</v>
      </c>
    </row>
    <row r="16" spans="1:7" x14ac:dyDescent="0.2">
      <c r="A16" s="28"/>
      <c r="B16" s="19">
        <v>336</v>
      </c>
      <c r="C16" s="19">
        <v>1854</v>
      </c>
      <c r="D16" s="19">
        <v>3259</v>
      </c>
      <c r="E16" s="20">
        <v>43490</v>
      </c>
    </row>
    <row r="17" spans="1:5" x14ac:dyDescent="0.2">
      <c r="A17" s="28"/>
      <c r="B17" s="19">
        <v>249</v>
      </c>
      <c r="C17" s="19">
        <v>1821</v>
      </c>
      <c r="D17" s="19">
        <v>2153</v>
      </c>
      <c r="E17" s="20">
        <v>43502</v>
      </c>
    </row>
    <row r="18" spans="1:5" x14ac:dyDescent="0.2">
      <c r="A18" s="28"/>
      <c r="B18" s="19">
        <v>239</v>
      </c>
      <c r="C18" s="19">
        <v>1419</v>
      </c>
      <c r="D18" s="19">
        <v>2272</v>
      </c>
      <c r="E18" s="20">
        <v>43514</v>
      </c>
    </row>
    <row r="19" spans="1:5" x14ac:dyDescent="0.2">
      <c r="A19" s="28"/>
      <c r="B19" s="19">
        <v>123</v>
      </c>
      <c r="C19" s="19">
        <v>836</v>
      </c>
      <c r="D19" s="19">
        <v>1461</v>
      </c>
      <c r="E19" s="20">
        <v>43528</v>
      </c>
    </row>
    <row r="20" spans="1:5" x14ac:dyDescent="0.2">
      <c r="A20" s="28"/>
      <c r="B20" s="19">
        <v>190</v>
      </c>
      <c r="C20" s="19">
        <v>1178</v>
      </c>
      <c r="D20" s="19">
        <v>1998</v>
      </c>
      <c r="E20" s="20">
        <v>43540</v>
      </c>
    </row>
    <row r="21" spans="1:5" x14ac:dyDescent="0.2">
      <c r="A21" s="29"/>
      <c r="B21" s="21">
        <v>188</v>
      </c>
      <c r="C21" s="21">
        <v>1223</v>
      </c>
      <c r="D21" s="21">
        <v>2235</v>
      </c>
      <c r="E21" s="22">
        <v>43551</v>
      </c>
    </row>
    <row r="23" spans="1:5" x14ac:dyDescent="0.2">
      <c r="B23" s="15" t="s">
        <v>91</v>
      </c>
      <c r="C23" s="15" t="s">
        <v>90</v>
      </c>
      <c r="D23" s="15" t="s">
        <v>89</v>
      </c>
      <c r="E23" s="16" t="s">
        <v>88</v>
      </c>
    </row>
    <row r="24" spans="1:5" ht="16" customHeight="1" x14ac:dyDescent="0.2">
      <c r="A24" s="28" t="s">
        <v>105</v>
      </c>
      <c r="B24" s="19">
        <v>58</v>
      </c>
      <c r="C24" s="19">
        <v>104</v>
      </c>
      <c r="D24" s="19">
        <v>73</v>
      </c>
      <c r="E24" s="20">
        <v>43322</v>
      </c>
    </row>
    <row r="25" spans="1:5" x14ac:dyDescent="0.2">
      <c r="A25" s="28"/>
      <c r="B25" s="19">
        <v>434</v>
      </c>
      <c r="C25" s="19">
        <v>820</v>
      </c>
      <c r="D25" s="19">
        <v>643</v>
      </c>
      <c r="E25" s="20">
        <v>43333</v>
      </c>
    </row>
    <row r="26" spans="1:5" x14ac:dyDescent="0.2">
      <c r="A26" s="28"/>
      <c r="B26" s="19">
        <v>1614</v>
      </c>
      <c r="C26" s="19">
        <v>3059</v>
      </c>
      <c r="D26" s="19">
        <v>2549</v>
      </c>
      <c r="E26" s="20">
        <v>43346</v>
      </c>
    </row>
    <row r="27" spans="1:5" x14ac:dyDescent="0.2">
      <c r="A27" s="28"/>
      <c r="B27" s="19">
        <v>778</v>
      </c>
      <c r="C27" s="19">
        <v>1483</v>
      </c>
      <c r="D27" s="19">
        <v>1233</v>
      </c>
      <c r="E27" s="20">
        <v>43358</v>
      </c>
    </row>
    <row r="28" spans="1:5" x14ac:dyDescent="0.2">
      <c r="A28" s="28"/>
      <c r="B28" s="19">
        <v>340</v>
      </c>
      <c r="C28" s="19">
        <v>625</v>
      </c>
      <c r="D28" s="19">
        <v>544</v>
      </c>
      <c r="E28" s="20">
        <v>43370</v>
      </c>
    </row>
    <row r="29" spans="1:5" x14ac:dyDescent="0.2">
      <c r="A29" s="28"/>
      <c r="B29" s="19">
        <v>710</v>
      </c>
      <c r="C29" s="19">
        <v>1461</v>
      </c>
      <c r="D29" s="19">
        <v>1308</v>
      </c>
      <c r="E29" s="20">
        <v>43382</v>
      </c>
    </row>
    <row r="30" spans="1:5" x14ac:dyDescent="0.2">
      <c r="A30" s="28"/>
      <c r="B30" s="19">
        <v>649</v>
      </c>
      <c r="C30" s="19">
        <v>1426</v>
      </c>
      <c r="D30" s="19">
        <v>1229</v>
      </c>
      <c r="E30" s="20">
        <v>43394</v>
      </c>
    </row>
    <row r="31" spans="1:5" x14ac:dyDescent="0.2">
      <c r="A31" s="28"/>
      <c r="B31" s="19">
        <v>705</v>
      </c>
      <c r="C31" s="19">
        <v>1668</v>
      </c>
      <c r="D31" s="19">
        <v>1577</v>
      </c>
      <c r="E31" s="20">
        <v>43406</v>
      </c>
    </row>
    <row r="32" spans="1:5" x14ac:dyDescent="0.2">
      <c r="A32" s="28"/>
      <c r="B32" s="19">
        <v>342</v>
      </c>
      <c r="C32" s="19">
        <v>932</v>
      </c>
      <c r="D32" s="19">
        <v>898</v>
      </c>
      <c r="E32" s="20">
        <v>43418</v>
      </c>
    </row>
    <row r="33" spans="1:5" x14ac:dyDescent="0.2">
      <c r="A33" s="28"/>
      <c r="B33" s="19">
        <v>649</v>
      </c>
      <c r="C33" s="19">
        <v>1884</v>
      </c>
      <c r="D33" s="19">
        <v>1796</v>
      </c>
      <c r="E33" s="20">
        <v>43430</v>
      </c>
    </row>
    <row r="34" spans="1:5" x14ac:dyDescent="0.2">
      <c r="A34" s="28"/>
      <c r="B34" s="19">
        <v>462</v>
      </c>
      <c r="C34" s="19">
        <v>1445</v>
      </c>
      <c r="D34" s="19">
        <v>1508</v>
      </c>
      <c r="E34" s="20">
        <v>43442</v>
      </c>
    </row>
    <row r="35" spans="1:5" x14ac:dyDescent="0.2">
      <c r="A35" s="28"/>
      <c r="B35" s="19">
        <v>628</v>
      </c>
      <c r="C35" s="19">
        <v>2436</v>
      </c>
      <c r="D35" s="19">
        <v>2325</v>
      </c>
      <c r="E35" s="20">
        <v>43454</v>
      </c>
    </row>
    <row r="36" spans="1:5" x14ac:dyDescent="0.2">
      <c r="A36" s="28"/>
      <c r="B36" s="19">
        <v>513</v>
      </c>
      <c r="C36" s="19">
        <v>2026</v>
      </c>
      <c r="D36" s="19">
        <v>1890</v>
      </c>
      <c r="E36" s="20">
        <v>43466</v>
      </c>
    </row>
    <row r="37" spans="1:5" x14ac:dyDescent="0.2">
      <c r="A37" s="28"/>
      <c r="B37" s="19">
        <v>699</v>
      </c>
      <c r="C37" s="19">
        <v>2120</v>
      </c>
      <c r="D37" s="19">
        <v>2287</v>
      </c>
      <c r="E37" s="20">
        <v>43478</v>
      </c>
    </row>
    <row r="38" spans="1:5" x14ac:dyDescent="0.2">
      <c r="A38" s="28"/>
      <c r="B38" s="19">
        <v>387</v>
      </c>
      <c r="C38" s="19">
        <v>1238</v>
      </c>
      <c r="D38" s="19">
        <v>1339</v>
      </c>
      <c r="E38" s="20">
        <v>43490</v>
      </c>
    </row>
    <row r="39" spans="1:5" x14ac:dyDescent="0.2">
      <c r="A39" s="28"/>
      <c r="B39" s="19">
        <v>427</v>
      </c>
      <c r="C39" s="19">
        <v>1452</v>
      </c>
      <c r="D39" s="19">
        <v>1539</v>
      </c>
      <c r="E39" s="20">
        <v>43502</v>
      </c>
    </row>
    <row r="40" spans="1:5" x14ac:dyDescent="0.2">
      <c r="A40" s="28"/>
      <c r="B40" s="19">
        <v>364</v>
      </c>
      <c r="C40" s="19">
        <v>1032</v>
      </c>
      <c r="D40" s="19">
        <v>1395</v>
      </c>
      <c r="E40" s="20">
        <v>43514</v>
      </c>
    </row>
    <row r="41" spans="1:5" x14ac:dyDescent="0.2">
      <c r="A41" s="28"/>
      <c r="B41" s="19">
        <v>118</v>
      </c>
      <c r="C41" s="19">
        <v>563</v>
      </c>
      <c r="D41" s="19">
        <v>641</v>
      </c>
      <c r="E41" s="20">
        <v>43528</v>
      </c>
    </row>
    <row r="42" spans="1:5" x14ac:dyDescent="0.2">
      <c r="A42" s="28"/>
      <c r="B42" s="19">
        <v>138</v>
      </c>
      <c r="C42" s="19">
        <v>677</v>
      </c>
      <c r="D42" s="19">
        <v>867</v>
      </c>
      <c r="E42" s="20">
        <v>43540</v>
      </c>
    </row>
    <row r="43" spans="1:5" x14ac:dyDescent="0.2">
      <c r="A43" s="29"/>
      <c r="B43" s="21">
        <v>361</v>
      </c>
      <c r="C43" s="21">
        <v>1619</v>
      </c>
      <c r="D43" s="21">
        <v>2014</v>
      </c>
      <c r="E43" s="22">
        <v>43551</v>
      </c>
    </row>
    <row r="44" spans="1:5" x14ac:dyDescent="0.2">
      <c r="A44" s="23"/>
    </row>
    <row r="45" spans="1:5" x14ac:dyDescent="0.2">
      <c r="B45" s="15" t="s">
        <v>91</v>
      </c>
      <c r="C45" s="15" t="s">
        <v>90</v>
      </c>
      <c r="D45" s="15" t="s">
        <v>89</v>
      </c>
      <c r="E45" s="16" t="s">
        <v>88</v>
      </c>
    </row>
    <row r="46" spans="1:5" x14ac:dyDescent="0.2">
      <c r="A46" s="31" t="s">
        <v>95</v>
      </c>
      <c r="B46" s="19">
        <v>1234</v>
      </c>
      <c r="C46" s="19">
        <v>0</v>
      </c>
      <c r="D46" s="19">
        <v>5078</v>
      </c>
      <c r="E46" s="20">
        <v>43576</v>
      </c>
    </row>
    <row r="47" spans="1:5" x14ac:dyDescent="0.2">
      <c r="A47" s="31"/>
      <c r="B47" s="19">
        <v>311</v>
      </c>
      <c r="C47" s="19">
        <v>495</v>
      </c>
      <c r="D47" s="19">
        <v>2219</v>
      </c>
      <c r="E47" s="20">
        <v>43588</v>
      </c>
    </row>
    <row r="48" spans="1:5" x14ac:dyDescent="0.2">
      <c r="A48" s="31"/>
      <c r="B48" s="19">
        <v>47</v>
      </c>
      <c r="C48" s="19">
        <v>466</v>
      </c>
      <c r="D48" s="19">
        <v>1312</v>
      </c>
      <c r="E48" s="20">
        <v>43600</v>
      </c>
    </row>
    <row r="49" spans="1:5" x14ac:dyDescent="0.2">
      <c r="A49" s="31"/>
      <c r="B49" s="19">
        <v>152</v>
      </c>
      <c r="C49" s="19">
        <v>1474</v>
      </c>
      <c r="D49" s="19">
        <v>4843</v>
      </c>
      <c r="E49" s="20">
        <v>43612</v>
      </c>
    </row>
    <row r="50" spans="1:5" x14ac:dyDescent="0.2">
      <c r="A50" s="31"/>
      <c r="B50" s="19">
        <v>54</v>
      </c>
      <c r="C50" s="19">
        <v>1008</v>
      </c>
      <c r="D50" s="19">
        <v>3873</v>
      </c>
      <c r="E50" s="20">
        <v>43624</v>
      </c>
    </row>
    <row r="51" spans="1:5" x14ac:dyDescent="0.2">
      <c r="A51" s="31"/>
      <c r="B51" s="19">
        <v>43</v>
      </c>
      <c r="C51" s="19">
        <v>725</v>
      </c>
      <c r="D51" s="19">
        <v>3449</v>
      </c>
      <c r="E51" s="20">
        <v>43636</v>
      </c>
    </row>
    <row r="52" spans="1:5" x14ac:dyDescent="0.2">
      <c r="A52" s="31"/>
      <c r="B52" s="19">
        <v>35</v>
      </c>
      <c r="C52" s="19">
        <v>366</v>
      </c>
      <c r="D52" s="19">
        <v>2245</v>
      </c>
      <c r="E52" s="20">
        <v>43648</v>
      </c>
    </row>
    <row r="53" spans="1:5" x14ac:dyDescent="0.2">
      <c r="A53" s="32"/>
      <c r="B53" s="21">
        <v>21</v>
      </c>
      <c r="C53" s="21">
        <v>522</v>
      </c>
      <c r="D53" s="21">
        <v>3018</v>
      </c>
      <c r="E53" s="22">
        <v>43659</v>
      </c>
    </row>
    <row r="55" spans="1:5" x14ac:dyDescent="0.2">
      <c r="B55" s="15" t="s">
        <v>91</v>
      </c>
      <c r="C55" s="15" t="s">
        <v>90</v>
      </c>
      <c r="D55" s="15" t="s">
        <v>89</v>
      </c>
      <c r="E55" s="16" t="s">
        <v>88</v>
      </c>
    </row>
    <row r="56" spans="1:5" x14ac:dyDescent="0.2">
      <c r="A56" s="31" t="s">
        <v>96</v>
      </c>
      <c r="B56" s="11">
        <v>2206</v>
      </c>
      <c r="C56" s="11">
        <v>0</v>
      </c>
      <c r="D56" s="11">
        <v>1096</v>
      </c>
      <c r="E56" s="12">
        <v>43576</v>
      </c>
    </row>
    <row r="57" spans="1:5" x14ac:dyDescent="0.2">
      <c r="A57" s="31"/>
      <c r="B57" s="11">
        <v>2649</v>
      </c>
      <c r="C57" s="11">
        <v>1329</v>
      </c>
      <c r="D57" s="11">
        <v>1173</v>
      </c>
      <c r="E57" s="12">
        <v>43588</v>
      </c>
    </row>
    <row r="58" spans="1:5" x14ac:dyDescent="0.2">
      <c r="A58" s="31"/>
      <c r="B58" s="11">
        <v>996</v>
      </c>
      <c r="C58" s="11">
        <v>907</v>
      </c>
      <c r="D58" s="11">
        <v>225</v>
      </c>
      <c r="E58" s="12">
        <v>43600</v>
      </c>
    </row>
    <row r="59" spans="1:5" x14ac:dyDescent="0.2">
      <c r="A59" s="31"/>
      <c r="B59" s="11">
        <v>3802</v>
      </c>
      <c r="C59" s="11">
        <v>2664</v>
      </c>
      <c r="D59" s="11">
        <v>617</v>
      </c>
      <c r="E59" s="12">
        <v>43612</v>
      </c>
    </row>
    <row r="60" spans="1:5" x14ac:dyDescent="0.2">
      <c r="A60" s="31"/>
      <c r="B60" s="11">
        <v>2105</v>
      </c>
      <c r="C60" s="11">
        <v>2081</v>
      </c>
      <c r="D60" s="11">
        <v>490</v>
      </c>
      <c r="E60" s="12">
        <v>43624</v>
      </c>
    </row>
    <row r="61" spans="1:5" x14ac:dyDescent="0.2">
      <c r="A61" s="31"/>
      <c r="B61" s="11">
        <v>1425</v>
      </c>
      <c r="C61" s="11">
        <v>1469</v>
      </c>
      <c r="D61" s="11">
        <v>427</v>
      </c>
      <c r="E61" s="12">
        <v>43636</v>
      </c>
    </row>
    <row r="62" spans="1:5" x14ac:dyDescent="0.2">
      <c r="A62" s="31"/>
      <c r="B62" s="11">
        <v>2178</v>
      </c>
      <c r="C62" s="11">
        <v>2518</v>
      </c>
      <c r="D62" s="11">
        <v>701</v>
      </c>
      <c r="E62" s="12">
        <v>43648</v>
      </c>
    </row>
    <row r="63" spans="1:5" x14ac:dyDescent="0.2">
      <c r="A63" s="32"/>
      <c r="B63" s="21">
        <v>1347</v>
      </c>
      <c r="C63" s="21">
        <v>1832</v>
      </c>
      <c r="D63" s="21">
        <v>567</v>
      </c>
      <c r="E63" s="22">
        <v>43659</v>
      </c>
    </row>
    <row r="65" spans="1:5" x14ac:dyDescent="0.2">
      <c r="B65" s="15" t="s">
        <v>91</v>
      </c>
      <c r="C65" s="15" t="s">
        <v>90</v>
      </c>
      <c r="D65" s="15" t="s">
        <v>89</v>
      </c>
      <c r="E65" s="16" t="s">
        <v>88</v>
      </c>
    </row>
    <row r="66" spans="1:5" x14ac:dyDescent="0.2">
      <c r="A66" s="28" t="s">
        <v>97</v>
      </c>
      <c r="B66" s="24">
        <v>1739</v>
      </c>
      <c r="C66" s="24">
        <v>1</v>
      </c>
      <c r="D66" s="24">
        <v>849</v>
      </c>
      <c r="E66" s="25">
        <v>43358</v>
      </c>
    </row>
    <row r="67" spans="1:5" x14ac:dyDescent="0.2">
      <c r="A67" s="28"/>
      <c r="B67" s="24">
        <v>2315</v>
      </c>
      <c r="C67" s="24">
        <v>1374</v>
      </c>
      <c r="D67" s="24">
        <v>477</v>
      </c>
      <c r="E67" s="25">
        <v>43370</v>
      </c>
    </row>
    <row r="68" spans="1:5" x14ac:dyDescent="0.2">
      <c r="A68" s="28"/>
      <c r="B68" s="24">
        <v>1866</v>
      </c>
      <c r="C68" s="24">
        <v>1595</v>
      </c>
      <c r="D68" s="24">
        <v>369</v>
      </c>
      <c r="E68" s="25">
        <v>43382</v>
      </c>
    </row>
    <row r="69" spans="1:5" x14ac:dyDescent="0.2">
      <c r="A69" s="28"/>
      <c r="B69" s="24">
        <v>2021</v>
      </c>
      <c r="C69" s="24">
        <v>1989</v>
      </c>
      <c r="D69" s="24">
        <v>566</v>
      </c>
      <c r="E69" s="25">
        <v>43394</v>
      </c>
    </row>
    <row r="70" spans="1:5" x14ac:dyDescent="0.2">
      <c r="A70" s="28"/>
      <c r="B70" s="24">
        <v>1433</v>
      </c>
      <c r="C70" s="24">
        <v>1649</v>
      </c>
      <c r="D70" s="24">
        <v>449</v>
      </c>
      <c r="E70" s="25">
        <v>43406</v>
      </c>
    </row>
    <row r="71" spans="1:5" x14ac:dyDescent="0.2">
      <c r="A71" s="28"/>
      <c r="B71" s="24">
        <v>1218</v>
      </c>
      <c r="C71" s="24">
        <v>1344</v>
      </c>
      <c r="D71" s="24">
        <v>352</v>
      </c>
      <c r="E71" s="25">
        <v>43418</v>
      </c>
    </row>
    <row r="72" spans="1:5" x14ac:dyDescent="0.2">
      <c r="A72" s="28"/>
      <c r="B72" s="24">
        <v>1449</v>
      </c>
      <c r="C72" s="24">
        <v>1683</v>
      </c>
      <c r="D72" s="24">
        <v>462</v>
      </c>
      <c r="E72" s="25">
        <v>43430</v>
      </c>
    </row>
    <row r="73" spans="1:5" x14ac:dyDescent="0.2">
      <c r="A73" s="28"/>
      <c r="B73" s="24">
        <v>564</v>
      </c>
      <c r="C73" s="24">
        <v>686</v>
      </c>
      <c r="D73" s="24">
        <v>230</v>
      </c>
      <c r="E73" s="25">
        <v>43442</v>
      </c>
    </row>
    <row r="74" spans="1:5" x14ac:dyDescent="0.2">
      <c r="A74" s="28"/>
      <c r="B74" s="24">
        <v>1842</v>
      </c>
      <c r="C74" s="24">
        <v>2327</v>
      </c>
      <c r="D74" s="24">
        <v>833</v>
      </c>
      <c r="E74" s="25">
        <v>43454</v>
      </c>
    </row>
    <row r="75" spans="1:5" x14ac:dyDescent="0.2">
      <c r="A75" s="28"/>
      <c r="B75" s="24">
        <v>1503</v>
      </c>
      <c r="C75" s="24">
        <v>2016</v>
      </c>
      <c r="D75" s="24">
        <v>735</v>
      </c>
      <c r="E75" s="25">
        <v>43466</v>
      </c>
    </row>
    <row r="76" spans="1:5" x14ac:dyDescent="0.2">
      <c r="A76" s="28"/>
      <c r="B76" s="24">
        <v>1768</v>
      </c>
      <c r="C76" s="24">
        <v>2555</v>
      </c>
      <c r="D76" s="24">
        <v>813</v>
      </c>
      <c r="E76" s="25">
        <v>43478</v>
      </c>
    </row>
    <row r="77" spans="1:5" x14ac:dyDescent="0.2">
      <c r="A77" s="28"/>
      <c r="B77" s="24">
        <v>1500</v>
      </c>
      <c r="C77" s="24">
        <v>2400</v>
      </c>
      <c r="D77" s="24">
        <v>911</v>
      </c>
      <c r="E77" s="25">
        <v>43490</v>
      </c>
    </row>
    <row r="78" spans="1:5" x14ac:dyDescent="0.2">
      <c r="A78" s="28"/>
      <c r="B78" s="24">
        <v>730</v>
      </c>
      <c r="C78" s="24">
        <v>1261</v>
      </c>
      <c r="D78" s="24">
        <v>530</v>
      </c>
      <c r="E78" s="25">
        <v>43502</v>
      </c>
    </row>
    <row r="79" spans="1:5" x14ac:dyDescent="0.2">
      <c r="A79" s="28"/>
      <c r="B79" s="24">
        <v>1020</v>
      </c>
      <c r="C79" s="24">
        <v>1799</v>
      </c>
      <c r="D79" s="24">
        <v>802</v>
      </c>
      <c r="E79" s="25">
        <v>43514</v>
      </c>
    </row>
    <row r="80" spans="1:5" x14ac:dyDescent="0.2">
      <c r="A80" s="28"/>
      <c r="B80" s="24">
        <v>911</v>
      </c>
      <c r="C80" s="24">
        <v>1495</v>
      </c>
      <c r="D80" s="24">
        <v>715</v>
      </c>
      <c r="E80" s="25">
        <v>43528</v>
      </c>
    </row>
    <row r="81" spans="1:5" x14ac:dyDescent="0.2">
      <c r="A81" s="28"/>
      <c r="B81" s="24">
        <v>589</v>
      </c>
      <c r="C81" s="24">
        <v>1114</v>
      </c>
      <c r="D81" s="24">
        <v>505</v>
      </c>
      <c r="E81" s="25">
        <v>43540</v>
      </c>
    </row>
    <row r="82" spans="1:5" x14ac:dyDescent="0.2">
      <c r="A82" s="29"/>
      <c r="B82" s="26">
        <v>493</v>
      </c>
      <c r="C82" s="26">
        <v>1013</v>
      </c>
      <c r="D82" s="26">
        <v>496</v>
      </c>
      <c r="E82" s="27">
        <v>43551</v>
      </c>
    </row>
    <row r="84" spans="1:5" x14ac:dyDescent="0.2">
      <c r="B84" s="15" t="s">
        <v>91</v>
      </c>
      <c r="C84" s="15" t="s">
        <v>90</v>
      </c>
      <c r="D84" s="15" t="s">
        <v>89</v>
      </c>
      <c r="E84" s="16" t="s">
        <v>88</v>
      </c>
    </row>
    <row r="85" spans="1:5" x14ac:dyDescent="0.2">
      <c r="A85" s="28" t="s">
        <v>98</v>
      </c>
      <c r="B85" s="19">
        <v>1584</v>
      </c>
      <c r="C85" s="19">
        <v>0</v>
      </c>
      <c r="D85" s="19">
        <v>807</v>
      </c>
      <c r="E85" s="20">
        <v>43358</v>
      </c>
    </row>
    <row r="86" spans="1:5" x14ac:dyDescent="0.2">
      <c r="A86" s="28"/>
      <c r="B86" s="19">
        <v>2761</v>
      </c>
      <c r="C86" s="19">
        <v>1058</v>
      </c>
      <c r="D86" s="19">
        <v>278</v>
      </c>
      <c r="E86" s="20">
        <v>43370</v>
      </c>
    </row>
    <row r="87" spans="1:5" x14ac:dyDescent="0.2">
      <c r="A87" s="28"/>
      <c r="B87" s="19">
        <v>3094</v>
      </c>
      <c r="C87" s="19">
        <v>1269</v>
      </c>
      <c r="D87" s="19">
        <v>129</v>
      </c>
      <c r="E87" s="20">
        <v>43382</v>
      </c>
    </row>
    <row r="88" spans="1:5" x14ac:dyDescent="0.2">
      <c r="A88" s="28"/>
      <c r="B88" s="19">
        <v>2587</v>
      </c>
      <c r="C88" s="19">
        <v>1043</v>
      </c>
      <c r="D88" s="19">
        <v>104</v>
      </c>
      <c r="E88" s="20">
        <v>43394</v>
      </c>
    </row>
    <row r="89" spans="1:5" x14ac:dyDescent="0.2">
      <c r="A89" s="28"/>
      <c r="B89" s="19">
        <v>3607</v>
      </c>
      <c r="C89" s="19">
        <v>1432</v>
      </c>
      <c r="D89" s="19">
        <v>119</v>
      </c>
      <c r="E89" s="20">
        <v>43406</v>
      </c>
    </row>
    <row r="90" spans="1:5" x14ac:dyDescent="0.2">
      <c r="A90" s="28"/>
      <c r="B90" s="19">
        <v>3371</v>
      </c>
      <c r="C90" s="19">
        <v>1356</v>
      </c>
      <c r="D90" s="19">
        <v>129</v>
      </c>
      <c r="E90" s="20">
        <v>43418</v>
      </c>
    </row>
    <row r="91" spans="1:5" x14ac:dyDescent="0.2">
      <c r="A91" s="28"/>
      <c r="B91" s="19">
        <v>3774</v>
      </c>
      <c r="C91" s="19">
        <v>1394</v>
      </c>
      <c r="D91" s="19">
        <v>137</v>
      </c>
      <c r="E91" s="20">
        <v>43430</v>
      </c>
    </row>
    <row r="92" spans="1:5" x14ac:dyDescent="0.2">
      <c r="A92" s="28"/>
      <c r="B92" s="19">
        <v>3298</v>
      </c>
      <c r="C92" s="19">
        <v>1385</v>
      </c>
      <c r="D92" s="19">
        <v>92</v>
      </c>
      <c r="E92" s="20">
        <v>43442</v>
      </c>
    </row>
    <row r="93" spans="1:5" x14ac:dyDescent="0.2">
      <c r="A93" s="29"/>
      <c r="B93" s="21">
        <v>2090</v>
      </c>
      <c r="C93" s="21">
        <v>1156</v>
      </c>
      <c r="D93" s="21">
        <v>139</v>
      </c>
      <c r="E93" s="22">
        <v>43454</v>
      </c>
    </row>
    <row r="95" spans="1:5" x14ac:dyDescent="0.2">
      <c r="B95" s="15" t="s">
        <v>91</v>
      </c>
      <c r="C95" s="15" t="s">
        <v>90</v>
      </c>
      <c r="D95" s="15" t="s">
        <v>89</v>
      </c>
      <c r="E95" s="16" t="s">
        <v>88</v>
      </c>
    </row>
    <row r="96" spans="1:5" x14ac:dyDescent="0.2">
      <c r="A96" s="30" t="s">
        <v>99</v>
      </c>
      <c r="B96" s="11">
        <v>1614</v>
      </c>
      <c r="C96" s="11">
        <v>1</v>
      </c>
      <c r="D96" s="11">
        <v>813</v>
      </c>
      <c r="E96" s="12">
        <v>43358</v>
      </c>
    </row>
    <row r="97" spans="1:5" x14ac:dyDescent="0.2">
      <c r="A97" s="30"/>
      <c r="B97" s="11">
        <v>2695</v>
      </c>
      <c r="C97" s="11">
        <v>1426</v>
      </c>
      <c r="D97" s="11">
        <v>339</v>
      </c>
      <c r="E97" s="12">
        <v>43370</v>
      </c>
    </row>
    <row r="98" spans="1:5" x14ac:dyDescent="0.2">
      <c r="A98" s="30"/>
      <c r="B98" s="11">
        <v>4216</v>
      </c>
      <c r="C98" s="11">
        <v>1992</v>
      </c>
      <c r="D98" s="11">
        <v>324</v>
      </c>
      <c r="E98" s="12">
        <v>43382</v>
      </c>
    </row>
    <row r="99" spans="1:5" x14ac:dyDescent="0.2">
      <c r="A99" s="30"/>
      <c r="B99" s="11">
        <v>3580</v>
      </c>
      <c r="C99" s="11">
        <v>1712</v>
      </c>
      <c r="D99" s="11">
        <v>249</v>
      </c>
      <c r="E99" s="12">
        <v>43394</v>
      </c>
    </row>
    <row r="100" spans="1:5" x14ac:dyDescent="0.2">
      <c r="A100" s="30"/>
      <c r="B100" s="11">
        <v>3983</v>
      </c>
      <c r="C100" s="11">
        <v>1992</v>
      </c>
      <c r="D100" s="11">
        <v>259</v>
      </c>
      <c r="E100" s="12">
        <v>43406</v>
      </c>
    </row>
    <row r="101" spans="1:5" x14ac:dyDescent="0.2">
      <c r="A101" s="30"/>
      <c r="B101" s="11">
        <v>3576</v>
      </c>
      <c r="C101" s="11">
        <v>2329</v>
      </c>
      <c r="D101" s="11">
        <v>286</v>
      </c>
      <c r="E101" s="12">
        <v>43418</v>
      </c>
    </row>
    <row r="102" spans="1:5" x14ac:dyDescent="0.2">
      <c r="A102" s="30"/>
      <c r="B102" s="11">
        <v>2101</v>
      </c>
      <c r="C102" s="11">
        <v>1441</v>
      </c>
      <c r="D102" s="11">
        <v>203</v>
      </c>
      <c r="E102" s="12">
        <v>43430</v>
      </c>
    </row>
    <row r="103" spans="1:5" x14ac:dyDescent="0.2">
      <c r="A103" s="30"/>
      <c r="B103" s="11">
        <v>1166</v>
      </c>
      <c r="C103" s="11">
        <v>771</v>
      </c>
      <c r="D103" s="11">
        <v>140</v>
      </c>
      <c r="E103" s="12">
        <v>43442</v>
      </c>
    </row>
    <row r="104" spans="1:5" x14ac:dyDescent="0.2">
      <c r="A104" s="30"/>
      <c r="B104" s="11">
        <v>2743</v>
      </c>
      <c r="C104" s="11">
        <v>2417</v>
      </c>
      <c r="D104" s="11">
        <v>401</v>
      </c>
      <c r="E104" s="12">
        <v>43454</v>
      </c>
    </row>
    <row r="105" spans="1:5" x14ac:dyDescent="0.2">
      <c r="A105" s="30"/>
      <c r="B105" s="11">
        <v>2795</v>
      </c>
      <c r="C105" s="11">
        <v>2135</v>
      </c>
      <c r="D105" s="11">
        <v>429</v>
      </c>
      <c r="E105" s="12">
        <v>43466</v>
      </c>
    </row>
    <row r="106" spans="1:5" x14ac:dyDescent="0.2">
      <c r="A106" s="30"/>
      <c r="B106" s="11">
        <v>4132</v>
      </c>
      <c r="C106" s="11">
        <v>2691</v>
      </c>
      <c r="D106" s="11">
        <v>447</v>
      </c>
      <c r="E106" s="12">
        <v>43478</v>
      </c>
    </row>
    <row r="107" spans="1:5" x14ac:dyDescent="0.2">
      <c r="A107" s="30"/>
      <c r="B107" s="11">
        <v>2675</v>
      </c>
      <c r="C107" s="11">
        <v>1772</v>
      </c>
      <c r="D107" s="11">
        <v>280</v>
      </c>
      <c r="E107" s="12">
        <v>43490</v>
      </c>
    </row>
    <row r="108" spans="1:5" x14ac:dyDescent="0.2">
      <c r="A108" s="30"/>
      <c r="B108" s="11">
        <v>1288</v>
      </c>
      <c r="C108" s="11">
        <v>754</v>
      </c>
      <c r="D108" s="11">
        <v>113</v>
      </c>
      <c r="E108" s="12">
        <v>43502</v>
      </c>
    </row>
    <row r="109" spans="1:5" x14ac:dyDescent="0.2">
      <c r="A109" s="30"/>
      <c r="B109" s="11">
        <v>2176</v>
      </c>
      <c r="C109" s="11">
        <v>1517</v>
      </c>
      <c r="D109" s="11">
        <v>191</v>
      </c>
      <c r="E109" s="12">
        <v>43514</v>
      </c>
    </row>
    <row r="110" spans="1:5" x14ac:dyDescent="0.2">
      <c r="A110" s="30"/>
      <c r="B110" s="11">
        <v>2487</v>
      </c>
      <c r="C110" s="11">
        <v>1782</v>
      </c>
      <c r="D110" s="11">
        <v>272</v>
      </c>
      <c r="E110" s="12">
        <v>43528</v>
      </c>
    </row>
    <row r="111" spans="1:5" x14ac:dyDescent="0.2">
      <c r="A111" s="30"/>
      <c r="B111" s="11">
        <v>1622</v>
      </c>
      <c r="C111" s="11">
        <v>1132</v>
      </c>
      <c r="D111" s="11">
        <v>162</v>
      </c>
      <c r="E111" s="12">
        <v>43540</v>
      </c>
    </row>
    <row r="112" spans="1:5" x14ac:dyDescent="0.2">
      <c r="A112" s="29"/>
      <c r="B112" s="21">
        <v>2269</v>
      </c>
      <c r="C112" s="21">
        <v>1554</v>
      </c>
      <c r="D112" s="21">
        <v>216</v>
      </c>
      <c r="E112" s="22">
        <v>43551</v>
      </c>
    </row>
  </sheetData>
  <mergeCells count="7">
    <mergeCell ref="A66:A82"/>
    <mergeCell ref="A85:A93"/>
    <mergeCell ref="A96:A112"/>
    <mergeCell ref="A1:A21"/>
    <mergeCell ref="A24:A43"/>
    <mergeCell ref="A46:A53"/>
    <mergeCell ref="A56:A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056F-3EC0-234E-9D8E-BC61EE2C797B}">
  <dimension ref="A1:H25"/>
  <sheetViews>
    <sheetView workbookViewId="0">
      <selection activeCell="G37" sqref="G37"/>
    </sheetView>
  </sheetViews>
  <sheetFormatPr baseColWidth="10" defaultRowHeight="16" x14ac:dyDescent="0.2"/>
  <cols>
    <col min="1" max="4" width="10.83203125" style="11"/>
    <col min="5" max="5" width="10.83203125" style="12"/>
    <col min="6" max="16384" width="10.83203125" style="11"/>
  </cols>
  <sheetData>
    <row r="1" spans="1:8" x14ac:dyDescent="0.2">
      <c r="B1" s="15" t="s">
        <v>91</v>
      </c>
      <c r="C1" s="15" t="s">
        <v>90</v>
      </c>
      <c r="D1" s="15" t="s">
        <v>89</v>
      </c>
      <c r="E1" s="16" t="s">
        <v>88</v>
      </c>
      <c r="G1" s="14"/>
      <c r="H1" s="14"/>
    </row>
    <row r="2" spans="1:8" x14ac:dyDescent="0.2">
      <c r="A2" s="28" t="s">
        <v>100</v>
      </c>
      <c r="B2" s="11">
        <v>40</v>
      </c>
      <c r="C2" s="11">
        <v>134</v>
      </c>
      <c r="D2" s="11">
        <v>27</v>
      </c>
      <c r="E2" s="12">
        <v>43460</v>
      </c>
      <c r="G2" s="14" t="s">
        <v>93</v>
      </c>
      <c r="H2" s="14"/>
    </row>
    <row r="3" spans="1:8" x14ac:dyDescent="0.2">
      <c r="A3" s="28"/>
      <c r="B3" s="11">
        <v>397</v>
      </c>
      <c r="C3" s="11">
        <v>907</v>
      </c>
      <c r="D3" s="11">
        <v>381</v>
      </c>
      <c r="E3" s="12">
        <v>43472</v>
      </c>
      <c r="G3" s="14" t="s">
        <v>92</v>
      </c>
      <c r="H3" s="14"/>
    </row>
    <row r="4" spans="1:8" x14ac:dyDescent="0.2">
      <c r="A4" s="28"/>
      <c r="B4" s="11">
        <v>867</v>
      </c>
      <c r="C4" s="11">
        <v>1743</v>
      </c>
      <c r="D4" s="11">
        <v>734</v>
      </c>
      <c r="E4" s="12">
        <v>43484</v>
      </c>
      <c r="G4" s="14" t="s">
        <v>94</v>
      </c>
      <c r="H4" s="14"/>
    </row>
    <row r="5" spans="1:8" x14ac:dyDescent="0.2">
      <c r="A5" s="28"/>
      <c r="B5" s="11">
        <v>409</v>
      </c>
      <c r="C5" s="11">
        <v>677</v>
      </c>
      <c r="D5" s="11">
        <v>309</v>
      </c>
      <c r="E5" s="12">
        <v>43496</v>
      </c>
    </row>
    <row r="6" spans="1:8" x14ac:dyDescent="0.2">
      <c r="A6" s="28"/>
      <c r="B6" s="11">
        <v>562</v>
      </c>
      <c r="C6" s="11">
        <v>851</v>
      </c>
      <c r="D6" s="11">
        <v>316</v>
      </c>
      <c r="E6" s="12">
        <v>43510</v>
      </c>
    </row>
    <row r="7" spans="1:8" x14ac:dyDescent="0.2">
      <c r="A7" s="28"/>
      <c r="B7" s="11">
        <v>687</v>
      </c>
      <c r="C7" s="11">
        <v>1007</v>
      </c>
      <c r="D7" s="11">
        <v>369</v>
      </c>
      <c r="E7" s="12">
        <v>43522</v>
      </c>
    </row>
    <row r="8" spans="1:8" x14ac:dyDescent="0.2">
      <c r="A8" s="28"/>
      <c r="B8" s="11">
        <v>152</v>
      </c>
      <c r="C8" s="11">
        <v>264</v>
      </c>
      <c r="D8" s="11">
        <v>94</v>
      </c>
      <c r="E8" s="12">
        <v>43533</v>
      </c>
    </row>
    <row r="9" spans="1:8" x14ac:dyDescent="0.2">
      <c r="A9" s="28"/>
      <c r="B9" s="11">
        <v>687</v>
      </c>
      <c r="C9" s="11">
        <v>1110</v>
      </c>
      <c r="D9" s="11">
        <v>361</v>
      </c>
      <c r="E9" s="12">
        <v>43546</v>
      </c>
    </row>
    <row r="10" spans="1:8" x14ac:dyDescent="0.2">
      <c r="A10" s="28"/>
      <c r="B10" s="11">
        <v>1448</v>
      </c>
      <c r="C10" s="11">
        <v>2488</v>
      </c>
      <c r="D10" s="11">
        <v>955</v>
      </c>
      <c r="E10" s="12">
        <v>43558</v>
      </c>
    </row>
    <row r="11" spans="1:8" x14ac:dyDescent="0.2">
      <c r="A11" s="28"/>
      <c r="B11" s="11">
        <v>599</v>
      </c>
      <c r="C11" s="11">
        <v>1017</v>
      </c>
      <c r="D11" s="11">
        <v>438</v>
      </c>
      <c r="E11" s="12">
        <v>43570</v>
      </c>
    </row>
    <row r="12" spans="1:8" x14ac:dyDescent="0.2">
      <c r="A12" s="29"/>
      <c r="B12" s="21">
        <v>1028</v>
      </c>
      <c r="C12" s="21">
        <v>1711</v>
      </c>
      <c r="D12" s="21">
        <v>666</v>
      </c>
      <c r="E12" s="22">
        <v>43582</v>
      </c>
    </row>
    <row r="14" spans="1:8" x14ac:dyDescent="0.2">
      <c r="B14" s="15" t="s">
        <v>91</v>
      </c>
      <c r="C14" s="15" t="s">
        <v>90</v>
      </c>
      <c r="D14" s="15" t="s">
        <v>89</v>
      </c>
      <c r="E14" s="16" t="s">
        <v>88</v>
      </c>
    </row>
    <row r="15" spans="1:8" x14ac:dyDescent="0.2">
      <c r="A15" s="28" t="s">
        <v>101</v>
      </c>
      <c r="B15" s="11">
        <v>42</v>
      </c>
      <c r="C15" s="11">
        <v>81</v>
      </c>
      <c r="D15" s="11">
        <v>12</v>
      </c>
      <c r="E15" s="12">
        <v>43460</v>
      </c>
    </row>
    <row r="16" spans="1:8" x14ac:dyDescent="0.2">
      <c r="A16" s="28"/>
      <c r="B16" s="11">
        <v>460</v>
      </c>
      <c r="C16" s="11">
        <v>643</v>
      </c>
      <c r="D16" s="11">
        <v>261</v>
      </c>
      <c r="E16" s="12">
        <v>43472</v>
      </c>
    </row>
    <row r="17" spans="1:5" x14ac:dyDescent="0.2">
      <c r="A17" s="28"/>
      <c r="B17" s="11">
        <v>727</v>
      </c>
      <c r="C17" s="11">
        <v>1226</v>
      </c>
      <c r="D17" s="11">
        <v>531</v>
      </c>
      <c r="E17" s="12">
        <v>43484</v>
      </c>
    </row>
    <row r="18" spans="1:5" x14ac:dyDescent="0.2">
      <c r="A18" s="28"/>
      <c r="B18" s="11">
        <v>91</v>
      </c>
      <c r="C18" s="11">
        <v>121</v>
      </c>
      <c r="D18" s="11">
        <v>38</v>
      </c>
      <c r="E18" s="12">
        <v>43496</v>
      </c>
    </row>
    <row r="19" spans="1:5" x14ac:dyDescent="0.2">
      <c r="A19" s="28"/>
      <c r="B19" s="11">
        <v>604</v>
      </c>
      <c r="C19" s="11">
        <v>680</v>
      </c>
      <c r="D19" s="11">
        <v>200</v>
      </c>
      <c r="E19" s="12">
        <v>43510</v>
      </c>
    </row>
    <row r="20" spans="1:5" x14ac:dyDescent="0.2">
      <c r="A20" s="28"/>
      <c r="B20" s="11">
        <v>687</v>
      </c>
      <c r="C20" s="11">
        <v>1007</v>
      </c>
      <c r="D20" s="11">
        <v>369</v>
      </c>
      <c r="E20" s="12">
        <v>43522</v>
      </c>
    </row>
    <row r="21" spans="1:5" x14ac:dyDescent="0.2">
      <c r="A21" s="28"/>
      <c r="B21" s="11">
        <v>566</v>
      </c>
      <c r="C21" s="11">
        <v>781</v>
      </c>
      <c r="D21" s="11">
        <v>210</v>
      </c>
      <c r="E21" s="12">
        <v>43533</v>
      </c>
    </row>
    <row r="22" spans="1:5" x14ac:dyDescent="0.2">
      <c r="A22" s="28"/>
      <c r="B22" s="11">
        <v>1708</v>
      </c>
      <c r="C22" s="11">
        <v>2213</v>
      </c>
      <c r="D22" s="11">
        <v>663</v>
      </c>
      <c r="E22" s="12">
        <v>43546</v>
      </c>
    </row>
    <row r="23" spans="1:5" x14ac:dyDescent="0.2">
      <c r="A23" s="28"/>
      <c r="B23" s="11">
        <v>2063</v>
      </c>
      <c r="C23" s="11">
        <v>2628</v>
      </c>
      <c r="D23" s="11">
        <v>835</v>
      </c>
      <c r="E23" s="12">
        <v>43558</v>
      </c>
    </row>
    <row r="24" spans="1:5" x14ac:dyDescent="0.2">
      <c r="A24" s="28"/>
      <c r="B24" s="11">
        <v>1111</v>
      </c>
      <c r="C24" s="11">
        <v>1588</v>
      </c>
      <c r="D24" s="11">
        <v>495</v>
      </c>
      <c r="E24" s="12">
        <v>43570</v>
      </c>
    </row>
    <row r="25" spans="1:5" x14ac:dyDescent="0.2">
      <c r="A25" s="29"/>
      <c r="B25" s="21">
        <v>1125</v>
      </c>
      <c r="C25" s="21">
        <v>1399</v>
      </c>
      <c r="D25" s="21">
        <v>512</v>
      </c>
      <c r="E25" s="22">
        <v>43582</v>
      </c>
    </row>
  </sheetData>
  <mergeCells count="2">
    <mergeCell ref="A2:A12"/>
    <mergeCell ref="A15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9FC2-A38C-B148-BD24-7C33D64CE7DB}">
  <dimension ref="A1:H25"/>
  <sheetViews>
    <sheetView workbookViewId="0">
      <selection activeCell="H35" sqref="H35"/>
    </sheetView>
  </sheetViews>
  <sheetFormatPr baseColWidth="10" defaultRowHeight="16" x14ac:dyDescent="0.2"/>
  <cols>
    <col min="1" max="4" width="10.83203125" style="11"/>
    <col min="5" max="5" width="10.83203125" style="12"/>
    <col min="6" max="16384" width="10.83203125" style="11"/>
  </cols>
  <sheetData>
    <row r="1" spans="1:8" x14ac:dyDescent="0.2">
      <c r="A1" s="15"/>
      <c r="B1" s="15" t="s">
        <v>91</v>
      </c>
      <c r="C1" s="15" t="s">
        <v>90</v>
      </c>
      <c r="D1" s="15" t="s">
        <v>89</v>
      </c>
      <c r="E1" s="16" t="s">
        <v>88</v>
      </c>
      <c r="G1" s="14"/>
      <c r="H1" s="14"/>
    </row>
    <row r="2" spans="1:8" x14ac:dyDescent="0.2">
      <c r="A2" s="31" t="s">
        <v>102</v>
      </c>
      <c r="B2" s="11">
        <v>77</v>
      </c>
      <c r="C2" s="11">
        <v>171</v>
      </c>
      <c r="D2" s="11">
        <v>46</v>
      </c>
      <c r="E2" s="12">
        <v>43460</v>
      </c>
      <c r="G2" s="14" t="s">
        <v>93</v>
      </c>
      <c r="H2" s="14"/>
    </row>
    <row r="3" spans="1:8" x14ac:dyDescent="0.2">
      <c r="A3" s="31"/>
      <c r="B3" s="11">
        <v>589</v>
      </c>
      <c r="C3" s="11">
        <v>1027</v>
      </c>
      <c r="D3" s="11">
        <v>487</v>
      </c>
      <c r="E3" s="12">
        <v>43472</v>
      </c>
      <c r="G3" s="14" t="s">
        <v>92</v>
      </c>
      <c r="H3" s="14"/>
    </row>
    <row r="4" spans="1:8" x14ac:dyDescent="0.2">
      <c r="A4" s="31"/>
      <c r="B4" s="11">
        <v>1549</v>
      </c>
      <c r="C4" s="11">
        <v>2858</v>
      </c>
      <c r="D4" s="11">
        <v>843</v>
      </c>
      <c r="E4" s="12">
        <v>43484</v>
      </c>
      <c r="G4" s="14" t="s">
        <v>94</v>
      </c>
      <c r="H4" s="14"/>
    </row>
    <row r="5" spans="1:8" x14ac:dyDescent="0.2">
      <c r="A5" s="31"/>
      <c r="B5" s="11">
        <v>1481</v>
      </c>
      <c r="C5" s="11">
        <v>1833</v>
      </c>
      <c r="D5" s="11">
        <v>578</v>
      </c>
      <c r="E5" s="12">
        <v>43496</v>
      </c>
    </row>
    <row r="6" spans="1:8" x14ac:dyDescent="0.2">
      <c r="A6" s="31"/>
      <c r="B6" s="11">
        <v>312</v>
      </c>
      <c r="C6" s="11">
        <v>349</v>
      </c>
      <c r="D6" s="11">
        <v>98</v>
      </c>
      <c r="E6" s="12">
        <v>43510</v>
      </c>
    </row>
    <row r="7" spans="1:8" x14ac:dyDescent="0.2">
      <c r="A7" s="31"/>
      <c r="B7" s="11">
        <v>720</v>
      </c>
      <c r="C7" s="11">
        <v>606</v>
      </c>
      <c r="D7" s="11">
        <v>145</v>
      </c>
      <c r="E7" s="12">
        <v>43522</v>
      </c>
    </row>
    <row r="8" spans="1:8" x14ac:dyDescent="0.2">
      <c r="A8" s="31"/>
      <c r="B8" s="11">
        <v>1499</v>
      </c>
      <c r="C8" s="11">
        <v>1885</v>
      </c>
      <c r="D8" s="11">
        <v>493</v>
      </c>
      <c r="E8" s="12">
        <v>43533</v>
      </c>
    </row>
    <row r="9" spans="1:8" x14ac:dyDescent="0.2">
      <c r="A9" s="31"/>
      <c r="B9" s="11">
        <v>1144</v>
      </c>
      <c r="C9" s="11">
        <v>1501</v>
      </c>
      <c r="D9" s="11">
        <v>378</v>
      </c>
      <c r="E9" s="12">
        <v>43546</v>
      </c>
    </row>
    <row r="10" spans="1:8" x14ac:dyDescent="0.2">
      <c r="A10" s="31"/>
      <c r="B10" s="11">
        <v>1854</v>
      </c>
      <c r="C10" s="11">
        <v>2400</v>
      </c>
      <c r="D10" s="11">
        <v>757</v>
      </c>
      <c r="E10" s="12">
        <v>43558</v>
      </c>
    </row>
    <row r="11" spans="1:8" x14ac:dyDescent="0.2">
      <c r="A11" s="31"/>
      <c r="B11" s="11">
        <v>428</v>
      </c>
      <c r="C11" s="11">
        <v>524</v>
      </c>
      <c r="D11" s="11">
        <v>156</v>
      </c>
      <c r="E11" s="12">
        <v>43570</v>
      </c>
    </row>
    <row r="12" spans="1:8" x14ac:dyDescent="0.2">
      <c r="A12" s="32"/>
      <c r="B12" s="21">
        <v>330</v>
      </c>
      <c r="C12" s="21">
        <v>415</v>
      </c>
      <c r="D12" s="21">
        <v>123</v>
      </c>
      <c r="E12" s="22">
        <v>43582</v>
      </c>
    </row>
    <row r="14" spans="1:8" x14ac:dyDescent="0.2">
      <c r="B14" s="15" t="s">
        <v>91</v>
      </c>
      <c r="C14" s="15" t="s">
        <v>90</v>
      </c>
      <c r="D14" s="15" t="s">
        <v>89</v>
      </c>
      <c r="E14" s="16" t="s">
        <v>88</v>
      </c>
    </row>
    <row r="15" spans="1:8" x14ac:dyDescent="0.2">
      <c r="A15" s="31" t="s">
        <v>103</v>
      </c>
      <c r="B15" s="11">
        <v>72</v>
      </c>
      <c r="C15" s="11">
        <v>183</v>
      </c>
      <c r="D15" s="11">
        <v>58</v>
      </c>
      <c r="E15" s="12">
        <v>43460</v>
      </c>
    </row>
    <row r="16" spans="1:8" x14ac:dyDescent="0.2">
      <c r="A16" s="31"/>
      <c r="B16" s="11">
        <v>683</v>
      </c>
      <c r="C16" s="11">
        <v>1279</v>
      </c>
      <c r="D16" s="11">
        <v>601</v>
      </c>
      <c r="E16" s="12">
        <v>43472</v>
      </c>
    </row>
    <row r="17" spans="1:5" x14ac:dyDescent="0.2">
      <c r="A17" s="31"/>
      <c r="B17" s="11">
        <v>553</v>
      </c>
      <c r="C17" s="11">
        <v>1115</v>
      </c>
      <c r="D17" s="11">
        <v>322</v>
      </c>
      <c r="E17" s="12">
        <v>43484</v>
      </c>
    </row>
    <row r="18" spans="1:5" x14ac:dyDescent="0.2">
      <c r="A18" s="31"/>
      <c r="B18" s="11">
        <v>724</v>
      </c>
      <c r="C18" s="11">
        <v>927</v>
      </c>
      <c r="D18" s="11">
        <v>214</v>
      </c>
      <c r="E18" s="12">
        <v>43496</v>
      </c>
    </row>
    <row r="19" spans="1:5" x14ac:dyDescent="0.2">
      <c r="A19" s="31"/>
      <c r="B19" s="11">
        <v>1038</v>
      </c>
      <c r="C19" s="11">
        <v>1241</v>
      </c>
      <c r="D19" s="11">
        <v>367</v>
      </c>
      <c r="E19" s="12">
        <v>43510</v>
      </c>
    </row>
    <row r="20" spans="1:5" x14ac:dyDescent="0.2">
      <c r="A20" s="31"/>
      <c r="B20" s="11">
        <v>1328</v>
      </c>
      <c r="C20" s="11">
        <v>1765</v>
      </c>
      <c r="D20" s="11">
        <v>618</v>
      </c>
      <c r="E20" s="12">
        <v>43522</v>
      </c>
    </row>
    <row r="21" spans="1:5" x14ac:dyDescent="0.2">
      <c r="A21" s="31"/>
      <c r="B21" s="11">
        <v>1360</v>
      </c>
      <c r="C21" s="11">
        <v>1620</v>
      </c>
      <c r="D21" s="11">
        <v>455</v>
      </c>
      <c r="E21" s="12">
        <v>43533</v>
      </c>
    </row>
    <row r="22" spans="1:5" x14ac:dyDescent="0.2">
      <c r="A22" s="31"/>
      <c r="B22" s="11">
        <v>1949</v>
      </c>
      <c r="C22" s="11">
        <v>2174</v>
      </c>
      <c r="D22" s="11">
        <v>647</v>
      </c>
      <c r="E22" s="12">
        <v>43546</v>
      </c>
    </row>
    <row r="23" spans="1:5" x14ac:dyDescent="0.2">
      <c r="A23" s="31"/>
      <c r="B23" s="11">
        <v>1483</v>
      </c>
      <c r="C23" s="11">
        <v>1769</v>
      </c>
      <c r="D23" s="11">
        <v>549</v>
      </c>
      <c r="E23" s="12">
        <v>43558</v>
      </c>
    </row>
    <row r="24" spans="1:5" x14ac:dyDescent="0.2">
      <c r="A24" s="31"/>
      <c r="B24" s="11">
        <v>1275</v>
      </c>
      <c r="C24" s="11">
        <v>1511</v>
      </c>
      <c r="D24" s="11">
        <v>432</v>
      </c>
      <c r="E24" s="12">
        <v>43570</v>
      </c>
    </row>
    <row r="25" spans="1:5" x14ac:dyDescent="0.2">
      <c r="A25" s="32"/>
      <c r="B25" s="21">
        <v>1538</v>
      </c>
      <c r="C25" s="21">
        <v>1806</v>
      </c>
      <c r="D25" s="21">
        <v>540</v>
      </c>
      <c r="E25" s="22">
        <v>43582</v>
      </c>
    </row>
  </sheetData>
  <mergeCells count="2">
    <mergeCell ref="A2:A12"/>
    <mergeCell ref="A15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AB31-6D6D-8445-9C92-B328ADE614B8}">
  <dimension ref="A1:H23"/>
  <sheetViews>
    <sheetView workbookViewId="0">
      <selection activeCell="A12" sqref="A12"/>
    </sheetView>
  </sheetViews>
  <sheetFormatPr baseColWidth="10" defaultRowHeight="16" x14ac:dyDescent="0.2"/>
  <cols>
    <col min="1" max="4" width="10.83203125" style="11"/>
    <col min="5" max="5" width="10.83203125" style="12"/>
    <col min="6" max="16384" width="10.83203125" style="11"/>
  </cols>
  <sheetData>
    <row r="1" spans="1:8" x14ac:dyDescent="0.2">
      <c r="B1" s="15" t="s">
        <v>91</v>
      </c>
      <c r="C1" s="15" t="s">
        <v>90</v>
      </c>
      <c r="D1" s="15" t="s">
        <v>89</v>
      </c>
      <c r="E1" s="16" t="s">
        <v>88</v>
      </c>
      <c r="G1" s="14"/>
      <c r="H1" s="14"/>
    </row>
    <row r="2" spans="1:8" x14ac:dyDescent="0.2">
      <c r="A2" s="28" t="s">
        <v>107</v>
      </c>
      <c r="B2" s="11">
        <v>245</v>
      </c>
      <c r="C2" s="11">
        <v>488</v>
      </c>
      <c r="D2" s="11">
        <v>277</v>
      </c>
      <c r="E2" s="12">
        <v>43477</v>
      </c>
      <c r="G2" s="14" t="s">
        <v>93</v>
      </c>
      <c r="H2" s="14"/>
    </row>
    <row r="3" spans="1:8" x14ac:dyDescent="0.2">
      <c r="A3" s="28"/>
      <c r="B3" s="11">
        <v>1163</v>
      </c>
      <c r="C3" s="11">
        <v>2172</v>
      </c>
      <c r="D3" s="11">
        <v>976</v>
      </c>
      <c r="E3" s="12">
        <v>43490</v>
      </c>
      <c r="G3" s="14" t="s">
        <v>92</v>
      </c>
      <c r="H3" s="14"/>
    </row>
    <row r="4" spans="1:8" x14ac:dyDescent="0.2">
      <c r="A4" s="28"/>
      <c r="B4" s="11">
        <v>1126</v>
      </c>
      <c r="C4" s="11">
        <v>1941</v>
      </c>
      <c r="D4" s="11">
        <v>789</v>
      </c>
      <c r="E4" s="12">
        <v>43502</v>
      </c>
      <c r="G4" s="14" t="s">
        <v>94</v>
      </c>
      <c r="H4" s="14"/>
    </row>
    <row r="5" spans="1:8" x14ac:dyDescent="0.2">
      <c r="A5" s="28"/>
      <c r="B5" s="11">
        <v>954</v>
      </c>
      <c r="C5" s="11">
        <v>1804</v>
      </c>
      <c r="D5" s="11">
        <v>763</v>
      </c>
      <c r="E5" s="12">
        <v>43514</v>
      </c>
    </row>
    <row r="6" spans="1:8" x14ac:dyDescent="0.2">
      <c r="A6" s="28"/>
      <c r="B6" s="11">
        <v>852</v>
      </c>
      <c r="C6" s="11">
        <v>1615</v>
      </c>
      <c r="D6" s="11">
        <v>683</v>
      </c>
      <c r="E6" s="12">
        <v>43528</v>
      </c>
    </row>
    <row r="7" spans="1:8" x14ac:dyDescent="0.2">
      <c r="A7" s="28"/>
      <c r="B7" s="11">
        <v>948</v>
      </c>
      <c r="C7" s="11">
        <v>1639</v>
      </c>
      <c r="D7" s="11">
        <v>679</v>
      </c>
      <c r="E7" s="12">
        <v>43540</v>
      </c>
    </row>
    <row r="8" spans="1:8" x14ac:dyDescent="0.2">
      <c r="A8" s="28"/>
      <c r="B8" s="11">
        <v>1099</v>
      </c>
      <c r="C8" s="11">
        <v>1946</v>
      </c>
      <c r="D8" s="11">
        <v>934</v>
      </c>
      <c r="E8" s="12">
        <v>43552</v>
      </c>
    </row>
    <row r="9" spans="1:8" x14ac:dyDescent="0.2">
      <c r="A9" s="28"/>
      <c r="B9" s="11">
        <v>883</v>
      </c>
      <c r="C9" s="11">
        <v>1672</v>
      </c>
      <c r="D9" s="11">
        <v>814</v>
      </c>
      <c r="E9" s="12">
        <v>43564</v>
      </c>
    </row>
    <row r="10" spans="1:8" x14ac:dyDescent="0.2">
      <c r="A10" s="28"/>
      <c r="B10" s="11">
        <v>1149</v>
      </c>
      <c r="C10" s="11">
        <v>2228</v>
      </c>
      <c r="D10" s="11">
        <v>1059</v>
      </c>
      <c r="E10" s="12">
        <v>43576</v>
      </c>
    </row>
    <row r="11" spans="1:8" x14ac:dyDescent="0.2">
      <c r="A11" s="29"/>
      <c r="B11" s="21">
        <v>1049</v>
      </c>
      <c r="C11" s="21">
        <v>2210</v>
      </c>
      <c r="D11" s="21">
        <v>1064</v>
      </c>
      <c r="E11" s="22">
        <v>43588</v>
      </c>
    </row>
    <row r="13" spans="1:8" x14ac:dyDescent="0.2">
      <c r="B13" s="15" t="s">
        <v>91</v>
      </c>
      <c r="C13" s="15" t="s">
        <v>90</v>
      </c>
      <c r="D13" s="15" t="s">
        <v>89</v>
      </c>
      <c r="E13" s="16" t="s">
        <v>88</v>
      </c>
    </row>
    <row r="14" spans="1:8" x14ac:dyDescent="0.2">
      <c r="A14" s="28" t="s">
        <v>106</v>
      </c>
      <c r="B14" s="11">
        <v>243</v>
      </c>
      <c r="C14" s="11">
        <v>419</v>
      </c>
      <c r="D14" s="11">
        <v>176</v>
      </c>
      <c r="E14" s="12">
        <v>43477</v>
      </c>
    </row>
    <row r="15" spans="1:8" x14ac:dyDescent="0.2">
      <c r="A15" s="28"/>
      <c r="B15" s="11">
        <v>1553</v>
      </c>
      <c r="C15" s="11">
        <v>2868</v>
      </c>
      <c r="D15" s="11">
        <v>1187</v>
      </c>
      <c r="E15" s="12">
        <v>43490</v>
      </c>
    </row>
    <row r="16" spans="1:8" x14ac:dyDescent="0.2">
      <c r="A16" s="28"/>
      <c r="B16" s="11">
        <v>1545</v>
      </c>
      <c r="C16" s="11">
        <v>3764</v>
      </c>
      <c r="D16" s="11">
        <v>1023</v>
      </c>
      <c r="E16" s="12">
        <v>43502</v>
      </c>
    </row>
    <row r="17" spans="1:5" x14ac:dyDescent="0.2">
      <c r="A17" s="28"/>
      <c r="B17" s="11">
        <v>1292</v>
      </c>
      <c r="C17" s="11">
        <v>1938</v>
      </c>
      <c r="D17" s="11">
        <v>673</v>
      </c>
      <c r="E17" s="12">
        <v>43514</v>
      </c>
    </row>
    <row r="18" spans="1:5" x14ac:dyDescent="0.2">
      <c r="A18" s="28"/>
      <c r="B18" s="11">
        <v>1406</v>
      </c>
      <c r="C18" s="11">
        <v>2106</v>
      </c>
      <c r="D18" s="11">
        <v>729</v>
      </c>
      <c r="E18" s="12">
        <v>43528</v>
      </c>
    </row>
    <row r="19" spans="1:5" x14ac:dyDescent="0.2">
      <c r="A19" s="28"/>
      <c r="B19" s="11">
        <v>1296</v>
      </c>
      <c r="C19" s="11">
        <v>1910</v>
      </c>
      <c r="D19" s="11">
        <v>745</v>
      </c>
      <c r="E19" s="12">
        <v>43540</v>
      </c>
    </row>
    <row r="20" spans="1:5" x14ac:dyDescent="0.2">
      <c r="A20" s="28"/>
      <c r="B20" s="11">
        <v>1496</v>
      </c>
      <c r="C20" s="11">
        <v>2580</v>
      </c>
      <c r="D20" s="11">
        <v>1054</v>
      </c>
      <c r="E20" s="12">
        <v>43552</v>
      </c>
    </row>
    <row r="21" spans="1:5" x14ac:dyDescent="0.2">
      <c r="A21" s="28"/>
      <c r="B21" s="11">
        <v>1197</v>
      </c>
      <c r="C21" s="11">
        <v>2102</v>
      </c>
      <c r="D21" s="11">
        <v>947</v>
      </c>
      <c r="E21" s="12">
        <v>43564</v>
      </c>
    </row>
    <row r="22" spans="1:5" x14ac:dyDescent="0.2">
      <c r="A22" s="28"/>
      <c r="B22" s="11">
        <v>998</v>
      </c>
      <c r="C22" s="11">
        <v>1800</v>
      </c>
      <c r="D22" s="11">
        <v>719</v>
      </c>
      <c r="E22" s="12">
        <v>43576</v>
      </c>
    </row>
    <row r="23" spans="1:5" x14ac:dyDescent="0.2">
      <c r="A23" s="29"/>
      <c r="B23" s="21">
        <v>1167</v>
      </c>
      <c r="C23" s="21">
        <v>1956</v>
      </c>
      <c r="D23" s="21">
        <v>849</v>
      </c>
      <c r="E23" s="22">
        <v>43588</v>
      </c>
    </row>
  </sheetData>
  <mergeCells count="2">
    <mergeCell ref="A2:A11"/>
    <mergeCell ref="A14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 S1</vt:lpstr>
      <vt:lpstr>Data Set S2</vt:lpstr>
      <vt:lpstr>Cas9_gRNAs</vt:lpstr>
      <vt:lpstr>Cas9_no-gRNAs</vt:lpstr>
      <vt:lpstr>no-Cas9_no-gRNAs</vt:lpstr>
      <vt:lpstr>Cas9HF1_gRNAs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2021-05-03T20:46:28Z</dcterms:modified>
</cp:coreProperties>
</file>