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riano.sousa\Desktop\"/>
    </mc:Choice>
  </mc:AlternateContent>
  <xr:revisionPtr revIDLastSave="0" documentId="8_{4E75AB8C-CF23-4321-AA64-7DE60221B4A9}" xr6:coauthVersionLast="47" xr6:coauthVersionMax="47" xr10:uidLastSave="{00000000-0000-0000-0000-000000000000}"/>
  <bookViews>
    <workbookView xWindow="-120" yWindow="-120" windowWidth="20730" windowHeight="11160" tabRatio="487" firstSheet="7" activeTab="9" xr2:uid="{00000000-000D-0000-FFFF-FFFF00000000}"/>
  </bookViews>
  <sheets>
    <sheet name="Dinâmica 1" sheetId="28" r:id="rId1"/>
    <sheet name="Dinâmica 2" sheetId="29" r:id="rId2"/>
    <sheet name="Mapa de status" sheetId="31" state="hidden" r:id="rId3"/>
    <sheet name="Quantidade de entregas" sheetId="30" state="hidden" r:id="rId4"/>
    <sheet name="Menu de Entregas" sheetId="1" state="hidden" r:id="rId5"/>
    <sheet name="Controle de Documentos" sheetId="27" state="hidden" r:id="rId6"/>
    <sheet name="Base Interligação" sheetId="3" state="hidden" r:id="rId7"/>
    <sheet name="DashBoard" sheetId="5" r:id="rId8"/>
    <sheet name="Cronograma de Entregas" sheetId="35" r:id="rId9"/>
    <sheet name="P.Ação Implementação" sheetId="6" r:id="rId10"/>
    <sheet name="Planilha suporte" sheetId="32" r:id="rId11"/>
    <sheet name="DashBoard ISO37001" sheetId="33" r:id="rId12"/>
    <sheet name="Cronograma (ISO 37001)  " sheetId="4" r:id="rId13"/>
    <sheet name="Base de Indicadores" sheetId="7" state="hidden" r:id="rId14"/>
  </sheets>
  <externalReferences>
    <externalReference r:id="rId15"/>
  </externalReferences>
  <definedNames>
    <definedName name="_xlnm._FilterDatabase" localSheetId="13" hidden="1">'Base de Indicadores'!$A$6:$A$41</definedName>
    <definedName name="_xlnm._FilterDatabase" localSheetId="12" hidden="1">'Cronograma (ISO 37001)  '!$B$3:$Q$26</definedName>
    <definedName name="_xlnm._FilterDatabase" localSheetId="8" hidden="1">'Cronograma de Entregas'!$B$3:$Q$37</definedName>
    <definedName name="_xlnm._FilterDatabase" localSheetId="9" hidden="1">'P.Ação Implementação'!$B$3:$R$214</definedName>
    <definedName name="_xlnm._FilterDatabase" localSheetId="10" hidden="1">'Planilha suporte'!$B$3:$R$32</definedName>
    <definedName name="a" localSheetId="2" hidden="1">{"'RR'!$A$2:$E$81"}</definedName>
    <definedName name="a" hidden="1">{"'RR'!$A$2:$E$81"}</definedName>
    <definedName name="Área">OFFSET([1]PIP!$J$5,,,COUNTA([1]PIP!$A$5:$A$10000))</definedName>
    <definedName name="Fluxo" localSheetId="13" hidden="1">{"'RR'!$A$2:$E$81"}</definedName>
    <definedName name="Fluxo" localSheetId="2" hidden="1">{"'RR'!$A$2:$E$81"}</definedName>
    <definedName name="Fluxo" hidden="1">{"'RR'!$A$2:$E$81"}</definedName>
    <definedName name="fluxoatual" localSheetId="13" hidden="1">{"'RR'!$A$2:$E$81"}</definedName>
    <definedName name="fluxoatual" localSheetId="2" hidden="1">{"'RR'!$A$2:$E$81"}</definedName>
    <definedName name="fluxoatual" hidden="1">{"'RR'!$A$2:$E$81"}</definedName>
    <definedName name="HTML_CodePage" hidden="1">1252</definedName>
    <definedName name="HTML_Control" localSheetId="13" hidden="1">{"'RR'!$A$2:$E$81"}</definedName>
    <definedName name="HTML_Control" localSheetId="2" hidden="1">{"'RR'!$A$2:$E$81"}</definedName>
    <definedName name="HTML_Control" hidden="1">{"'RR'!$A$2:$E$81"}</definedName>
    <definedName name="HTML_Control2" localSheetId="13" hidden="1">{"'RR'!$A$2:$E$81"}</definedName>
    <definedName name="HTML_Control2" localSheetId="2" hidden="1">{"'RR'!$A$2:$E$81"}</definedName>
    <definedName name="HTML_Control2" hidden="1">{"'RR'!$A$2:$E$81"}</definedName>
    <definedName name="HTML_Description" hidden="1">""</definedName>
    <definedName name="HTML_Email" hidden="1">""</definedName>
    <definedName name="HTML_Header" hidden="1">"RR"</definedName>
    <definedName name="HTML_LastUpdate" hidden="1">"11/10/99"</definedName>
    <definedName name="HTML_LineAfter" hidden="1">FALSE</definedName>
    <definedName name="HTML_LineBefore" hidden="1">FALSE</definedName>
    <definedName name="HTML_Name" hidden="1">"Departamento de Informática"</definedName>
    <definedName name="HTML_OBDlg2" hidden="1">TRUE</definedName>
    <definedName name="HTML_OBDlg4" hidden="1">TRUE</definedName>
    <definedName name="HTML_OS" hidden="1">0</definedName>
    <definedName name="HTML_PathFile" hidden="1">"C:\Intranet\Todos os Indicadores\MeuHTML.htm"</definedName>
    <definedName name="HTML_Title" hidden="1">"Regional 4 SET99"</definedName>
    <definedName name="vvvvv" localSheetId="13" hidden="1">{"'RR'!$A$2:$E$81"}</definedName>
    <definedName name="vvvvv" localSheetId="2" hidden="1">{"'RR'!$A$2:$E$81"}</definedName>
    <definedName name="vvvvv" hidden="1">{"'RR'!$A$2:$E$81"}</definedName>
  </definedNames>
  <calcPr calcId="191029"/>
  <pivotCaches>
    <pivotCache cacheId="0" r:id="rId16"/>
    <pivotCache cacheId="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9" i="6" l="1"/>
  <c r="M159" i="6"/>
  <c r="M165" i="6"/>
  <c r="M172" i="6"/>
  <c r="Q2" i="35"/>
  <c r="Q37" i="35" s="1"/>
  <c r="Q19" i="35" l="1"/>
  <c r="Q11" i="35"/>
  <c r="Q15" i="35"/>
  <c r="Q12" i="35"/>
  <c r="Q23" i="35"/>
  <c r="Q27" i="35"/>
  <c r="Q4" i="35"/>
  <c r="Q31" i="35"/>
  <c r="Q7" i="35"/>
  <c r="Q35" i="35"/>
  <c r="Q6" i="35"/>
  <c r="Q14" i="35"/>
  <c r="Q22" i="35"/>
  <c r="Q30" i="35"/>
  <c r="Q8" i="35"/>
  <c r="Q16" i="35"/>
  <c r="Q24" i="35"/>
  <c r="Q32" i="35"/>
  <c r="Q9" i="35"/>
  <c r="Q17" i="35"/>
  <c r="Q25" i="35"/>
  <c r="Q33" i="35"/>
  <c r="Q10" i="35"/>
  <c r="Q18" i="35"/>
  <c r="Q26" i="35"/>
  <c r="Q34" i="35"/>
  <c r="Q20" i="35"/>
  <c r="Q28" i="35"/>
  <c r="Q36" i="35"/>
  <c r="Q5" i="35"/>
  <c r="Q13" i="35"/>
  <c r="Q21" i="35"/>
  <c r="Q29" i="35"/>
  <c r="W4" i="35" l="1"/>
  <c r="J7" i="5" s="1"/>
  <c r="U4" i="35"/>
  <c r="H7" i="5" s="1"/>
  <c r="V4" i="35"/>
  <c r="I7" i="5" s="1"/>
  <c r="S4" i="35"/>
  <c r="F7" i="5" s="1"/>
  <c r="T4" i="35"/>
  <c r="G7" i="5" s="1"/>
  <c r="K2" i="32" l="1"/>
  <c r="K9" i="32" l="1"/>
  <c r="K25" i="32"/>
  <c r="K8" i="32"/>
  <c r="K16" i="32"/>
  <c r="K24" i="32"/>
  <c r="K32" i="32"/>
  <c r="K17" i="32"/>
  <c r="K10" i="32"/>
  <c r="K18" i="32"/>
  <c r="K26" i="32"/>
  <c r="K11" i="32"/>
  <c r="K19" i="32"/>
  <c r="K27" i="32"/>
  <c r="K4" i="32"/>
  <c r="K12" i="32"/>
  <c r="K20" i="32"/>
  <c r="K28" i="32"/>
  <c r="K5" i="32"/>
  <c r="K13" i="32"/>
  <c r="K21" i="32"/>
  <c r="K29" i="32"/>
  <c r="K6" i="32"/>
  <c r="K14" i="32"/>
  <c r="K22" i="32"/>
  <c r="K30" i="32"/>
  <c r="K7" i="32"/>
  <c r="K15" i="32"/>
  <c r="K23" i="32"/>
  <c r="K31" i="32"/>
  <c r="E12" i="31" l="1"/>
  <c r="G12" i="31" s="1"/>
  <c r="E13" i="31"/>
  <c r="G13" i="31" s="1"/>
  <c r="E14" i="31"/>
  <c r="G14" i="31" s="1"/>
  <c r="E15" i="31"/>
  <c r="G15" i="31" s="1"/>
  <c r="E16" i="31"/>
  <c r="G16" i="31" s="1"/>
  <c r="G18" i="31" l="1"/>
  <c r="F12" i="30"/>
  <c r="K2" i="6" l="1"/>
  <c r="F13" i="30"/>
  <c r="K152" i="6" l="1"/>
  <c r="K164" i="6"/>
  <c r="K155" i="6"/>
  <c r="K143" i="6"/>
  <c r="K162" i="6"/>
  <c r="K151" i="6"/>
  <c r="K161" i="6"/>
  <c r="K194" i="6"/>
  <c r="K202" i="6"/>
  <c r="K100" i="6"/>
  <c r="K193" i="6"/>
  <c r="K192" i="6"/>
  <c r="K186" i="6"/>
  <c r="K101" i="6"/>
  <c r="K172" i="6"/>
  <c r="K179" i="6"/>
  <c r="K147" i="6"/>
  <c r="K148" i="6"/>
  <c r="K149" i="6"/>
  <c r="K115" i="6"/>
  <c r="K158" i="6"/>
  <c r="K159" i="6"/>
  <c r="K157" i="6"/>
  <c r="K73" i="6"/>
  <c r="K10" i="6"/>
  <c r="K63" i="6"/>
  <c r="K59" i="6"/>
  <c r="K60" i="6"/>
  <c r="K61" i="6"/>
  <c r="K62" i="6"/>
  <c r="K68" i="6"/>
  <c r="K71" i="6"/>
  <c r="K54" i="6"/>
  <c r="K19" i="6"/>
  <c r="K17" i="6"/>
  <c r="K18" i="6"/>
  <c r="K20" i="6"/>
  <c r="K109" i="6"/>
  <c r="K72" i="6"/>
  <c r="K22" i="6"/>
  <c r="K21" i="6"/>
  <c r="K13" i="6"/>
  <c r="K14" i="6"/>
  <c r="K12" i="6"/>
  <c r="K11" i="6"/>
  <c r="K77" i="6"/>
  <c r="K30" i="6"/>
  <c r="K58" i="6"/>
  <c r="K56" i="6"/>
  <c r="K57" i="6"/>
  <c r="K4" i="6"/>
  <c r="K29" i="6"/>
  <c r="K38" i="6"/>
  <c r="K46" i="6"/>
  <c r="K55" i="6"/>
  <c r="K9" i="6"/>
  <c r="K16" i="6"/>
  <c r="K5" i="6"/>
  <c r="K31" i="6"/>
  <c r="K39" i="6"/>
  <c r="K47" i="6"/>
  <c r="K43" i="6"/>
  <c r="K44" i="6"/>
  <c r="K6" i="6"/>
  <c r="K23" i="6"/>
  <c r="K32" i="6"/>
  <c r="K40" i="6"/>
  <c r="K48" i="6"/>
  <c r="K35" i="6"/>
  <c r="K64" i="6"/>
  <c r="K7" i="6"/>
  <c r="K24" i="6"/>
  <c r="K33" i="6"/>
  <c r="K41" i="6"/>
  <c r="K49" i="6"/>
  <c r="K15" i="6"/>
  <c r="K27" i="6"/>
  <c r="K8" i="6"/>
  <c r="K25" i="6"/>
  <c r="K34" i="6"/>
  <c r="K42" i="6"/>
  <c r="K50" i="6"/>
  <c r="K26" i="6"/>
  <c r="K52" i="6"/>
  <c r="K28" i="6"/>
  <c r="K37" i="6"/>
  <c r="K45" i="6"/>
  <c r="K53" i="6"/>
  <c r="K51" i="6"/>
  <c r="K36" i="6"/>
  <c r="K184" i="6"/>
  <c r="K104" i="6"/>
  <c r="K123" i="6"/>
  <c r="K150" i="6"/>
  <c r="K170" i="6"/>
  <c r="K200" i="6"/>
  <c r="K135" i="6"/>
  <c r="K175" i="6"/>
  <c r="K213" i="6"/>
  <c r="K95" i="6"/>
  <c r="K105" i="6"/>
  <c r="K114" i="6"/>
  <c r="K122" i="6"/>
  <c r="K124" i="6"/>
  <c r="K132" i="6"/>
  <c r="K140" i="6"/>
  <c r="K171" i="6"/>
  <c r="K181" i="6"/>
  <c r="K190" i="6"/>
  <c r="K201" i="6"/>
  <c r="K210" i="6"/>
  <c r="K183" i="6"/>
  <c r="K204" i="6"/>
  <c r="K82" i="6"/>
  <c r="K98" i="6"/>
  <c r="K117" i="6"/>
  <c r="K205" i="6"/>
  <c r="K65" i="6"/>
  <c r="K80" i="6"/>
  <c r="K96" i="6"/>
  <c r="K106" i="6"/>
  <c r="K125" i="6"/>
  <c r="K133" i="6"/>
  <c r="K141" i="6"/>
  <c r="K173" i="6"/>
  <c r="K182" i="6"/>
  <c r="K191" i="6"/>
  <c r="K203" i="6"/>
  <c r="K211" i="6"/>
  <c r="K66" i="6"/>
  <c r="K81" i="6"/>
  <c r="K97" i="6"/>
  <c r="K107" i="6"/>
  <c r="K116" i="6"/>
  <c r="K126" i="6"/>
  <c r="K134" i="6"/>
  <c r="K142" i="6"/>
  <c r="K154" i="6"/>
  <c r="K174" i="6"/>
  <c r="K195" i="6"/>
  <c r="K212" i="6"/>
  <c r="K127" i="6"/>
  <c r="K166" i="6"/>
  <c r="K83" i="6"/>
  <c r="K99" i="6"/>
  <c r="K110" i="6"/>
  <c r="K118" i="6"/>
  <c r="K75" i="6"/>
  <c r="K128" i="6"/>
  <c r="K136" i="6"/>
  <c r="K156" i="6"/>
  <c r="K167" i="6"/>
  <c r="K176" i="6"/>
  <c r="K185" i="6"/>
  <c r="K197" i="6"/>
  <c r="K206" i="6"/>
  <c r="K214" i="6"/>
  <c r="K69" i="6"/>
  <c r="K84" i="6"/>
  <c r="K102" i="6"/>
  <c r="K111" i="6"/>
  <c r="K119" i="6"/>
  <c r="K76" i="6"/>
  <c r="K129" i="6"/>
  <c r="K137" i="6"/>
  <c r="K145" i="6"/>
  <c r="K168" i="6"/>
  <c r="K177" i="6"/>
  <c r="K187" i="6"/>
  <c r="K198" i="6"/>
  <c r="K207" i="6"/>
  <c r="K70" i="6"/>
  <c r="K85" i="6"/>
  <c r="K93" i="6"/>
  <c r="K103" i="6"/>
  <c r="K112" i="6"/>
  <c r="K120" i="6"/>
  <c r="K78" i="6"/>
  <c r="K130" i="6"/>
  <c r="K138" i="6"/>
  <c r="K146" i="6"/>
  <c r="K169" i="6"/>
  <c r="K178" i="6"/>
  <c r="K188" i="6"/>
  <c r="K199" i="6"/>
  <c r="K208" i="6"/>
  <c r="K94" i="6"/>
  <c r="K113" i="6"/>
  <c r="K121" i="6"/>
  <c r="K131" i="6"/>
  <c r="K139" i="6"/>
  <c r="K180" i="6"/>
  <c r="K189" i="6"/>
  <c r="K209" i="6"/>
  <c r="K67" i="6"/>
  <c r="K108" i="6"/>
  <c r="K74" i="6"/>
  <c r="K196" i="6"/>
  <c r="Q4" i="6" l="1"/>
  <c r="I17" i="33" s="1"/>
  <c r="R4" i="6"/>
  <c r="O4" i="6"/>
  <c r="G17" i="33" s="1"/>
  <c r="N4" i="6"/>
  <c r="F17" i="33" s="1"/>
  <c r="P4" i="6"/>
  <c r="H17" i="33" s="1"/>
  <c r="M4" i="6"/>
  <c r="E17" i="33" s="1"/>
  <c r="Q2" i="4"/>
  <c r="Q24" i="4" s="1"/>
  <c r="Q21" i="4" l="1"/>
  <c r="Q15" i="4"/>
  <c r="J17" i="5"/>
  <c r="J17" i="33"/>
  <c r="Q8" i="4"/>
  <c r="Q9" i="4"/>
  <c r="Q17" i="4"/>
  <c r="Q13" i="4"/>
  <c r="Q18" i="4"/>
  <c r="Q19" i="4"/>
  <c r="Q16" i="4"/>
  <c r="Q20" i="4"/>
  <c r="Q23" i="4"/>
  <c r="Q22" i="4"/>
  <c r="Q25" i="4"/>
  <c r="Q12" i="4"/>
  <c r="Q14" i="4"/>
  <c r="Q26" i="4"/>
  <c r="Q4" i="4"/>
  <c r="Q5" i="4"/>
  <c r="Q10" i="4"/>
  <c r="Q6" i="4"/>
  <c r="Q7" i="4"/>
  <c r="Q11" i="4"/>
  <c r="S4" i="4" l="1"/>
  <c r="T4" i="4"/>
  <c r="V4" i="4"/>
  <c r="W4" i="4"/>
  <c r="U4" i="4"/>
  <c r="E17" i="5"/>
  <c r="H17" i="5"/>
  <c r="G17" i="5"/>
  <c r="I17" i="5"/>
  <c r="F17" i="5"/>
  <c r="G7" i="33" l="1"/>
  <c r="I7" i="33"/>
  <c r="H7" i="33"/>
  <c r="F7" i="33"/>
  <c r="J7" i="33"/>
</calcChain>
</file>

<file path=xl/sharedStrings.xml><?xml version="1.0" encoding="utf-8"?>
<sst xmlns="http://schemas.openxmlformats.org/spreadsheetml/2006/main" count="1973" uniqueCount="276">
  <si>
    <t>INFORMAÇÃO INTERNA:</t>
  </si>
  <si>
    <t>Observação</t>
  </si>
  <si>
    <t>Processos</t>
  </si>
  <si>
    <t>Fase</t>
  </si>
  <si>
    <t>Área Responsável</t>
  </si>
  <si>
    <t>Nº</t>
  </si>
  <si>
    <t>Concluído</t>
  </si>
  <si>
    <t>Status</t>
  </si>
  <si>
    <t>Cronograma Planejado</t>
  </si>
  <si>
    <t>Cronograma Realizado</t>
  </si>
  <si>
    <t>Inicio</t>
  </si>
  <si>
    <t>Término</t>
  </si>
  <si>
    <t>Inicio Real</t>
  </si>
  <si>
    <t>Término Real</t>
  </si>
  <si>
    <t>Atrasado</t>
  </si>
  <si>
    <t>Em Andamento</t>
  </si>
  <si>
    <t>Não Iniciado</t>
  </si>
  <si>
    <t>Iniciar Acompanhamento</t>
  </si>
  <si>
    <t>Ação</t>
  </si>
  <si>
    <t>Processo</t>
  </si>
  <si>
    <t xml:space="preserve">MAPA DE INDICADORES DE DESEMPENHO             </t>
  </si>
  <si>
    <t>Fórmula de Cálculo</t>
  </si>
  <si>
    <t xml:space="preserve"> Planejado</t>
  </si>
  <si>
    <t xml:space="preserve"> Realizado</t>
  </si>
  <si>
    <t xml:space="preserve">Área </t>
  </si>
  <si>
    <t>Processo impactador</t>
  </si>
  <si>
    <t>Processo impactado</t>
  </si>
  <si>
    <t>Mensal</t>
  </si>
  <si>
    <t>X</t>
  </si>
  <si>
    <t xml:space="preserve">Assegurar excelência no atendimento e suporte técnico </t>
  </si>
  <si>
    <t>Elevar níveis de confiabilidade; Assegurar excelência no atendimento e suporte técnico; Suportar tecnicamente a tomada de decisão.</t>
  </si>
  <si>
    <t>N/A</t>
  </si>
  <si>
    <t>Elevar níveis de confiabilidade; Assegurar excelência no atendimento e suporte técnico; Suportar tecnicamente a tomada de decisão</t>
  </si>
  <si>
    <t xml:space="preserve">Enxoval de Processos </t>
  </si>
  <si>
    <t xml:space="preserve"> Este documento foi classificado pela área de Inovação e o acesso está autorizado exclusivamente para áreas internas da CS Brasil.</t>
  </si>
  <si>
    <t>Manutenção</t>
  </si>
  <si>
    <t>Organograma</t>
  </si>
  <si>
    <t>Procedimento Macro das atividades/Fluxograma</t>
  </si>
  <si>
    <t>Mapeamento de Processos</t>
  </si>
  <si>
    <t>FMEA para tratativa de risco</t>
  </si>
  <si>
    <t>Controle de informação documental</t>
  </si>
  <si>
    <t>Mapa de indicadores</t>
  </si>
  <si>
    <t>Pendente</t>
  </si>
  <si>
    <t>Atualizar/Revisar</t>
  </si>
  <si>
    <t>Almoxarifado (Recebimento e Entrega de Insumos, Baixas)</t>
  </si>
  <si>
    <t>Fluxograma/Procedimento</t>
  </si>
  <si>
    <t>Mapeamento de processos</t>
  </si>
  <si>
    <t>FMEA</t>
  </si>
  <si>
    <t>Controle de informação</t>
  </si>
  <si>
    <t>Preencher o Controle de informação documentada</t>
  </si>
  <si>
    <t>Aprovação de Orçamento</t>
  </si>
  <si>
    <t>FMEA para tratativa de Risco</t>
  </si>
  <si>
    <t>Indicadores</t>
  </si>
  <si>
    <t>Metas 2021</t>
  </si>
  <si>
    <t>Intrumento de medição</t>
  </si>
  <si>
    <t>Frequência</t>
  </si>
  <si>
    <t>Localização</t>
  </si>
  <si>
    <t>Resp. pela atualização</t>
  </si>
  <si>
    <t>Recebimento a aprovação de orçamento</t>
  </si>
  <si>
    <t>Resp. Pelo processo</t>
  </si>
  <si>
    <t>Tempo médio de aprovação por tempo médio de serviço</t>
  </si>
  <si>
    <t>Média de tempos de aprovação realizadas</t>
  </si>
  <si>
    <t>3 horas</t>
  </si>
  <si>
    <t>Vetor</t>
  </si>
  <si>
    <t>Quadro de Gestão á vista</t>
  </si>
  <si>
    <t>Renato Lourenço</t>
  </si>
  <si>
    <t>Quantidade diária de aprovação Geral</t>
  </si>
  <si>
    <t>Quantidade média de aprovação diária</t>
  </si>
  <si>
    <t>Qualidade</t>
  </si>
  <si>
    <t>Índice de aderência ao sistema de Gestão</t>
  </si>
  <si>
    <t>Satisfação do cliente</t>
  </si>
  <si>
    <t>(Total de itens conformes/total de itens auditados</t>
  </si>
  <si>
    <t>Planilha de excel</t>
  </si>
  <si>
    <t>Anual</t>
  </si>
  <si>
    <t>mensal</t>
  </si>
  <si>
    <t>Planilha excel</t>
  </si>
  <si>
    <t>Pesquisa de satisfação</t>
  </si>
  <si>
    <t>Leonardo Gonçalves</t>
  </si>
  <si>
    <t>Licitação</t>
  </si>
  <si>
    <t>Manutenção interna e externa</t>
  </si>
  <si>
    <t>Cobrança de avarias</t>
  </si>
  <si>
    <t>Em elaboração</t>
  </si>
  <si>
    <t>Identificar com o Caio de SGI, quais os processo e as documentações exigidas na auditoria</t>
  </si>
  <si>
    <t>Inovação e SGI</t>
  </si>
  <si>
    <t>Implantação</t>
  </si>
  <si>
    <t>Implantar frota do contrato</t>
  </si>
  <si>
    <t>Controle de Acessos no Vetor</t>
  </si>
  <si>
    <t>Publicação de conteúdo no portal da Transparência;</t>
  </si>
  <si>
    <t>Em Validação</t>
  </si>
  <si>
    <t>Controle de Liberação de Acesso no Portal do Cliente</t>
  </si>
  <si>
    <t xml:space="preserve">Inovação </t>
  </si>
  <si>
    <t>,</t>
  </si>
  <si>
    <t>Facilitador da área responsável em conjunto com o Facilitador da CS</t>
  </si>
  <si>
    <t>Responsabilidade da área</t>
  </si>
  <si>
    <t>Plano de treinamento/descrições de cargo</t>
  </si>
  <si>
    <t>Visitar Filial para entender o Processo da Operação</t>
  </si>
  <si>
    <t>Inovação</t>
  </si>
  <si>
    <t>Controle de Multas de Trânsito</t>
  </si>
  <si>
    <t>Administração</t>
  </si>
  <si>
    <t>Faturamento Contratos Operacionais</t>
  </si>
  <si>
    <t>Faturamento Seminovos</t>
  </si>
  <si>
    <t>Contas a Receber Contratos Operacionais</t>
  </si>
  <si>
    <t>Contas a Receber Seminovos</t>
  </si>
  <si>
    <t>Desmobilização</t>
  </si>
  <si>
    <t>Financeiro</t>
  </si>
  <si>
    <t>Padronização de processo de SSMA e treinamento na Operação</t>
  </si>
  <si>
    <t>Procedimento de desconto em Folha (Multa e Avarias)</t>
  </si>
  <si>
    <t>Backlog Jurídico (SE Suite)</t>
  </si>
  <si>
    <t>Elaboração de Minutas Contratuais</t>
  </si>
  <si>
    <t>Recebimento e Ajuizamento de Ações</t>
  </si>
  <si>
    <t>Apuração e Discussão de Resultados (Reunião de Resultados)</t>
  </si>
  <si>
    <t>Acompanhamento Semanal GTF (Vencimento de Contratos, Reajustes, Pendências Financeiras, etc.)</t>
  </si>
  <si>
    <t>Processo de venda de veículos leves para o mercado de atacado, condutores e colaboradores da empresa</t>
  </si>
  <si>
    <t>Operação GTF MO</t>
  </si>
  <si>
    <t>Jurídico</t>
  </si>
  <si>
    <t xml:space="preserve">Operação GTF </t>
  </si>
  <si>
    <t>Seminovos</t>
  </si>
  <si>
    <t>Atender o Cliente para Manutenção de Frota (Preventiva ou Corretiva)</t>
  </si>
  <si>
    <t>Mobilizar veículo (Entrega do veículo)</t>
  </si>
  <si>
    <t>Desmobilizar veículo (Preparar veículo para venda)</t>
  </si>
  <si>
    <t xml:space="preserve">Licitação (Captação de Oportunidades; Resumo do edital; Aprovação de oportunidade; Precificação; Pregão; Homologação; Gestão de Contratos).    </t>
  </si>
  <si>
    <t>Atendimento ao Cliente para Manutenção de Frota - Manutenção</t>
  </si>
  <si>
    <t>Manutenção Preventiva</t>
  </si>
  <si>
    <t>Implantação/Operação</t>
  </si>
  <si>
    <t>Em andamento</t>
  </si>
  <si>
    <t>Desmobilização (Disponilizar o Ativo p/ venda) Administrativo</t>
  </si>
  <si>
    <t>Gestão de Contratos</t>
  </si>
  <si>
    <t>Total Geral</t>
  </si>
  <si>
    <t>Quantidade Processos</t>
  </si>
  <si>
    <t xml:space="preserve"> Aprovação de orçamentos - Realizar o levantamento de todos os documentos padrões exigidos (Atualização)</t>
  </si>
  <si>
    <t>Quantidade de Processos</t>
  </si>
  <si>
    <t>Mapeamento de processo</t>
  </si>
  <si>
    <t>Controle de documentos e registros (externos)</t>
  </si>
  <si>
    <t>Mapa de Indicadores de processo</t>
  </si>
  <si>
    <t>Documentos/requisitos</t>
  </si>
  <si>
    <t>Quantidade</t>
  </si>
  <si>
    <t>Obs</t>
  </si>
  <si>
    <t>Subtotal de Documentos/requisitos</t>
  </si>
  <si>
    <t xml:space="preserve">Total Geral de documentos </t>
  </si>
  <si>
    <t>Quantidade Processo</t>
  </si>
  <si>
    <t>Willian Peres</t>
  </si>
  <si>
    <t>Matheus Biazon</t>
  </si>
  <si>
    <t>Juliana Santiago</t>
  </si>
  <si>
    <t>Atrasado Total</t>
  </si>
  <si>
    <t>Desmobilizar veículo (Preparar veículo para venda) Operação</t>
  </si>
  <si>
    <t>Fluxograma Macro das atividades</t>
  </si>
  <si>
    <t>Procedimento</t>
  </si>
  <si>
    <t xml:space="preserve">Atualizar o preço e solicitação de compra </t>
  </si>
  <si>
    <t>Plano de treinamento /descrições de cargo</t>
  </si>
  <si>
    <t>Fluxograma Macro das atividades (Padrão)</t>
  </si>
  <si>
    <t>Paulo Teixeira</t>
  </si>
  <si>
    <t>Procedimento - Passo a passo</t>
  </si>
  <si>
    <t>Licitação - William Peres</t>
  </si>
  <si>
    <t>Implantação (Atualização preço/Solicitação de compra - Ranato Lourenço</t>
  </si>
  <si>
    <t>Implantação (Implantar frota do Contrato) - Ranato Lourenço</t>
  </si>
  <si>
    <t>Gestão de riscos (FMEA) - tratativa dos riscos</t>
  </si>
  <si>
    <t>Operação Filial - Atender o Cliente para Manutenção de Frota (Preventiva ou Corretiva) - Matheus Biazon</t>
  </si>
  <si>
    <t>Atrasado/ porém iniciado</t>
  </si>
  <si>
    <r>
      <rPr>
        <b/>
        <sz val="12"/>
        <color theme="1"/>
        <rFont val="Calibri"/>
        <family val="2"/>
        <scheme val="minor"/>
      </rPr>
      <t>Implantação -</t>
    </r>
    <r>
      <rPr>
        <sz val="12"/>
        <color theme="1"/>
        <rFont val="Calibri"/>
        <family val="2"/>
        <scheme val="minor"/>
      </rPr>
      <t xml:space="preserve"> Os atrasados estão com pendencia de validação pela Gerência</t>
    </r>
  </si>
  <si>
    <r>
      <rPr>
        <b/>
        <sz val="12"/>
        <color theme="1"/>
        <rFont val="Calibri"/>
        <family val="2"/>
        <scheme val="minor"/>
      </rPr>
      <t>Licitação -</t>
    </r>
    <r>
      <rPr>
        <sz val="12"/>
        <color theme="1"/>
        <rFont val="Calibri"/>
        <family val="2"/>
        <scheme val="minor"/>
      </rPr>
      <t xml:space="preserve"> Houve a necessidade de ajustes no fluxograma, atrasando o inicio dessa entrega;         </t>
    </r>
    <r>
      <rPr>
        <b/>
        <sz val="12"/>
        <color theme="1"/>
        <rFont val="Calibri"/>
        <family val="2"/>
        <scheme val="minor"/>
      </rPr>
      <t>Implantação -</t>
    </r>
    <r>
      <rPr>
        <sz val="12"/>
        <color theme="1"/>
        <rFont val="Calibri"/>
        <family val="2"/>
        <scheme val="minor"/>
      </rPr>
      <t xml:space="preserve"> A planilha precisará de ajustes (Repassar o preenchimento)</t>
    </r>
  </si>
  <si>
    <r>
      <rPr>
        <b/>
        <sz val="12"/>
        <color theme="1"/>
        <rFont val="Calibri"/>
        <family val="2"/>
        <scheme val="minor"/>
      </rPr>
      <t>Licitação -</t>
    </r>
    <r>
      <rPr>
        <sz val="12"/>
        <color theme="1"/>
        <rFont val="Calibri"/>
        <family val="2"/>
        <scheme val="minor"/>
      </rPr>
      <t xml:space="preserve"> Muita demanda da área para o recurso facilitador, o que atrasou a entrega (Falta de prioridade)</t>
    </r>
  </si>
  <si>
    <r>
      <t xml:space="preserve">Necessário somente um por área; </t>
    </r>
    <r>
      <rPr>
        <b/>
        <sz val="12"/>
        <color theme="1"/>
        <rFont val="Calibri"/>
        <family val="2"/>
        <scheme val="minor"/>
      </rPr>
      <t xml:space="preserve">Licitação - </t>
    </r>
    <r>
      <rPr>
        <sz val="12"/>
        <color theme="1"/>
        <rFont val="Calibri"/>
        <family val="2"/>
        <scheme val="minor"/>
      </rPr>
      <t xml:space="preserve">Atualizado a descrição de cargo, pesndencia no plano de treinamento;  </t>
    </r>
    <r>
      <rPr>
        <b/>
        <sz val="12"/>
        <color theme="1"/>
        <rFont val="Calibri"/>
        <family val="2"/>
        <scheme val="minor"/>
      </rPr>
      <t>Implantação -</t>
    </r>
    <r>
      <rPr>
        <sz val="12"/>
        <color theme="1"/>
        <rFont val="Calibri"/>
        <family val="2"/>
        <scheme val="minor"/>
      </rPr>
      <t xml:space="preserve"> Atualizado a descrição de cargo, pendencia no plano de treinamento;</t>
    </r>
  </si>
  <si>
    <t>Solicitar aprovação no DOCNIX</t>
  </si>
  <si>
    <t>Formalização do E-mail com OK</t>
  </si>
  <si>
    <t xml:space="preserve">Gerir Sinistros </t>
  </si>
  <si>
    <t>Controle de avarias</t>
  </si>
  <si>
    <t>Atrasado/ porem iniciado</t>
  </si>
  <si>
    <t>Receber e aprovar orçamentos</t>
  </si>
  <si>
    <t>Necessário somente um por área; Licitação - Atualizado a descrição de cargo, pendencia no plano de treinamento;  Implantação - Atualizado a descrição de cargo, pendencia no plano de treinamento;</t>
  </si>
  <si>
    <t>Licitação - Muita demanda da área para o recurso facilitador, o que atrasou a entrega (Falta de prioridade)</t>
  </si>
  <si>
    <t>Licitação - Houve a necessidade de ajustes no fluxograma, atrasando o inicio dessa entrega;         Implantação - A planilha precisará de ajustes (Repassar o preenchimento)</t>
  </si>
  <si>
    <t>OBSERVAÇÕES</t>
  </si>
  <si>
    <t>Operação Filial - Atender o Cliente para Manutenção de Frota (Preventiva ou Corretiva) 
Matheus Biazon</t>
  </si>
  <si>
    <t>Implantação (Implantar frota do Contrato) - Renato Lourenço</t>
  </si>
  <si>
    <t>Implantação
(Atualização preço/Solicitação de compra - Renato Lourenço</t>
  </si>
  <si>
    <t>DOCNIX</t>
  </si>
  <si>
    <t>Sim</t>
  </si>
  <si>
    <t>Não</t>
  </si>
  <si>
    <t>Denis alves</t>
  </si>
  <si>
    <t>Natalia Dorigatti</t>
  </si>
  <si>
    <t>Planilha preenchida - Agora a área já pode subir no DOCNIX</t>
  </si>
  <si>
    <t xml:space="preserve">Plano de treinamento </t>
  </si>
  <si>
    <t>Matriz de Competências (descrições de cargo)</t>
  </si>
  <si>
    <t>Validado pela licitação/ pendencia  na  linha de aprovação no DOCNIX</t>
  </si>
  <si>
    <t>Receber e aprovar orçamento</t>
  </si>
  <si>
    <t>Gerir Sinistro</t>
  </si>
  <si>
    <t xml:space="preserve"> ,</t>
  </si>
  <si>
    <t>Planilha disponibilizada por e-mail</t>
  </si>
  <si>
    <t>Ajustes realizados, faltando apenas a Validação do Gerente</t>
  </si>
  <si>
    <t xml:space="preserve">Indicadores propostos, aguardando validação para acrescentar no Mapa de indicadores </t>
  </si>
  <si>
    <t>Processo de PT</t>
  </si>
  <si>
    <t xml:space="preserve">Cadastrar Fornecedores  </t>
  </si>
  <si>
    <t>Plano de treinamento</t>
  </si>
  <si>
    <t xml:space="preserve">Cadastrar Fornecedores </t>
  </si>
  <si>
    <t>Auditoria Interna</t>
  </si>
  <si>
    <t>Auditoria Externa</t>
  </si>
  <si>
    <t>Áreas da CS Brasil</t>
  </si>
  <si>
    <t>Matriz de competência /descrições de cargo</t>
  </si>
  <si>
    <t>Desmobilização (Disponibilizar o Ativo p/ venda) Administrativo</t>
  </si>
  <si>
    <t>Enviado para validação p/ importar no DOCNIX</t>
  </si>
  <si>
    <t>Pendencia  na  linha de aprovação no DOCNIX</t>
  </si>
  <si>
    <t>Dificuldade de disponibilidade do Facilitador da área</t>
  </si>
  <si>
    <t>Publicação de conteúdo no portal da Transparência</t>
  </si>
  <si>
    <t>Concluído Total</t>
  </si>
  <si>
    <t>Rony Vieira</t>
  </si>
  <si>
    <t>Ajustar e subir p/ aprovação novamente - parado, pois irá mudar a área responsável</t>
  </si>
  <si>
    <t>Priorizado os processos que seram auditados</t>
  </si>
  <si>
    <t>GTF Operacional - Filial Vila Guilherme</t>
  </si>
  <si>
    <t>GTF Manutenção</t>
  </si>
  <si>
    <t>CS Garagem</t>
  </si>
  <si>
    <t>Será utilizado para esse processo o mesmo organograma utilizado no processo de aprovação, mas temos que gerar um no DOCNIX</t>
  </si>
  <si>
    <t>Priorizado os processos que passaram por auditoria</t>
  </si>
  <si>
    <t>Plano de treinamento para ser preenchido com o cronograma</t>
  </si>
  <si>
    <t>02/08/2021 foi realizado ajustes para adequação das posições</t>
  </si>
  <si>
    <t>Validado no DOCNIX 02/08/2021</t>
  </si>
  <si>
    <t>Ciclo de Validação no DOCNIX</t>
  </si>
  <si>
    <t>09/08/2021  foi realizado ajustes na descrição de cargos</t>
  </si>
  <si>
    <t>Colocar esses documentos no DOCNIX</t>
  </si>
  <si>
    <t>Iniciar Acompanhamento Total</t>
  </si>
  <si>
    <t xml:space="preserve"> </t>
  </si>
  <si>
    <t>Plano de treinamento anual - PAT</t>
  </si>
  <si>
    <t>Responsável/ facilitador</t>
  </si>
  <si>
    <t>Seguindo os mesmo documentos acima</t>
  </si>
  <si>
    <t>Pendente refinamento p/ input no DOCNIX</t>
  </si>
  <si>
    <t>Fase de refinamento  e estruturação</t>
  </si>
  <si>
    <t>Pendente a indicação de facilitador e lista de processos pelo Juliano (GESTOR)</t>
  </si>
  <si>
    <t>Atrasado - outros processos em atraso e está impactando o inicio</t>
  </si>
  <si>
    <t>Elaboração dos documentos estão em andamento</t>
  </si>
  <si>
    <t>Priorizado os processos que passaram por auditoria, vai impactar prazo de validação, pois o Gestor está de férias</t>
  </si>
  <si>
    <t>Enviado para validação e posterior input no DOCNIX</t>
  </si>
  <si>
    <t>Arquivo preenchido, para complemento aguardando finalização do procedimento</t>
  </si>
  <si>
    <t>Pendente input no DOCNIX</t>
  </si>
  <si>
    <t>Fase de Desenho do fluxograma concluído</t>
  </si>
  <si>
    <t>Atrasado - outros processos em atraso e está impactando o inicio - esse processo foi um ponto de nãao conformidade na auditoria da Filial Vila Guilherme, seria ideal tratativa dentro desse plano</t>
  </si>
  <si>
    <t>Marcar agenda com o Paulo para validar o fluxo e posterior input no DOCNIX</t>
  </si>
  <si>
    <t>A definir se será necessário fazer todo o processo com os documentos padrão</t>
  </si>
  <si>
    <t>Rafael Bruch</t>
  </si>
  <si>
    <t>Procediimento</t>
  </si>
  <si>
    <t xml:space="preserve">Fluxo validado pelo executor do processos - pendente input no DOCNIX - Primeira etapa Ok, </t>
  </si>
  <si>
    <t>Processo de venda de veículos leves para o mercado de atacado, condutores e colaboradores da empresa - Seminovos</t>
  </si>
  <si>
    <t>Revisar as descrições de Cargos &amp; Matriz de competência</t>
  </si>
  <si>
    <t>Plano de treinamento e comunicação</t>
  </si>
  <si>
    <t>Verificar as filiais que fazem a regularizaçãode fornecedores</t>
  </si>
  <si>
    <t>Gestão de Gente e cultura</t>
  </si>
  <si>
    <t>Inovação - Processos</t>
  </si>
  <si>
    <t>Procedimento Fundo Fixo (Cartão coorporativo)</t>
  </si>
  <si>
    <t>Solicitar organograma p/ Sabrina Favero</t>
  </si>
  <si>
    <t>Verificar com Varandas se já temos atualizações sobre treinamentos</t>
  </si>
  <si>
    <t>Rafael Bruch/ Rogério Bertoli</t>
  </si>
  <si>
    <t xml:space="preserve">GTF Operacional - Filial </t>
  </si>
  <si>
    <t xml:space="preserve">Reunião de preenchimento do Mapeamento de Processos, marcada agendada p/ o dia 22/09/21  </t>
  </si>
  <si>
    <t>Desenho do fluxograma enviado para validação e finalização, enviado junto a planilha de Mapeamento de Processos para preenchimento</t>
  </si>
  <si>
    <t>Simone falou que o treinamento sobre a ISO37001 será aplicado após as adequações, já o plano Geral, Varandas cobrou os Gerentes das áreas, os treinamentos obrigatórios, que estão pendentes da CS Brasil</t>
  </si>
  <si>
    <t>Faturamento Contratos Operacionais - Considerando Faturamento no Vetor</t>
  </si>
  <si>
    <t>Juliano Siqueira</t>
  </si>
  <si>
    <t>Atrasado/ porem iniciado Total</t>
  </si>
  <si>
    <t>.</t>
  </si>
  <si>
    <t>Matheus Biazon/ Jacqueline Dias</t>
  </si>
  <si>
    <t>Versão final pendente a validação, para input no DOCNIX</t>
  </si>
  <si>
    <t>Planilhas de CDOC - Controle de Documentos e CREG - controle de registros</t>
  </si>
  <si>
    <t>Fluxo em fase de ajuste, após submeter a validação</t>
  </si>
  <si>
    <t>Planilha já colocada no DOCNIX, Pendente apenas submeter a aprovação</t>
  </si>
  <si>
    <t>Subir no DOCNIX</t>
  </si>
  <si>
    <t>Arquivo já no DOCNIX... Pendente a validação p/ submeter a aprovação</t>
  </si>
  <si>
    <t>Solicitar descrição p/ Sabrina Favero ou Varandas</t>
  </si>
  <si>
    <t>Cargos e salários já compartilhados, pendente os ajustes nas descrições</t>
  </si>
  <si>
    <t>Realizamos uma reunião no dia 14/10 com Simone e Financeiro Simpar p/ alinhamentos</t>
  </si>
  <si>
    <t>Pendente validação no DOCNIX</t>
  </si>
  <si>
    <t>Arquivo/Mapa a ser preenchido direto no DOCNIX, ou realizado o input posteriormente</t>
  </si>
  <si>
    <t>Gerado o código do documento no arquivo, pendente o preenchimento detalhado da área</t>
  </si>
  <si>
    <t>Template enviado p/ área, e posteriormente fazer input no DOCNIX</t>
  </si>
  <si>
    <t>A área Solicitar organograma p/ Sabrina Favero - De Cargos e salários</t>
  </si>
  <si>
    <t>A área Solicitar descrição de cargos  p/ Sabrina Favero</t>
  </si>
  <si>
    <t>Arquivo quase completo, input no DOCNIX realizado, pendente refinamento p/ submeter p/ aprovação</t>
  </si>
  <si>
    <t>Fase de Ajuste p/ enviar p/ validação</t>
  </si>
  <si>
    <t>Planilhas de CDOC e CREG preenchidas no DOCNIX - pendente validação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</si>
</sst>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0"/>
      <name val="Verdana"/>
      <family val="2"/>
    </font>
    <font>
      <b/>
      <sz val="12"/>
      <color theme="0"/>
      <name val="Verdana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Verdana"/>
      <family val="2"/>
    </font>
    <font>
      <sz val="11"/>
      <color indexed="10"/>
      <name val="Verdana"/>
      <family val="2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4" fillId="0" borderId="0" applyFont="0" applyFill="0" applyBorder="0" applyAlignment="0" applyProtection="0"/>
  </cellStyleXfs>
  <cellXfs count="217">
    <xf numFmtId="0" fontId="0" fillId="0" borderId="0" xfId="0"/>
    <xf numFmtId="14" fontId="8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9" fillId="0" borderId="0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4" fontId="0" fillId="0" borderId="0" xfId="0" applyNumberFormat="1"/>
    <xf numFmtId="0" fontId="0" fillId="0" borderId="0" xfId="0" applyFont="1"/>
    <xf numFmtId="0" fontId="12" fillId="0" borderId="0" xfId="0" applyFont="1" applyFill="1" applyBorder="1" applyAlignment="1">
      <alignment horizontal="center" vertical="center"/>
    </xf>
    <xf numFmtId="0" fontId="12" fillId="0" borderId="0" xfId="0" applyFont="1"/>
    <xf numFmtId="9" fontId="12" fillId="0" borderId="0" xfId="0" applyNumberFormat="1" applyFont="1"/>
    <xf numFmtId="9" fontId="11" fillId="0" borderId="0" xfId="2" applyFont="1"/>
    <xf numFmtId="9" fontId="6" fillId="0" borderId="0" xfId="0" applyNumberFormat="1" applyFont="1"/>
    <xf numFmtId="0" fontId="13" fillId="0" borderId="0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/>
    <xf numFmtId="0" fontId="0" fillId="0" borderId="3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" fontId="15" fillId="0" borderId="3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7" fillId="0" borderId="3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" fontId="19" fillId="0" borderId="3" xfId="0" applyNumberFormat="1" applyFont="1" applyBorder="1" applyAlignment="1">
      <alignment horizontal="center" vertical="center" wrapText="1"/>
    </xf>
    <xf numFmtId="1" fontId="20" fillId="0" borderId="3" xfId="0" applyNumberFormat="1" applyFont="1" applyBorder="1" applyAlignment="1">
      <alignment horizontal="center" vertical="center" wrapText="1"/>
    </xf>
    <xf numFmtId="9" fontId="19" fillId="0" borderId="3" xfId="0" applyNumberFormat="1" applyFont="1" applyBorder="1" applyAlignment="1">
      <alignment horizontal="center" vertical="center" wrapText="1"/>
    </xf>
    <xf numFmtId="0" fontId="0" fillId="0" borderId="3" xfId="0" applyFont="1" applyBorder="1"/>
    <xf numFmtId="0" fontId="21" fillId="0" borderId="0" xfId="0" applyFont="1" applyAlignment="1">
      <alignment horizontal="left" vertical="center"/>
    </xf>
    <xf numFmtId="1" fontId="16" fillId="0" borderId="3" xfId="0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9" fontId="21" fillId="0" borderId="3" xfId="0" applyNumberFormat="1" applyFont="1" applyBorder="1" applyAlignment="1">
      <alignment horizontal="center" vertical="center" wrapText="1"/>
    </xf>
    <xf numFmtId="1" fontId="22" fillId="0" borderId="3" xfId="0" applyNumberFormat="1" applyFont="1" applyBorder="1" applyAlignment="1">
      <alignment horizontal="center" vertical="center" wrapText="1"/>
    </xf>
    <xf numFmtId="1" fontId="21" fillId="0" borderId="3" xfId="0" applyNumberFormat="1" applyFont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2" fillId="0" borderId="0" xfId="0" applyFont="1" applyFill="1"/>
    <xf numFmtId="0" fontId="6" fillId="0" borderId="0" xfId="0" applyFont="1" applyFill="1"/>
    <xf numFmtId="9" fontId="12" fillId="0" borderId="0" xfId="2" applyFont="1" applyFill="1"/>
    <xf numFmtId="0" fontId="9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14" fontId="8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90" wrapText="1"/>
    </xf>
    <xf numFmtId="14" fontId="8" fillId="0" borderId="3" xfId="0" applyNumberFormat="1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6" borderId="0" xfId="0" applyFill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0" fillId="6" borderId="0" xfId="0" applyNumberFormat="1" applyFill="1" applyAlignment="1">
      <alignment horizontal="center" wrapText="1"/>
    </xf>
    <xf numFmtId="0" fontId="0" fillId="7" borderId="0" xfId="0" applyNumberFormat="1" applyFill="1" applyAlignment="1">
      <alignment horizontal="center" wrapText="1"/>
    </xf>
    <xf numFmtId="0" fontId="0" fillId="0" borderId="0" xfId="0" pivotButton="1" applyAlignment="1">
      <alignment vertical="center" wrapText="1"/>
    </xf>
    <xf numFmtId="0" fontId="0" fillId="8" borderId="0" xfId="0" applyFill="1" applyAlignment="1">
      <alignment horizontal="left" wrapText="1"/>
    </xf>
    <xf numFmtId="0" fontId="0" fillId="8" borderId="0" xfId="0" applyNumberFormat="1" applyFill="1" applyAlignment="1">
      <alignment horizontal="center" wrapText="1"/>
    </xf>
    <xf numFmtId="0" fontId="0" fillId="0" borderId="0" xfId="0" applyNumberFormat="1" applyAlignment="1">
      <alignment horizontal="center"/>
    </xf>
    <xf numFmtId="0" fontId="23" fillId="0" borderId="0" xfId="0" applyFont="1"/>
    <xf numFmtId="0" fontId="23" fillId="0" borderId="0" xfId="0" applyNumberFormat="1" applyFont="1" applyAlignment="1">
      <alignment horizontal="center"/>
    </xf>
    <xf numFmtId="0" fontId="23" fillId="6" borderId="0" xfId="0" applyFont="1" applyFill="1"/>
    <xf numFmtId="0" fontId="23" fillId="6" borderId="0" xfId="0" applyNumberFormat="1" applyFont="1" applyFill="1" applyAlignment="1">
      <alignment horizontal="center"/>
    </xf>
    <xf numFmtId="0" fontId="23" fillId="0" borderId="0" xfId="0" pivotButton="1" applyFont="1"/>
    <xf numFmtId="0" fontId="23" fillId="0" borderId="0" xfId="0" pivotButton="1" applyFont="1" applyAlignment="1">
      <alignment wrapText="1"/>
    </xf>
    <xf numFmtId="0" fontId="23" fillId="0" borderId="0" xfId="0" applyFont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3" fillId="2" borderId="3" xfId="0" applyFont="1" applyFill="1" applyBorder="1" applyAlignment="1">
      <alignment horizontal="center" vertical="center" wrapText="1"/>
    </xf>
    <xf numFmtId="0" fontId="25" fillId="9" borderId="3" xfId="0" applyFont="1" applyFill="1" applyBorder="1" applyAlignment="1">
      <alignment horizontal="left" wrapText="1"/>
    </xf>
    <xf numFmtId="0" fontId="25" fillId="9" borderId="3" xfId="0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left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left" vertical="center" wrapText="1"/>
    </xf>
    <xf numFmtId="9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9" fontId="27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left" vertical="center"/>
    </xf>
    <xf numFmtId="0" fontId="28" fillId="9" borderId="3" xfId="0" applyFont="1" applyFill="1" applyBorder="1" applyAlignment="1">
      <alignment horizontal="center" vertical="center" wrapText="1"/>
    </xf>
    <xf numFmtId="0" fontId="25" fillId="9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left" vertical="center"/>
    </xf>
    <xf numFmtId="14" fontId="29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10" borderId="0" xfId="0" applyFill="1"/>
    <xf numFmtId="0" fontId="0" fillId="10" borderId="0" xfId="0" applyNumberFormat="1" applyFill="1" applyAlignment="1">
      <alignment horizontal="center"/>
    </xf>
    <xf numFmtId="0" fontId="23" fillId="7" borderId="0" xfId="0" applyNumberFormat="1" applyFont="1" applyFill="1" applyAlignment="1">
      <alignment horizontal="center"/>
    </xf>
    <xf numFmtId="0" fontId="23" fillId="7" borderId="0" xfId="0" applyFont="1" applyFill="1"/>
    <xf numFmtId="0" fontId="23" fillId="10" borderId="0" xfId="0" applyFont="1" applyFill="1"/>
    <xf numFmtId="0" fontId="9" fillId="0" borderId="1" xfId="0" applyFont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14" fontId="8" fillId="11" borderId="3" xfId="0" applyNumberFormat="1" applyFont="1" applyFill="1" applyBorder="1" applyAlignment="1">
      <alignment horizontal="center" vertical="center" wrapText="1"/>
    </xf>
    <xf numFmtId="14" fontId="0" fillId="11" borderId="3" xfId="0" applyNumberFormat="1" applyFill="1" applyBorder="1" applyAlignment="1">
      <alignment horizontal="center" vertical="center" wrapText="1"/>
    </xf>
    <xf numFmtId="14" fontId="0" fillId="11" borderId="3" xfId="0" applyNumberFormat="1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left" wrapText="1"/>
    </xf>
    <xf numFmtId="0" fontId="0" fillId="13" borderId="0" xfId="0" applyNumberFormat="1" applyFill="1" applyAlignment="1">
      <alignment horizontal="center" wrapText="1"/>
    </xf>
    <xf numFmtId="0" fontId="23" fillId="13" borderId="0" xfId="0" applyNumberFormat="1" applyFont="1" applyFill="1" applyAlignment="1">
      <alignment horizontal="center"/>
    </xf>
    <xf numFmtId="0" fontId="23" fillId="13" borderId="0" xfId="0" applyFont="1" applyFill="1"/>
    <xf numFmtId="0" fontId="9" fillId="3" borderId="3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7" fillId="13" borderId="3" xfId="0" applyFont="1" applyFill="1" applyBorder="1" applyAlignment="1">
      <alignment horizontal="center" vertical="center" wrapText="1"/>
    </xf>
    <xf numFmtId="0" fontId="7" fillId="13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7" fillId="2" borderId="13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14" fontId="8" fillId="0" borderId="13" xfId="0" applyNumberFormat="1" applyFont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14" fontId="8" fillId="0" borderId="15" xfId="0" applyNumberFormat="1" applyFont="1" applyFill="1" applyBorder="1" applyAlignment="1">
      <alignment horizontal="center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14" fontId="8" fillId="0" borderId="18" xfId="0" applyNumberFormat="1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14" fontId="8" fillId="0" borderId="20" xfId="0" applyNumberFormat="1" applyFont="1" applyBorder="1" applyAlignment="1">
      <alignment horizontal="center" vertical="center" wrapText="1"/>
    </xf>
    <xf numFmtId="14" fontId="8" fillId="0" borderId="21" xfId="0" applyNumberFormat="1" applyFont="1" applyBorder="1" applyAlignment="1">
      <alignment horizontal="center" vertical="center" wrapText="1"/>
    </xf>
    <xf numFmtId="14" fontId="8" fillId="0" borderId="15" xfId="0" applyNumberFormat="1" applyFont="1" applyBorder="1" applyAlignment="1">
      <alignment horizontal="center" vertical="center" wrapText="1"/>
    </xf>
    <xf numFmtId="0" fontId="0" fillId="0" borderId="20" xfId="0" applyBorder="1"/>
    <xf numFmtId="0" fontId="0" fillId="0" borderId="15" xfId="0" applyBorder="1"/>
    <xf numFmtId="0" fontId="0" fillId="14" borderId="0" xfId="0" applyFill="1" applyAlignment="1">
      <alignment horizontal="left" wrapText="1"/>
    </xf>
    <xf numFmtId="0" fontId="0" fillId="14" borderId="0" xfId="0" applyNumberFormat="1" applyFill="1" applyAlignment="1">
      <alignment horizontal="center" wrapText="1"/>
    </xf>
    <xf numFmtId="0" fontId="7" fillId="2" borderId="6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4" fontId="8" fillId="0" borderId="13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4" fontId="8" fillId="0" borderId="8" xfId="0" applyNumberFormat="1" applyFont="1" applyBorder="1" applyAlignment="1">
      <alignment horizontal="center" vertical="center" wrapText="1"/>
    </xf>
    <xf numFmtId="14" fontId="8" fillId="0" borderId="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14" fontId="8" fillId="0" borderId="16" xfId="0" applyNumberFormat="1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14" fontId="8" fillId="0" borderId="18" xfId="0" applyNumberFormat="1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14" fontId="8" fillId="0" borderId="21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9" fillId="3" borderId="1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 wrapText="1"/>
    </xf>
    <xf numFmtId="14" fontId="29" fillId="0" borderId="21" xfId="0" applyNumberFormat="1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14" fontId="17" fillId="0" borderId="18" xfId="0" applyNumberFormat="1" applyFont="1" applyBorder="1" applyAlignment="1">
      <alignment horizontal="center" vertical="center" wrapText="1"/>
    </xf>
    <xf numFmtId="14" fontId="29" fillId="0" borderId="20" xfId="0" applyNumberFormat="1" applyFont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14" fontId="8" fillId="0" borderId="20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14" fontId="8" fillId="0" borderId="23" xfId="0" applyNumberFormat="1" applyFont="1" applyFill="1" applyBorder="1" applyAlignment="1">
      <alignment horizontal="center" vertical="center" wrapText="1"/>
    </xf>
    <xf numFmtId="14" fontId="8" fillId="6" borderId="18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14" fontId="8" fillId="0" borderId="26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14" fontId="8" fillId="0" borderId="31" xfId="0" applyNumberFormat="1" applyFont="1" applyFill="1" applyBorder="1" applyAlignment="1">
      <alignment horizontal="center" vertical="center" wrapText="1"/>
    </xf>
    <xf numFmtId="14" fontId="8" fillId="0" borderId="31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1" fontId="0" fillId="0" borderId="0" xfId="0" applyNumberFormat="1"/>
    <xf numFmtId="0" fontId="1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0" fillId="12" borderId="9" xfId="0" applyFont="1" applyFill="1" applyBorder="1" applyAlignment="1">
      <alignment horizontal="center" vertical="center" wrapText="1"/>
    </xf>
    <xf numFmtId="0" fontId="30" fillId="12" borderId="10" xfId="0" applyFont="1" applyFill="1" applyBorder="1" applyAlignment="1">
      <alignment horizontal="center" vertical="center" wrapText="1"/>
    </xf>
    <xf numFmtId="0" fontId="30" fillId="12" borderId="11" xfId="0" applyFont="1" applyFill="1" applyBorder="1" applyAlignment="1">
      <alignment horizontal="center" vertical="center" wrapText="1"/>
    </xf>
    <xf numFmtId="0" fontId="30" fillId="12" borderId="1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3">
    <cellStyle name="Normal" xfId="0" builtinId="0"/>
    <cellStyle name="Normal 2 2" xfId="1" xr:uid="{00000000-0005-0000-0000-000001000000}"/>
    <cellStyle name="Porcentagem" xfId="2" builtinId="5"/>
  </cellStyles>
  <dxfs count="33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1" indent="0" justifyLastLine="0" shrinkToFit="0" readingOrder="0"/>
    </dxf>
    <dxf>
      <alignment horizontal="center"/>
    </dxf>
    <dxf>
      <alignment horizontal="center"/>
    </dxf>
    <dxf>
      <alignment wrapText="1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wrapText="1"/>
    </dxf>
    <dxf>
      <alignment horizontal="center"/>
    </dxf>
    <dxf>
      <alignment horizontal="center"/>
    </dxf>
    <dxf>
      <alignment wrapText="1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alignment vertical="center"/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FF0000"/>
        </patternFill>
      </fill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92D050"/>
        </patternFill>
      </fill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Documentos/requisitos</a:t>
            </a:r>
            <a:r>
              <a:rPr lang="pt-BR" baseline="0"/>
              <a:t> entregues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7D-4073-B548-89CB746F85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7D-4073-B548-89CB746F85E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7D-4073-B548-89CB746F85E2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7D-4073-B548-89CB746F85E2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7D-4073-B548-89CB746F85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'Mapa de status'!$F$12:$F$16</c:f>
              <c:strCache>
                <c:ptCount val="5"/>
                <c:pt idx="0">
                  <c:v>Concluído</c:v>
                </c:pt>
                <c:pt idx="1">
                  <c:v>Atrasado/ porém iniciado</c:v>
                </c:pt>
                <c:pt idx="2">
                  <c:v>Atrasado</c:v>
                </c:pt>
                <c:pt idx="3">
                  <c:v>Não Iniciado</c:v>
                </c:pt>
                <c:pt idx="4">
                  <c:v>Iniciar Acompanhamento</c:v>
                </c:pt>
              </c:strCache>
            </c:strRef>
          </c:cat>
          <c:val>
            <c:numRef>
              <c:f>'Mapa de status'!$G$12:$G$16</c:f>
              <c:numCache>
                <c:formatCode>0%</c:formatCode>
                <c:ptCount val="5"/>
                <c:pt idx="0">
                  <c:v>0.53125</c:v>
                </c:pt>
                <c:pt idx="1">
                  <c:v>0.15625</c:v>
                </c:pt>
                <c:pt idx="2">
                  <c:v>0.15625</c:v>
                </c:pt>
                <c:pt idx="3">
                  <c:v>0.125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7D-4073-B548-89CB746F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Status de Entregas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03B-4C41-B4F7-DBFD56C012E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03B-4C41-B4F7-DBFD56C012E8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403B-4C41-B4F7-DBFD56C012E8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03B-4C41-B4F7-DBFD56C012E8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3B-4C41-B4F7-DBFD56C012E8}"/>
              </c:ext>
            </c:extLst>
          </c:dPt>
          <c:dLbls>
            <c:dLbl>
              <c:idx val="0"/>
              <c:layout>
                <c:manualLayout>
                  <c:x val="-9.2195080037320081E-4"/>
                  <c:y val="1.750555219059156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03B-4C41-B4F7-DBFD56C012E8}"/>
                </c:ext>
              </c:extLst>
            </c:dLbl>
            <c:dLbl>
              <c:idx val="1"/>
              <c:layout>
                <c:manualLayout>
                  <c:x val="-6.5821264213639053E-3"/>
                  <c:y val="2.959368059761757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3B-4C41-B4F7-DBFD56C012E8}"/>
                </c:ext>
              </c:extLst>
            </c:dLbl>
            <c:dLbl>
              <c:idx val="2"/>
              <c:layout>
                <c:manualLayout>
                  <c:x val="-2.0914496730072953E-3"/>
                  <c:y val="2.673177871996769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03B-4C41-B4F7-DBFD56C012E8}"/>
                </c:ext>
              </c:extLst>
            </c:dLbl>
            <c:dLbl>
              <c:idx val="3"/>
              <c:layout>
                <c:manualLayout>
                  <c:x val="0.17342538290520315"/>
                  <c:y val="-9.84166161922068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03B-4C41-B4F7-DBFD56C012E8}"/>
                </c:ext>
              </c:extLst>
            </c:dLbl>
            <c:dLbl>
              <c:idx val="4"/>
              <c:layout>
                <c:manualLayout>
                  <c:x val="3.7565143684250193E-2"/>
                  <c:y val="3.522612558045599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3B-4C41-B4F7-DBFD56C012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DashBoard!$F$6:$J$6</c:f>
              <c:strCache>
                <c:ptCount val="5"/>
                <c:pt idx="0">
                  <c:v>Concluído</c:v>
                </c:pt>
                <c:pt idx="1">
                  <c:v>Atrasado</c:v>
                </c:pt>
                <c:pt idx="2">
                  <c:v>Em Andamento</c:v>
                </c:pt>
                <c:pt idx="3">
                  <c:v>Não Iniciado</c:v>
                </c:pt>
                <c:pt idx="4">
                  <c:v>Iniciar Acompanhamento</c:v>
                </c:pt>
              </c:strCache>
            </c:strRef>
          </c:cat>
          <c:val>
            <c:numRef>
              <c:f>DashBoard!$F$7:$J$7</c:f>
              <c:numCache>
                <c:formatCode>0%</c:formatCode>
                <c:ptCount val="5"/>
                <c:pt idx="0">
                  <c:v>0.3235294117647059</c:v>
                </c:pt>
                <c:pt idx="1">
                  <c:v>0.3235294117647059</c:v>
                </c:pt>
                <c:pt idx="2">
                  <c:v>0</c:v>
                </c:pt>
                <c:pt idx="3">
                  <c:v>0.26470588235294118</c:v>
                </c:pt>
                <c:pt idx="4">
                  <c:v>8.8235294117647065E-2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B-4C41-B4F7-DBFD56C012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4268930589565"/>
          <c:y val="0.21134463961235611"/>
          <c:w val="0.33952046954564707"/>
          <c:h val="0.73173329295376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Status</a:t>
            </a:r>
            <a:r>
              <a:rPr lang="pt-BR" b="1" baseline="0"/>
              <a:t> Plano de Ação dos requisitos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62-4DDF-9728-B9B6F013820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062-4DDF-9728-B9B6F013820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062-4DDF-9728-B9B6F013820D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7062-4DDF-9728-B9B6F013820D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062-4DDF-9728-B9B6F013820D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BE-46EF-BBAD-24F7E77D20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DashBoard!$E$16:$J$16</c:f>
              <c:strCache>
                <c:ptCount val="6"/>
                <c:pt idx="0">
                  <c:v>Concluído</c:v>
                </c:pt>
                <c:pt idx="1">
                  <c:v>Atrasado</c:v>
                </c:pt>
                <c:pt idx="2">
                  <c:v>Em Andamento</c:v>
                </c:pt>
                <c:pt idx="3">
                  <c:v>Não Iniciado</c:v>
                </c:pt>
                <c:pt idx="4">
                  <c:v>Iniciar Acompanhamento</c:v>
                </c:pt>
                <c:pt idx="5">
                  <c:v>Atrasado/ porem iniciado</c:v>
                </c:pt>
              </c:strCache>
            </c:strRef>
          </c:cat>
          <c:val>
            <c:numRef>
              <c:f>DashBoard!$E$17:$J$17</c:f>
              <c:numCache>
                <c:formatCode>0%</c:formatCode>
                <c:ptCount val="6"/>
                <c:pt idx="0">
                  <c:v>0.34597156398104267</c:v>
                </c:pt>
                <c:pt idx="1">
                  <c:v>0.23696682464454977</c:v>
                </c:pt>
                <c:pt idx="2">
                  <c:v>4.7393364928909956E-3</c:v>
                </c:pt>
                <c:pt idx="3">
                  <c:v>0.25592417061611372</c:v>
                </c:pt>
                <c:pt idx="4">
                  <c:v>9.4786729857819899E-2</c:v>
                </c:pt>
                <c:pt idx="5">
                  <c:v>5.2132701421800945E-2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2-4DDF-9728-B9B6F013820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Status de Entregas - Projeto ISO</a:t>
            </a:r>
            <a:r>
              <a:rPr lang="pt-BR" b="1" baseline="0"/>
              <a:t> 37001</a:t>
            </a:r>
            <a:r>
              <a:rPr lang="pt-BR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E9-43C7-BB9C-20BAC234162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9-43C7-BB9C-20BAC2341620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9-43C7-BB9C-20BAC2341620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9-43C7-BB9C-20BAC2341620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9-43C7-BB9C-20BAC2341620}"/>
              </c:ext>
            </c:extLst>
          </c:dPt>
          <c:dLbls>
            <c:dLbl>
              <c:idx val="0"/>
              <c:layout>
                <c:manualLayout>
                  <c:x val="-9.2195080037320081E-4"/>
                  <c:y val="1.750555219059156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E9-43C7-BB9C-20BAC2341620}"/>
                </c:ext>
              </c:extLst>
            </c:dLbl>
            <c:dLbl>
              <c:idx val="1"/>
              <c:layout>
                <c:manualLayout>
                  <c:x val="-6.5821264213639053E-3"/>
                  <c:y val="2.959368059761757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E9-43C7-BB9C-20BAC2341620}"/>
                </c:ext>
              </c:extLst>
            </c:dLbl>
            <c:dLbl>
              <c:idx val="2"/>
              <c:layout>
                <c:manualLayout>
                  <c:x val="-2.0914496730072953E-3"/>
                  <c:y val="2.673177871996769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E9-43C7-BB9C-20BAC2341620}"/>
                </c:ext>
              </c:extLst>
            </c:dLbl>
            <c:dLbl>
              <c:idx val="3"/>
              <c:layout>
                <c:manualLayout>
                  <c:x val="1.5530602439729903E-2"/>
                  <c:y val="-1.50832828588734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E9-43C7-BB9C-20BAC2341620}"/>
                </c:ext>
              </c:extLst>
            </c:dLbl>
            <c:dLbl>
              <c:idx val="4"/>
              <c:layout>
                <c:manualLayout>
                  <c:x val="3.7565143684250193E-2"/>
                  <c:y val="3.522612558045599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E9-43C7-BB9C-20BAC23416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ISO37001'!$F$6:$J$6</c:f>
              <c:strCache>
                <c:ptCount val="5"/>
                <c:pt idx="0">
                  <c:v>Concluído</c:v>
                </c:pt>
                <c:pt idx="1">
                  <c:v>Atrasado</c:v>
                </c:pt>
                <c:pt idx="2">
                  <c:v>Em Andamento</c:v>
                </c:pt>
                <c:pt idx="3">
                  <c:v>Não Iniciado</c:v>
                </c:pt>
                <c:pt idx="4">
                  <c:v>Iniciar Acompanhamento</c:v>
                </c:pt>
              </c:strCache>
            </c:strRef>
          </c:cat>
          <c:val>
            <c:numRef>
              <c:f>'DashBoard ISO37001'!$F$7:$J$7</c:f>
              <c:numCache>
                <c:formatCode>0%</c:formatCode>
                <c:ptCount val="5"/>
                <c:pt idx="0">
                  <c:v>0.31818181818181818</c:v>
                </c:pt>
                <c:pt idx="1">
                  <c:v>0.54545454545454541</c:v>
                </c:pt>
                <c:pt idx="2">
                  <c:v>9.0909090909090912E-2</c:v>
                </c:pt>
                <c:pt idx="3">
                  <c:v>0</c:v>
                </c:pt>
                <c:pt idx="4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E9-43C7-BB9C-20BAC23416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4268930589565"/>
          <c:y val="0.21134463961235611"/>
          <c:w val="0.33952046954564707"/>
          <c:h val="0.73173329295376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Status</a:t>
            </a:r>
            <a:r>
              <a:rPr lang="pt-BR" b="1" baseline="0"/>
              <a:t> Plano de Ação dos requisitos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DD-4674-8215-0D7B3F40CA1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DD-4674-8215-0D7B3F40CA1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DD-4674-8215-0D7B3F40CA1B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DD-4674-8215-0D7B3F40CA1B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DD-4674-8215-0D7B3F40CA1B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0DD-4674-8215-0D7B3F40CA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ISO37001'!$E$16:$J$16</c:f>
              <c:strCache>
                <c:ptCount val="6"/>
                <c:pt idx="0">
                  <c:v>Concluído</c:v>
                </c:pt>
                <c:pt idx="1">
                  <c:v>Atrasado</c:v>
                </c:pt>
                <c:pt idx="2">
                  <c:v>Em Andamento</c:v>
                </c:pt>
                <c:pt idx="3">
                  <c:v>Não Iniciado</c:v>
                </c:pt>
                <c:pt idx="4">
                  <c:v>Iniciar Acompanhamento</c:v>
                </c:pt>
                <c:pt idx="5">
                  <c:v>Atrasado/ porem iniciado</c:v>
                </c:pt>
              </c:strCache>
            </c:strRef>
          </c:cat>
          <c:val>
            <c:numRef>
              <c:f>'DashBoard ISO37001'!$E$17:$J$17</c:f>
              <c:numCache>
                <c:formatCode>0%</c:formatCode>
                <c:ptCount val="6"/>
                <c:pt idx="0">
                  <c:v>0.34597156398104267</c:v>
                </c:pt>
                <c:pt idx="1">
                  <c:v>0.23696682464454977</c:v>
                </c:pt>
                <c:pt idx="2">
                  <c:v>4.7393364928909956E-3</c:v>
                </c:pt>
                <c:pt idx="3">
                  <c:v>0.25592417061611372</c:v>
                </c:pt>
                <c:pt idx="4">
                  <c:v>9.4786729857819899E-2</c:v>
                </c:pt>
                <c:pt idx="5">
                  <c:v>5.2132701421800945E-2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DD-4674-8215-0D7B3F40CA1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'Din&#226;mica 1'!A1"/><Relationship Id="rId1" Type="http://schemas.openxmlformats.org/officeDocument/2006/relationships/hyperlink" Target="#DashBoard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'Base de Indicadores'!A1"/><Relationship Id="rId2" Type="http://schemas.openxmlformats.org/officeDocument/2006/relationships/hyperlink" Target="#'Menu de Entregas'!A1"/><Relationship Id="rId1" Type="http://schemas.openxmlformats.org/officeDocument/2006/relationships/chart" Target="../charts/chart4.xml"/><Relationship Id="rId6" Type="http://schemas.openxmlformats.org/officeDocument/2006/relationships/chart" Target="../charts/chart5.xml"/><Relationship Id="rId5" Type="http://schemas.openxmlformats.org/officeDocument/2006/relationships/hyperlink" Target="#'P.A&#231;&#227;o Implementa&#231;&#227;o'!A1"/><Relationship Id="rId4" Type="http://schemas.openxmlformats.org/officeDocument/2006/relationships/hyperlink" Target="#'Cronograma de Entregas 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DashBoard!A1"/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Credenciamento de Consulente'!A1"/><Relationship Id="rId13" Type="http://schemas.openxmlformats.org/officeDocument/2006/relationships/hyperlink" Target="#'Enviar Comunicado p. CIP'!A1"/><Relationship Id="rId18" Type="http://schemas.openxmlformats.org/officeDocument/2006/relationships/hyperlink" Target="#'Controle de Documentos'!A1"/><Relationship Id="rId3" Type="http://schemas.openxmlformats.org/officeDocument/2006/relationships/hyperlink" Target="#SAC!A1"/><Relationship Id="rId7" Type="http://schemas.openxmlformats.org/officeDocument/2006/relationships/hyperlink" Target="#'Gerir Incidentes'!A1"/><Relationship Id="rId12" Type="http://schemas.openxmlformats.org/officeDocument/2006/relationships/hyperlink" Target="#'Analisar e monitorar Fraudes'!A1"/><Relationship Id="rId17" Type="http://schemas.openxmlformats.org/officeDocument/2006/relationships/hyperlink" Target="#'Monitorar vulnerabilidade Infra'!A1"/><Relationship Id="rId2" Type="http://schemas.openxmlformats.org/officeDocument/2006/relationships/hyperlink" Target="#BackOffice!A1"/><Relationship Id="rId16" Type="http://schemas.openxmlformats.org/officeDocument/2006/relationships/hyperlink" Target="#'Gerir Mudan&#231;a'!A1"/><Relationship Id="rId1" Type="http://schemas.openxmlformats.org/officeDocument/2006/relationships/hyperlink" Target="#'Realizar auditoria'!A1"/><Relationship Id="rId6" Type="http://schemas.openxmlformats.org/officeDocument/2006/relationships/hyperlink" Target="#'Realizar o PCN'!A1"/><Relationship Id="rId11" Type="http://schemas.openxmlformats.org/officeDocument/2006/relationships/hyperlink" Target="#'Gerir incidentes de seguran&#231;aTI'!A1"/><Relationship Id="rId5" Type="http://schemas.openxmlformats.org/officeDocument/2006/relationships/hyperlink" Target="#DashBoard!A1"/><Relationship Id="rId15" Type="http://schemas.openxmlformats.org/officeDocument/2006/relationships/hyperlink" Target="#'Recepcionar e Enviar Arquivos'!A1"/><Relationship Id="rId10" Type="http://schemas.openxmlformats.org/officeDocument/2006/relationships/hyperlink" Target="#'Libera&#231;&#227;o de Acesso'!A1"/><Relationship Id="rId19" Type="http://schemas.openxmlformats.org/officeDocument/2006/relationships/hyperlink" Target="#'Capturar autoriza&#231;&#227;o'!A1"/><Relationship Id="rId4" Type="http://schemas.openxmlformats.org/officeDocument/2006/relationships/hyperlink" Target="#Ouvidoria!A1"/><Relationship Id="rId9" Type="http://schemas.openxmlformats.org/officeDocument/2006/relationships/hyperlink" Target="#'Credenciamento de Fontes (CP)'!A1"/><Relationship Id="rId14" Type="http://schemas.openxmlformats.org/officeDocument/2006/relationships/hyperlink" Target="#'Garantir Disponibilidade Sistem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'Menu de Entregas'!A1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Base de Indicadores'!A1"/><Relationship Id="rId2" Type="http://schemas.openxmlformats.org/officeDocument/2006/relationships/hyperlink" Target="#'Menu de Entregas'!A1"/><Relationship Id="rId1" Type="http://schemas.openxmlformats.org/officeDocument/2006/relationships/chart" Target="../charts/chart2.xml"/><Relationship Id="rId6" Type="http://schemas.openxmlformats.org/officeDocument/2006/relationships/chart" Target="../charts/chart3.xml"/><Relationship Id="rId5" Type="http://schemas.openxmlformats.org/officeDocument/2006/relationships/hyperlink" Target="#'P.A&#231;&#227;o Implementa&#231;&#227;o'!A1"/><Relationship Id="rId4" Type="http://schemas.openxmlformats.org/officeDocument/2006/relationships/hyperlink" Target="#'Cronograma de Entregas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'Din&#226;mica 1'!A1"/><Relationship Id="rId1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1219200</xdr:colOff>
      <xdr:row>2</xdr:row>
      <xdr:rowOff>9525</xdr:rowOff>
    </xdr:to>
    <xdr:sp macro="" textlink="">
      <xdr:nvSpPr>
        <xdr:cNvPr id="6" name="Retângulo 5">
          <a:hlinkClick xmlns:r="http://schemas.openxmlformats.org/officeDocument/2006/relationships" r:id="rId1" tooltip="Fluxograma Prospecção A"/>
          <a:extLst>
            <a:ext uri="{FF2B5EF4-FFF2-40B4-BE49-F238E27FC236}">
              <a16:creationId xmlns:a16="http://schemas.microsoft.com/office/drawing/2014/main" id="{869E1F2B-BF3F-4DAE-B9DB-5E1D28C9A008}"/>
            </a:ext>
          </a:extLst>
        </xdr:cNvPr>
        <xdr:cNvSpPr/>
      </xdr:nvSpPr>
      <xdr:spPr>
        <a:xfrm>
          <a:off x="0" y="0"/>
          <a:ext cx="1219200" cy="390525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 baseline="0"/>
            <a:t>Voltar </a:t>
          </a:r>
          <a:endParaRPr lang="pt-BR" sz="9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971550</xdr:colOff>
      <xdr:row>0</xdr:row>
      <xdr:rowOff>285750</xdr:rowOff>
    </xdr:from>
    <xdr:to>
      <xdr:col>3</xdr:col>
      <xdr:colOff>1085850</xdr:colOff>
      <xdr:row>0</xdr:row>
      <xdr:rowOff>676275</xdr:rowOff>
    </xdr:to>
    <xdr:sp macro="" textlink="">
      <xdr:nvSpPr>
        <xdr:cNvPr id="2" name="Retângulo 1">
          <a:hlinkClick xmlns:r="http://schemas.openxmlformats.org/officeDocument/2006/relationships" r:id="rId1" tooltip="Fluxograma Prospecção A"/>
          <a:extLst>
            <a:ext uri="{FF2B5EF4-FFF2-40B4-BE49-F238E27FC236}">
              <a16:creationId xmlns:a16="http://schemas.microsoft.com/office/drawing/2014/main" id="{F49035C7-222A-4840-97BD-D8B65B2E5400}"/>
            </a:ext>
          </a:extLst>
        </xdr:cNvPr>
        <xdr:cNvSpPr/>
      </xdr:nvSpPr>
      <xdr:spPr>
        <a:xfrm>
          <a:off x="1704975" y="285750"/>
          <a:ext cx="2762250" cy="390525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 baseline="0"/>
            <a:t>Voltar </a:t>
          </a:r>
          <a:endParaRPr lang="pt-BR" sz="900" b="1"/>
        </a:p>
      </xdr:txBody>
    </xdr:sp>
    <xdr:clientData/>
  </xdr:twoCellAnchor>
  <xdr:twoCellAnchor>
    <xdr:from>
      <xdr:col>2</xdr:col>
      <xdr:colOff>1012825</xdr:colOff>
      <xdr:row>0</xdr:row>
      <xdr:rowOff>285750</xdr:rowOff>
    </xdr:from>
    <xdr:to>
      <xdr:col>3</xdr:col>
      <xdr:colOff>1127125</xdr:colOff>
      <xdr:row>0</xdr:row>
      <xdr:rowOff>676275</xdr:rowOff>
    </xdr:to>
    <xdr:sp macro="" textlink="">
      <xdr:nvSpPr>
        <xdr:cNvPr id="3" name="Retângulo 2">
          <a:hlinkClick xmlns:r="http://schemas.openxmlformats.org/officeDocument/2006/relationships" r:id="rId1" tooltip="Fluxograma Prospecção A"/>
          <a:extLst>
            <a:ext uri="{FF2B5EF4-FFF2-40B4-BE49-F238E27FC236}">
              <a16:creationId xmlns:a16="http://schemas.microsoft.com/office/drawing/2014/main" id="{397B6852-12EA-4F8F-88EB-706B26AA2D03}"/>
            </a:ext>
          </a:extLst>
        </xdr:cNvPr>
        <xdr:cNvSpPr/>
      </xdr:nvSpPr>
      <xdr:spPr>
        <a:xfrm>
          <a:off x="1746250" y="285750"/>
          <a:ext cx="2762250" cy="390525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 baseline="0"/>
            <a:t>Voltar </a:t>
          </a:r>
          <a:endParaRPr lang="pt-BR" sz="900" b="1"/>
        </a:p>
      </xdr:txBody>
    </xdr:sp>
    <xdr:clientData/>
  </xdr:twoCellAnchor>
  <xdr:twoCellAnchor>
    <xdr:from>
      <xdr:col>4</xdr:col>
      <xdr:colOff>15875</xdr:colOff>
      <xdr:row>0</xdr:row>
      <xdr:rowOff>293688</xdr:rowOff>
    </xdr:from>
    <xdr:to>
      <xdr:col>6</xdr:col>
      <xdr:colOff>189706</xdr:colOff>
      <xdr:row>0</xdr:row>
      <xdr:rowOff>684213</xdr:rowOff>
    </xdr:to>
    <xdr:sp macro="" textlink="">
      <xdr:nvSpPr>
        <xdr:cNvPr id="4" name="Retângulo 3">
          <a:hlinkClick xmlns:r="http://schemas.openxmlformats.org/officeDocument/2006/relationships" r:id="rId2" tooltip="Fluxograma Prospecção A"/>
          <a:extLst>
            <a:ext uri="{FF2B5EF4-FFF2-40B4-BE49-F238E27FC236}">
              <a16:creationId xmlns:a16="http://schemas.microsoft.com/office/drawing/2014/main" id="{4732BE7F-D801-4994-B160-F006669E6724}"/>
            </a:ext>
          </a:extLst>
        </xdr:cNvPr>
        <xdr:cNvSpPr/>
      </xdr:nvSpPr>
      <xdr:spPr>
        <a:xfrm>
          <a:off x="5295900" y="293688"/>
          <a:ext cx="1161256" cy="390525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 baseline="0"/>
            <a:t>Tabela</a:t>
          </a:r>
          <a:endParaRPr lang="pt-BR" sz="900" b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38101</xdr:colOff>
      <xdr:row>3</xdr:row>
      <xdr:rowOff>57150</xdr:rowOff>
    </xdr:from>
    <xdr:to>
      <xdr:col>10</xdr:col>
      <xdr:colOff>0</xdr:colOff>
      <xdr:row>13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216167-ED8E-4974-B4F8-760E3AEB5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</xdr:row>
      <xdr:rowOff>9525</xdr:rowOff>
    </xdr:from>
    <xdr:to>
      <xdr:col>3</xdr:col>
      <xdr:colOff>0</xdr:colOff>
      <xdr:row>13</xdr:row>
      <xdr:rowOff>19050</xdr:rowOff>
    </xdr:to>
    <xdr:sp macro="" textlink="">
      <xdr:nvSpPr>
        <xdr:cNvPr id="3" name="Retângulo 2">
          <a:hlinkClick xmlns:r="http://schemas.openxmlformats.org/officeDocument/2006/relationships" r:id="rId2" tooltip="Fluxograma Prospecção A"/>
          <a:extLst>
            <a:ext uri="{FF2B5EF4-FFF2-40B4-BE49-F238E27FC236}">
              <a16:creationId xmlns:a16="http://schemas.microsoft.com/office/drawing/2014/main" id="{9D6B1891-E765-4033-9D5A-92A3DDA23C90}"/>
            </a:ext>
          </a:extLst>
        </xdr:cNvPr>
        <xdr:cNvSpPr/>
      </xdr:nvSpPr>
      <xdr:spPr>
        <a:xfrm>
          <a:off x="609600" y="2181225"/>
          <a:ext cx="1219200" cy="3905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 baseline="0"/>
            <a:t>Entregas</a:t>
          </a:r>
          <a:endParaRPr lang="pt-BR" sz="900" b="1"/>
        </a:p>
      </xdr:txBody>
    </xdr:sp>
    <xdr:clientData/>
  </xdr:twoCellAnchor>
  <xdr:twoCellAnchor>
    <xdr:from>
      <xdr:col>0</xdr:col>
      <xdr:colOff>600075</xdr:colOff>
      <xdr:row>7</xdr:row>
      <xdr:rowOff>9525</xdr:rowOff>
    </xdr:from>
    <xdr:to>
      <xdr:col>2</xdr:col>
      <xdr:colOff>600075</xdr:colOff>
      <xdr:row>9</xdr:row>
      <xdr:rowOff>19050</xdr:rowOff>
    </xdr:to>
    <xdr:sp macro="" textlink="">
      <xdr:nvSpPr>
        <xdr:cNvPr id="4" name="Retângulo 3">
          <a:hlinkClick xmlns:r="http://schemas.openxmlformats.org/officeDocument/2006/relationships" r:id="rId3" tooltip="Fluxograma Prospecção A"/>
          <a:extLst>
            <a:ext uri="{FF2B5EF4-FFF2-40B4-BE49-F238E27FC236}">
              <a16:creationId xmlns:a16="http://schemas.microsoft.com/office/drawing/2014/main" id="{220B4BB8-207F-4368-B39F-23D123943CC3}"/>
            </a:ext>
          </a:extLst>
        </xdr:cNvPr>
        <xdr:cNvSpPr/>
      </xdr:nvSpPr>
      <xdr:spPr>
        <a:xfrm>
          <a:off x="600075" y="1419225"/>
          <a:ext cx="1219200" cy="3905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Indicadores dos Processos</a:t>
          </a:r>
        </a:p>
      </xdr:txBody>
    </xdr:sp>
    <xdr:clientData/>
  </xdr:twoCellAnchor>
  <xdr:twoCellAnchor>
    <xdr:from>
      <xdr:col>1</xdr:col>
      <xdr:colOff>0</xdr:colOff>
      <xdr:row>3</xdr:row>
      <xdr:rowOff>9525</xdr:rowOff>
    </xdr:from>
    <xdr:to>
      <xdr:col>3</xdr:col>
      <xdr:colOff>0</xdr:colOff>
      <xdr:row>5</xdr:row>
      <xdr:rowOff>19050</xdr:rowOff>
    </xdr:to>
    <xdr:sp macro="" textlink="">
      <xdr:nvSpPr>
        <xdr:cNvPr id="5" name="Retângulo 4">
          <a:hlinkClick xmlns:r="http://schemas.openxmlformats.org/officeDocument/2006/relationships" r:id="rId4" tooltip="Fluxograma Prospecção A"/>
          <a:extLst>
            <a:ext uri="{FF2B5EF4-FFF2-40B4-BE49-F238E27FC236}">
              <a16:creationId xmlns:a16="http://schemas.microsoft.com/office/drawing/2014/main" id="{1968A473-5929-4128-A5ED-EE8AFC53C8CC}"/>
            </a:ext>
          </a:extLst>
        </xdr:cNvPr>
        <xdr:cNvSpPr/>
      </xdr:nvSpPr>
      <xdr:spPr>
        <a:xfrm>
          <a:off x="609600" y="657225"/>
          <a:ext cx="1219200" cy="390525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Cronograma de Entregas</a:t>
          </a:r>
        </a:p>
      </xdr:txBody>
    </xdr:sp>
    <xdr:clientData/>
  </xdr:twoCellAnchor>
  <xdr:twoCellAnchor>
    <xdr:from>
      <xdr:col>1</xdr:col>
      <xdr:colOff>0</xdr:colOff>
      <xdr:row>15</xdr:row>
      <xdr:rowOff>19050</xdr:rowOff>
    </xdr:from>
    <xdr:to>
      <xdr:col>3</xdr:col>
      <xdr:colOff>0</xdr:colOff>
      <xdr:row>17</xdr:row>
      <xdr:rowOff>28575</xdr:rowOff>
    </xdr:to>
    <xdr:sp macro="" textlink="">
      <xdr:nvSpPr>
        <xdr:cNvPr id="6" name="Retângulo 5">
          <a:hlinkClick xmlns:r="http://schemas.openxmlformats.org/officeDocument/2006/relationships" r:id="rId5" tooltip="Fluxograma Prospecção A"/>
          <a:extLst>
            <a:ext uri="{FF2B5EF4-FFF2-40B4-BE49-F238E27FC236}">
              <a16:creationId xmlns:a16="http://schemas.microsoft.com/office/drawing/2014/main" id="{EE976676-2243-455C-B2D1-8BF51921FFA7}"/>
            </a:ext>
          </a:extLst>
        </xdr:cNvPr>
        <xdr:cNvSpPr/>
      </xdr:nvSpPr>
      <xdr:spPr>
        <a:xfrm>
          <a:off x="609600" y="2952750"/>
          <a:ext cx="1219200" cy="390525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 baseline="0"/>
            <a:t>Plano de Ação de Implementação</a:t>
          </a:r>
          <a:endParaRPr lang="pt-BR" sz="900" b="1"/>
        </a:p>
      </xdr:txBody>
    </xdr:sp>
    <xdr:clientData/>
  </xdr:twoCellAnchor>
  <xdr:twoCellAnchor>
    <xdr:from>
      <xdr:col>4</xdr:col>
      <xdr:colOff>47625</xdr:colOff>
      <xdr:row>15</xdr:row>
      <xdr:rowOff>9525</xdr:rowOff>
    </xdr:from>
    <xdr:to>
      <xdr:col>10</xdr:col>
      <xdr:colOff>0</xdr:colOff>
      <xdr:row>27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D32952D-735E-4119-B098-3B9EE137B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152400</xdr:rowOff>
    </xdr:from>
    <xdr:to>
      <xdr:col>2</xdr:col>
      <xdr:colOff>1257300</xdr:colOff>
      <xdr:row>0</xdr:row>
      <xdr:rowOff>542925</xdr:rowOff>
    </xdr:to>
    <xdr:sp macro="" textlink="">
      <xdr:nvSpPr>
        <xdr:cNvPr id="2" name="Retângulo 1">
          <a:hlinkClick xmlns:r="http://schemas.openxmlformats.org/officeDocument/2006/relationships" r:id="rId1" tooltip="Fluxograma Prospecção A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809625" y="152400"/>
          <a:ext cx="1219200" cy="390525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 baseline="0"/>
            <a:t>Voltar </a:t>
          </a:r>
          <a:endParaRPr lang="pt-BR" sz="900" b="1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209550</xdr:rowOff>
    </xdr:from>
    <xdr:to>
      <xdr:col>16384</xdr:col>
      <xdr:colOff>333375</xdr:colOff>
      <xdr:row>5</xdr:row>
      <xdr:rowOff>523875</xdr:rowOff>
    </xdr:to>
    <xdr:pic>
      <xdr:nvPicPr>
        <xdr:cNvPr id="2" name="Picture 15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7250" y="1162050"/>
          <a:ext cx="3333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190500</xdr:rowOff>
    </xdr:from>
    <xdr:to>
      <xdr:col>16384</xdr:col>
      <xdr:colOff>323850</xdr:colOff>
      <xdr:row>5</xdr:row>
      <xdr:rowOff>495300</xdr:rowOff>
    </xdr:to>
    <xdr:pic>
      <xdr:nvPicPr>
        <xdr:cNvPr id="3" name="Picture 15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6811625" y="1143000"/>
          <a:ext cx="3238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263857</xdr:colOff>
      <xdr:row>0</xdr:row>
      <xdr:rowOff>142875</xdr:rowOff>
    </xdr:from>
    <xdr:to>
      <xdr:col>0</xdr:col>
      <xdr:colOff>1483057</xdr:colOff>
      <xdr:row>2</xdr:row>
      <xdr:rowOff>152400</xdr:rowOff>
    </xdr:to>
    <xdr:sp macro="" textlink="">
      <xdr:nvSpPr>
        <xdr:cNvPr id="5" name="Retângulo 4">
          <a:hlinkClick xmlns:r="http://schemas.openxmlformats.org/officeDocument/2006/relationships" r:id="rId2" tooltip="Fluxograma Prospecção A"/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SpPr/>
      </xdr:nvSpPr>
      <xdr:spPr>
        <a:xfrm>
          <a:off x="263857" y="142875"/>
          <a:ext cx="1219200" cy="381766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 baseline="0"/>
            <a:t>Voltar </a:t>
          </a:r>
          <a:endParaRPr lang="pt-BR" sz="9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262757</xdr:colOff>
      <xdr:row>0</xdr:row>
      <xdr:rowOff>147801</xdr:rowOff>
    </xdr:from>
    <xdr:to>
      <xdr:col>3</xdr:col>
      <xdr:colOff>480190</xdr:colOff>
      <xdr:row>2</xdr:row>
      <xdr:rowOff>118460</xdr:rowOff>
    </xdr:to>
    <xdr:sp macro="" textlink="">
      <xdr:nvSpPr>
        <xdr:cNvPr id="6" name="Retângulo 5">
          <a:hlinkClick xmlns:r="http://schemas.openxmlformats.org/officeDocument/2006/relationships" r:id="rId1" tooltip="Fluxograma Prospecção A"/>
          <a:extLst>
            <a:ext uri="{FF2B5EF4-FFF2-40B4-BE49-F238E27FC236}">
              <a16:creationId xmlns:a16="http://schemas.microsoft.com/office/drawing/2014/main" id="{12950F14-FD1B-4596-9261-DBEF83BD552F}"/>
            </a:ext>
          </a:extLst>
        </xdr:cNvPr>
        <xdr:cNvSpPr/>
      </xdr:nvSpPr>
      <xdr:spPr>
        <a:xfrm>
          <a:off x="1018188" y="147801"/>
          <a:ext cx="1219200" cy="397642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 baseline="0"/>
            <a:t>Voltar </a:t>
          </a:r>
          <a:endParaRPr lang="pt-BR" sz="9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118381</xdr:rowOff>
    </xdr:from>
    <xdr:to>
      <xdr:col>4</xdr:col>
      <xdr:colOff>381000</xdr:colOff>
      <xdr:row>26</xdr:row>
      <xdr:rowOff>81641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3EECD6-FE65-4D70-9AA9-6FC6F55E2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5</xdr:row>
      <xdr:rowOff>114300</xdr:rowOff>
    </xdr:from>
    <xdr:to>
      <xdr:col>3</xdr:col>
      <xdr:colOff>220798</xdr:colOff>
      <xdr:row>8</xdr:row>
      <xdr:rowOff>64800</xdr:rowOff>
    </xdr:to>
    <xdr:sp macro="" textlink="">
      <xdr:nvSpPr>
        <xdr:cNvPr id="3" name="Retângulo 2">
          <a:hlinkClick xmlns:r="http://schemas.openxmlformats.org/officeDocument/2006/relationships" r:id="rId1" tooltip="Comissionamento A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609598" y="14668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1</xdr:col>
      <xdr:colOff>9525</xdr:colOff>
      <xdr:row>13</xdr:row>
      <xdr:rowOff>9524</xdr:rowOff>
    </xdr:from>
    <xdr:to>
      <xdr:col>3</xdr:col>
      <xdr:colOff>230325</xdr:colOff>
      <xdr:row>15</xdr:row>
      <xdr:rowOff>150524</xdr:rowOff>
    </xdr:to>
    <xdr:sp macro="" textlink="">
      <xdr:nvSpPr>
        <xdr:cNvPr id="5" name="Retângulo 4">
          <a:hlinkClick xmlns:r="http://schemas.openxmlformats.org/officeDocument/2006/relationships" r:id="rId2" tooltip="Comissionamento C"/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619125" y="3076574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1</xdr:col>
      <xdr:colOff>9525</xdr:colOff>
      <xdr:row>17</xdr:row>
      <xdr:rowOff>19049</xdr:rowOff>
    </xdr:from>
    <xdr:to>
      <xdr:col>3</xdr:col>
      <xdr:colOff>230325</xdr:colOff>
      <xdr:row>19</xdr:row>
      <xdr:rowOff>160049</xdr:rowOff>
    </xdr:to>
    <xdr:sp macro="" textlink="">
      <xdr:nvSpPr>
        <xdr:cNvPr id="6" name="Retângulo 5">
          <a:hlinkClick xmlns:r="http://schemas.openxmlformats.org/officeDocument/2006/relationships" r:id="rId3" tooltip="Comissionamento D"/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619125" y="3629024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</xdr:col>
      <xdr:colOff>9525</xdr:colOff>
      <xdr:row>21</xdr:row>
      <xdr:rowOff>19049</xdr:rowOff>
    </xdr:from>
    <xdr:to>
      <xdr:col>3</xdr:col>
      <xdr:colOff>230325</xdr:colOff>
      <xdr:row>23</xdr:row>
      <xdr:rowOff>160049</xdr:rowOff>
    </xdr:to>
    <xdr:sp macro="" textlink="">
      <xdr:nvSpPr>
        <xdr:cNvPr id="7" name="Retângulo 6">
          <a:hlinkClick xmlns:r="http://schemas.openxmlformats.org/officeDocument/2006/relationships" r:id="rId4" tooltip="Comissionamento E"/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619125" y="4610099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3</xdr:col>
      <xdr:colOff>323850</xdr:colOff>
      <xdr:row>3</xdr:row>
      <xdr:rowOff>19050</xdr:rowOff>
    </xdr:from>
    <xdr:to>
      <xdr:col>3</xdr:col>
      <xdr:colOff>353786</xdr:colOff>
      <xdr:row>88</xdr:row>
      <xdr:rowOff>0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CxnSpPr/>
      </xdr:nvCxnSpPr>
      <xdr:spPr>
        <a:xfrm>
          <a:off x="2160814" y="699407"/>
          <a:ext cx="29936" cy="16445593"/>
        </a:xfrm>
        <a:prstGeom prst="line">
          <a:avLst/>
        </a:prstGeom>
        <a:ln w="2857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326571</xdr:colOff>
      <xdr:row>3</xdr:row>
      <xdr:rowOff>9525</xdr:rowOff>
    </xdr:from>
    <xdr:to>
      <xdr:col>6</xdr:col>
      <xdr:colOff>333375</xdr:colOff>
      <xdr:row>87</xdr:row>
      <xdr:rowOff>149679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CxnSpPr/>
      </xdr:nvCxnSpPr>
      <xdr:spPr>
        <a:xfrm flipH="1">
          <a:off x="4000500" y="689882"/>
          <a:ext cx="6804" cy="16414297"/>
        </a:xfrm>
        <a:prstGeom prst="line">
          <a:avLst/>
        </a:prstGeom>
        <a:ln w="2857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3</xdr:row>
      <xdr:rowOff>0</xdr:rowOff>
    </xdr:from>
    <xdr:to>
      <xdr:col>9</xdr:col>
      <xdr:colOff>323850</xdr:colOff>
      <xdr:row>75</xdr:row>
      <xdr:rowOff>152400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CxnSpPr/>
      </xdr:nvCxnSpPr>
      <xdr:spPr>
        <a:xfrm>
          <a:off x="5791201" y="676275"/>
          <a:ext cx="19049" cy="13373100"/>
        </a:xfrm>
        <a:prstGeom prst="line">
          <a:avLst/>
        </a:prstGeom>
        <a:ln w="2857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258536</xdr:colOff>
      <xdr:row>3</xdr:row>
      <xdr:rowOff>47625</xdr:rowOff>
    </xdr:from>
    <xdr:to>
      <xdr:col>12</xdr:col>
      <xdr:colOff>295277</xdr:colOff>
      <xdr:row>87</xdr:row>
      <xdr:rowOff>136071</xdr:rowOff>
    </xdr:to>
    <xdr:cxnSp macro="">
      <xdr:nvCxnSpPr>
        <xdr:cNvPr id="23" name="Conector reto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CxnSpPr/>
      </xdr:nvCxnSpPr>
      <xdr:spPr>
        <a:xfrm flipH="1">
          <a:off x="7606393" y="727982"/>
          <a:ext cx="36741" cy="16362589"/>
        </a:xfrm>
        <a:prstGeom prst="line">
          <a:avLst/>
        </a:prstGeom>
        <a:ln w="2857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85725</xdr:colOff>
      <xdr:row>12</xdr:row>
      <xdr:rowOff>54429</xdr:rowOff>
    </xdr:from>
    <xdr:to>
      <xdr:col>17</xdr:col>
      <xdr:colOff>557893</xdr:colOff>
      <xdr:row>12</xdr:row>
      <xdr:rowOff>76200</xdr:rowOff>
    </xdr:to>
    <xdr:cxnSp macro="">
      <xdr:nvCxnSpPr>
        <xdr:cNvPr id="27" name="Conector reto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CxnSpPr/>
      </xdr:nvCxnSpPr>
      <xdr:spPr>
        <a:xfrm flipV="1">
          <a:off x="85725" y="2748643"/>
          <a:ext cx="11466739" cy="21771"/>
        </a:xfrm>
        <a:prstGeom prst="line">
          <a:avLst/>
        </a:prstGeom>
        <a:ln w="2857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5</xdr:row>
      <xdr:rowOff>9525</xdr:rowOff>
    </xdr:from>
    <xdr:to>
      <xdr:col>17</xdr:col>
      <xdr:colOff>561975</xdr:colOff>
      <xdr:row>5</xdr:row>
      <xdr:rowOff>57150</xdr:rowOff>
    </xdr:to>
    <xdr:cxnSp macro="">
      <xdr:nvCxnSpPr>
        <xdr:cNvPr id="28" name="Conector reto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CxnSpPr/>
      </xdr:nvCxnSpPr>
      <xdr:spPr>
        <a:xfrm>
          <a:off x="47625" y="1362075"/>
          <a:ext cx="11144250" cy="47625"/>
        </a:xfrm>
        <a:prstGeom prst="line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40</xdr:row>
      <xdr:rowOff>66684</xdr:rowOff>
    </xdr:from>
    <xdr:to>
      <xdr:col>17</xdr:col>
      <xdr:colOff>571500</xdr:colOff>
      <xdr:row>40</xdr:row>
      <xdr:rowOff>95250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CxnSpPr/>
      </xdr:nvCxnSpPr>
      <xdr:spPr>
        <a:xfrm>
          <a:off x="38100" y="8067684"/>
          <a:ext cx="11527971" cy="28566"/>
        </a:xfrm>
        <a:prstGeom prst="line">
          <a:avLst/>
        </a:prstGeom>
        <a:ln w="2857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0</xdr:row>
      <xdr:rowOff>142874</xdr:rowOff>
    </xdr:from>
    <xdr:to>
      <xdr:col>12</xdr:col>
      <xdr:colOff>287475</xdr:colOff>
      <xdr:row>2</xdr:row>
      <xdr:rowOff>283874</xdr:rowOff>
    </xdr:to>
    <xdr:sp macro="" textlink="">
      <xdr:nvSpPr>
        <xdr:cNvPr id="43" name="Retângulo 42">
          <a:hlinkClick xmlns:r="http://schemas.openxmlformats.org/officeDocument/2006/relationships" r:id="rId5" tooltip="Fluxograma Prospecção A"/>
          <a:extLst>
            <a:ext uri="{FF2B5EF4-FFF2-40B4-BE49-F238E27FC236}">
              <a16:creationId xmlns:a16="http://schemas.microsoft.com/office/drawing/2014/main" id="{00000000-0008-0000-0C00-00002B000000}"/>
            </a:ext>
          </a:extLst>
        </xdr:cNvPr>
        <xdr:cNvSpPr/>
      </xdr:nvSpPr>
      <xdr:spPr>
        <a:xfrm>
          <a:off x="6162675" y="142874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 baseline="0"/>
            <a:t>Voltar </a:t>
          </a:r>
          <a:endParaRPr lang="pt-BR" sz="900" b="1"/>
        </a:p>
      </xdr:txBody>
    </xdr:sp>
    <xdr:clientData/>
  </xdr:twoCellAnchor>
  <xdr:twoCellAnchor>
    <xdr:from>
      <xdr:col>6</xdr:col>
      <xdr:colOff>561975</xdr:colOff>
      <xdr:row>5</xdr:row>
      <xdr:rowOff>133350</xdr:rowOff>
    </xdr:from>
    <xdr:to>
      <xdr:col>9</xdr:col>
      <xdr:colOff>173175</xdr:colOff>
      <xdr:row>8</xdr:row>
      <xdr:rowOff>83850</xdr:rowOff>
    </xdr:to>
    <xdr:sp macro="" textlink="">
      <xdr:nvSpPr>
        <xdr:cNvPr id="58" name="Retângulo 57">
          <a:extLst>
            <a:ext uri="{FF2B5EF4-FFF2-40B4-BE49-F238E27FC236}">
              <a16:creationId xmlns:a16="http://schemas.microsoft.com/office/drawing/2014/main" id="{00000000-0008-0000-0C00-00003A000000}"/>
            </a:ext>
          </a:extLst>
        </xdr:cNvPr>
        <xdr:cNvSpPr/>
      </xdr:nvSpPr>
      <xdr:spPr>
        <a:xfrm>
          <a:off x="4219575" y="148590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1</xdr:col>
      <xdr:colOff>9525</xdr:colOff>
      <xdr:row>41</xdr:row>
      <xdr:rowOff>0</xdr:rowOff>
    </xdr:from>
    <xdr:to>
      <xdr:col>3</xdr:col>
      <xdr:colOff>230325</xdr:colOff>
      <xdr:row>43</xdr:row>
      <xdr:rowOff>141000</xdr:rowOff>
    </xdr:to>
    <xdr:sp macro="" textlink="">
      <xdr:nvSpPr>
        <xdr:cNvPr id="59" name="Retângulo 5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C00-00003B000000}"/>
            </a:ext>
          </a:extLst>
        </xdr:cNvPr>
        <xdr:cNvSpPr/>
      </xdr:nvSpPr>
      <xdr:spPr>
        <a:xfrm>
          <a:off x="619125" y="53530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3</xdr:col>
      <xdr:colOff>533400</xdr:colOff>
      <xdr:row>5</xdr:row>
      <xdr:rowOff>142875</xdr:rowOff>
    </xdr:from>
    <xdr:to>
      <xdr:col>6</xdr:col>
      <xdr:colOff>144600</xdr:colOff>
      <xdr:row>8</xdr:row>
      <xdr:rowOff>93375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00000000-0008-0000-0C00-000058000000}"/>
            </a:ext>
          </a:extLst>
        </xdr:cNvPr>
        <xdr:cNvSpPr/>
      </xdr:nvSpPr>
      <xdr:spPr>
        <a:xfrm>
          <a:off x="2362200" y="149542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3</xdr:col>
      <xdr:colOff>533400</xdr:colOff>
      <xdr:row>13</xdr:row>
      <xdr:rowOff>0</xdr:rowOff>
    </xdr:from>
    <xdr:to>
      <xdr:col>6</xdr:col>
      <xdr:colOff>144600</xdr:colOff>
      <xdr:row>15</xdr:row>
      <xdr:rowOff>141000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00000000-0008-0000-0C00-00005A000000}"/>
            </a:ext>
          </a:extLst>
        </xdr:cNvPr>
        <xdr:cNvSpPr/>
      </xdr:nvSpPr>
      <xdr:spPr>
        <a:xfrm>
          <a:off x="2362200" y="36385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3</xdr:col>
      <xdr:colOff>533400</xdr:colOff>
      <xdr:row>21</xdr:row>
      <xdr:rowOff>0</xdr:rowOff>
    </xdr:from>
    <xdr:to>
      <xdr:col>6</xdr:col>
      <xdr:colOff>144600</xdr:colOff>
      <xdr:row>23</xdr:row>
      <xdr:rowOff>141000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00000000-0008-0000-0C00-00005B000000}"/>
            </a:ext>
          </a:extLst>
        </xdr:cNvPr>
        <xdr:cNvSpPr/>
      </xdr:nvSpPr>
      <xdr:spPr>
        <a:xfrm>
          <a:off x="2362200" y="45910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6</xdr:col>
      <xdr:colOff>552450</xdr:colOff>
      <xdr:row>21</xdr:row>
      <xdr:rowOff>0</xdr:rowOff>
    </xdr:from>
    <xdr:to>
      <xdr:col>9</xdr:col>
      <xdr:colOff>163650</xdr:colOff>
      <xdr:row>23</xdr:row>
      <xdr:rowOff>141000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00000000-0008-0000-0C00-00005C000000}"/>
            </a:ext>
          </a:extLst>
        </xdr:cNvPr>
        <xdr:cNvSpPr/>
      </xdr:nvSpPr>
      <xdr:spPr>
        <a:xfrm>
          <a:off x="4210050" y="45910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9</xdr:col>
      <xdr:colOff>514350</xdr:colOff>
      <xdr:row>21</xdr:row>
      <xdr:rowOff>0</xdr:rowOff>
    </xdr:from>
    <xdr:to>
      <xdr:col>12</xdr:col>
      <xdr:colOff>125550</xdr:colOff>
      <xdr:row>23</xdr:row>
      <xdr:rowOff>141000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00000000-0008-0000-0C00-00005D000000}"/>
            </a:ext>
          </a:extLst>
        </xdr:cNvPr>
        <xdr:cNvSpPr/>
      </xdr:nvSpPr>
      <xdr:spPr>
        <a:xfrm>
          <a:off x="6000750" y="45910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6</xdr:col>
      <xdr:colOff>552450</xdr:colOff>
      <xdr:row>13</xdr:row>
      <xdr:rowOff>0</xdr:rowOff>
    </xdr:from>
    <xdr:to>
      <xdr:col>9</xdr:col>
      <xdr:colOff>163650</xdr:colOff>
      <xdr:row>15</xdr:row>
      <xdr:rowOff>141000</xdr:rowOff>
    </xdr:to>
    <xdr:sp macro="" textlink="">
      <xdr:nvSpPr>
        <xdr:cNvPr id="97" name="Retângulo 96">
          <a:extLst>
            <a:ext uri="{FF2B5EF4-FFF2-40B4-BE49-F238E27FC236}">
              <a16:creationId xmlns:a16="http://schemas.microsoft.com/office/drawing/2014/main" id="{00000000-0008-0000-0C00-000061000000}"/>
            </a:ext>
          </a:extLst>
        </xdr:cNvPr>
        <xdr:cNvSpPr/>
      </xdr:nvSpPr>
      <xdr:spPr>
        <a:xfrm>
          <a:off x="4210050" y="30670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9</xdr:col>
      <xdr:colOff>514350</xdr:colOff>
      <xdr:row>13</xdr:row>
      <xdr:rowOff>0</xdr:rowOff>
    </xdr:from>
    <xdr:to>
      <xdr:col>12</xdr:col>
      <xdr:colOff>125550</xdr:colOff>
      <xdr:row>15</xdr:row>
      <xdr:rowOff>141000</xdr:rowOff>
    </xdr:to>
    <xdr:sp macro="" textlink="">
      <xdr:nvSpPr>
        <xdr:cNvPr id="99" name="Retângulo 98">
          <a:extLst>
            <a:ext uri="{FF2B5EF4-FFF2-40B4-BE49-F238E27FC236}">
              <a16:creationId xmlns:a16="http://schemas.microsoft.com/office/drawing/2014/main" id="{00000000-0008-0000-0C00-000063000000}"/>
            </a:ext>
          </a:extLst>
        </xdr:cNvPr>
        <xdr:cNvSpPr/>
      </xdr:nvSpPr>
      <xdr:spPr>
        <a:xfrm>
          <a:off x="6000750" y="30670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3</xdr:col>
      <xdr:colOff>533400</xdr:colOff>
      <xdr:row>41</xdr:row>
      <xdr:rowOff>0</xdr:rowOff>
    </xdr:from>
    <xdr:to>
      <xdr:col>6</xdr:col>
      <xdr:colOff>144600</xdr:colOff>
      <xdr:row>43</xdr:row>
      <xdr:rowOff>141000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SpPr/>
      </xdr:nvSpPr>
      <xdr:spPr>
        <a:xfrm>
          <a:off x="2362200" y="53530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6</xdr:col>
      <xdr:colOff>561975</xdr:colOff>
      <xdr:row>41</xdr:row>
      <xdr:rowOff>0</xdr:rowOff>
    </xdr:from>
    <xdr:to>
      <xdr:col>9</xdr:col>
      <xdr:colOff>173175</xdr:colOff>
      <xdr:row>43</xdr:row>
      <xdr:rowOff>141000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00000000-0008-0000-0C00-00002A000000}"/>
            </a:ext>
          </a:extLst>
        </xdr:cNvPr>
        <xdr:cNvSpPr/>
      </xdr:nvSpPr>
      <xdr:spPr>
        <a:xfrm>
          <a:off x="4219575" y="53530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9</xdr:col>
      <xdr:colOff>514350</xdr:colOff>
      <xdr:row>41</xdr:row>
      <xdr:rowOff>0</xdr:rowOff>
    </xdr:from>
    <xdr:to>
      <xdr:col>12</xdr:col>
      <xdr:colOff>125550</xdr:colOff>
      <xdr:row>43</xdr:row>
      <xdr:rowOff>141000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00000000-0008-0000-0C00-00002C000000}"/>
            </a:ext>
          </a:extLst>
        </xdr:cNvPr>
        <xdr:cNvSpPr/>
      </xdr:nvSpPr>
      <xdr:spPr>
        <a:xfrm>
          <a:off x="6000750" y="53530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</xdr:col>
      <xdr:colOff>0</xdr:colOff>
      <xdr:row>57</xdr:row>
      <xdr:rowOff>0</xdr:rowOff>
    </xdr:from>
    <xdr:to>
      <xdr:col>3</xdr:col>
      <xdr:colOff>220800</xdr:colOff>
      <xdr:row>59</xdr:row>
      <xdr:rowOff>141000</xdr:rowOff>
    </xdr:to>
    <xdr:sp macro="" textlink="">
      <xdr:nvSpPr>
        <xdr:cNvPr id="45" name="Retângulo 4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C00-00002D000000}"/>
            </a:ext>
          </a:extLst>
        </xdr:cNvPr>
        <xdr:cNvSpPr/>
      </xdr:nvSpPr>
      <xdr:spPr>
        <a:xfrm>
          <a:off x="609600" y="61150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</xdr:col>
      <xdr:colOff>9525</xdr:colOff>
      <xdr:row>37</xdr:row>
      <xdr:rowOff>0</xdr:rowOff>
    </xdr:from>
    <xdr:to>
      <xdr:col>3</xdr:col>
      <xdr:colOff>230325</xdr:colOff>
      <xdr:row>39</xdr:row>
      <xdr:rowOff>141000</xdr:rowOff>
    </xdr:to>
    <xdr:sp macro="" textlink="">
      <xdr:nvSpPr>
        <xdr:cNvPr id="46" name="Retângulo 4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C00-00002E000000}"/>
            </a:ext>
          </a:extLst>
        </xdr:cNvPr>
        <xdr:cNvSpPr/>
      </xdr:nvSpPr>
      <xdr:spPr>
        <a:xfrm>
          <a:off x="619125" y="59245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3</xdr:col>
      <xdr:colOff>533400</xdr:colOff>
      <xdr:row>37</xdr:row>
      <xdr:rowOff>0</xdr:rowOff>
    </xdr:from>
    <xdr:to>
      <xdr:col>6</xdr:col>
      <xdr:colOff>144600</xdr:colOff>
      <xdr:row>39</xdr:row>
      <xdr:rowOff>141000</xdr:rowOff>
    </xdr:to>
    <xdr:sp macro="" textlink="">
      <xdr:nvSpPr>
        <xdr:cNvPr id="49" name="Retângulo 48">
          <a:extLst>
            <a:ext uri="{FF2B5EF4-FFF2-40B4-BE49-F238E27FC236}">
              <a16:creationId xmlns:a16="http://schemas.microsoft.com/office/drawing/2014/main" id="{00000000-0008-0000-0C00-000031000000}"/>
            </a:ext>
          </a:extLst>
        </xdr:cNvPr>
        <xdr:cNvSpPr/>
      </xdr:nvSpPr>
      <xdr:spPr>
        <a:xfrm>
          <a:off x="2362200" y="59245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6</xdr:col>
      <xdr:colOff>561975</xdr:colOff>
      <xdr:row>37</xdr:row>
      <xdr:rowOff>0</xdr:rowOff>
    </xdr:from>
    <xdr:to>
      <xdr:col>9</xdr:col>
      <xdr:colOff>173175</xdr:colOff>
      <xdr:row>39</xdr:row>
      <xdr:rowOff>141000</xdr:rowOff>
    </xdr:to>
    <xdr:sp macro="" textlink="">
      <xdr:nvSpPr>
        <xdr:cNvPr id="50" name="Retângulo 49">
          <a:extLst>
            <a:ext uri="{FF2B5EF4-FFF2-40B4-BE49-F238E27FC236}">
              <a16:creationId xmlns:a16="http://schemas.microsoft.com/office/drawing/2014/main" id="{00000000-0008-0000-0C00-000032000000}"/>
            </a:ext>
          </a:extLst>
        </xdr:cNvPr>
        <xdr:cNvSpPr/>
      </xdr:nvSpPr>
      <xdr:spPr>
        <a:xfrm>
          <a:off x="4219575" y="59245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9</xdr:col>
      <xdr:colOff>514350</xdr:colOff>
      <xdr:row>37</xdr:row>
      <xdr:rowOff>0</xdr:rowOff>
    </xdr:from>
    <xdr:to>
      <xdr:col>12</xdr:col>
      <xdr:colOff>125550</xdr:colOff>
      <xdr:row>39</xdr:row>
      <xdr:rowOff>141000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00000000-0008-0000-0C00-000033000000}"/>
            </a:ext>
          </a:extLst>
        </xdr:cNvPr>
        <xdr:cNvSpPr/>
      </xdr:nvSpPr>
      <xdr:spPr>
        <a:xfrm>
          <a:off x="6000750" y="59245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</xdr:col>
      <xdr:colOff>9525</xdr:colOff>
      <xdr:row>33</xdr:row>
      <xdr:rowOff>0</xdr:rowOff>
    </xdr:from>
    <xdr:to>
      <xdr:col>3</xdr:col>
      <xdr:colOff>230325</xdr:colOff>
      <xdr:row>35</xdr:row>
      <xdr:rowOff>141000</xdr:rowOff>
    </xdr:to>
    <xdr:sp macro="" textlink="">
      <xdr:nvSpPr>
        <xdr:cNvPr id="53" name="Retângulo 5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C00-000035000000}"/>
            </a:ext>
          </a:extLst>
        </xdr:cNvPr>
        <xdr:cNvSpPr/>
      </xdr:nvSpPr>
      <xdr:spPr>
        <a:xfrm>
          <a:off x="619125" y="78295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3</xdr:col>
      <xdr:colOff>533400</xdr:colOff>
      <xdr:row>33</xdr:row>
      <xdr:rowOff>0</xdr:rowOff>
    </xdr:from>
    <xdr:to>
      <xdr:col>6</xdr:col>
      <xdr:colOff>144600</xdr:colOff>
      <xdr:row>35</xdr:row>
      <xdr:rowOff>141000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00000000-0008-0000-0C00-000038000000}"/>
            </a:ext>
          </a:extLst>
        </xdr:cNvPr>
        <xdr:cNvSpPr/>
      </xdr:nvSpPr>
      <xdr:spPr>
        <a:xfrm>
          <a:off x="2362200" y="78295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6</xdr:col>
      <xdr:colOff>561975</xdr:colOff>
      <xdr:row>33</xdr:row>
      <xdr:rowOff>0</xdr:rowOff>
    </xdr:from>
    <xdr:to>
      <xdr:col>9</xdr:col>
      <xdr:colOff>173175</xdr:colOff>
      <xdr:row>35</xdr:row>
      <xdr:rowOff>141000</xdr:rowOff>
    </xdr:to>
    <xdr:sp macro="" textlink="">
      <xdr:nvSpPr>
        <xdr:cNvPr id="57" name="Retângulo 56">
          <a:extLst>
            <a:ext uri="{FF2B5EF4-FFF2-40B4-BE49-F238E27FC236}">
              <a16:creationId xmlns:a16="http://schemas.microsoft.com/office/drawing/2014/main" id="{00000000-0008-0000-0C00-000039000000}"/>
            </a:ext>
          </a:extLst>
        </xdr:cNvPr>
        <xdr:cNvSpPr/>
      </xdr:nvSpPr>
      <xdr:spPr>
        <a:xfrm>
          <a:off x="4219575" y="78295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9</xdr:col>
      <xdr:colOff>514350</xdr:colOff>
      <xdr:row>33</xdr:row>
      <xdr:rowOff>0</xdr:rowOff>
    </xdr:from>
    <xdr:to>
      <xdr:col>12</xdr:col>
      <xdr:colOff>125550</xdr:colOff>
      <xdr:row>35</xdr:row>
      <xdr:rowOff>141000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00000000-0008-0000-0C00-00003C000000}"/>
            </a:ext>
          </a:extLst>
        </xdr:cNvPr>
        <xdr:cNvSpPr/>
      </xdr:nvSpPr>
      <xdr:spPr>
        <a:xfrm>
          <a:off x="6000750" y="78295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</xdr:col>
      <xdr:colOff>9525</xdr:colOff>
      <xdr:row>29</xdr:row>
      <xdr:rowOff>0</xdr:rowOff>
    </xdr:from>
    <xdr:to>
      <xdr:col>3</xdr:col>
      <xdr:colOff>230325</xdr:colOff>
      <xdr:row>31</xdr:row>
      <xdr:rowOff>141000</xdr:rowOff>
    </xdr:to>
    <xdr:sp macro="" textlink="">
      <xdr:nvSpPr>
        <xdr:cNvPr id="61" name="Retângulo 6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C00-00003D000000}"/>
            </a:ext>
          </a:extLst>
        </xdr:cNvPr>
        <xdr:cNvSpPr/>
      </xdr:nvSpPr>
      <xdr:spPr>
        <a:xfrm>
          <a:off x="619125" y="70675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 baseline="0"/>
        </a:p>
      </xdr:txBody>
    </xdr:sp>
    <xdr:clientData/>
  </xdr:twoCellAnchor>
  <xdr:twoCellAnchor>
    <xdr:from>
      <xdr:col>3</xdr:col>
      <xdr:colOff>533400</xdr:colOff>
      <xdr:row>29</xdr:row>
      <xdr:rowOff>0</xdr:rowOff>
    </xdr:from>
    <xdr:to>
      <xdr:col>6</xdr:col>
      <xdr:colOff>144600</xdr:colOff>
      <xdr:row>31</xdr:row>
      <xdr:rowOff>141000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00000000-0008-0000-0C00-000040000000}"/>
            </a:ext>
          </a:extLst>
        </xdr:cNvPr>
        <xdr:cNvSpPr/>
      </xdr:nvSpPr>
      <xdr:spPr>
        <a:xfrm>
          <a:off x="2362200" y="70675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6</xdr:col>
      <xdr:colOff>561975</xdr:colOff>
      <xdr:row>29</xdr:row>
      <xdr:rowOff>0</xdr:rowOff>
    </xdr:from>
    <xdr:to>
      <xdr:col>9</xdr:col>
      <xdr:colOff>173175</xdr:colOff>
      <xdr:row>31</xdr:row>
      <xdr:rowOff>141000</xdr:rowOff>
    </xdr:to>
    <xdr:sp macro="" textlink="">
      <xdr:nvSpPr>
        <xdr:cNvPr id="65" name="Retângulo 64">
          <a:extLst>
            <a:ext uri="{FF2B5EF4-FFF2-40B4-BE49-F238E27FC236}">
              <a16:creationId xmlns:a16="http://schemas.microsoft.com/office/drawing/2014/main" id="{00000000-0008-0000-0C00-000041000000}"/>
            </a:ext>
          </a:extLst>
        </xdr:cNvPr>
        <xdr:cNvSpPr/>
      </xdr:nvSpPr>
      <xdr:spPr>
        <a:xfrm>
          <a:off x="4219575" y="70675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9</xdr:col>
      <xdr:colOff>514350</xdr:colOff>
      <xdr:row>29</xdr:row>
      <xdr:rowOff>0</xdr:rowOff>
    </xdr:from>
    <xdr:to>
      <xdr:col>12</xdr:col>
      <xdr:colOff>125550</xdr:colOff>
      <xdr:row>31</xdr:row>
      <xdr:rowOff>141000</xdr:rowOff>
    </xdr:to>
    <xdr:sp macro="" textlink="">
      <xdr:nvSpPr>
        <xdr:cNvPr id="66" name="Retângulo 65">
          <a:extLst>
            <a:ext uri="{FF2B5EF4-FFF2-40B4-BE49-F238E27FC236}">
              <a16:creationId xmlns:a16="http://schemas.microsoft.com/office/drawing/2014/main" id="{00000000-0008-0000-0C00-000042000000}"/>
            </a:ext>
          </a:extLst>
        </xdr:cNvPr>
        <xdr:cNvSpPr/>
      </xdr:nvSpPr>
      <xdr:spPr>
        <a:xfrm>
          <a:off x="6000750" y="70675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3</xdr:col>
      <xdr:colOff>230325</xdr:colOff>
      <xdr:row>71</xdr:row>
      <xdr:rowOff>141000</xdr:rowOff>
    </xdr:to>
    <xdr:sp macro="" textlink="">
      <xdr:nvSpPr>
        <xdr:cNvPr id="79" name="Retângulo 7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C00-00004F000000}"/>
            </a:ext>
          </a:extLst>
        </xdr:cNvPr>
        <xdr:cNvSpPr/>
      </xdr:nvSpPr>
      <xdr:spPr>
        <a:xfrm>
          <a:off x="619125" y="76104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3</xdr:col>
      <xdr:colOff>533400</xdr:colOff>
      <xdr:row>69</xdr:row>
      <xdr:rowOff>0</xdr:rowOff>
    </xdr:from>
    <xdr:to>
      <xdr:col>6</xdr:col>
      <xdr:colOff>144600</xdr:colOff>
      <xdr:row>71</xdr:row>
      <xdr:rowOff>141000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00000000-0008-0000-0C00-000052000000}"/>
            </a:ext>
          </a:extLst>
        </xdr:cNvPr>
        <xdr:cNvSpPr/>
      </xdr:nvSpPr>
      <xdr:spPr>
        <a:xfrm>
          <a:off x="2362200" y="91344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6</xdr:col>
      <xdr:colOff>561975</xdr:colOff>
      <xdr:row>69</xdr:row>
      <xdr:rowOff>0</xdr:rowOff>
    </xdr:from>
    <xdr:to>
      <xdr:col>9</xdr:col>
      <xdr:colOff>173175</xdr:colOff>
      <xdr:row>71</xdr:row>
      <xdr:rowOff>141000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00000000-0008-0000-0C00-000053000000}"/>
            </a:ext>
          </a:extLst>
        </xdr:cNvPr>
        <xdr:cNvSpPr/>
      </xdr:nvSpPr>
      <xdr:spPr>
        <a:xfrm>
          <a:off x="4219575" y="76104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9</xdr:col>
      <xdr:colOff>514350</xdr:colOff>
      <xdr:row>69</xdr:row>
      <xdr:rowOff>0</xdr:rowOff>
    </xdr:from>
    <xdr:to>
      <xdr:col>12</xdr:col>
      <xdr:colOff>125550</xdr:colOff>
      <xdr:row>71</xdr:row>
      <xdr:rowOff>141000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00000000-0008-0000-0C00-000054000000}"/>
            </a:ext>
          </a:extLst>
        </xdr:cNvPr>
        <xdr:cNvSpPr/>
      </xdr:nvSpPr>
      <xdr:spPr>
        <a:xfrm>
          <a:off x="6000750" y="76104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3</xdr:col>
      <xdr:colOff>533400</xdr:colOff>
      <xdr:row>57</xdr:row>
      <xdr:rowOff>0</xdr:rowOff>
    </xdr:from>
    <xdr:to>
      <xdr:col>6</xdr:col>
      <xdr:colOff>144600</xdr:colOff>
      <xdr:row>59</xdr:row>
      <xdr:rowOff>141000</xdr:rowOff>
    </xdr:to>
    <xdr:sp macro="" textlink="">
      <xdr:nvSpPr>
        <xdr:cNvPr id="113" name="Retângulo 112">
          <a:extLst>
            <a:ext uri="{FF2B5EF4-FFF2-40B4-BE49-F238E27FC236}">
              <a16:creationId xmlns:a16="http://schemas.microsoft.com/office/drawing/2014/main" id="{00000000-0008-0000-0C00-000071000000}"/>
            </a:ext>
          </a:extLst>
        </xdr:cNvPr>
        <xdr:cNvSpPr/>
      </xdr:nvSpPr>
      <xdr:spPr>
        <a:xfrm>
          <a:off x="2362200" y="91344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6</xdr:col>
      <xdr:colOff>561975</xdr:colOff>
      <xdr:row>57</xdr:row>
      <xdr:rowOff>0</xdr:rowOff>
    </xdr:from>
    <xdr:to>
      <xdr:col>9</xdr:col>
      <xdr:colOff>173175</xdr:colOff>
      <xdr:row>59</xdr:row>
      <xdr:rowOff>141000</xdr:rowOff>
    </xdr:to>
    <xdr:sp macro="" textlink="">
      <xdr:nvSpPr>
        <xdr:cNvPr id="114" name="Retângulo 113">
          <a:extLst>
            <a:ext uri="{FF2B5EF4-FFF2-40B4-BE49-F238E27FC236}">
              <a16:creationId xmlns:a16="http://schemas.microsoft.com/office/drawing/2014/main" id="{00000000-0008-0000-0C00-000072000000}"/>
            </a:ext>
          </a:extLst>
        </xdr:cNvPr>
        <xdr:cNvSpPr/>
      </xdr:nvSpPr>
      <xdr:spPr>
        <a:xfrm>
          <a:off x="4219575" y="91344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9</xdr:col>
      <xdr:colOff>514350</xdr:colOff>
      <xdr:row>57</xdr:row>
      <xdr:rowOff>0</xdr:rowOff>
    </xdr:from>
    <xdr:to>
      <xdr:col>12</xdr:col>
      <xdr:colOff>125550</xdr:colOff>
      <xdr:row>59</xdr:row>
      <xdr:rowOff>141000</xdr:rowOff>
    </xdr:to>
    <xdr:sp macro="" textlink="">
      <xdr:nvSpPr>
        <xdr:cNvPr id="115" name="Retângulo 114">
          <a:extLst>
            <a:ext uri="{FF2B5EF4-FFF2-40B4-BE49-F238E27FC236}">
              <a16:creationId xmlns:a16="http://schemas.microsoft.com/office/drawing/2014/main" id="{00000000-0008-0000-0C00-000073000000}"/>
            </a:ext>
          </a:extLst>
        </xdr:cNvPr>
        <xdr:cNvSpPr/>
      </xdr:nvSpPr>
      <xdr:spPr>
        <a:xfrm>
          <a:off x="6000750" y="91344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</xdr:col>
      <xdr:colOff>9525</xdr:colOff>
      <xdr:row>9</xdr:row>
      <xdr:rowOff>0</xdr:rowOff>
    </xdr:from>
    <xdr:to>
      <xdr:col>3</xdr:col>
      <xdr:colOff>230325</xdr:colOff>
      <xdr:row>11</xdr:row>
      <xdr:rowOff>141000</xdr:rowOff>
    </xdr:to>
    <xdr:sp macro="" textlink="">
      <xdr:nvSpPr>
        <xdr:cNvPr id="74" name="Retângulo 7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C00-00004A000000}"/>
            </a:ext>
          </a:extLst>
        </xdr:cNvPr>
        <xdr:cNvSpPr/>
      </xdr:nvSpPr>
      <xdr:spPr>
        <a:xfrm>
          <a:off x="619125" y="81819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3</xdr:col>
      <xdr:colOff>533400</xdr:colOff>
      <xdr:row>9</xdr:row>
      <xdr:rowOff>0</xdr:rowOff>
    </xdr:from>
    <xdr:to>
      <xdr:col>6</xdr:col>
      <xdr:colOff>144600</xdr:colOff>
      <xdr:row>11</xdr:row>
      <xdr:rowOff>141000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0000000-0008-0000-0C00-00004D000000}"/>
            </a:ext>
          </a:extLst>
        </xdr:cNvPr>
        <xdr:cNvSpPr/>
      </xdr:nvSpPr>
      <xdr:spPr>
        <a:xfrm>
          <a:off x="2362200" y="81819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6</xdr:col>
      <xdr:colOff>561975</xdr:colOff>
      <xdr:row>9</xdr:row>
      <xdr:rowOff>0</xdr:rowOff>
    </xdr:from>
    <xdr:to>
      <xdr:col>9</xdr:col>
      <xdr:colOff>173175</xdr:colOff>
      <xdr:row>11</xdr:row>
      <xdr:rowOff>141000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00000000-0008-0000-0C00-00004E000000}"/>
            </a:ext>
          </a:extLst>
        </xdr:cNvPr>
        <xdr:cNvSpPr/>
      </xdr:nvSpPr>
      <xdr:spPr>
        <a:xfrm>
          <a:off x="4219575" y="81819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9</xdr:col>
      <xdr:colOff>514350</xdr:colOff>
      <xdr:row>9</xdr:row>
      <xdr:rowOff>0</xdr:rowOff>
    </xdr:from>
    <xdr:to>
      <xdr:col>12</xdr:col>
      <xdr:colOff>125550</xdr:colOff>
      <xdr:row>11</xdr:row>
      <xdr:rowOff>141000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00000000-0008-0000-0C00-000055000000}"/>
            </a:ext>
          </a:extLst>
        </xdr:cNvPr>
        <xdr:cNvSpPr/>
      </xdr:nvSpPr>
      <xdr:spPr>
        <a:xfrm>
          <a:off x="6000750" y="21145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</xdr:col>
      <xdr:colOff>0</xdr:colOff>
      <xdr:row>49</xdr:row>
      <xdr:rowOff>0</xdr:rowOff>
    </xdr:from>
    <xdr:to>
      <xdr:col>3</xdr:col>
      <xdr:colOff>220800</xdr:colOff>
      <xdr:row>51</xdr:row>
      <xdr:rowOff>141000</xdr:rowOff>
    </xdr:to>
    <xdr:sp macro="" textlink="">
      <xdr:nvSpPr>
        <xdr:cNvPr id="86" name="Retângulo 8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C00-000056000000}"/>
            </a:ext>
          </a:extLst>
        </xdr:cNvPr>
        <xdr:cNvSpPr/>
      </xdr:nvSpPr>
      <xdr:spPr>
        <a:xfrm>
          <a:off x="609600" y="102774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</xdr:col>
      <xdr:colOff>9525</xdr:colOff>
      <xdr:row>53</xdr:row>
      <xdr:rowOff>0</xdr:rowOff>
    </xdr:from>
    <xdr:to>
      <xdr:col>3</xdr:col>
      <xdr:colOff>230325</xdr:colOff>
      <xdr:row>55</xdr:row>
      <xdr:rowOff>141000</xdr:rowOff>
    </xdr:to>
    <xdr:sp macro="" textlink="">
      <xdr:nvSpPr>
        <xdr:cNvPr id="87" name="Retângulo 8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C00-000057000000}"/>
            </a:ext>
          </a:extLst>
        </xdr:cNvPr>
        <xdr:cNvSpPr/>
      </xdr:nvSpPr>
      <xdr:spPr>
        <a:xfrm>
          <a:off x="619125" y="110394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3</xdr:col>
      <xdr:colOff>533400</xdr:colOff>
      <xdr:row>53</xdr:row>
      <xdr:rowOff>0</xdr:rowOff>
    </xdr:from>
    <xdr:to>
      <xdr:col>6</xdr:col>
      <xdr:colOff>144600</xdr:colOff>
      <xdr:row>55</xdr:row>
      <xdr:rowOff>141000</xdr:rowOff>
    </xdr:to>
    <xdr:sp macro="" textlink="">
      <xdr:nvSpPr>
        <xdr:cNvPr id="116" name="Retângulo 115">
          <a:extLst>
            <a:ext uri="{FF2B5EF4-FFF2-40B4-BE49-F238E27FC236}">
              <a16:creationId xmlns:a16="http://schemas.microsoft.com/office/drawing/2014/main" id="{00000000-0008-0000-0C00-000074000000}"/>
            </a:ext>
          </a:extLst>
        </xdr:cNvPr>
        <xdr:cNvSpPr/>
      </xdr:nvSpPr>
      <xdr:spPr>
        <a:xfrm>
          <a:off x="2362200" y="110394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6</xdr:col>
      <xdr:colOff>561975</xdr:colOff>
      <xdr:row>53</xdr:row>
      <xdr:rowOff>0</xdr:rowOff>
    </xdr:from>
    <xdr:to>
      <xdr:col>9</xdr:col>
      <xdr:colOff>173175</xdr:colOff>
      <xdr:row>55</xdr:row>
      <xdr:rowOff>141000</xdr:rowOff>
    </xdr:to>
    <xdr:sp macro="" textlink="">
      <xdr:nvSpPr>
        <xdr:cNvPr id="117" name="Retângulo 116">
          <a:extLst>
            <a:ext uri="{FF2B5EF4-FFF2-40B4-BE49-F238E27FC236}">
              <a16:creationId xmlns:a16="http://schemas.microsoft.com/office/drawing/2014/main" id="{00000000-0008-0000-0C00-000075000000}"/>
            </a:ext>
          </a:extLst>
        </xdr:cNvPr>
        <xdr:cNvSpPr/>
      </xdr:nvSpPr>
      <xdr:spPr>
        <a:xfrm>
          <a:off x="4219575" y="110394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9</xdr:col>
      <xdr:colOff>514350</xdr:colOff>
      <xdr:row>53</xdr:row>
      <xdr:rowOff>0</xdr:rowOff>
    </xdr:from>
    <xdr:to>
      <xdr:col>12</xdr:col>
      <xdr:colOff>125550</xdr:colOff>
      <xdr:row>55</xdr:row>
      <xdr:rowOff>141000</xdr:rowOff>
    </xdr:to>
    <xdr:sp macro="" textlink="">
      <xdr:nvSpPr>
        <xdr:cNvPr id="118" name="Retângulo 117">
          <a:extLst>
            <a:ext uri="{FF2B5EF4-FFF2-40B4-BE49-F238E27FC236}">
              <a16:creationId xmlns:a16="http://schemas.microsoft.com/office/drawing/2014/main" id="{00000000-0008-0000-0C00-000076000000}"/>
            </a:ext>
          </a:extLst>
        </xdr:cNvPr>
        <xdr:cNvSpPr/>
      </xdr:nvSpPr>
      <xdr:spPr>
        <a:xfrm>
          <a:off x="6000750" y="110394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3</xdr:col>
      <xdr:colOff>533400</xdr:colOff>
      <xdr:row>49</xdr:row>
      <xdr:rowOff>0</xdr:rowOff>
    </xdr:from>
    <xdr:to>
      <xdr:col>6</xdr:col>
      <xdr:colOff>144600</xdr:colOff>
      <xdr:row>51</xdr:row>
      <xdr:rowOff>141000</xdr:rowOff>
    </xdr:to>
    <xdr:sp macro="" textlink="">
      <xdr:nvSpPr>
        <xdr:cNvPr id="121" name="Retângulo 120">
          <a:extLst>
            <a:ext uri="{FF2B5EF4-FFF2-40B4-BE49-F238E27FC236}">
              <a16:creationId xmlns:a16="http://schemas.microsoft.com/office/drawing/2014/main" id="{00000000-0008-0000-0C00-000079000000}"/>
            </a:ext>
          </a:extLst>
        </xdr:cNvPr>
        <xdr:cNvSpPr/>
      </xdr:nvSpPr>
      <xdr:spPr>
        <a:xfrm>
          <a:off x="2362200" y="102774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6</xdr:col>
      <xdr:colOff>561975</xdr:colOff>
      <xdr:row>49</xdr:row>
      <xdr:rowOff>0</xdr:rowOff>
    </xdr:from>
    <xdr:to>
      <xdr:col>9</xdr:col>
      <xdr:colOff>173175</xdr:colOff>
      <xdr:row>51</xdr:row>
      <xdr:rowOff>141000</xdr:rowOff>
    </xdr:to>
    <xdr:sp macro="" textlink="">
      <xdr:nvSpPr>
        <xdr:cNvPr id="122" name="Retângulo 121">
          <a:extLst>
            <a:ext uri="{FF2B5EF4-FFF2-40B4-BE49-F238E27FC236}">
              <a16:creationId xmlns:a16="http://schemas.microsoft.com/office/drawing/2014/main" id="{00000000-0008-0000-0C00-00007A000000}"/>
            </a:ext>
          </a:extLst>
        </xdr:cNvPr>
        <xdr:cNvSpPr/>
      </xdr:nvSpPr>
      <xdr:spPr>
        <a:xfrm>
          <a:off x="4219575" y="102774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9</xdr:col>
      <xdr:colOff>514350</xdr:colOff>
      <xdr:row>49</xdr:row>
      <xdr:rowOff>0</xdr:rowOff>
    </xdr:from>
    <xdr:to>
      <xdr:col>12</xdr:col>
      <xdr:colOff>125550</xdr:colOff>
      <xdr:row>51</xdr:row>
      <xdr:rowOff>141000</xdr:rowOff>
    </xdr:to>
    <xdr:sp macro="" textlink="">
      <xdr:nvSpPr>
        <xdr:cNvPr id="123" name="Retângulo 122">
          <a:extLst>
            <a:ext uri="{FF2B5EF4-FFF2-40B4-BE49-F238E27FC236}">
              <a16:creationId xmlns:a16="http://schemas.microsoft.com/office/drawing/2014/main" id="{00000000-0008-0000-0C00-00007B000000}"/>
            </a:ext>
          </a:extLst>
        </xdr:cNvPr>
        <xdr:cNvSpPr/>
      </xdr:nvSpPr>
      <xdr:spPr>
        <a:xfrm>
          <a:off x="6000750" y="102774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3</xdr:col>
      <xdr:colOff>533400</xdr:colOff>
      <xdr:row>61</xdr:row>
      <xdr:rowOff>0</xdr:rowOff>
    </xdr:from>
    <xdr:to>
      <xdr:col>6</xdr:col>
      <xdr:colOff>144600</xdr:colOff>
      <xdr:row>63</xdr:row>
      <xdr:rowOff>141000</xdr:rowOff>
    </xdr:to>
    <xdr:sp macro="" textlink="">
      <xdr:nvSpPr>
        <xdr:cNvPr id="127" name="Retângulo 126">
          <a:extLst>
            <a:ext uri="{FF2B5EF4-FFF2-40B4-BE49-F238E27FC236}">
              <a16:creationId xmlns:a16="http://schemas.microsoft.com/office/drawing/2014/main" id="{00000000-0008-0000-0C00-00007F000000}"/>
            </a:ext>
          </a:extLst>
        </xdr:cNvPr>
        <xdr:cNvSpPr/>
      </xdr:nvSpPr>
      <xdr:spPr>
        <a:xfrm>
          <a:off x="2362200" y="119919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6</xdr:col>
      <xdr:colOff>561975</xdr:colOff>
      <xdr:row>61</xdr:row>
      <xdr:rowOff>0</xdr:rowOff>
    </xdr:from>
    <xdr:to>
      <xdr:col>9</xdr:col>
      <xdr:colOff>173175</xdr:colOff>
      <xdr:row>63</xdr:row>
      <xdr:rowOff>141000</xdr:rowOff>
    </xdr:to>
    <xdr:sp macro="" textlink="">
      <xdr:nvSpPr>
        <xdr:cNvPr id="128" name="Retângulo 127">
          <a:extLst>
            <a:ext uri="{FF2B5EF4-FFF2-40B4-BE49-F238E27FC236}">
              <a16:creationId xmlns:a16="http://schemas.microsoft.com/office/drawing/2014/main" id="{00000000-0008-0000-0C00-000080000000}"/>
            </a:ext>
          </a:extLst>
        </xdr:cNvPr>
        <xdr:cNvSpPr/>
      </xdr:nvSpPr>
      <xdr:spPr>
        <a:xfrm>
          <a:off x="4219575" y="119919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9</xdr:col>
      <xdr:colOff>514350</xdr:colOff>
      <xdr:row>61</xdr:row>
      <xdr:rowOff>0</xdr:rowOff>
    </xdr:from>
    <xdr:to>
      <xdr:col>12</xdr:col>
      <xdr:colOff>125550</xdr:colOff>
      <xdr:row>63</xdr:row>
      <xdr:rowOff>141000</xdr:rowOff>
    </xdr:to>
    <xdr:sp macro="" textlink="">
      <xdr:nvSpPr>
        <xdr:cNvPr id="129" name="Retângulo 128">
          <a:extLst>
            <a:ext uri="{FF2B5EF4-FFF2-40B4-BE49-F238E27FC236}">
              <a16:creationId xmlns:a16="http://schemas.microsoft.com/office/drawing/2014/main" id="{00000000-0008-0000-0C00-000081000000}"/>
            </a:ext>
          </a:extLst>
        </xdr:cNvPr>
        <xdr:cNvSpPr/>
      </xdr:nvSpPr>
      <xdr:spPr>
        <a:xfrm>
          <a:off x="6000750" y="119919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</xdr:col>
      <xdr:colOff>9525</xdr:colOff>
      <xdr:row>65</xdr:row>
      <xdr:rowOff>0</xdr:rowOff>
    </xdr:from>
    <xdr:to>
      <xdr:col>3</xdr:col>
      <xdr:colOff>230325</xdr:colOff>
      <xdr:row>67</xdr:row>
      <xdr:rowOff>141000</xdr:rowOff>
    </xdr:to>
    <xdr:sp macro="" textlink="">
      <xdr:nvSpPr>
        <xdr:cNvPr id="130" name="Retângulo 129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C00-000082000000}"/>
            </a:ext>
          </a:extLst>
        </xdr:cNvPr>
        <xdr:cNvSpPr/>
      </xdr:nvSpPr>
      <xdr:spPr>
        <a:xfrm>
          <a:off x="619125" y="119919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3</xdr:col>
      <xdr:colOff>533400</xdr:colOff>
      <xdr:row>65</xdr:row>
      <xdr:rowOff>0</xdr:rowOff>
    </xdr:from>
    <xdr:to>
      <xdr:col>6</xdr:col>
      <xdr:colOff>144600</xdr:colOff>
      <xdr:row>67</xdr:row>
      <xdr:rowOff>141000</xdr:rowOff>
    </xdr:to>
    <xdr:sp macro="" textlink="">
      <xdr:nvSpPr>
        <xdr:cNvPr id="133" name="Retângulo 132">
          <a:extLst>
            <a:ext uri="{FF2B5EF4-FFF2-40B4-BE49-F238E27FC236}">
              <a16:creationId xmlns:a16="http://schemas.microsoft.com/office/drawing/2014/main" id="{00000000-0008-0000-0C00-000085000000}"/>
            </a:ext>
          </a:extLst>
        </xdr:cNvPr>
        <xdr:cNvSpPr/>
      </xdr:nvSpPr>
      <xdr:spPr>
        <a:xfrm>
          <a:off x="2362200" y="127539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6</xdr:col>
      <xdr:colOff>561975</xdr:colOff>
      <xdr:row>65</xdr:row>
      <xdr:rowOff>0</xdr:rowOff>
    </xdr:from>
    <xdr:to>
      <xdr:col>9</xdr:col>
      <xdr:colOff>173175</xdr:colOff>
      <xdr:row>67</xdr:row>
      <xdr:rowOff>141000</xdr:rowOff>
    </xdr:to>
    <xdr:sp macro="" textlink="">
      <xdr:nvSpPr>
        <xdr:cNvPr id="134" name="Retângulo 133">
          <a:extLst>
            <a:ext uri="{FF2B5EF4-FFF2-40B4-BE49-F238E27FC236}">
              <a16:creationId xmlns:a16="http://schemas.microsoft.com/office/drawing/2014/main" id="{00000000-0008-0000-0C00-000086000000}"/>
            </a:ext>
          </a:extLst>
        </xdr:cNvPr>
        <xdr:cNvSpPr/>
      </xdr:nvSpPr>
      <xdr:spPr>
        <a:xfrm>
          <a:off x="4219575" y="127539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9</xdr:col>
      <xdr:colOff>514350</xdr:colOff>
      <xdr:row>65</xdr:row>
      <xdr:rowOff>0</xdr:rowOff>
    </xdr:from>
    <xdr:to>
      <xdr:col>12</xdr:col>
      <xdr:colOff>125550</xdr:colOff>
      <xdr:row>67</xdr:row>
      <xdr:rowOff>141000</xdr:rowOff>
    </xdr:to>
    <xdr:sp macro="" textlink="">
      <xdr:nvSpPr>
        <xdr:cNvPr id="135" name="Retângulo 134">
          <a:extLst>
            <a:ext uri="{FF2B5EF4-FFF2-40B4-BE49-F238E27FC236}">
              <a16:creationId xmlns:a16="http://schemas.microsoft.com/office/drawing/2014/main" id="{00000000-0008-0000-0C00-000087000000}"/>
            </a:ext>
          </a:extLst>
        </xdr:cNvPr>
        <xdr:cNvSpPr/>
      </xdr:nvSpPr>
      <xdr:spPr>
        <a:xfrm>
          <a:off x="6025243" y="12763500"/>
          <a:ext cx="1448164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</xdr:col>
      <xdr:colOff>9525</xdr:colOff>
      <xdr:row>61</xdr:row>
      <xdr:rowOff>0</xdr:rowOff>
    </xdr:from>
    <xdr:to>
      <xdr:col>3</xdr:col>
      <xdr:colOff>230325</xdr:colOff>
      <xdr:row>63</xdr:row>
      <xdr:rowOff>141000</xdr:rowOff>
    </xdr:to>
    <xdr:sp macro="" textlink="">
      <xdr:nvSpPr>
        <xdr:cNvPr id="136" name="Retângulo 135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C00-000088000000}"/>
            </a:ext>
          </a:extLst>
        </xdr:cNvPr>
        <xdr:cNvSpPr/>
      </xdr:nvSpPr>
      <xdr:spPr>
        <a:xfrm>
          <a:off x="619125" y="112299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3</xdr:col>
      <xdr:colOff>230325</xdr:colOff>
      <xdr:row>75</xdr:row>
      <xdr:rowOff>141000</xdr:rowOff>
    </xdr:to>
    <xdr:sp macro="" textlink="">
      <xdr:nvSpPr>
        <xdr:cNvPr id="71" name="Retângulo 7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C00-000047000000}"/>
            </a:ext>
          </a:extLst>
        </xdr:cNvPr>
        <xdr:cNvSpPr/>
      </xdr:nvSpPr>
      <xdr:spPr>
        <a:xfrm>
          <a:off x="619125" y="81819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3</xdr:col>
      <xdr:colOff>533400</xdr:colOff>
      <xdr:row>73</xdr:row>
      <xdr:rowOff>0</xdr:rowOff>
    </xdr:from>
    <xdr:to>
      <xdr:col>6</xdr:col>
      <xdr:colOff>144600</xdr:colOff>
      <xdr:row>75</xdr:row>
      <xdr:rowOff>141000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00000000-0008-0000-0C00-000048000000}"/>
            </a:ext>
          </a:extLst>
        </xdr:cNvPr>
        <xdr:cNvSpPr/>
      </xdr:nvSpPr>
      <xdr:spPr>
        <a:xfrm>
          <a:off x="2362200" y="81819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6</xdr:col>
      <xdr:colOff>561975</xdr:colOff>
      <xdr:row>73</xdr:row>
      <xdr:rowOff>0</xdr:rowOff>
    </xdr:from>
    <xdr:to>
      <xdr:col>9</xdr:col>
      <xdr:colOff>173175</xdr:colOff>
      <xdr:row>75</xdr:row>
      <xdr:rowOff>141000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00000000-0008-0000-0C00-000049000000}"/>
            </a:ext>
          </a:extLst>
        </xdr:cNvPr>
        <xdr:cNvSpPr/>
      </xdr:nvSpPr>
      <xdr:spPr>
        <a:xfrm>
          <a:off x="4219575" y="81819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9</xdr:col>
      <xdr:colOff>514350</xdr:colOff>
      <xdr:row>73</xdr:row>
      <xdr:rowOff>0</xdr:rowOff>
    </xdr:from>
    <xdr:to>
      <xdr:col>12</xdr:col>
      <xdr:colOff>125550</xdr:colOff>
      <xdr:row>75</xdr:row>
      <xdr:rowOff>141000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00000000-0008-0000-0C00-00004B000000}"/>
            </a:ext>
          </a:extLst>
        </xdr:cNvPr>
        <xdr:cNvSpPr/>
      </xdr:nvSpPr>
      <xdr:spPr>
        <a:xfrm>
          <a:off x="6000750" y="81819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9</xdr:col>
      <xdr:colOff>514350</xdr:colOff>
      <xdr:row>5</xdr:row>
      <xdr:rowOff>142875</xdr:rowOff>
    </xdr:from>
    <xdr:to>
      <xdr:col>12</xdr:col>
      <xdr:colOff>125550</xdr:colOff>
      <xdr:row>8</xdr:row>
      <xdr:rowOff>93375</xdr:rowOff>
    </xdr:to>
    <xdr:sp macro="" textlink="">
      <xdr:nvSpPr>
        <xdr:cNvPr id="76" name="Retângulo 75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C00-00004C000000}"/>
            </a:ext>
          </a:extLst>
        </xdr:cNvPr>
        <xdr:cNvSpPr/>
      </xdr:nvSpPr>
      <xdr:spPr>
        <a:xfrm>
          <a:off x="6000750" y="149542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latin typeface="+mn-lt"/>
            </a:rPr>
            <a:t>Controle documental</a:t>
          </a:r>
        </a:p>
      </xdr:txBody>
    </xdr:sp>
    <xdr:clientData/>
  </xdr:twoCellAnchor>
  <xdr:twoCellAnchor>
    <xdr:from>
      <xdr:col>3</xdr:col>
      <xdr:colOff>542925</xdr:colOff>
      <xdr:row>17</xdr:row>
      <xdr:rowOff>0</xdr:rowOff>
    </xdr:from>
    <xdr:to>
      <xdr:col>6</xdr:col>
      <xdr:colOff>154125</xdr:colOff>
      <xdr:row>19</xdr:row>
      <xdr:rowOff>141000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00000000-0008-0000-0C00-000050000000}"/>
            </a:ext>
          </a:extLst>
        </xdr:cNvPr>
        <xdr:cNvSpPr/>
      </xdr:nvSpPr>
      <xdr:spPr>
        <a:xfrm>
          <a:off x="2371725" y="43719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6</xdr:col>
      <xdr:colOff>561975</xdr:colOff>
      <xdr:row>17</xdr:row>
      <xdr:rowOff>0</xdr:rowOff>
    </xdr:from>
    <xdr:to>
      <xdr:col>9</xdr:col>
      <xdr:colOff>173175</xdr:colOff>
      <xdr:row>19</xdr:row>
      <xdr:rowOff>141000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00000000-0008-0000-0C00-000051000000}"/>
            </a:ext>
          </a:extLst>
        </xdr:cNvPr>
        <xdr:cNvSpPr/>
      </xdr:nvSpPr>
      <xdr:spPr>
        <a:xfrm>
          <a:off x="4219575" y="43719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9</xdr:col>
      <xdr:colOff>523875</xdr:colOff>
      <xdr:row>17</xdr:row>
      <xdr:rowOff>0</xdr:rowOff>
    </xdr:from>
    <xdr:to>
      <xdr:col>12</xdr:col>
      <xdr:colOff>135075</xdr:colOff>
      <xdr:row>19</xdr:row>
      <xdr:rowOff>141000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00000000-0008-0000-0C00-00005E000000}"/>
            </a:ext>
          </a:extLst>
        </xdr:cNvPr>
        <xdr:cNvSpPr/>
      </xdr:nvSpPr>
      <xdr:spPr>
        <a:xfrm>
          <a:off x="6010275" y="43719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1</xdr:col>
      <xdr:colOff>0</xdr:colOff>
      <xdr:row>25</xdr:row>
      <xdr:rowOff>9524</xdr:rowOff>
    </xdr:from>
    <xdr:to>
      <xdr:col>3</xdr:col>
      <xdr:colOff>220800</xdr:colOff>
      <xdr:row>27</xdr:row>
      <xdr:rowOff>150524</xdr:rowOff>
    </xdr:to>
    <xdr:sp macro="" textlink="">
      <xdr:nvSpPr>
        <xdr:cNvPr id="103" name="Retângulo 102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C00-000067000000}"/>
            </a:ext>
          </a:extLst>
        </xdr:cNvPr>
        <xdr:cNvSpPr/>
      </xdr:nvSpPr>
      <xdr:spPr>
        <a:xfrm>
          <a:off x="609600" y="2886074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3</xdr:col>
      <xdr:colOff>533400</xdr:colOff>
      <xdr:row>25</xdr:row>
      <xdr:rowOff>0</xdr:rowOff>
    </xdr:from>
    <xdr:to>
      <xdr:col>6</xdr:col>
      <xdr:colOff>144600</xdr:colOff>
      <xdr:row>27</xdr:row>
      <xdr:rowOff>141000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00000000-0008-0000-0C00-000068000000}"/>
            </a:ext>
          </a:extLst>
        </xdr:cNvPr>
        <xdr:cNvSpPr/>
      </xdr:nvSpPr>
      <xdr:spPr>
        <a:xfrm>
          <a:off x="2362200" y="28765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6</xdr:col>
      <xdr:colOff>552450</xdr:colOff>
      <xdr:row>25</xdr:row>
      <xdr:rowOff>0</xdr:rowOff>
    </xdr:from>
    <xdr:to>
      <xdr:col>9</xdr:col>
      <xdr:colOff>163650</xdr:colOff>
      <xdr:row>27</xdr:row>
      <xdr:rowOff>141000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00000000-0008-0000-0C00-000069000000}"/>
            </a:ext>
          </a:extLst>
        </xdr:cNvPr>
        <xdr:cNvSpPr/>
      </xdr:nvSpPr>
      <xdr:spPr>
        <a:xfrm>
          <a:off x="4210050" y="28765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9</xdr:col>
      <xdr:colOff>514350</xdr:colOff>
      <xdr:row>25</xdr:row>
      <xdr:rowOff>0</xdr:rowOff>
    </xdr:from>
    <xdr:to>
      <xdr:col>12</xdr:col>
      <xdr:colOff>125550</xdr:colOff>
      <xdr:row>27</xdr:row>
      <xdr:rowOff>141000</xdr:rowOff>
    </xdr:to>
    <xdr:sp macro="" textlink="">
      <xdr:nvSpPr>
        <xdr:cNvPr id="106" name="Retângulo 105">
          <a:extLst>
            <a:ext uri="{FF2B5EF4-FFF2-40B4-BE49-F238E27FC236}">
              <a16:creationId xmlns:a16="http://schemas.microsoft.com/office/drawing/2014/main" id="{00000000-0008-0000-0C00-00006A000000}"/>
            </a:ext>
          </a:extLst>
        </xdr:cNvPr>
        <xdr:cNvSpPr/>
      </xdr:nvSpPr>
      <xdr:spPr>
        <a:xfrm>
          <a:off x="6000750" y="287655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1</xdr:col>
      <xdr:colOff>9525</xdr:colOff>
      <xdr:row>45</xdr:row>
      <xdr:rowOff>0</xdr:rowOff>
    </xdr:from>
    <xdr:to>
      <xdr:col>3</xdr:col>
      <xdr:colOff>230325</xdr:colOff>
      <xdr:row>47</xdr:row>
      <xdr:rowOff>141000</xdr:rowOff>
    </xdr:to>
    <xdr:sp macro="" textlink="">
      <xdr:nvSpPr>
        <xdr:cNvPr id="111" name="Retângulo 1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C00-00006F000000}"/>
            </a:ext>
          </a:extLst>
        </xdr:cNvPr>
        <xdr:cNvSpPr/>
      </xdr:nvSpPr>
      <xdr:spPr>
        <a:xfrm>
          <a:off x="619125" y="74199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3</xdr:col>
      <xdr:colOff>533400</xdr:colOff>
      <xdr:row>45</xdr:row>
      <xdr:rowOff>0</xdr:rowOff>
    </xdr:from>
    <xdr:to>
      <xdr:col>6</xdr:col>
      <xdr:colOff>144600</xdr:colOff>
      <xdr:row>47</xdr:row>
      <xdr:rowOff>141000</xdr:rowOff>
    </xdr:to>
    <xdr:sp macro="" textlink="">
      <xdr:nvSpPr>
        <xdr:cNvPr id="112" name="Retângulo 111">
          <a:extLst>
            <a:ext uri="{FF2B5EF4-FFF2-40B4-BE49-F238E27FC236}">
              <a16:creationId xmlns:a16="http://schemas.microsoft.com/office/drawing/2014/main" id="{00000000-0008-0000-0C00-000070000000}"/>
            </a:ext>
          </a:extLst>
        </xdr:cNvPr>
        <xdr:cNvSpPr/>
      </xdr:nvSpPr>
      <xdr:spPr>
        <a:xfrm>
          <a:off x="2362200" y="74199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6</xdr:col>
      <xdr:colOff>561975</xdr:colOff>
      <xdr:row>45</xdr:row>
      <xdr:rowOff>0</xdr:rowOff>
    </xdr:from>
    <xdr:to>
      <xdr:col>9</xdr:col>
      <xdr:colOff>173175</xdr:colOff>
      <xdr:row>47</xdr:row>
      <xdr:rowOff>141000</xdr:rowOff>
    </xdr:to>
    <xdr:sp macro="" textlink="">
      <xdr:nvSpPr>
        <xdr:cNvPr id="119" name="Retângulo 118">
          <a:extLst>
            <a:ext uri="{FF2B5EF4-FFF2-40B4-BE49-F238E27FC236}">
              <a16:creationId xmlns:a16="http://schemas.microsoft.com/office/drawing/2014/main" id="{00000000-0008-0000-0C00-000077000000}"/>
            </a:ext>
          </a:extLst>
        </xdr:cNvPr>
        <xdr:cNvSpPr/>
      </xdr:nvSpPr>
      <xdr:spPr>
        <a:xfrm>
          <a:off x="4219575" y="74199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9</xdr:col>
      <xdr:colOff>514350</xdr:colOff>
      <xdr:row>45</xdr:row>
      <xdr:rowOff>0</xdr:rowOff>
    </xdr:from>
    <xdr:to>
      <xdr:col>12</xdr:col>
      <xdr:colOff>125550</xdr:colOff>
      <xdr:row>47</xdr:row>
      <xdr:rowOff>141000</xdr:rowOff>
    </xdr:to>
    <xdr:sp macro="" textlink="">
      <xdr:nvSpPr>
        <xdr:cNvPr id="120" name="Retângulo 119">
          <a:extLst>
            <a:ext uri="{FF2B5EF4-FFF2-40B4-BE49-F238E27FC236}">
              <a16:creationId xmlns:a16="http://schemas.microsoft.com/office/drawing/2014/main" id="{00000000-0008-0000-0C00-000078000000}"/>
            </a:ext>
          </a:extLst>
        </xdr:cNvPr>
        <xdr:cNvSpPr/>
      </xdr:nvSpPr>
      <xdr:spPr>
        <a:xfrm>
          <a:off x="6000750" y="74199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0</xdr:col>
      <xdr:colOff>76200</xdr:colOff>
      <xdr:row>20</xdr:row>
      <xdr:rowOff>117026</xdr:rowOff>
    </xdr:from>
    <xdr:to>
      <xdr:col>17</xdr:col>
      <xdr:colOff>557893</xdr:colOff>
      <xdr:row>20</xdr:row>
      <xdr:rowOff>122464</xdr:rowOff>
    </xdr:to>
    <xdr:cxnSp macro="">
      <xdr:nvCxnSpPr>
        <xdr:cNvPr id="124" name="Conector reto 123">
          <a:extLst>
            <a:ext uri="{FF2B5EF4-FFF2-40B4-BE49-F238E27FC236}">
              <a16:creationId xmlns:a16="http://schemas.microsoft.com/office/drawing/2014/main" id="{00000000-0008-0000-0C00-00007C000000}"/>
            </a:ext>
          </a:extLst>
        </xdr:cNvPr>
        <xdr:cNvCxnSpPr/>
      </xdr:nvCxnSpPr>
      <xdr:spPr>
        <a:xfrm>
          <a:off x="76200" y="4308026"/>
          <a:ext cx="11476264" cy="5438"/>
        </a:xfrm>
        <a:prstGeom prst="line">
          <a:avLst/>
        </a:prstGeom>
        <a:ln w="2857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408214</xdr:colOff>
      <xdr:row>3</xdr:row>
      <xdr:rowOff>57150</xdr:rowOff>
    </xdr:from>
    <xdr:to>
      <xdr:col>14</xdr:col>
      <xdr:colOff>466727</xdr:colOff>
      <xdr:row>87</xdr:row>
      <xdr:rowOff>163286</xdr:rowOff>
    </xdr:to>
    <xdr:cxnSp macro="">
      <xdr:nvCxnSpPr>
        <xdr:cNvPr id="89" name="Conector reto 88">
          <a:extLst>
            <a:ext uri="{FF2B5EF4-FFF2-40B4-BE49-F238E27FC236}">
              <a16:creationId xmlns:a16="http://schemas.microsoft.com/office/drawing/2014/main" id="{02EC83DE-C146-40B2-8595-17CCA7023F1B}"/>
            </a:ext>
          </a:extLst>
        </xdr:cNvPr>
        <xdr:cNvCxnSpPr/>
      </xdr:nvCxnSpPr>
      <xdr:spPr>
        <a:xfrm flipH="1">
          <a:off x="9456964" y="737507"/>
          <a:ext cx="58513" cy="16380279"/>
        </a:xfrm>
        <a:prstGeom prst="line">
          <a:avLst/>
        </a:prstGeom>
        <a:ln w="2857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272143</xdr:colOff>
      <xdr:row>3</xdr:row>
      <xdr:rowOff>47625</xdr:rowOff>
    </xdr:from>
    <xdr:to>
      <xdr:col>17</xdr:col>
      <xdr:colOff>344265</xdr:colOff>
      <xdr:row>87</xdr:row>
      <xdr:rowOff>136071</xdr:rowOff>
    </xdr:to>
    <xdr:cxnSp macro="">
      <xdr:nvCxnSpPr>
        <xdr:cNvPr id="95" name="Conector reto 94">
          <a:extLst>
            <a:ext uri="{FF2B5EF4-FFF2-40B4-BE49-F238E27FC236}">
              <a16:creationId xmlns:a16="http://schemas.microsoft.com/office/drawing/2014/main" id="{C0740A87-022D-448E-B7FE-A3DAA713C06D}"/>
            </a:ext>
          </a:extLst>
        </xdr:cNvPr>
        <xdr:cNvCxnSpPr/>
      </xdr:nvCxnSpPr>
      <xdr:spPr>
        <a:xfrm flipH="1">
          <a:off x="11266714" y="727982"/>
          <a:ext cx="72122" cy="16362589"/>
        </a:xfrm>
        <a:prstGeom prst="line">
          <a:avLst/>
        </a:prstGeom>
        <a:ln w="2857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542925</xdr:colOff>
      <xdr:row>21</xdr:row>
      <xdr:rowOff>19050</xdr:rowOff>
    </xdr:from>
    <xdr:to>
      <xdr:col>14</xdr:col>
      <xdr:colOff>287475</xdr:colOff>
      <xdr:row>23</xdr:row>
      <xdr:rowOff>160050</xdr:rowOff>
    </xdr:to>
    <xdr:sp macro="" textlink="">
      <xdr:nvSpPr>
        <xdr:cNvPr id="109" name="Retângulo 108">
          <a:extLst>
            <a:ext uri="{FF2B5EF4-FFF2-40B4-BE49-F238E27FC236}">
              <a16:creationId xmlns:a16="http://schemas.microsoft.com/office/drawing/2014/main" id="{F48E7DFB-34B9-4665-A577-9E77C04E7BFB}"/>
            </a:ext>
          </a:extLst>
        </xdr:cNvPr>
        <xdr:cNvSpPr/>
      </xdr:nvSpPr>
      <xdr:spPr>
        <a:xfrm>
          <a:off x="7858125" y="439102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12</xdr:col>
      <xdr:colOff>542925</xdr:colOff>
      <xdr:row>13</xdr:row>
      <xdr:rowOff>19050</xdr:rowOff>
    </xdr:from>
    <xdr:to>
      <xdr:col>14</xdr:col>
      <xdr:colOff>287475</xdr:colOff>
      <xdr:row>15</xdr:row>
      <xdr:rowOff>160050</xdr:rowOff>
    </xdr:to>
    <xdr:sp macro="" textlink="">
      <xdr:nvSpPr>
        <xdr:cNvPr id="110" name="Retângulo 109">
          <a:extLst>
            <a:ext uri="{FF2B5EF4-FFF2-40B4-BE49-F238E27FC236}">
              <a16:creationId xmlns:a16="http://schemas.microsoft.com/office/drawing/2014/main" id="{90740EE7-E038-48A2-9014-51A5B1F0E5C6}"/>
            </a:ext>
          </a:extLst>
        </xdr:cNvPr>
        <xdr:cNvSpPr/>
      </xdr:nvSpPr>
      <xdr:spPr>
        <a:xfrm>
          <a:off x="7858125" y="2895600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12</xdr:col>
      <xdr:colOff>542925</xdr:colOff>
      <xdr:row>33</xdr:row>
      <xdr:rowOff>19050</xdr:rowOff>
    </xdr:from>
    <xdr:to>
      <xdr:col>14</xdr:col>
      <xdr:colOff>287475</xdr:colOff>
      <xdr:row>35</xdr:row>
      <xdr:rowOff>160050</xdr:rowOff>
    </xdr:to>
    <xdr:sp macro="" textlink="">
      <xdr:nvSpPr>
        <xdr:cNvPr id="125" name="Retângulo 124">
          <a:extLst>
            <a:ext uri="{FF2B5EF4-FFF2-40B4-BE49-F238E27FC236}">
              <a16:creationId xmlns:a16="http://schemas.microsoft.com/office/drawing/2014/main" id="{92904668-A3F1-4D5D-AE33-4A7B034DEA24}"/>
            </a:ext>
          </a:extLst>
        </xdr:cNvPr>
        <xdr:cNvSpPr/>
      </xdr:nvSpPr>
      <xdr:spPr>
        <a:xfrm>
          <a:off x="7858125" y="667702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12</xdr:col>
      <xdr:colOff>542925</xdr:colOff>
      <xdr:row>29</xdr:row>
      <xdr:rowOff>19050</xdr:rowOff>
    </xdr:from>
    <xdr:to>
      <xdr:col>14</xdr:col>
      <xdr:colOff>287475</xdr:colOff>
      <xdr:row>31</xdr:row>
      <xdr:rowOff>160050</xdr:rowOff>
    </xdr:to>
    <xdr:sp macro="" textlink="">
      <xdr:nvSpPr>
        <xdr:cNvPr id="126" name="Retângulo 125">
          <a:extLst>
            <a:ext uri="{FF2B5EF4-FFF2-40B4-BE49-F238E27FC236}">
              <a16:creationId xmlns:a16="http://schemas.microsoft.com/office/drawing/2014/main" id="{D647677E-5B26-47E1-8BF0-272FA0153150}"/>
            </a:ext>
          </a:extLst>
        </xdr:cNvPr>
        <xdr:cNvSpPr/>
      </xdr:nvSpPr>
      <xdr:spPr>
        <a:xfrm>
          <a:off x="7858125" y="591502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12</xdr:col>
      <xdr:colOff>542925</xdr:colOff>
      <xdr:row>9</xdr:row>
      <xdr:rowOff>28575</xdr:rowOff>
    </xdr:from>
    <xdr:to>
      <xdr:col>14</xdr:col>
      <xdr:colOff>287475</xdr:colOff>
      <xdr:row>11</xdr:row>
      <xdr:rowOff>169575</xdr:rowOff>
    </xdr:to>
    <xdr:sp macro="" textlink="">
      <xdr:nvSpPr>
        <xdr:cNvPr id="131" name="Retângulo 130">
          <a:extLst>
            <a:ext uri="{FF2B5EF4-FFF2-40B4-BE49-F238E27FC236}">
              <a16:creationId xmlns:a16="http://schemas.microsoft.com/office/drawing/2014/main" id="{1732A06B-EFFC-4A8C-AD77-1B6F1AA71362}"/>
            </a:ext>
          </a:extLst>
        </xdr:cNvPr>
        <xdr:cNvSpPr/>
      </xdr:nvSpPr>
      <xdr:spPr>
        <a:xfrm>
          <a:off x="7858125" y="214312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12</xdr:col>
      <xdr:colOff>542925</xdr:colOff>
      <xdr:row>5</xdr:row>
      <xdr:rowOff>161925</xdr:rowOff>
    </xdr:from>
    <xdr:to>
      <xdr:col>14</xdr:col>
      <xdr:colOff>287475</xdr:colOff>
      <xdr:row>8</xdr:row>
      <xdr:rowOff>112425</xdr:rowOff>
    </xdr:to>
    <xdr:sp macro="" textlink="">
      <xdr:nvSpPr>
        <xdr:cNvPr id="132" name="Retângulo 131">
          <a:extLst>
            <a:ext uri="{FF2B5EF4-FFF2-40B4-BE49-F238E27FC236}">
              <a16:creationId xmlns:a16="http://schemas.microsoft.com/office/drawing/2014/main" id="{DDB23DC1-47AC-4F51-934A-31652EDA7DEF}"/>
            </a:ext>
          </a:extLst>
        </xdr:cNvPr>
        <xdr:cNvSpPr/>
      </xdr:nvSpPr>
      <xdr:spPr>
        <a:xfrm>
          <a:off x="7858125" y="151447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12</xdr:col>
      <xdr:colOff>552450</xdr:colOff>
      <xdr:row>17</xdr:row>
      <xdr:rowOff>19050</xdr:rowOff>
    </xdr:from>
    <xdr:to>
      <xdr:col>14</xdr:col>
      <xdr:colOff>297000</xdr:colOff>
      <xdr:row>19</xdr:row>
      <xdr:rowOff>160050</xdr:rowOff>
    </xdr:to>
    <xdr:sp macro="" textlink="">
      <xdr:nvSpPr>
        <xdr:cNvPr id="137" name="Retângulo 136">
          <a:extLst>
            <a:ext uri="{FF2B5EF4-FFF2-40B4-BE49-F238E27FC236}">
              <a16:creationId xmlns:a16="http://schemas.microsoft.com/office/drawing/2014/main" id="{F959D489-B2DA-4518-A442-184EFF9E3F22}"/>
            </a:ext>
          </a:extLst>
        </xdr:cNvPr>
        <xdr:cNvSpPr/>
      </xdr:nvSpPr>
      <xdr:spPr>
        <a:xfrm>
          <a:off x="7867650" y="362902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12</xdr:col>
      <xdr:colOff>542925</xdr:colOff>
      <xdr:row>25</xdr:row>
      <xdr:rowOff>19050</xdr:rowOff>
    </xdr:from>
    <xdr:to>
      <xdr:col>14</xdr:col>
      <xdr:colOff>287475</xdr:colOff>
      <xdr:row>27</xdr:row>
      <xdr:rowOff>160050</xdr:rowOff>
    </xdr:to>
    <xdr:sp macro="" textlink="">
      <xdr:nvSpPr>
        <xdr:cNvPr id="138" name="Retângulo 137">
          <a:extLst>
            <a:ext uri="{FF2B5EF4-FFF2-40B4-BE49-F238E27FC236}">
              <a16:creationId xmlns:a16="http://schemas.microsoft.com/office/drawing/2014/main" id="{09C07ADD-2535-422E-B158-DCFCEF422ECD}"/>
            </a:ext>
          </a:extLst>
        </xdr:cNvPr>
        <xdr:cNvSpPr/>
      </xdr:nvSpPr>
      <xdr:spPr>
        <a:xfrm>
          <a:off x="7858125" y="5153025"/>
          <a:ext cx="144000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12</xdr:col>
      <xdr:colOff>552450</xdr:colOff>
      <xdr:row>57</xdr:row>
      <xdr:rowOff>38100</xdr:rowOff>
    </xdr:from>
    <xdr:to>
      <xdr:col>14</xdr:col>
      <xdr:colOff>306525</xdr:colOff>
      <xdr:row>59</xdr:row>
      <xdr:rowOff>179100</xdr:rowOff>
    </xdr:to>
    <xdr:sp macro="" textlink="">
      <xdr:nvSpPr>
        <xdr:cNvPr id="140" name="Retângulo 139">
          <a:extLst>
            <a:ext uri="{FF2B5EF4-FFF2-40B4-BE49-F238E27FC236}">
              <a16:creationId xmlns:a16="http://schemas.microsoft.com/office/drawing/2014/main" id="{7478F047-0CF8-40C4-B7D3-E19D61526A4A}"/>
            </a:ext>
          </a:extLst>
        </xdr:cNvPr>
        <xdr:cNvSpPr/>
      </xdr:nvSpPr>
      <xdr:spPr>
        <a:xfrm>
          <a:off x="7981950" y="11253788"/>
          <a:ext cx="1468575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14</xdr:col>
      <xdr:colOff>647700</xdr:colOff>
      <xdr:row>57</xdr:row>
      <xdr:rowOff>38100</xdr:rowOff>
    </xdr:from>
    <xdr:to>
      <xdr:col>17</xdr:col>
      <xdr:colOff>163650</xdr:colOff>
      <xdr:row>59</xdr:row>
      <xdr:rowOff>179100</xdr:rowOff>
    </xdr:to>
    <xdr:sp macro="" textlink="">
      <xdr:nvSpPr>
        <xdr:cNvPr id="141" name="Retângulo 140">
          <a:extLst>
            <a:ext uri="{FF2B5EF4-FFF2-40B4-BE49-F238E27FC236}">
              <a16:creationId xmlns:a16="http://schemas.microsoft.com/office/drawing/2014/main" id="{99E4018F-755B-4651-B8E0-C362FDF1FDE9}"/>
            </a:ext>
          </a:extLst>
        </xdr:cNvPr>
        <xdr:cNvSpPr/>
      </xdr:nvSpPr>
      <xdr:spPr>
        <a:xfrm>
          <a:off x="9791700" y="11253788"/>
          <a:ext cx="1468575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12</xdr:col>
      <xdr:colOff>552450</xdr:colOff>
      <xdr:row>45</xdr:row>
      <xdr:rowOff>38100</xdr:rowOff>
    </xdr:from>
    <xdr:to>
      <xdr:col>14</xdr:col>
      <xdr:colOff>306525</xdr:colOff>
      <xdr:row>47</xdr:row>
      <xdr:rowOff>179100</xdr:rowOff>
    </xdr:to>
    <xdr:sp macro="" textlink="">
      <xdr:nvSpPr>
        <xdr:cNvPr id="142" name="Retângulo 141">
          <a:extLst>
            <a:ext uri="{FF2B5EF4-FFF2-40B4-BE49-F238E27FC236}">
              <a16:creationId xmlns:a16="http://schemas.microsoft.com/office/drawing/2014/main" id="{FCF97299-E3D7-47CB-974D-1EABBECDA1EB}"/>
            </a:ext>
          </a:extLst>
        </xdr:cNvPr>
        <xdr:cNvSpPr/>
      </xdr:nvSpPr>
      <xdr:spPr>
        <a:xfrm>
          <a:off x="7981950" y="8967788"/>
          <a:ext cx="1468575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14</xdr:col>
      <xdr:colOff>647700</xdr:colOff>
      <xdr:row>45</xdr:row>
      <xdr:rowOff>38100</xdr:rowOff>
    </xdr:from>
    <xdr:to>
      <xdr:col>17</xdr:col>
      <xdr:colOff>163650</xdr:colOff>
      <xdr:row>47</xdr:row>
      <xdr:rowOff>179100</xdr:rowOff>
    </xdr:to>
    <xdr:sp macro="" textlink="">
      <xdr:nvSpPr>
        <xdr:cNvPr id="143" name="Retângulo 142">
          <a:extLst>
            <a:ext uri="{FF2B5EF4-FFF2-40B4-BE49-F238E27FC236}">
              <a16:creationId xmlns:a16="http://schemas.microsoft.com/office/drawing/2014/main" id="{690CDF85-46C1-41DB-A549-50698428C7AA}"/>
            </a:ext>
          </a:extLst>
        </xdr:cNvPr>
        <xdr:cNvSpPr/>
      </xdr:nvSpPr>
      <xdr:spPr>
        <a:xfrm>
          <a:off x="9791700" y="8967788"/>
          <a:ext cx="1468575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12</xdr:col>
      <xdr:colOff>552450</xdr:colOff>
      <xdr:row>41</xdr:row>
      <xdr:rowOff>38100</xdr:rowOff>
    </xdr:from>
    <xdr:to>
      <xdr:col>14</xdr:col>
      <xdr:colOff>306525</xdr:colOff>
      <xdr:row>43</xdr:row>
      <xdr:rowOff>179100</xdr:rowOff>
    </xdr:to>
    <xdr:sp macro="" textlink="">
      <xdr:nvSpPr>
        <xdr:cNvPr id="144" name="Retângulo 143">
          <a:extLst>
            <a:ext uri="{FF2B5EF4-FFF2-40B4-BE49-F238E27FC236}">
              <a16:creationId xmlns:a16="http://schemas.microsoft.com/office/drawing/2014/main" id="{DBFF3CE6-8075-4CB4-BBBD-18B4C4FCEBD3}"/>
            </a:ext>
          </a:extLst>
        </xdr:cNvPr>
        <xdr:cNvSpPr/>
      </xdr:nvSpPr>
      <xdr:spPr>
        <a:xfrm>
          <a:off x="7981950" y="8205788"/>
          <a:ext cx="1468575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14</xdr:col>
      <xdr:colOff>647700</xdr:colOff>
      <xdr:row>41</xdr:row>
      <xdr:rowOff>38100</xdr:rowOff>
    </xdr:from>
    <xdr:to>
      <xdr:col>17</xdr:col>
      <xdr:colOff>163650</xdr:colOff>
      <xdr:row>43</xdr:row>
      <xdr:rowOff>179100</xdr:rowOff>
    </xdr:to>
    <xdr:sp macro="" textlink="">
      <xdr:nvSpPr>
        <xdr:cNvPr id="145" name="Retângulo 144">
          <a:extLst>
            <a:ext uri="{FF2B5EF4-FFF2-40B4-BE49-F238E27FC236}">
              <a16:creationId xmlns:a16="http://schemas.microsoft.com/office/drawing/2014/main" id="{C61ED7BD-E1BD-4543-B943-885377AC9275}"/>
            </a:ext>
          </a:extLst>
        </xdr:cNvPr>
        <xdr:cNvSpPr/>
      </xdr:nvSpPr>
      <xdr:spPr>
        <a:xfrm>
          <a:off x="9791700" y="8205788"/>
          <a:ext cx="1468575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12</xdr:col>
      <xdr:colOff>552450</xdr:colOff>
      <xdr:row>37</xdr:row>
      <xdr:rowOff>38100</xdr:rowOff>
    </xdr:from>
    <xdr:to>
      <xdr:col>14</xdr:col>
      <xdr:colOff>306525</xdr:colOff>
      <xdr:row>39</xdr:row>
      <xdr:rowOff>179100</xdr:rowOff>
    </xdr:to>
    <xdr:sp macro="" textlink="">
      <xdr:nvSpPr>
        <xdr:cNvPr id="146" name="Retângulo 145">
          <a:extLst>
            <a:ext uri="{FF2B5EF4-FFF2-40B4-BE49-F238E27FC236}">
              <a16:creationId xmlns:a16="http://schemas.microsoft.com/office/drawing/2014/main" id="{09F6B77D-EB08-47C6-AD61-52298BA65175}"/>
            </a:ext>
          </a:extLst>
        </xdr:cNvPr>
        <xdr:cNvSpPr/>
      </xdr:nvSpPr>
      <xdr:spPr>
        <a:xfrm>
          <a:off x="7981950" y="7443788"/>
          <a:ext cx="1468575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14</xdr:col>
      <xdr:colOff>647700</xdr:colOff>
      <xdr:row>37</xdr:row>
      <xdr:rowOff>38100</xdr:rowOff>
    </xdr:from>
    <xdr:to>
      <xdr:col>17</xdr:col>
      <xdr:colOff>163650</xdr:colOff>
      <xdr:row>39</xdr:row>
      <xdr:rowOff>179100</xdr:rowOff>
    </xdr:to>
    <xdr:sp macro="" textlink="">
      <xdr:nvSpPr>
        <xdr:cNvPr id="147" name="Retângulo 146">
          <a:extLst>
            <a:ext uri="{FF2B5EF4-FFF2-40B4-BE49-F238E27FC236}">
              <a16:creationId xmlns:a16="http://schemas.microsoft.com/office/drawing/2014/main" id="{0D1F81E3-661F-4410-9AF0-C67E3F792389}"/>
            </a:ext>
          </a:extLst>
        </xdr:cNvPr>
        <xdr:cNvSpPr/>
      </xdr:nvSpPr>
      <xdr:spPr>
        <a:xfrm>
          <a:off x="9791700" y="7443788"/>
          <a:ext cx="1468575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12</xdr:col>
      <xdr:colOff>552450</xdr:colOff>
      <xdr:row>49</xdr:row>
      <xdr:rowOff>38100</xdr:rowOff>
    </xdr:from>
    <xdr:to>
      <xdr:col>14</xdr:col>
      <xdr:colOff>306525</xdr:colOff>
      <xdr:row>51</xdr:row>
      <xdr:rowOff>179100</xdr:rowOff>
    </xdr:to>
    <xdr:sp macro="" textlink="">
      <xdr:nvSpPr>
        <xdr:cNvPr id="148" name="Retângulo 147">
          <a:extLst>
            <a:ext uri="{FF2B5EF4-FFF2-40B4-BE49-F238E27FC236}">
              <a16:creationId xmlns:a16="http://schemas.microsoft.com/office/drawing/2014/main" id="{D195AF6C-46EA-413A-A44B-DF60D5981419}"/>
            </a:ext>
          </a:extLst>
        </xdr:cNvPr>
        <xdr:cNvSpPr/>
      </xdr:nvSpPr>
      <xdr:spPr>
        <a:xfrm>
          <a:off x="7981950" y="9729788"/>
          <a:ext cx="1468575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14</xdr:col>
      <xdr:colOff>647700</xdr:colOff>
      <xdr:row>49</xdr:row>
      <xdr:rowOff>38100</xdr:rowOff>
    </xdr:from>
    <xdr:to>
      <xdr:col>17</xdr:col>
      <xdr:colOff>163650</xdr:colOff>
      <xdr:row>51</xdr:row>
      <xdr:rowOff>179100</xdr:rowOff>
    </xdr:to>
    <xdr:sp macro="" textlink="">
      <xdr:nvSpPr>
        <xdr:cNvPr id="149" name="Retângulo 148">
          <a:extLst>
            <a:ext uri="{FF2B5EF4-FFF2-40B4-BE49-F238E27FC236}">
              <a16:creationId xmlns:a16="http://schemas.microsoft.com/office/drawing/2014/main" id="{D52AEBD6-0080-4A57-AABB-14E7C68CD559}"/>
            </a:ext>
          </a:extLst>
        </xdr:cNvPr>
        <xdr:cNvSpPr/>
      </xdr:nvSpPr>
      <xdr:spPr>
        <a:xfrm>
          <a:off x="9791700" y="9729788"/>
          <a:ext cx="1468575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12</xdr:col>
      <xdr:colOff>552450</xdr:colOff>
      <xdr:row>53</xdr:row>
      <xdr:rowOff>38100</xdr:rowOff>
    </xdr:from>
    <xdr:to>
      <xdr:col>14</xdr:col>
      <xdr:colOff>306525</xdr:colOff>
      <xdr:row>55</xdr:row>
      <xdr:rowOff>179100</xdr:rowOff>
    </xdr:to>
    <xdr:sp macro="" textlink="">
      <xdr:nvSpPr>
        <xdr:cNvPr id="150" name="Retângulo 149">
          <a:extLst>
            <a:ext uri="{FF2B5EF4-FFF2-40B4-BE49-F238E27FC236}">
              <a16:creationId xmlns:a16="http://schemas.microsoft.com/office/drawing/2014/main" id="{E583400F-A3DE-4F44-8911-B770E6943F81}"/>
            </a:ext>
          </a:extLst>
        </xdr:cNvPr>
        <xdr:cNvSpPr/>
      </xdr:nvSpPr>
      <xdr:spPr>
        <a:xfrm>
          <a:off x="7981950" y="10491788"/>
          <a:ext cx="1468575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14</xdr:col>
      <xdr:colOff>647700</xdr:colOff>
      <xdr:row>53</xdr:row>
      <xdr:rowOff>38100</xdr:rowOff>
    </xdr:from>
    <xdr:to>
      <xdr:col>17</xdr:col>
      <xdr:colOff>163650</xdr:colOff>
      <xdr:row>55</xdr:row>
      <xdr:rowOff>179100</xdr:rowOff>
    </xdr:to>
    <xdr:sp macro="" textlink="">
      <xdr:nvSpPr>
        <xdr:cNvPr id="151" name="Retângulo 150">
          <a:extLst>
            <a:ext uri="{FF2B5EF4-FFF2-40B4-BE49-F238E27FC236}">
              <a16:creationId xmlns:a16="http://schemas.microsoft.com/office/drawing/2014/main" id="{A08A1B43-A280-4108-B697-A6BBE27F80B1}"/>
            </a:ext>
          </a:extLst>
        </xdr:cNvPr>
        <xdr:cNvSpPr/>
      </xdr:nvSpPr>
      <xdr:spPr>
        <a:xfrm>
          <a:off x="9791700" y="10491788"/>
          <a:ext cx="1468575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12</xdr:col>
      <xdr:colOff>552450</xdr:colOff>
      <xdr:row>61</xdr:row>
      <xdr:rowOff>38100</xdr:rowOff>
    </xdr:from>
    <xdr:to>
      <xdr:col>14</xdr:col>
      <xdr:colOff>306525</xdr:colOff>
      <xdr:row>63</xdr:row>
      <xdr:rowOff>179100</xdr:rowOff>
    </xdr:to>
    <xdr:sp macro="" textlink="">
      <xdr:nvSpPr>
        <xdr:cNvPr id="152" name="Retângulo 151">
          <a:extLst>
            <a:ext uri="{FF2B5EF4-FFF2-40B4-BE49-F238E27FC236}">
              <a16:creationId xmlns:a16="http://schemas.microsoft.com/office/drawing/2014/main" id="{B2C7820E-38E8-4FC8-9DD6-0AB0F00D4C8F}"/>
            </a:ext>
          </a:extLst>
        </xdr:cNvPr>
        <xdr:cNvSpPr/>
      </xdr:nvSpPr>
      <xdr:spPr>
        <a:xfrm>
          <a:off x="7981950" y="12015788"/>
          <a:ext cx="1468575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14</xdr:col>
      <xdr:colOff>647700</xdr:colOff>
      <xdr:row>61</xdr:row>
      <xdr:rowOff>38100</xdr:rowOff>
    </xdr:from>
    <xdr:to>
      <xdr:col>17</xdr:col>
      <xdr:colOff>163650</xdr:colOff>
      <xdr:row>63</xdr:row>
      <xdr:rowOff>179100</xdr:rowOff>
    </xdr:to>
    <xdr:sp macro="" textlink="">
      <xdr:nvSpPr>
        <xdr:cNvPr id="153" name="Retângulo 152">
          <a:extLst>
            <a:ext uri="{FF2B5EF4-FFF2-40B4-BE49-F238E27FC236}">
              <a16:creationId xmlns:a16="http://schemas.microsoft.com/office/drawing/2014/main" id="{52C39B41-D8FB-4605-860C-47B9145D5516}"/>
            </a:ext>
          </a:extLst>
        </xdr:cNvPr>
        <xdr:cNvSpPr/>
      </xdr:nvSpPr>
      <xdr:spPr>
        <a:xfrm>
          <a:off x="9791700" y="12015788"/>
          <a:ext cx="1468575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14</xdr:col>
      <xdr:colOff>666750</xdr:colOff>
      <xdr:row>9</xdr:row>
      <xdr:rowOff>57830</xdr:rowOff>
    </xdr:from>
    <xdr:to>
      <xdr:col>17</xdr:col>
      <xdr:colOff>173175</xdr:colOff>
      <xdr:row>12</xdr:row>
      <xdr:rowOff>8330</xdr:rowOff>
    </xdr:to>
    <xdr:sp macro="" textlink="">
      <xdr:nvSpPr>
        <xdr:cNvPr id="154" name="Retângulo 153">
          <a:extLst>
            <a:ext uri="{FF2B5EF4-FFF2-40B4-BE49-F238E27FC236}">
              <a16:creationId xmlns:a16="http://schemas.microsoft.com/office/drawing/2014/main" id="{A9BE40AE-DEE4-4591-966F-7D2077ADA2E8}"/>
            </a:ext>
          </a:extLst>
        </xdr:cNvPr>
        <xdr:cNvSpPr/>
      </xdr:nvSpPr>
      <xdr:spPr>
        <a:xfrm>
          <a:off x="9715500" y="2180544"/>
          <a:ext cx="1452246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14</xdr:col>
      <xdr:colOff>666750</xdr:colOff>
      <xdr:row>6</xdr:row>
      <xdr:rowOff>680</xdr:rowOff>
    </xdr:from>
    <xdr:to>
      <xdr:col>17</xdr:col>
      <xdr:colOff>173175</xdr:colOff>
      <xdr:row>8</xdr:row>
      <xdr:rowOff>141680</xdr:rowOff>
    </xdr:to>
    <xdr:sp macro="" textlink="">
      <xdr:nvSpPr>
        <xdr:cNvPr id="155" name="Retângulo 154">
          <a:extLst>
            <a:ext uri="{FF2B5EF4-FFF2-40B4-BE49-F238E27FC236}">
              <a16:creationId xmlns:a16="http://schemas.microsoft.com/office/drawing/2014/main" id="{23B1021E-1B59-46EF-BC53-3B1CC062A00E}"/>
            </a:ext>
          </a:extLst>
        </xdr:cNvPr>
        <xdr:cNvSpPr/>
      </xdr:nvSpPr>
      <xdr:spPr>
        <a:xfrm>
          <a:off x="9715500" y="1551894"/>
          <a:ext cx="1452246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14</xdr:col>
      <xdr:colOff>666750</xdr:colOff>
      <xdr:row>21</xdr:row>
      <xdr:rowOff>14287</xdr:rowOff>
    </xdr:from>
    <xdr:to>
      <xdr:col>17</xdr:col>
      <xdr:colOff>173175</xdr:colOff>
      <xdr:row>23</xdr:row>
      <xdr:rowOff>155287</xdr:rowOff>
    </xdr:to>
    <xdr:sp macro="" textlink="">
      <xdr:nvSpPr>
        <xdr:cNvPr id="156" name="Retângulo 155">
          <a:extLst>
            <a:ext uri="{FF2B5EF4-FFF2-40B4-BE49-F238E27FC236}">
              <a16:creationId xmlns:a16="http://schemas.microsoft.com/office/drawing/2014/main" id="{EE0C63F8-B936-4260-B8E1-0DDFD943E4EA}"/>
            </a:ext>
          </a:extLst>
        </xdr:cNvPr>
        <xdr:cNvSpPr/>
      </xdr:nvSpPr>
      <xdr:spPr>
        <a:xfrm>
          <a:off x="9810750" y="4371975"/>
          <a:ext cx="145905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14</xdr:col>
      <xdr:colOff>666750</xdr:colOff>
      <xdr:row>13</xdr:row>
      <xdr:rowOff>14287</xdr:rowOff>
    </xdr:from>
    <xdr:to>
      <xdr:col>17</xdr:col>
      <xdr:colOff>173175</xdr:colOff>
      <xdr:row>15</xdr:row>
      <xdr:rowOff>155287</xdr:rowOff>
    </xdr:to>
    <xdr:sp macro="" textlink="">
      <xdr:nvSpPr>
        <xdr:cNvPr id="157" name="Retângulo 156">
          <a:extLst>
            <a:ext uri="{FF2B5EF4-FFF2-40B4-BE49-F238E27FC236}">
              <a16:creationId xmlns:a16="http://schemas.microsoft.com/office/drawing/2014/main" id="{F621C8CA-348B-4DD6-B3CE-E3350C784EEB}"/>
            </a:ext>
          </a:extLst>
        </xdr:cNvPr>
        <xdr:cNvSpPr/>
      </xdr:nvSpPr>
      <xdr:spPr>
        <a:xfrm>
          <a:off x="9810750" y="2871787"/>
          <a:ext cx="145905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14</xdr:col>
      <xdr:colOff>666750</xdr:colOff>
      <xdr:row>33</xdr:row>
      <xdr:rowOff>14287</xdr:rowOff>
    </xdr:from>
    <xdr:to>
      <xdr:col>17</xdr:col>
      <xdr:colOff>173175</xdr:colOff>
      <xdr:row>35</xdr:row>
      <xdr:rowOff>155287</xdr:rowOff>
    </xdr:to>
    <xdr:sp macro="" textlink="">
      <xdr:nvSpPr>
        <xdr:cNvPr id="158" name="Retângulo 157">
          <a:extLst>
            <a:ext uri="{FF2B5EF4-FFF2-40B4-BE49-F238E27FC236}">
              <a16:creationId xmlns:a16="http://schemas.microsoft.com/office/drawing/2014/main" id="{DA80C918-F1EB-44ED-B91C-92BFF08EFCAF}"/>
            </a:ext>
          </a:extLst>
        </xdr:cNvPr>
        <xdr:cNvSpPr/>
      </xdr:nvSpPr>
      <xdr:spPr>
        <a:xfrm>
          <a:off x="9810750" y="6657975"/>
          <a:ext cx="145905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14</xdr:col>
      <xdr:colOff>666750</xdr:colOff>
      <xdr:row>29</xdr:row>
      <xdr:rowOff>14287</xdr:rowOff>
    </xdr:from>
    <xdr:to>
      <xdr:col>17</xdr:col>
      <xdr:colOff>173175</xdr:colOff>
      <xdr:row>31</xdr:row>
      <xdr:rowOff>155287</xdr:rowOff>
    </xdr:to>
    <xdr:sp macro="" textlink="">
      <xdr:nvSpPr>
        <xdr:cNvPr id="159" name="Retângulo 158">
          <a:extLst>
            <a:ext uri="{FF2B5EF4-FFF2-40B4-BE49-F238E27FC236}">
              <a16:creationId xmlns:a16="http://schemas.microsoft.com/office/drawing/2014/main" id="{359B6261-CB16-41B9-B23D-43B631B3C9B3}"/>
            </a:ext>
          </a:extLst>
        </xdr:cNvPr>
        <xdr:cNvSpPr/>
      </xdr:nvSpPr>
      <xdr:spPr>
        <a:xfrm>
          <a:off x="9810750" y="5895975"/>
          <a:ext cx="145905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14</xdr:col>
      <xdr:colOff>676275</xdr:colOff>
      <xdr:row>17</xdr:row>
      <xdr:rowOff>14287</xdr:rowOff>
    </xdr:from>
    <xdr:to>
      <xdr:col>17</xdr:col>
      <xdr:colOff>182700</xdr:colOff>
      <xdr:row>19</xdr:row>
      <xdr:rowOff>155287</xdr:rowOff>
    </xdr:to>
    <xdr:sp macro="" textlink="">
      <xdr:nvSpPr>
        <xdr:cNvPr id="160" name="Retângulo 159">
          <a:extLst>
            <a:ext uri="{FF2B5EF4-FFF2-40B4-BE49-F238E27FC236}">
              <a16:creationId xmlns:a16="http://schemas.microsoft.com/office/drawing/2014/main" id="{56B05B0A-FA35-46E8-A8B5-D94488D5D6D8}"/>
            </a:ext>
          </a:extLst>
        </xdr:cNvPr>
        <xdr:cNvSpPr/>
      </xdr:nvSpPr>
      <xdr:spPr>
        <a:xfrm>
          <a:off x="9820275" y="3609975"/>
          <a:ext cx="145905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14</xdr:col>
      <xdr:colOff>666750</xdr:colOff>
      <xdr:row>25</xdr:row>
      <xdr:rowOff>14287</xdr:rowOff>
    </xdr:from>
    <xdr:to>
      <xdr:col>17</xdr:col>
      <xdr:colOff>173175</xdr:colOff>
      <xdr:row>27</xdr:row>
      <xdr:rowOff>155287</xdr:rowOff>
    </xdr:to>
    <xdr:sp macro="" textlink="">
      <xdr:nvSpPr>
        <xdr:cNvPr id="161" name="Retângulo 160">
          <a:extLst>
            <a:ext uri="{FF2B5EF4-FFF2-40B4-BE49-F238E27FC236}">
              <a16:creationId xmlns:a16="http://schemas.microsoft.com/office/drawing/2014/main" id="{9D6F52DE-F8A1-4035-A719-82FA8D3E8101}"/>
            </a:ext>
          </a:extLst>
        </xdr:cNvPr>
        <xdr:cNvSpPr/>
      </xdr:nvSpPr>
      <xdr:spPr>
        <a:xfrm>
          <a:off x="9810750" y="5133975"/>
          <a:ext cx="1459050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>
            <a:latin typeface="+mn-lt"/>
          </a:endParaRPr>
        </a:p>
      </xdr:txBody>
    </xdr:sp>
    <xdr:clientData/>
  </xdr:twoCellAnchor>
  <xdr:twoCellAnchor>
    <xdr:from>
      <xdr:col>0</xdr:col>
      <xdr:colOff>40821</xdr:colOff>
      <xdr:row>68</xdr:row>
      <xdr:rowOff>55798</xdr:rowOff>
    </xdr:from>
    <xdr:to>
      <xdr:col>17</xdr:col>
      <xdr:colOff>574221</xdr:colOff>
      <xdr:row>68</xdr:row>
      <xdr:rowOff>84364</xdr:rowOff>
    </xdr:to>
    <xdr:cxnSp macro="">
      <xdr:nvCxnSpPr>
        <xdr:cNvPr id="162" name="Conector reto 161">
          <a:extLst>
            <a:ext uri="{FF2B5EF4-FFF2-40B4-BE49-F238E27FC236}">
              <a16:creationId xmlns:a16="http://schemas.microsoft.com/office/drawing/2014/main" id="{501AB008-F8ED-4D98-A69D-2276B3C6D064}"/>
            </a:ext>
          </a:extLst>
        </xdr:cNvPr>
        <xdr:cNvCxnSpPr/>
      </xdr:nvCxnSpPr>
      <xdr:spPr>
        <a:xfrm>
          <a:off x="40821" y="13390798"/>
          <a:ext cx="11527971" cy="28566"/>
        </a:xfrm>
        <a:prstGeom prst="line">
          <a:avLst/>
        </a:prstGeom>
        <a:ln w="2857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552450</xdr:colOff>
      <xdr:row>64</xdr:row>
      <xdr:rowOff>177574</xdr:rowOff>
    </xdr:from>
    <xdr:to>
      <xdr:col>14</xdr:col>
      <xdr:colOff>306525</xdr:colOff>
      <xdr:row>67</xdr:row>
      <xdr:rowOff>128074</xdr:rowOff>
    </xdr:to>
    <xdr:sp macro="" textlink="">
      <xdr:nvSpPr>
        <xdr:cNvPr id="169" name="Retângulo 168">
          <a:extLst>
            <a:ext uri="{FF2B5EF4-FFF2-40B4-BE49-F238E27FC236}">
              <a16:creationId xmlns:a16="http://schemas.microsoft.com/office/drawing/2014/main" id="{164AA2C5-CE74-436D-BCE4-2E9B3BE38B86}"/>
            </a:ext>
          </a:extLst>
        </xdr:cNvPr>
        <xdr:cNvSpPr/>
      </xdr:nvSpPr>
      <xdr:spPr>
        <a:xfrm>
          <a:off x="7900307" y="12750574"/>
          <a:ext cx="1454968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14</xdr:col>
      <xdr:colOff>647700</xdr:colOff>
      <xdr:row>64</xdr:row>
      <xdr:rowOff>177574</xdr:rowOff>
    </xdr:from>
    <xdr:to>
      <xdr:col>17</xdr:col>
      <xdr:colOff>163650</xdr:colOff>
      <xdr:row>67</xdr:row>
      <xdr:rowOff>128074</xdr:rowOff>
    </xdr:to>
    <xdr:sp macro="" textlink="">
      <xdr:nvSpPr>
        <xdr:cNvPr id="170" name="Retângulo 169">
          <a:extLst>
            <a:ext uri="{FF2B5EF4-FFF2-40B4-BE49-F238E27FC236}">
              <a16:creationId xmlns:a16="http://schemas.microsoft.com/office/drawing/2014/main" id="{19142854-2220-4362-BCAC-1BD817A78FF6}"/>
            </a:ext>
          </a:extLst>
        </xdr:cNvPr>
        <xdr:cNvSpPr/>
      </xdr:nvSpPr>
      <xdr:spPr>
        <a:xfrm>
          <a:off x="9696450" y="12750574"/>
          <a:ext cx="1461771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</xdr:col>
      <xdr:colOff>54429</xdr:colOff>
      <xdr:row>57</xdr:row>
      <xdr:rowOff>13607</xdr:rowOff>
    </xdr:from>
    <xdr:to>
      <xdr:col>3</xdr:col>
      <xdr:colOff>275229</xdr:colOff>
      <xdr:row>59</xdr:row>
      <xdr:rowOff>154607</xdr:rowOff>
    </xdr:to>
    <xdr:sp macro="" textlink="">
      <xdr:nvSpPr>
        <xdr:cNvPr id="175" name="Retângulo 17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26B0D50-23B7-4A1B-929E-D5A059A40DC8}"/>
            </a:ext>
          </a:extLst>
        </xdr:cNvPr>
        <xdr:cNvSpPr/>
      </xdr:nvSpPr>
      <xdr:spPr>
        <a:xfrm>
          <a:off x="666750" y="11253107"/>
          <a:ext cx="1445443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3</xdr:col>
      <xdr:colOff>587829</xdr:colOff>
      <xdr:row>57</xdr:row>
      <xdr:rowOff>13607</xdr:rowOff>
    </xdr:from>
    <xdr:to>
      <xdr:col>6</xdr:col>
      <xdr:colOff>199029</xdr:colOff>
      <xdr:row>59</xdr:row>
      <xdr:rowOff>154607</xdr:rowOff>
    </xdr:to>
    <xdr:sp macro="" textlink="">
      <xdr:nvSpPr>
        <xdr:cNvPr id="176" name="Retângulo 175">
          <a:extLst>
            <a:ext uri="{FF2B5EF4-FFF2-40B4-BE49-F238E27FC236}">
              <a16:creationId xmlns:a16="http://schemas.microsoft.com/office/drawing/2014/main" id="{67716443-6781-4428-AE9A-1DAA940A1252}"/>
            </a:ext>
          </a:extLst>
        </xdr:cNvPr>
        <xdr:cNvSpPr/>
      </xdr:nvSpPr>
      <xdr:spPr>
        <a:xfrm>
          <a:off x="2424793" y="11253107"/>
          <a:ext cx="1448165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7</xdr:col>
      <xdr:colOff>4083</xdr:colOff>
      <xdr:row>57</xdr:row>
      <xdr:rowOff>13607</xdr:rowOff>
    </xdr:from>
    <xdr:to>
      <xdr:col>9</xdr:col>
      <xdr:colOff>227604</xdr:colOff>
      <xdr:row>59</xdr:row>
      <xdr:rowOff>154607</xdr:rowOff>
    </xdr:to>
    <xdr:sp macro="" textlink="">
      <xdr:nvSpPr>
        <xdr:cNvPr id="177" name="Retângulo 176">
          <a:extLst>
            <a:ext uri="{FF2B5EF4-FFF2-40B4-BE49-F238E27FC236}">
              <a16:creationId xmlns:a16="http://schemas.microsoft.com/office/drawing/2014/main" id="{CE330371-63F9-4170-AAF9-C39F4FA7A5B1}"/>
            </a:ext>
          </a:extLst>
        </xdr:cNvPr>
        <xdr:cNvSpPr/>
      </xdr:nvSpPr>
      <xdr:spPr>
        <a:xfrm>
          <a:off x="4290333" y="11253107"/>
          <a:ext cx="1448164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3</xdr:col>
      <xdr:colOff>587829</xdr:colOff>
      <xdr:row>61</xdr:row>
      <xdr:rowOff>13607</xdr:rowOff>
    </xdr:from>
    <xdr:to>
      <xdr:col>6</xdr:col>
      <xdr:colOff>199029</xdr:colOff>
      <xdr:row>63</xdr:row>
      <xdr:rowOff>154607</xdr:rowOff>
    </xdr:to>
    <xdr:sp macro="" textlink="">
      <xdr:nvSpPr>
        <xdr:cNvPr id="178" name="Retângulo 177">
          <a:extLst>
            <a:ext uri="{FF2B5EF4-FFF2-40B4-BE49-F238E27FC236}">
              <a16:creationId xmlns:a16="http://schemas.microsoft.com/office/drawing/2014/main" id="{B1B7474F-DD0B-4376-9B02-E34F11591C4E}"/>
            </a:ext>
          </a:extLst>
        </xdr:cNvPr>
        <xdr:cNvSpPr/>
      </xdr:nvSpPr>
      <xdr:spPr>
        <a:xfrm>
          <a:off x="2424793" y="12015107"/>
          <a:ext cx="1448165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7</xdr:col>
      <xdr:colOff>4083</xdr:colOff>
      <xdr:row>61</xdr:row>
      <xdr:rowOff>13607</xdr:rowOff>
    </xdr:from>
    <xdr:to>
      <xdr:col>9</xdr:col>
      <xdr:colOff>227604</xdr:colOff>
      <xdr:row>63</xdr:row>
      <xdr:rowOff>154607</xdr:rowOff>
    </xdr:to>
    <xdr:sp macro="" textlink="">
      <xdr:nvSpPr>
        <xdr:cNvPr id="179" name="Retângulo 178">
          <a:extLst>
            <a:ext uri="{FF2B5EF4-FFF2-40B4-BE49-F238E27FC236}">
              <a16:creationId xmlns:a16="http://schemas.microsoft.com/office/drawing/2014/main" id="{31BA9B94-05B6-4FF3-9B17-CE91386316EA}"/>
            </a:ext>
          </a:extLst>
        </xdr:cNvPr>
        <xdr:cNvSpPr/>
      </xdr:nvSpPr>
      <xdr:spPr>
        <a:xfrm>
          <a:off x="4290333" y="12015107"/>
          <a:ext cx="1448164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</xdr:col>
      <xdr:colOff>63954</xdr:colOff>
      <xdr:row>65</xdr:row>
      <xdr:rowOff>13607</xdr:rowOff>
    </xdr:from>
    <xdr:to>
      <xdr:col>3</xdr:col>
      <xdr:colOff>284754</xdr:colOff>
      <xdr:row>67</xdr:row>
      <xdr:rowOff>154607</xdr:rowOff>
    </xdr:to>
    <xdr:sp macro="" textlink="">
      <xdr:nvSpPr>
        <xdr:cNvPr id="180" name="Retângulo 179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0586D10-0041-4789-AF51-0ACC93E61D52}"/>
            </a:ext>
          </a:extLst>
        </xdr:cNvPr>
        <xdr:cNvSpPr/>
      </xdr:nvSpPr>
      <xdr:spPr>
        <a:xfrm>
          <a:off x="676275" y="12777107"/>
          <a:ext cx="1445443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3</xdr:col>
      <xdr:colOff>587829</xdr:colOff>
      <xdr:row>65</xdr:row>
      <xdr:rowOff>13607</xdr:rowOff>
    </xdr:from>
    <xdr:to>
      <xdr:col>6</xdr:col>
      <xdr:colOff>199029</xdr:colOff>
      <xdr:row>67</xdr:row>
      <xdr:rowOff>154607</xdr:rowOff>
    </xdr:to>
    <xdr:sp macro="" textlink="">
      <xdr:nvSpPr>
        <xdr:cNvPr id="181" name="Retângulo 180">
          <a:extLst>
            <a:ext uri="{FF2B5EF4-FFF2-40B4-BE49-F238E27FC236}">
              <a16:creationId xmlns:a16="http://schemas.microsoft.com/office/drawing/2014/main" id="{01E2BC48-BB65-4866-8419-007D2B174212}"/>
            </a:ext>
          </a:extLst>
        </xdr:cNvPr>
        <xdr:cNvSpPr/>
      </xdr:nvSpPr>
      <xdr:spPr>
        <a:xfrm>
          <a:off x="2424793" y="12777107"/>
          <a:ext cx="1448165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7</xdr:col>
      <xdr:colOff>4083</xdr:colOff>
      <xdr:row>65</xdr:row>
      <xdr:rowOff>13607</xdr:rowOff>
    </xdr:from>
    <xdr:to>
      <xdr:col>9</xdr:col>
      <xdr:colOff>227604</xdr:colOff>
      <xdr:row>67</xdr:row>
      <xdr:rowOff>154607</xdr:rowOff>
    </xdr:to>
    <xdr:sp macro="" textlink="">
      <xdr:nvSpPr>
        <xdr:cNvPr id="182" name="Retângulo 181">
          <a:extLst>
            <a:ext uri="{FF2B5EF4-FFF2-40B4-BE49-F238E27FC236}">
              <a16:creationId xmlns:a16="http://schemas.microsoft.com/office/drawing/2014/main" id="{74CE08BC-20C7-4582-BDE9-BA1C9D99F7A1}"/>
            </a:ext>
          </a:extLst>
        </xdr:cNvPr>
        <xdr:cNvSpPr/>
      </xdr:nvSpPr>
      <xdr:spPr>
        <a:xfrm>
          <a:off x="4290333" y="12777107"/>
          <a:ext cx="1448164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</xdr:col>
      <xdr:colOff>63954</xdr:colOff>
      <xdr:row>61</xdr:row>
      <xdr:rowOff>13607</xdr:rowOff>
    </xdr:from>
    <xdr:to>
      <xdr:col>3</xdr:col>
      <xdr:colOff>284754</xdr:colOff>
      <xdr:row>63</xdr:row>
      <xdr:rowOff>154607</xdr:rowOff>
    </xdr:to>
    <xdr:sp macro="" textlink="">
      <xdr:nvSpPr>
        <xdr:cNvPr id="183" name="Retângulo 182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FC933CF2-F3B1-45BA-BF0F-4EDF9B82070F}"/>
            </a:ext>
          </a:extLst>
        </xdr:cNvPr>
        <xdr:cNvSpPr/>
      </xdr:nvSpPr>
      <xdr:spPr>
        <a:xfrm>
          <a:off x="676275" y="12015107"/>
          <a:ext cx="1445443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9</xdr:col>
      <xdr:colOff>446314</xdr:colOff>
      <xdr:row>76</xdr:row>
      <xdr:rowOff>180975</xdr:rowOff>
    </xdr:from>
    <xdr:to>
      <xdr:col>12</xdr:col>
      <xdr:colOff>57514</xdr:colOff>
      <xdr:row>79</xdr:row>
      <xdr:rowOff>131475</xdr:rowOff>
    </xdr:to>
    <xdr:sp macro="" textlink="">
      <xdr:nvSpPr>
        <xdr:cNvPr id="184" name="Retângulo 183">
          <a:extLst>
            <a:ext uri="{FF2B5EF4-FFF2-40B4-BE49-F238E27FC236}">
              <a16:creationId xmlns:a16="http://schemas.microsoft.com/office/drawing/2014/main" id="{40E9263A-2946-431E-BD4F-160E4C1B9E9F}"/>
            </a:ext>
          </a:extLst>
        </xdr:cNvPr>
        <xdr:cNvSpPr/>
      </xdr:nvSpPr>
      <xdr:spPr>
        <a:xfrm>
          <a:off x="5957207" y="15039975"/>
          <a:ext cx="1448164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9</xdr:col>
      <xdr:colOff>446314</xdr:colOff>
      <xdr:row>80</xdr:row>
      <xdr:rowOff>180975</xdr:rowOff>
    </xdr:from>
    <xdr:to>
      <xdr:col>12</xdr:col>
      <xdr:colOff>57514</xdr:colOff>
      <xdr:row>83</xdr:row>
      <xdr:rowOff>131475</xdr:rowOff>
    </xdr:to>
    <xdr:sp macro="" textlink="">
      <xdr:nvSpPr>
        <xdr:cNvPr id="185" name="Retângulo 184">
          <a:extLst>
            <a:ext uri="{FF2B5EF4-FFF2-40B4-BE49-F238E27FC236}">
              <a16:creationId xmlns:a16="http://schemas.microsoft.com/office/drawing/2014/main" id="{9264B166-FC7E-4D2F-8728-B9A851853F50}"/>
            </a:ext>
          </a:extLst>
        </xdr:cNvPr>
        <xdr:cNvSpPr/>
      </xdr:nvSpPr>
      <xdr:spPr>
        <a:xfrm>
          <a:off x="5957207" y="15801975"/>
          <a:ext cx="1448164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9</xdr:col>
      <xdr:colOff>446314</xdr:colOff>
      <xdr:row>84</xdr:row>
      <xdr:rowOff>180975</xdr:rowOff>
    </xdr:from>
    <xdr:to>
      <xdr:col>12</xdr:col>
      <xdr:colOff>57514</xdr:colOff>
      <xdr:row>87</xdr:row>
      <xdr:rowOff>131475</xdr:rowOff>
    </xdr:to>
    <xdr:sp macro="" textlink="">
      <xdr:nvSpPr>
        <xdr:cNvPr id="186" name="Retângulo 185">
          <a:extLst>
            <a:ext uri="{FF2B5EF4-FFF2-40B4-BE49-F238E27FC236}">
              <a16:creationId xmlns:a16="http://schemas.microsoft.com/office/drawing/2014/main" id="{E35B022F-305C-47BA-BDD7-800FE541B169}"/>
            </a:ext>
          </a:extLst>
        </xdr:cNvPr>
        <xdr:cNvSpPr/>
      </xdr:nvSpPr>
      <xdr:spPr>
        <a:xfrm>
          <a:off x="5957207" y="16563975"/>
          <a:ext cx="1448164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12</xdr:col>
      <xdr:colOff>484414</xdr:colOff>
      <xdr:row>77</xdr:row>
      <xdr:rowOff>28575</xdr:rowOff>
    </xdr:from>
    <xdr:to>
      <xdr:col>14</xdr:col>
      <xdr:colOff>238489</xdr:colOff>
      <xdr:row>79</xdr:row>
      <xdr:rowOff>169575</xdr:rowOff>
    </xdr:to>
    <xdr:sp macro="" textlink="">
      <xdr:nvSpPr>
        <xdr:cNvPr id="187" name="Retângulo 186">
          <a:extLst>
            <a:ext uri="{FF2B5EF4-FFF2-40B4-BE49-F238E27FC236}">
              <a16:creationId xmlns:a16="http://schemas.microsoft.com/office/drawing/2014/main" id="{44E2933E-445A-486A-BD6D-927D15D8E17D}"/>
            </a:ext>
          </a:extLst>
        </xdr:cNvPr>
        <xdr:cNvSpPr/>
      </xdr:nvSpPr>
      <xdr:spPr>
        <a:xfrm>
          <a:off x="7832271" y="15078075"/>
          <a:ext cx="1454968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14</xdr:col>
      <xdr:colOff>579664</xdr:colOff>
      <xdr:row>77</xdr:row>
      <xdr:rowOff>28575</xdr:rowOff>
    </xdr:from>
    <xdr:to>
      <xdr:col>17</xdr:col>
      <xdr:colOff>95614</xdr:colOff>
      <xdr:row>79</xdr:row>
      <xdr:rowOff>169575</xdr:rowOff>
    </xdr:to>
    <xdr:sp macro="" textlink="">
      <xdr:nvSpPr>
        <xdr:cNvPr id="188" name="Retângulo 187">
          <a:extLst>
            <a:ext uri="{FF2B5EF4-FFF2-40B4-BE49-F238E27FC236}">
              <a16:creationId xmlns:a16="http://schemas.microsoft.com/office/drawing/2014/main" id="{A76EAAD0-3C09-45E0-A308-C895144AAEAA}"/>
            </a:ext>
          </a:extLst>
        </xdr:cNvPr>
        <xdr:cNvSpPr/>
      </xdr:nvSpPr>
      <xdr:spPr>
        <a:xfrm>
          <a:off x="9628414" y="15078075"/>
          <a:ext cx="1461771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12</xdr:col>
      <xdr:colOff>484414</xdr:colOff>
      <xdr:row>81</xdr:row>
      <xdr:rowOff>28575</xdr:rowOff>
    </xdr:from>
    <xdr:to>
      <xdr:col>14</xdr:col>
      <xdr:colOff>238489</xdr:colOff>
      <xdr:row>83</xdr:row>
      <xdr:rowOff>169575</xdr:rowOff>
    </xdr:to>
    <xdr:sp macro="" textlink="">
      <xdr:nvSpPr>
        <xdr:cNvPr id="189" name="Retângulo 188">
          <a:extLst>
            <a:ext uri="{FF2B5EF4-FFF2-40B4-BE49-F238E27FC236}">
              <a16:creationId xmlns:a16="http://schemas.microsoft.com/office/drawing/2014/main" id="{9DCDB570-00D9-4118-A353-F48CCCC95362}"/>
            </a:ext>
          </a:extLst>
        </xdr:cNvPr>
        <xdr:cNvSpPr/>
      </xdr:nvSpPr>
      <xdr:spPr>
        <a:xfrm>
          <a:off x="7832271" y="15840075"/>
          <a:ext cx="1454968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14</xdr:col>
      <xdr:colOff>579664</xdr:colOff>
      <xdr:row>81</xdr:row>
      <xdr:rowOff>28575</xdr:rowOff>
    </xdr:from>
    <xdr:to>
      <xdr:col>17</xdr:col>
      <xdr:colOff>95614</xdr:colOff>
      <xdr:row>83</xdr:row>
      <xdr:rowOff>169575</xdr:rowOff>
    </xdr:to>
    <xdr:sp macro="" textlink="">
      <xdr:nvSpPr>
        <xdr:cNvPr id="190" name="Retângulo 189">
          <a:extLst>
            <a:ext uri="{FF2B5EF4-FFF2-40B4-BE49-F238E27FC236}">
              <a16:creationId xmlns:a16="http://schemas.microsoft.com/office/drawing/2014/main" id="{08813E54-D601-4541-B397-8C498BD90269}"/>
            </a:ext>
          </a:extLst>
        </xdr:cNvPr>
        <xdr:cNvSpPr/>
      </xdr:nvSpPr>
      <xdr:spPr>
        <a:xfrm>
          <a:off x="9628414" y="15840075"/>
          <a:ext cx="1461771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12</xdr:col>
      <xdr:colOff>484414</xdr:colOff>
      <xdr:row>84</xdr:row>
      <xdr:rowOff>168049</xdr:rowOff>
    </xdr:from>
    <xdr:to>
      <xdr:col>14</xdr:col>
      <xdr:colOff>238489</xdr:colOff>
      <xdr:row>87</xdr:row>
      <xdr:rowOff>118549</xdr:rowOff>
    </xdr:to>
    <xdr:sp macro="" textlink="">
      <xdr:nvSpPr>
        <xdr:cNvPr id="191" name="Retângulo 190">
          <a:extLst>
            <a:ext uri="{FF2B5EF4-FFF2-40B4-BE49-F238E27FC236}">
              <a16:creationId xmlns:a16="http://schemas.microsoft.com/office/drawing/2014/main" id="{6077531D-64C6-4FEF-9855-DA85F59BA18F}"/>
            </a:ext>
          </a:extLst>
        </xdr:cNvPr>
        <xdr:cNvSpPr/>
      </xdr:nvSpPr>
      <xdr:spPr>
        <a:xfrm>
          <a:off x="7832271" y="16551049"/>
          <a:ext cx="1454968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14</xdr:col>
      <xdr:colOff>579664</xdr:colOff>
      <xdr:row>84</xdr:row>
      <xdr:rowOff>168049</xdr:rowOff>
    </xdr:from>
    <xdr:to>
      <xdr:col>17</xdr:col>
      <xdr:colOff>95614</xdr:colOff>
      <xdr:row>87</xdr:row>
      <xdr:rowOff>118549</xdr:rowOff>
    </xdr:to>
    <xdr:sp macro="" textlink="">
      <xdr:nvSpPr>
        <xdr:cNvPr id="192" name="Retângulo 191">
          <a:extLst>
            <a:ext uri="{FF2B5EF4-FFF2-40B4-BE49-F238E27FC236}">
              <a16:creationId xmlns:a16="http://schemas.microsoft.com/office/drawing/2014/main" id="{E03C375D-8F7B-4BC0-8D08-CBCE8E1F452E}"/>
            </a:ext>
          </a:extLst>
        </xdr:cNvPr>
        <xdr:cNvSpPr/>
      </xdr:nvSpPr>
      <xdr:spPr>
        <a:xfrm>
          <a:off x="9628414" y="16551049"/>
          <a:ext cx="1461771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0</xdr:col>
      <xdr:colOff>598714</xdr:colOff>
      <xdr:row>77</xdr:row>
      <xdr:rowOff>4082</xdr:rowOff>
    </xdr:from>
    <xdr:to>
      <xdr:col>3</xdr:col>
      <xdr:colOff>207193</xdr:colOff>
      <xdr:row>79</xdr:row>
      <xdr:rowOff>145082</xdr:rowOff>
    </xdr:to>
    <xdr:sp macro="" textlink="">
      <xdr:nvSpPr>
        <xdr:cNvPr id="193" name="Retângulo 19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141097F-6EE4-4EE1-B5C2-A63EE755A279}"/>
            </a:ext>
          </a:extLst>
        </xdr:cNvPr>
        <xdr:cNvSpPr/>
      </xdr:nvSpPr>
      <xdr:spPr>
        <a:xfrm>
          <a:off x="598714" y="15053582"/>
          <a:ext cx="1445443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3</xdr:col>
      <xdr:colOff>519793</xdr:colOff>
      <xdr:row>77</xdr:row>
      <xdr:rowOff>4082</xdr:rowOff>
    </xdr:from>
    <xdr:to>
      <xdr:col>6</xdr:col>
      <xdr:colOff>130993</xdr:colOff>
      <xdr:row>79</xdr:row>
      <xdr:rowOff>145082</xdr:rowOff>
    </xdr:to>
    <xdr:sp macro="" textlink="">
      <xdr:nvSpPr>
        <xdr:cNvPr id="194" name="Retângulo 193">
          <a:extLst>
            <a:ext uri="{FF2B5EF4-FFF2-40B4-BE49-F238E27FC236}">
              <a16:creationId xmlns:a16="http://schemas.microsoft.com/office/drawing/2014/main" id="{C2DD502E-5AD1-41E9-8723-158424AB3E57}"/>
            </a:ext>
          </a:extLst>
        </xdr:cNvPr>
        <xdr:cNvSpPr/>
      </xdr:nvSpPr>
      <xdr:spPr>
        <a:xfrm>
          <a:off x="2356757" y="15053582"/>
          <a:ext cx="1448165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6</xdr:col>
      <xdr:colOff>548368</xdr:colOff>
      <xdr:row>77</xdr:row>
      <xdr:rowOff>4082</xdr:rowOff>
    </xdr:from>
    <xdr:to>
      <xdr:col>9</xdr:col>
      <xdr:colOff>159568</xdr:colOff>
      <xdr:row>79</xdr:row>
      <xdr:rowOff>145082</xdr:rowOff>
    </xdr:to>
    <xdr:sp macro="" textlink="">
      <xdr:nvSpPr>
        <xdr:cNvPr id="195" name="Retângulo 194">
          <a:extLst>
            <a:ext uri="{FF2B5EF4-FFF2-40B4-BE49-F238E27FC236}">
              <a16:creationId xmlns:a16="http://schemas.microsoft.com/office/drawing/2014/main" id="{3D5E6782-CAA8-49BB-AA84-DEF4A7362217}"/>
            </a:ext>
          </a:extLst>
        </xdr:cNvPr>
        <xdr:cNvSpPr/>
      </xdr:nvSpPr>
      <xdr:spPr>
        <a:xfrm>
          <a:off x="4222297" y="15053582"/>
          <a:ext cx="1448164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3</xdr:col>
      <xdr:colOff>519793</xdr:colOff>
      <xdr:row>81</xdr:row>
      <xdr:rowOff>4082</xdr:rowOff>
    </xdr:from>
    <xdr:to>
      <xdr:col>6</xdr:col>
      <xdr:colOff>130993</xdr:colOff>
      <xdr:row>83</xdr:row>
      <xdr:rowOff>145082</xdr:rowOff>
    </xdr:to>
    <xdr:sp macro="" textlink="">
      <xdr:nvSpPr>
        <xdr:cNvPr id="196" name="Retângulo 195">
          <a:extLst>
            <a:ext uri="{FF2B5EF4-FFF2-40B4-BE49-F238E27FC236}">
              <a16:creationId xmlns:a16="http://schemas.microsoft.com/office/drawing/2014/main" id="{B730257E-1B0D-418A-8FBE-3468432A9CFF}"/>
            </a:ext>
          </a:extLst>
        </xdr:cNvPr>
        <xdr:cNvSpPr/>
      </xdr:nvSpPr>
      <xdr:spPr>
        <a:xfrm>
          <a:off x="2356757" y="15815582"/>
          <a:ext cx="1448165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6</xdr:col>
      <xdr:colOff>548368</xdr:colOff>
      <xdr:row>81</xdr:row>
      <xdr:rowOff>4082</xdr:rowOff>
    </xdr:from>
    <xdr:to>
      <xdr:col>9</xdr:col>
      <xdr:colOff>159568</xdr:colOff>
      <xdr:row>83</xdr:row>
      <xdr:rowOff>145082</xdr:rowOff>
    </xdr:to>
    <xdr:sp macro="" textlink="">
      <xdr:nvSpPr>
        <xdr:cNvPr id="197" name="Retângulo 196">
          <a:extLst>
            <a:ext uri="{FF2B5EF4-FFF2-40B4-BE49-F238E27FC236}">
              <a16:creationId xmlns:a16="http://schemas.microsoft.com/office/drawing/2014/main" id="{E2432B39-3222-42B3-9230-DE1736BC4528}"/>
            </a:ext>
          </a:extLst>
        </xdr:cNvPr>
        <xdr:cNvSpPr/>
      </xdr:nvSpPr>
      <xdr:spPr>
        <a:xfrm>
          <a:off x="4222297" y="15815582"/>
          <a:ext cx="1448164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0</xdr:col>
      <xdr:colOff>608239</xdr:colOff>
      <xdr:row>85</xdr:row>
      <xdr:rowOff>4082</xdr:rowOff>
    </xdr:from>
    <xdr:to>
      <xdr:col>3</xdr:col>
      <xdr:colOff>216718</xdr:colOff>
      <xdr:row>87</xdr:row>
      <xdr:rowOff>145082</xdr:rowOff>
    </xdr:to>
    <xdr:sp macro="" textlink="">
      <xdr:nvSpPr>
        <xdr:cNvPr id="198" name="Retângulo 197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FB02C90-59A2-4763-8C9B-C82CB96B36E2}"/>
            </a:ext>
          </a:extLst>
        </xdr:cNvPr>
        <xdr:cNvSpPr/>
      </xdr:nvSpPr>
      <xdr:spPr>
        <a:xfrm>
          <a:off x="608239" y="16577582"/>
          <a:ext cx="1445443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3</xdr:col>
      <xdr:colOff>519793</xdr:colOff>
      <xdr:row>85</xdr:row>
      <xdr:rowOff>4082</xdr:rowOff>
    </xdr:from>
    <xdr:to>
      <xdr:col>6</xdr:col>
      <xdr:colOff>130993</xdr:colOff>
      <xdr:row>87</xdr:row>
      <xdr:rowOff>145082</xdr:rowOff>
    </xdr:to>
    <xdr:sp macro="" textlink="">
      <xdr:nvSpPr>
        <xdr:cNvPr id="199" name="Retângulo 198">
          <a:extLst>
            <a:ext uri="{FF2B5EF4-FFF2-40B4-BE49-F238E27FC236}">
              <a16:creationId xmlns:a16="http://schemas.microsoft.com/office/drawing/2014/main" id="{41C217EF-1006-492C-A4E2-9C4B5987AA5D}"/>
            </a:ext>
          </a:extLst>
        </xdr:cNvPr>
        <xdr:cNvSpPr/>
      </xdr:nvSpPr>
      <xdr:spPr>
        <a:xfrm>
          <a:off x="2356757" y="16577582"/>
          <a:ext cx="1448165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6</xdr:col>
      <xdr:colOff>548368</xdr:colOff>
      <xdr:row>85</xdr:row>
      <xdr:rowOff>4082</xdr:rowOff>
    </xdr:from>
    <xdr:to>
      <xdr:col>9</xdr:col>
      <xdr:colOff>159568</xdr:colOff>
      <xdr:row>87</xdr:row>
      <xdr:rowOff>145082</xdr:rowOff>
    </xdr:to>
    <xdr:sp macro="" textlink="">
      <xdr:nvSpPr>
        <xdr:cNvPr id="200" name="Retângulo 199">
          <a:extLst>
            <a:ext uri="{FF2B5EF4-FFF2-40B4-BE49-F238E27FC236}">
              <a16:creationId xmlns:a16="http://schemas.microsoft.com/office/drawing/2014/main" id="{E23631F5-7C2C-4FD8-B2F1-D5F4F45F294C}"/>
            </a:ext>
          </a:extLst>
        </xdr:cNvPr>
        <xdr:cNvSpPr/>
      </xdr:nvSpPr>
      <xdr:spPr>
        <a:xfrm>
          <a:off x="4222297" y="16577582"/>
          <a:ext cx="1448164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0</xdr:col>
      <xdr:colOff>608239</xdr:colOff>
      <xdr:row>81</xdr:row>
      <xdr:rowOff>4082</xdr:rowOff>
    </xdr:from>
    <xdr:to>
      <xdr:col>3</xdr:col>
      <xdr:colOff>216718</xdr:colOff>
      <xdr:row>83</xdr:row>
      <xdr:rowOff>145082</xdr:rowOff>
    </xdr:to>
    <xdr:sp macro="" textlink="">
      <xdr:nvSpPr>
        <xdr:cNvPr id="201" name="Retângulo 200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A0D778E-E319-45CF-99D5-248004EE920F}"/>
            </a:ext>
          </a:extLst>
        </xdr:cNvPr>
        <xdr:cNvSpPr/>
      </xdr:nvSpPr>
      <xdr:spPr>
        <a:xfrm>
          <a:off x="608239" y="15815582"/>
          <a:ext cx="1445443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12</xdr:col>
      <xdr:colOff>527957</xdr:colOff>
      <xdr:row>68</xdr:row>
      <xdr:rowOff>180975</xdr:rowOff>
    </xdr:from>
    <xdr:to>
      <xdr:col>14</xdr:col>
      <xdr:colOff>282032</xdr:colOff>
      <xdr:row>71</xdr:row>
      <xdr:rowOff>131475</xdr:rowOff>
    </xdr:to>
    <xdr:sp macro="" textlink="">
      <xdr:nvSpPr>
        <xdr:cNvPr id="202" name="Retângulo 201">
          <a:extLst>
            <a:ext uri="{FF2B5EF4-FFF2-40B4-BE49-F238E27FC236}">
              <a16:creationId xmlns:a16="http://schemas.microsoft.com/office/drawing/2014/main" id="{84B4959B-99B5-4A90-BB79-D572F4F47A16}"/>
            </a:ext>
          </a:extLst>
        </xdr:cNvPr>
        <xdr:cNvSpPr/>
      </xdr:nvSpPr>
      <xdr:spPr>
        <a:xfrm>
          <a:off x="7875814" y="13515975"/>
          <a:ext cx="1454968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14</xdr:col>
      <xdr:colOff>623207</xdr:colOff>
      <xdr:row>68</xdr:row>
      <xdr:rowOff>180975</xdr:rowOff>
    </xdr:from>
    <xdr:to>
      <xdr:col>17</xdr:col>
      <xdr:colOff>139157</xdr:colOff>
      <xdr:row>71</xdr:row>
      <xdr:rowOff>131475</xdr:rowOff>
    </xdr:to>
    <xdr:sp macro="" textlink="">
      <xdr:nvSpPr>
        <xdr:cNvPr id="203" name="Retângulo 202">
          <a:extLst>
            <a:ext uri="{FF2B5EF4-FFF2-40B4-BE49-F238E27FC236}">
              <a16:creationId xmlns:a16="http://schemas.microsoft.com/office/drawing/2014/main" id="{BDCBC5FB-46A1-4229-BD31-3739DD3690F7}"/>
            </a:ext>
          </a:extLst>
        </xdr:cNvPr>
        <xdr:cNvSpPr/>
      </xdr:nvSpPr>
      <xdr:spPr>
        <a:xfrm>
          <a:off x="9671957" y="13515975"/>
          <a:ext cx="1461771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12</xdr:col>
      <xdr:colOff>527957</xdr:colOff>
      <xdr:row>72</xdr:row>
      <xdr:rowOff>180975</xdr:rowOff>
    </xdr:from>
    <xdr:to>
      <xdr:col>14</xdr:col>
      <xdr:colOff>282032</xdr:colOff>
      <xdr:row>75</xdr:row>
      <xdr:rowOff>131475</xdr:rowOff>
    </xdr:to>
    <xdr:sp macro="" textlink="">
      <xdr:nvSpPr>
        <xdr:cNvPr id="204" name="Retângulo 203">
          <a:extLst>
            <a:ext uri="{FF2B5EF4-FFF2-40B4-BE49-F238E27FC236}">
              <a16:creationId xmlns:a16="http://schemas.microsoft.com/office/drawing/2014/main" id="{D329DCDD-2B01-4050-8310-EA5B6C623197}"/>
            </a:ext>
          </a:extLst>
        </xdr:cNvPr>
        <xdr:cNvSpPr/>
      </xdr:nvSpPr>
      <xdr:spPr>
        <a:xfrm>
          <a:off x="7875814" y="14277975"/>
          <a:ext cx="1454968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14</xdr:col>
      <xdr:colOff>623207</xdr:colOff>
      <xdr:row>72</xdr:row>
      <xdr:rowOff>180975</xdr:rowOff>
    </xdr:from>
    <xdr:to>
      <xdr:col>17</xdr:col>
      <xdr:colOff>139157</xdr:colOff>
      <xdr:row>75</xdr:row>
      <xdr:rowOff>131475</xdr:rowOff>
    </xdr:to>
    <xdr:sp macro="" textlink="">
      <xdr:nvSpPr>
        <xdr:cNvPr id="205" name="Retângulo 204">
          <a:extLst>
            <a:ext uri="{FF2B5EF4-FFF2-40B4-BE49-F238E27FC236}">
              <a16:creationId xmlns:a16="http://schemas.microsoft.com/office/drawing/2014/main" id="{4073DF54-1A59-4536-8639-F53E083CC1E5}"/>
            </a:ext>
          </a:extLst>
        </xdr:cNvPr>
        <xdr:cNvSpPr/>
      </xdr:nvSpPr>
      <xdr:spPr>
        <a:xfrm>
          <a:off x="9671957" y="14277975"/>
          <a:ext cx="1461771" cy="5220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900" b="1"/>
        </a:p>
      </xdr:txBody>
    </xdr:sp>
    <xdr:clientData/>
  </xdr:twoCellAnchor>
  <xdr:twoCellAnchor>
    <xdr:from>
      <xdr:col>0</xdr:col>
      <xdr:colOff>43542</xdr:colOff>
      <xdr:row>80</xdr:row>
      <xdr:rowOff>85734</xdr:rowOff>
    </xdr:from>
    <xdr:to>
      <xdr:col>17</xdr:col>
      <xdr:colOff>576942</xdr:colOff>
      <xdr:row>80</xdr:row>
      <xdr:rowOff>114300</xdr:rowOff>
    </xdr:to>
    <xdr:cxnSp macro="">
      <xdr:nvCxnSpPr>
        <xdr:cNvPr id="206" name="Conector reto 205">
          <a:extLst>
            <a:ext uri="{FF2B5EF4-FFF2-40B4-BE49-F238E27FC236}">
              <a16:creationId xmlns:a16="http://schemas.microsoft.com/office/drawing/2014/main" id="{1ACCC885-3499-47D9-B4CE-78489C00CD18}"/>
            </a:ext>
          </a:extLst>
        </xdr:cNvPr>
        <xdr:cNvCxnSpPr/>
      </xdr:nvCxnSpPr>
      <xdr:spPr>
        <a:xfrm>
          <a:off x="43542" y="15706734"/>
          <a:ext cx="11527971" cy="28566"/>
        </a:xfrm>
        <a:prstGeom prst="line">
          <a:avLst/>
        </a:prstGeom>
        <a:ln w="2857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18</xdr:col>
      <xdr:colOff>561975</xdr:colOff>
      <xdr:row>23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76FB384-CA75-4D1C-AF45-0793A59E7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34775" cy="421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38100</xdr:colOff>
      <xdr:row>1</xdr:row>
      <xdr:rowOff>66675</xdr:rowOff>
    </xdr:from>
    <xdr:to>
      <xdr:col>16</xdr:col>
      <xdr:colOff>38100</xdr:colOff>
      <xdr:row>3</xdr:row>
      <xdr:rowOff>76200</xdr:rowOff>
    </xdr:to>
    <xdr:sp macro="" textlink="">
      <xdr:nvSpPr>
        <xdr:cNvPr id="3" name="Retângulo 2">
          <a:hlinkClick xmlns:r="http://schemas.openxmlformats.org/officeDocument/2006/relationships" r:id="rId2" tooltip="Fluxograma Prospecção A"/>
          <a:extLst>
            <a:ext uri="{FF2B5EF4-FFF2-40B4-BE49-F238E27FC236}">
              <a16:creationId xmlns:a16="http://schemas.microsoft.com/office/drawing/2014/main" id="{5BBAD2B9-B27B-4A48-8A6D-3B67028573F8}"/>
            </a:ext>
          </a:extLst>
        </xdr:cNvPr>
        <xdr:cNvSpPr/>
      </xdr:nvSpPr>
      <xdr:spPr>
        <a:xfrm>
          <a:off x="8572500" y="257175"/>
          <a:ext cx="1219200" cy="390525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 baseline="0"/>
            <a:t>Voltar </a:t>
          </a:r>
          <a:endParaRPr lang="pt-BR" sz="9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7</xdr:col>
      <xdr:colOff>0</xdr:colOff>
      <xdr:row>3</xdr:row>
      <xdr:rowOff>9525</xdr:rowOff>
    </xdr:to>
    <xdr:sp macro="" textlink="">
      <xdr:nvSpPr>
        <xdr:cNvPr id="2" name="Retângulo 1">
          <a:hlinkClick xmlns:r="http://schemas.openxmlformats.org/officeDocument/2006/relationships" r:id="rId1" tooltip="Fluxograma Prospecção A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4219575" y="190500"/>
          <a:ext cx="1219200" cy="390525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 baseline="0"/>
            <a:t>Voltar </a:t>
          </a:r>
          <a:endParaRPr lang="pt-BR" sz="9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66676</xdr:colOff>
      <xdr:row>2</xdr:row>
      <xdr:rowOff>180975</xdr:rowOff>
    </xdr:from>
    <xdr:to>
      <xdr:col>11</xdr:col>
      <xdr:colOff>28575</xdr:colOff>
      <xdr:row>13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</xdr:row>
      <xdr:rowOff>9525</xdr:rowOff>
    </xdr:from>
    <xdr:to>
      <xdr:col>3</xdr:col>
      <xdr:colOff>0</xdr:colOff>
      <xdr:row>13</xdr:row>
      <xdr:rowOff>19050</xdr:rowOff>
    </xdr:to>
    <xdr:sp macro="" textlink="">
      <xdr:nvSpPr>
        <xdr:cNvPr id="5" name="Retângulo 4">
          <a:hlinkClick xmlns:r="http://schemas.openxmlformats.org/officeDocument/2006/relationships" r:id="rId2" tooltip="Fluxograma Prospecção A"/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SpPr/>
      </xdr:nvSpPr>
      <xdr:spPr>
        <a:xfrm>
          <a:off x="609600" y="2371725"/>
          <a:ext cx="1219200" cy="3905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 baseline="0"/>
            <a:t>Entregas</a:t>
          </a:r>
          <a:endParaRPr lang="pt-BR" sz="900" b="1"/>
        </a:p>
      </xdr:txBody>
    </xdr:sp>
    <xdr:clientData/>
  </xdr:twoCellAnchor>
  <xdr:twoCellAnchor>
    <xdr:from>
      <xdr:col>0</xdr:col>
      <xdr:colOff>600075</xdr:colOff>
      <xdr:row>7</xdr:row>
      <xdr:rowOff>9525</xdr:rowOff>
    </xdr:from>
    <xdr:to>
      <xdr:col>2</xdr:col>
      <xdr:colOff>600075</xdr:colOff>
      <xdr:row>9</xdr:row>
      <xdr:rowOff>19050</xdr:rowOff>
    </xdr:to>
    <xdr:sp macro="" textlink="">
      <xdr:nvSpPr>
        <xdr:cNvPr id="7" name="Retângulo 6">
          <a:hlinkClick xmlns:r="http://schemas.openxmlformats.org/officeDocument/2006/relationships" r:id="rId3" tooltip="Fluxograma Prospecção A"/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/>
      </xdr:nvSpPr>
      <xdr:spPr>
        <a:xfrm>
          <a:off x="600075" y="1609725"/>
          <a:ext cx="1219200" cy="3905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Indicadores dos Processos</a:t>
          </a:r>
        </a:p>
      </xdr:txBody>
    </xdr:sp>
    <xdr:clientData/>
  </xdr:twoCellAnchor>
  <xdr:twoCellAnchor>
    <xdr:from>
      <xdr:col>1</xdr:col>
      <xdr:colOff>0</xdr:colOff>
      <xdr:row>3</xdr:row>
      <xdr:rowOff>9525</xdr:rowOff>
    </xdr:from>
    <xdr:to>
      <xdr:col>3</xdr:col>
      <xdr:colOff>0</xdr:colOff>
      <xdr:row>5</xdr:row>
      <xdr:rowOff>19050</xdr:rowOff>
    </xdr:to>
    <xdr:sp macro="" textlink="">
      <xdr:nvSpPr>
        <xdr:cNvPr id="8" name="Retângulo 7">
          <a:hlinkClick xmlns:r="http://schemas.openxmlformats.org/officeDocument/2006/relationships" r:id="rId4" tooltip="Fluxograma Prospecção A"/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SpPr/>
      </xdr:nvSpPr>
      <xdr:spPr>
        <a:xfrm>
          <a:off x="609600" y="847725"/>
          <a:ext cx="1219200" cy="390525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Cronograma de Entregas</a:t>
          </a:r>
        </a:p>
      </xdr:txBody>
    </xdr:sp>
    <xdr:clientData/>
  </xdr:twoCellAnchor>
  <xdr:twoCellAnchor>
    <xdr:from>
      <xdr:col>1</xdr:col>
      <xdr:colOff>0</xdr:colOff>
      <xdr:row>15</xdr:row>
      <xdr:rowOff>19050</xdr:rowOff>
    </xdr:from>
    <xdr:to>
      <xdr:col>3</xdr:col>
      <xdr:colOff>0</xdr:colOff>
      <xdr:row>17</xdr:row>
      <xdr:rowOff>28575</xdr:rowOff>
    </xdr:to>
    <xdr:sp macro="" textlink="">
      <xdr:nvSpPr>
        <xdr:cNvPr id="10" name="Retângulo 9">
          <a:hlinkClick xmlns:r="http://schemas.openxmlformats.org/officeDocument/2006/relationships" r:id="rId5" tooltip="Fluxograma Prospecção A"/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SpPr/>
      </xdr:nvSpPr>
      <xdr:spPr>
        <a:xfrm>
          <a:off x="609600" y="2952750"/>
          <a:ext cx="1219200" cy="390525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 baseline="0"/>
            <a:t>Plano de Ação de Implementação</a:t>
          </a:r>
          <a:endParaRPr lang="pt-BR" sz="900" b="1"/>
        </a:p>
      </xdr:txBody>
    </xdr:sp>
    <xdr:clientData/>
  </xdr:twoCellAnchor>
  <xdr:twoCellAnchor>
    <xdr:from>
      <xdr:col>4</xdr:col>
      <xdr:colOff>47625</xdr:colOff>
      <xdr:row>15</xdr:row>
      <xdr:rowOff>9525</xdr:rowOff>
    </xdr:from>
    <xdr:to>
      <xdr:col>10</xdr:col>
      <xdr:colOff>0</xdr:colOff>
      <xdr:row>27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152400</xdr:rowOff>
    </xdr:from>
    <xdr:to>
      <xdr:col>2</xdr:col>
      <xdr:colOff>1257300</xdr:colOff>
      <xdr:row>0</xdr:row>
      <xdr:rowOff>542925</xdr:rowOff>
    </xdr:to>
    <xdr:sp macro="" textlink="">
      <xdr:nvSpPr>
        <xdr:cNvPr id="2" name="Retângulo 1">
          <a:hlinkClick xmlns:r="http://schemas.openxmlformats.org/officeDocument/2006/relationships" r:id="rId1" tooltip="Fluxograma Prospecção A"/>
          <a:extLst>
            <a:ext uri="{FF2B5EF4-FFF2-40B4-BE49-F238E27FC236}">
              <a16:creationId xmlns:a16="http://schemas.microsoft.com/office/drawing/2014/main" id="{2622EA44-F975-4ABD-9973-204ADCA72EBC}"/>
            </a:ext>
          </a:extLst>
        </xdr:cNvPr>
        <xdr:cNvSpPr/>
      </xdr:nvSpPr>
      <xdr:spPr>
        <a:xfrm>
          <a:off x="809625" y="152400"/>
          <a:ext cx="1219200" cy="390525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 baseline="0"/>
            <a:t>Voltar </a:t>
          </a:r>
          <a:endParaRPr lang="pt-BR" sz="9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971550</xdr:colOff>
      <xdr:row>0</xdr:row>
      <xdr:rowOff>285750</xdr:rowOff>
    </xdr:from>
    <xdr:to>
      <xdr:col>3</xdr:col>
      <xdr:colOff>1085850</xdr:colOff>
      <xdr:row>0</xdr:row>
      <xdr:rowOff>676275</xdr:rowOff>
    </xdr:to>
    <xdr:sp macro="" textlink="">
      <xdr:nvSpPr>
        <xdr:cNvPr id="2" name="Retângulo 1">
          <a:hlinkClick xmlns:r="http://schemas.openxmlformats.org/officeDocument/2006/relationships" r:id="rId1" tooltip="Fluxograma Prospecção A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>
        <a:xfrm>
          <a:off x="1743075" y="285750"/>
          <a:ext cx="1219200" cy="390525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 baseline="0"/>
            <a:t>Voltar </a:t>
          </a:r>
          <a:endParaRPr lang="pt-BR" sz="900" b="1"/>
        </a:p>
      </xdr:txBody>
    </xdr:sp>
    <xdr:clientData/>
  </xdr:twoCellAnchor>
  <xdr:twoCellAnchor>
    <xdr:from>
      <xdr:col>2</xdr:col>
      <xdr:colOff>1012825</xdr:colOff>
      <xdr:row>0</xdr:row>
      <xdr:rowOff>285750</xdr:rowOff>
    </xdr:from>
    <xdr:to>
      <xdr:col>3</xdr:col>
      <xdr:colOff>1127125</xdr:colOff>
      <xdr:row>0</xdr:row>
      <xdr:rowOff>676275</xdr:rowOff>
    </xdr:to>
    <xdr:sp macro="" textlink="">
      <xdr:nvSpPr>
        <xdr:cNvPr id="3" name="Retângulo 2">
          <a:hlinkClick xmlns:r="http://schemas.openxmlformats.org/officeDocument/2006/relationships" r:id="rId1" tooltip="Fluxograma Prospecção A"/>
          <a:extLst>
            <a:ext uri="{FF2B5EF4-FFF2-40B4-BE49-F238E27FC236}">
              <a16:creationId xmlns:a16="http://schemas.microsoft.com/office/drawing/2014/main" id="{172ADFCC-6DA7-4268-AE65-8F3001C87500}"/>
            </a:ext>
          </a:extLst>
        </xdr:cNvPr>
        <xdr:cNvSpPr/>
      </xdr:nvSpPr>
      <xdr:spPr>
        <a:xfrm>
          <a:off x="1743075" y="285750"/>
          <a:ext cx="3194050" cy="390525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 baseline="0"/>
            <a:t>Voltar </a:t>
          </a:r>
          <a:endParaRPr lang="pt-BR" sz="900" b="1"/>
        </a:p>
      </xdr:txBody>
    </xdr:sp>
    <xdr:clientData/>
  </xdr:twoCellAnchor>
  <xdr:twoCellAnchor>
    <xdr:from>
      <xdr:col>4</xdr:col>
      <xdr:colOff>15875</xdr:colOff>
      <xdr:row>0</xdr:row>
      <xdr:rowOff>293688</xdr:rowOff>
    </xdr:from>
    <xdr:to>
      <xdr:col>6</xdr:col>
      <xdr:colOff>189706</xdr:colOff>
      <xdr:row>0</xdr:row>
      <xdr:rowOff>684213</xdr:rowOff>
    </xdr:to>
    <xdr:sp macro="" textlink="">
      <xdr:nvSpPr>
        <xdr:cNvPr id="4" name="Retângulo 3">
          <a:hlinkClick xmlns:r="http://schemas.openxmlformats.org/officeDocument/2006/relationships" r:id="rId2" tooltip="Fluxograma Prospecção A"/>
          <a:extLst>
            <a:ext uri="{FF2B5EF4-FFF2-40B4-BE49-F238E27FC236}">
              <a16:creationId xmlns:a16="http://schemas.microsoft.com/office/drawing/2014/main" id="{9DA26911-9E10-47FF-AB48-3A363B45678B}"/>
            </a:ext>
          </a:extLst>
        </xdr:cNvPr>
        <xdr:cNvSpPr/>
      </xdr:nvSpPr>
      <xdr:spPr>
        <a:xfrm>
          <a:off x="5933281" y="293688"/>
          <a:ext cx="1971675" cy="390525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 baseline="0"/>
            <a:t>Tabela</a:t>
          </a:r>
          <a:endParaRPr lang="pt-BR" sz="9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giselle.faria\AppData\Local\Microsoft\Windows\Temporary%20Internet%20Files\Content.Outlook\6OUIGTYT\1.%20Migrar%20Entidad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dos relacionada"/>
      <sheetName val="DEP"/>
      <sheetName val="Oportunidades de Melhoria"/>
      <sheetName val="Premissas"/>
      <sheetName val="Fluxograma Atual"/>
      <sheetName val="Indicadores Desempenho"/>
      <sheetName val="Fluxograma Redesenhado"/>
      <sheetName val="Fluxo de Operação (etapa1)"/>
      <sheetName val="Fluxo de Operação (etapa2)"/>
      <sheetName val="Fluxo de Operação (etapa3) "/>
      <sheetName val="Fluxo de Operação (novo etapa1)"/>
      <sheetName val="Fluxo de Operação (novo etapa2)"/>
      <sheetName val="Fluxo de Operação (novo etapa3)"/>
      <sheetName val="Oport Melhoria 2"/>
      <sheetName val="PIP"/>
      <sheetName val="Status PIP"/>
      <sheetName val="Backup Fluxograma Conector"/>
      <sheetName val="Caminho crítico"/>
      <sheetName val="De para"/>
      <sheetName val="Milestones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A5" t="str">
            <v>1.1</v>
          </cell>
          <cell r="J5">
            <v>2</v>
          </cell>
        </row>
        <row r="6">
          <cell r="A6" t="str">
            <v>1.2</v>
          </cell>
        </row>
        <row r="7">
          <cell r="A7" t="str">
            <v>1.3</v>
          </cell>
        </row>
        <row r="8">
          <cell r="A8" t="str">
            <v>1.4</v>
          </cell>
        </row>
        <row r="9">
          <cell r="A9">
            <v>2</v>
          </cell>
        </row>
        <row r="10">
          <cell r="A10" t="str">
            <v>2.1</v>
          </cell>
        </row>
        <row r="11">
          <cell r="A11" t="str">
            <v>2.2</v>
          </cell>
        </row>
        <row r="12">
          <cell r="A12">
            <v>3</v>
          </cell>
        </row>
        <row r="13">
          <cell r="A13" t="str">
            <v>3.1</v>
          </cell>
        </row>
        <row r="14">
          <cell r="A14" t="str">
            <v>3.2</v>
          </cell>
        </row>
        <row r="15">
          <cell r="A15">
            <v>4</v>
          </cell>
        </row>
        <row r="16">
          <cell r="A16" t="str">
            <v>4.1</v>
          </cell>
        </row>
        <row r="17">
          <cell r="A17" t="str">
            <v>4.2</v>
          </cell>
        </row>
        <row r="18">
          <cell r="A18" t="str">
            <v>4.3</v>
          </cell>
        </row>
        <row r="19">
          <cell r="A19">
            <v>5</v>
          </cell>
        </row>
        <row r="20">
          <cell r="A20" t="str">
            <v>5.1</v>
          </cell>
        </row>
        <row r="21">
          <cell r="A21" t="str">
            <v>5.2</v>
          </cell>
        </row>
        <row r="22">
          <cell r="A22" t="str">
            <v>5.3</v>
          </cell>
        </row>
        <row r="23">
          <cell r="A23">
            <v>6</v>
          </cell>
        </row>
        <row r="24">
          <cell r="A24" t="str">
            <v>6.1</v>
          </cell>
        </row>
        <row r="25">
          <cell r="A25">
            <v>7</v>
          </cell>
        </row>
        <row r="26">
          <cell r="A26" t="str">
            <v>7.1</v>
          </cell>
        </row>
      </sheetData>
      <sheetData sheetId="15">
        <row r="4">
          <cell r="B4" t="str">
            <v>Não Iniciada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o Pires De Sousa" refreshedDate="44470.730652662038" createdVersion="7" refreshedVersion="7" minRefreshableVersion="3" recordCount="21" xr:uid="{E8D420F8-796E-472D-B4D5-FEA1AC076E24}">
  <cacheSource type="worksheet">
    <worksheetSource ref="B3:Q24" sheet="Cronograma (ISO 37001)  "/>
  </cacheSource>
  <cacheFields count="16">
    <cacheField name="Nº" numFmtId="0">
      <sharedItems containsString="0" containsBlank="1" containsNumber="1" containsInteger="1" minValue="1" maxValue="20"/>
    </cacheField>
    <cacheField name="Processos" numFmtId="0">
      <sharedItems count="48">
        <s v="Atender o Cliente para Manutenção de Frota (Preventiva ou Corretiva)"/>
        <s v="Manutenção Preventiva"/>
        <s v="Licitação (Captação de Oportunidades; Resumo do edital; Aprovação de oportunidade; Precificação; Pregão; Homologação; Gestão de Contratos).    "/>
        <s v="Implantar frota do contrato"/>
        <s v="Desmobilizar veículo (Preparar veículo para venda) Operação"/>
        <s v="Desmobilização (Disponilizar o Ativo p/ venda) Administrativo"/>
        <s v="Receber e aprovar orçamento"/>
        <s v="Gerir Sinistro"/>
        <s v="Cadastrar Fornecedores "/>
        <s v="Controle de avarias"/>
        <s v="Gestão de Contratos"/>
        <s v="Processo de PT"/>
        <s v="Almoxarifado (Recebimento e Entrega de Insumos, Baixas)"/>
        <s v="Faturamento Contratos Operacionais"/>
        <s v="Faturamento Seminovos"/>
        <s v="Contas a Receber Contratos Operacionais"/>
        <s v="Contas a Receber Seminovos"/>
        <s v="Procedimento Fundo Fixo (Cartão coorporativo)"/>
        <s v="Processo de venda de veículos leves para o mercado de atacado, condutores e colaboradores da empresa - Seminovos"/>
        <s v="Publicação de conteúdo no portal da Transparência"/>
        <s v="Revisar as descrições de Cargos &amp; Matriz de competência"/>
        <s v="Atualizar o preço e gerar solicitação de compra " u="1"/>
        <s v="Elaboração de Minutas Contratuais" u="1"/>
        <s v="Recebimento e Ajuizamento de Ações" u="1"/>
        <s v="Publicação de conteúdo no portal da Transparência;" u="1"/>
        <s v="Visitar Filial para entender o Processo da Operação" u="1"/>
        <s v="Controle de Liberação de Acesso no Portal do Cliente" u="1"/>
        <s v="Desmobilizar veículo (Preparar veículo para venda)" u="1"/>
        <s v=" Aprovação de orçamentos - Realizar o levantamento de todos os documentos padrões exigidos (Atualização)" u="1"/>
        <s v="Controle de Multas de Trânsito" u="1"/>
        <s v="Auditoria Externa" u="1"/>
        <s v="Controle de Acessos no Vetor" u="1"/>
        <s v="Atualizar o preço de compra e solicitá-la" u="1"/>
        <s v="Realizar o levantamento de todos os documentos padrões exigidos - Aprovação de orçamentos" u="1"/>
        <s v="Controle de Sinistros Envolvendo Terceiros" u="1"/>
        <s v="Gestão de Fornecedores (Cadastro, Orientações, Restrições) " u="1"/>
        <s v="Processo de venda de veículos leves para o mercado de atacado, condutores e colaboradores da empresa" u="1"/>
        <s v="Identificar com o Caio de SGI, quais os processo e as documentações exigidas na auditoria" u="1"/>
        <s v="Procedimento de desconto em Folha (Multa e Avarias)" u="1"/>
        <s v="Padronização de processo de SSMA e treinamento na Operação" u="1"/>
        <s v=" Cobrança de Avarias aos Clientes e Terceiros" u="1"/>
        <s v="Manutenção Controle de avarias" u="1"/>
        <s v="Auditoria Interna" u="1"/>
        <s v="Backlog Jurídico (SE Suite)" u="1"/>
        <s v="Mobilizar veículo (Entrega do veículo)" u="1"/>
        <s v="Apuração e Discussão de Resultados (Reunião de Resultados)" u="1"/>
        <s v="Acompanhamento Semanal GTF (Vencimento de Contratos, Reajustes, Pendências Financeiras, etc.)" u="1"/>
        <s v="Manutenção e controle de avarias" u="1"/>
      </sharedItems>
    </cacheField>
    <cacheField name="Fase" numFmtId="0">
      <sharedItems containsBlank="1" containsMixedTypes="1" containsNumber="1" containsInteger="1" minValue="1" maxValue="1"/>
    </cacheField>
    <cacheField name="Área Responsável" numFmtId="0">
      <sharedItems/>
    </cacheField>
    <cacheField name="Organograma" numFmtId="14">
      <sharedItems containsDate="1" containsBlank="1" containsMixedTypes="1" minDate="2021-03-30T00:00:00" maxDate="2021-03-31T00:00:00"/>
    </cacheField>
    <cacheField name="Procedimento Macro das atividades/Fluxograma" numFmtId="14">
      <sharedItems containsBlank="1"/>
    </cacheField>
    <cacheField name="Mapeamento de Processos" numFmtId="14">
      <sharedItems containsBlank="1"/>
    </cacheField>
    <cacheField name="FMEA para tratativa de risco" numFmtId="14">
      <sharedItems containsBlank="1"/>
    </cacheField>
    <cacheField name="Controle de informação documental" numFmtId="14">
      <sharedItems containsBlank="1"/>
    </cacheField>
    <cacheField name="Mapa de indicadores" numFmtId="14">
      <sharedItems containsBlank="1"/>
    </cacheField>
    <cacheField name="Plano de treinamento/descrições de cargo" numFmtId="14">
      <sharedItems containsBlank="1"/>
    </cacheField>
    <cacheField name="Inicio" numFmtId="14">
      <sharedItems containsSemiMixedTypes="0" containsNonDate="0" containsDate="1" containsString="0" minDate="2021-03-31T00:00:00" maxDate="2021-10-26T00:00:00"/>
    </cacheField>
    <cacheField name="Término" numFmtId="14">
      <sharedItems containsSemiMixedTypes="0" containsNonDate="0" containsDate="1" containsString="0" minDate="2021-04-12T00:00:00" maxDate="2021-11-17T00:00:00"/>
    </cacheField>
    <cacheField name="Inicio Real" numFmtId="14">
      <sharedItems containsNonDate="0" containsDate="1" containsString="0" containsBlank="1" minDate="2021-03-30T00:00:00" maxDate="2021-09-18T00:00:00"/>
    </cacheField>
    <cacheField name="Término Real" numFmtId="14">
      <sharedItems containsNonDate="0" containsDate="1" containsString="0" containsBlank="1" minDate="2021-05-07T00:00:00" maxDate="2021-08-14T00:00:00"/>
    </cacheField>
    <cacheField name="Status" numFmtId="14">
      <sharedItems count="6">
        <s v="Concluído"/>
        <s v="Atrasado"/>
        <s v="Não Iniciado"/>
        <s v="Iniciar Acompanhamento"/>
        <s v="Em Andamento"/>
        <s v="Não há praz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o Pires De Sousa" refreshedDate="44470.731103935184" createdVersion="7" refreshedVersion="7" minRefreshableVersion="3" recordCount="211" xr:uid="{40ED2F7B-004A-4733-9BD3-84DB033652F0}">
  <cacheSource type="worksheet">
    <worksheetSource ref="B3:L214" sheet="P.Ação Implementação"/>
  </cacheSource>
  <cacheFields count="11">
    <cacheField name="Nº" numFmtId="0">
      <sharedItems containsSemiMixedTypes="0" containsString="0" containsNumber="1" containsInteger="1" minValue="1" maxValue="210"/>
    </cacheField>
    <cacheField name="Processo" numFmtId="0">
      <sharedItems count="39">
        <s v="Licitação (Captação de Oportunidades; Resumo do edital; Aprovação de oportunidade; Precificação; Pregão; Homologação; Gestão de Contratos).    "/>
        <s v="Atualizar o preço e solicitação de compra "/>
        <s v="Implantar frota do contrato"/>
        <s v="Atendimento ao Cliente para Manutenção de Frota - Manutenção"/>
        <s v="Mobilizar veículo (Entrega do veículo)"/>
        <s v="Manutenção Preventiva"/>
        <s v="Desmobilizar veículo (Preparar veículo para venda)"/>
        <s v="Desmobilização (Disponibilizar o Ativo p/ venda) Administrativo"/>
        <s v="Receber e aprovar orçamentos"/>
        <s v="Gerir Sinistros "/>
        <s v="Cadastrar Fornecedores  "/>
        <s v="Controle de avarias"/>
        <s v="Gestão de Contratos"/>
        <s v="Processo de PT"/>
        <s v="Almoxarifado (Recebimento e Entrega de Insumos, Baixas)"/>
        <s v="Publicação de conteúdo no portal da Transparência;"/>
        <s v="Apuração e Discussão de Resultados (Reunião de Resultados)"/>
        <s v="Acompanhamento Semanal GTF (Vencimento de Contratos, Reajustes, Pendências Financeiras, etc.)"/>
        <s v="Backlog Jurídico (SE Suite)"/>
        <s v="Elaboração de Minutas Contratuais"/>
        <s v="Recebimento e Ajuizamento de Ações"/>
        <s v="Processo de venda de veículos leves para o mercado de atacado, condutores e colaboradores da empresa - Seminovos"/>
        <s v="Faturamento Contratos Operacionais - Considerando Faturamento no Vetor"/>
        <s v="Faturamento Contratos Operacionais"/>
        <s v="Contas a Receber Contratos Operacionais"/>
        <s v="Faturamento Seminovos"/>
        <s v="Contas a Receber Seminovos"/>
        <s v="Controle de Multas de Trânsito"/>
        <s v="Padronização de processo de SSMA e treinamento na Operação"/>
        <s v="Procedimento de desconto em Folha (Multa e Avarias)"/>
        <s v="Controle de Acessos no Vetor"/>
        <s v="Controle de Liberação de Acesso no Portal do Cliente"/>
        <s v="Atualizar o preço de compra e solicitá-la" u="1"/>
        <s v="Controle de Sinistros Envolvendo Terceiros" u="1"/>
        <s v="Gestão de Fornecedores (Cadastro, Orientações, Restrições) " u="1"/>
        <s v="Processo de venda de veículos leves para o mercado de atacado, condutores e colaboradores da empresa" u="1"/>
        <s v=" Cobrança de Avarias aos Clientes e Terceiros" u="1"/>
        <s v="Manutenção Controle de avarias" u="1"/>
        <s v="Desmobilização (Disponilizar o Ativo p/ venda) Administrativo" u="1"/>
      </sharedItems>
    </cacheField>
    <cacheField name="Ação" numFmtId="0">
      <sharedItems count="17">
        <s v="Organograma"/>
        <s v="Fluxograma Macro das atividades"/>
        <s v="Mapeamento de processos"/>
        <s v="FMEA para tratativa de Risco"/>
        <s v="Mapa de indicadores"/>
        <s v="Preencher o Controle de informação documentada"/>
        <s v="Plano de treinamento "/>
        <s v="Matriz de Competências (descrições de cargo)"/>
        <s v="Procedimento"/>
        <s v="Plano de treinamento"/>
        <s v="Fluxograma Macro das atividades (Padrão)"/>
        <s v="Indicadores"/>
        <s v="Plano de treinamento /descrições de cargo"/>
        <s v="Matriz de competência /descrições de cargo"/>
        <s v="Plano de treinamento anual - PAT"/>
        <s v="Procediimento"/>
        <s v="Procedimento Macro das atividades/Fluxograma" u="1"/>
      </sharedItems>
    </cacheField>
    <cacheField name="DOCNIX" numFmtId="0">
      <sharedItems containsBlank="1"/>
    </cacheField>
    <cacheField name="Responsável/ facilitador" numFmtId="0">
      <sharedItems containsBlank="1"/>
    </cacheField>
    <cacheField name="Inicio" numFmtId="14">
      <sharedItems containsSemiMixedTypes="0" containsNonDate="0" containsDate="1" containsString="0" minDate="2021-03-30T00:00:00" maxDate="2021-12-15T00:00:00"/>
    </cacheField>
    <cacheField name="Término" numFmtId="14">
      <sharedItems containsSemiMixedTypes="0" containsNonDate="0" containsDate="1" containsString="0" minDate="2021-03-31T00:00:00" maxDate="2021-12-29T00:00:00"/>
    </cacheField>
    <cacheField name="Inicio Real" numFmtId="0">
      <sharedItems containsDate="1" containsBlank="1" containsMixedTypes="1" minDate="2021-03-30T00:00:00" maxDate="2021-09-23T00:00:00"/>
    </cacheField>
    <cacheField name="Término Real" numFmtId="0">
      <sharedItems containsNonDate="0" containsDate="1" containsString="0" containsBlank="1" minDate="2021-03-30T00:00:00" maxDate="2021-10-02T00:00:00"/>
    </cacheField>
    <cacheField name="Status" numFmtId="14">
      <sharedItems count="9">
        <s v="Concluído"/>
        <s v="Atrasado"/>
        <s v="Fase de Desenho do fluxograma concluído"/>
        <s v="Atrasado/ porem iniciado"/>
        <s v="Não Iniciado"/>
        <s v="Iniciar Acompanhamento"/>
        <s v="Não há prazo" u="1"/>
        <s v="Em Andamento" u="1"/>
        <s v="Atrasado/ mas em andamento" u="1"/>
      </sharedItems>
    </cacheField>
    <cacheField name="Observaç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x v="0"/>
    <m/>
    <s v="GTF Operacional - Filial Vila Guilherme"/>
    <s v="Pendente"/>
    <s v="Pendente"/>
    <s v="Pendente"/>
    <s v="Pendente"/>
    <s v="Pendente"/>
    <s v="Pendente"/>
    <s v="Pendente"/>
    <d v="2021-04-20T00:00:00"/>
    <d v="2021-05-06T00:00:00"/>
    <d v="2021-04-08T00:00:00"/>
    <d v="2021-05-28T00:00:00"/>
    <x v="0"/>
  </r>
  <r>
    <n v="2"/>
    <x v="1"/>
    <m/>
    <s v="GTF Operacional - Filial Vila Guilherme"/>
    <s v="Pendente"/>
    <s v="Pendente"/>
    <s v="Pendente"/>
    <s v="Pendente"/>
    <s v="Pendente"/>
    <s v="Pendente"/>
    <s v="Pendente"/>
    <d v="2021-05-06T00:00:00"/>
    <d v="2021-05-22T00:00:00"/>
    <d v="2021-04-08T00:00:00"/>
    <d v="2021-05-07T00:00:00"/>
    <x v="0"/>
  </r>
  <r>
    <n v="3"/>
    <x v="2"/>
    <n v="1"/>
    <s v="Licitação"/>
    <d v="2021-03-30T00:00:00"/>
    <s v="Atualizar/Revisar"/>
    <s v="Atualizar/Revisar"/>
    <s v="Atualizar/Revisar"/>
    <s v="Atualizar/Revisar"/>
    <s v="Atualizar/Revisar"/>
    <s v="Atualizar/Revisar"/>
    <d v="2021-03-31T00:00:00"/>
    <d v="2021-04-12T00:00:00"/>
    <d v="2021-03-31T00:00:00"/>
    <d v="2021-08-09T00:00:00"/>
    <x v="0"/>
  </r>
  <r>
    <n v="4"/>
    <x v="3"/>
    <m/>
    <s v="Implantação/Operação"/>
    <s v="Em elaboração"/>
    <s v="Em andamento"/>
    <s v="Pendente"/>
    <s v="Pendente"/>
    <s v="Pendente"/>
    <s v="Pendente"/>
    <s v="Pendente"/>
    <d v="2021-04-05T00:00:00"/>
    <d v="2021-04-19T00:00:00"/>
    <d v="2021-04-05T00:00:00"/>
    <d v="2021-08-13T00:00:00"/>
    <x v="0"/>
  </r>
  <r>
    <n v="5"/>
    <x v="4"/>
    <s v="Manutenção"/>
    <s v="GTF Operacional - Filial Vila Guilherme"/>
    <s v="Pendente"/>
    <s v="Em elaboração"/>
    <s v="Pendente"/>
    <s v="Pendente"/>
    <s v="Pendente"/>
    <s v="Pendente"/>
    <s v="Pendente"/>
    <d v="2021-06-14T00:00:00"/>
    <d v="2021-06-24T00:00:00"/>
    <d v="2021-03-30T00:00:00"/>
    <m/>
    <x v="1"/>
  </r>
  <r>
    <n v="6"/>
    <x v="5"/>
    <s v="Manutenção"/>
    <s v="Desmobilização"/>
    <s v="Em elaboração"/>
    <s v="Em Validação"/>
    <s v="Pendente"/>
    <s v="Pendente"/>
    <s v="Pendente"/>
    <s v="Pendente"/>
    <s v="Pendente"/>
    <d v="2021-06-17T00:00:00"/>
    <d v="2021-07-01T00:00:00"/>
    <m/>
    <m/>
    <x v="1"/>
  </r>
  <r>
    <n v="7"/>
    <x v="6"/>
    <s v="Manutenção"/>
    <s v="GTF Manutenção"/>
    <s v="Em elaboração"/>
    <s v="Em elaboração"/>
    <s v="Pendente"/>
    <s v="Pendente"/>
    <s v="Pendente"/>
    <s v="Pendente"/>
    <s v="Pendente"/>
    <d v="2021-05-13T00:00:00"/>
    <d v="2021-05-17T00:00:00"/>
    <d v="2021-05-13T00:00:00"/>
    <d v="2021-05-19T00:00:00"/>
    <x v="0"/>
  </r>
  <r>
    <n v="8"/>
    <x v="7"/>
    <m/>
    <s v="GTF Manutenção"/>
    <m/>
    <m/>
    <m/>
    <m/>
    <m/>
    <m/>
    <m/>
    <d v="2021-05-17T00:00:00"/>
    <d v="2021-06-02T00:00:00"/>
    <d v="2021-05-17T00:00:00"/>
    <m/>
    <x v="1"/>
  </r>
  <r>
    <n v="9"/>
    <x v="8"/>
    <s v="Manutenção"/>
    <s v="GTF Manutenção"/>
    <s v="Em elaboração"/>
    <s v="Em elaboração"/>
    <s v="Pendente"/>
    <s v="Pendente"/>
    <s v="Pendente"/>
    <s v="Pendente"/>
    <s v="Pendente"/>
    <d v="2021-06-08T00:00:00"/>
    <d v="2021-06-21T00:00:00"/>
    <d v="2021-06-08T00:00:00"/>
    <d v="2021-06-16T00:00:00"/>
    <x v="0"/>
  </r>
  <r>
    <n v="10"/>
    <x v="9"/>
    <s v="Manutenção"/>
    <s v="GTF Manutenção"/>
    <s v="Em elaboração"/>
    <s v="Em Validação"/>
    <s v="Pendente"/>
    <s v="Pendente"/>
    <s v="Pendente"/>
    <s v="Pendente"/>
    <s v="Pendente"/>
    <d v="2021-06-18T00:00:00"/>
    <d v="2021-06-30T00:00:00"/>
    <d v="2021-06-17T00:00:00"/>
    <m/>
    <x v="1"/>
  </r>
  <r>
    <n v="11"/>
    <x v="10"/>
    <s v="Jurídico"/>
    <s v="Jurídico"/>
    <s v="Pendente"/>
    <s v="Pendente"/>
    <s v="Pendente"/>
    <s v="Pendente"/>
    <s v="Pendente"/>
    <s v="Pendente"/>
    <s v="Pendente"/>
    <d v="2021-07-27T00:00:00"/>
    <d v="2021-08-11T00:00:00"/>
    <d v="2021-07-27T00:00:00"/>
    <m/>
    <x v="1"/>
  </r>
  <r>
    <n v="12"/>
    <x v="11"/>
    <s v="Operação GTF "/>
    <s v="GTF Manutenção"/>
    <s v="Pendente"/>
    <s v="Pendente"/>
    <s v="Pendente"/>
    <s v="Pendente"/>
    <s v="Pendente"/>
    <s v="Pendente"/>
    <s v="Pendente"/>
    <d v="2021-08-02T00:00:00"/>
    <d v="2021-08-16T00:00:00"/>
    <d v="2021-08-09T00:00:00"/>
    <m/>
    <x v="1"/>
  </r>
  <r>
    <n v="13"/>
    <x v="12"/>
    <s v="Operação GTF "/>
    <s v="GTF Operacional - Filial "/>
    <s v="Pendente"/>
    <s v="Pendente"/>
    <s v="Pendente"/>
    <s v="Pendente"/>
    <s v="Pendente"/>
    <s v="Pendente"/>
    <s v="Pendente"/>
    <d v="2021-10-08T00:00:00"/>
    <d v="2021-10-25T00:00:00"/>
    <m/>
    <m/>
    <x v="2"/>
  </r>
  <r>
    <n v="14"/>
    <x v="13"/>
    <s v="Seminovos"/>
    <s v="Financeiro"/>
    <s v="Pendente"/>
    <s v="Pendente"/>
    <s v="Pendente"/>
    <s v="Pendente"/>
    <s v="Pendente"/>
    <s v="Pendente"/>
    <s v="Pendente"/>
    <d v="2021-09-14T00:00:00"/>
    <d v="2021-09-27T00:00:00"/>
    <d v="2021-07-14T00:00:00"/>
    <m/>
    <x v="1"/>
  </r>
  <r>
    <n v="15"/>
    <x v="14"/>
    <s v="Financeiro"/>
    <s v="Financeiro"/>
    <s v="Pendente"/>
    <s v="Pendente"/>
    <s v="Pendente"/>
    <s v="Pendente"/>
    <s v="Pendente"/>
    <s v="Pendente"/>
    <s v="Pendente"/>
    <d v="2021-10-08T00:00:00"/>
    <d v="2021-10-25T00:00:00"/>
    <m/>
    <m/>
    <x v="2"/>
  </r>
  <r>
    <n v="16"/>
    <x v="15"/>
    <s v="Financeiro"/>
    <s v="Financeiro"/>
    <s v="Pendente"/>
    <s v="Pendente"/>
    <s v="Pendente"/>
    <s v="Pendente"/>
    <s v="Pendente"/>
    <s v="Pendente"/>
    <s v="Pendente"/>
    <d v="2021-09-24T00:00:00"/>
    <d v="2021-10-08T00:00:00"/>
    <m/>
    <m/>
    <x v="3"/>
  </r>
  <r>
    <n v="17"/>
    <x v="16"/>
    <s v="Financeiro"/>
    <s v="Financeiro"/>
    <s v="Pendente"/>
    <s v="Pendente"/>
    <s v="Pendente"/>
    <s v="Pendente"/>
    <s v="Pendente"/>
    <s v="Pendente"/>
    <s v="Pendente"/>
    <d v="2021-10-25T00:00:00"/>
    <d v="2021-11-16T00:00:00"/>
    <m/>
    <m/>
    <x v="2"/>
  </r>
  <r>
    <m/>
    <x v="17"/>
    <m/>
    <s v="Financeiro"/>
    <m/>
    <m/>
    <m/>
    <m/>
    <m/>
    <m/>
    <m/>
    <d v="2021-10-08T00:00:00"/>
    <d v="2021-10-25T00:00:00"/>
    <m/>
    <m/>
    <x v="2"/>
  </r>
  <r>
    <n v="18"/>
    <x v="18"/>
    <s v="Administração"/>
    <s v="Seminovos"/>
    <s v="Pendente"/>
    <s v="Pendente"/>
    <s v="Pendente"/>
    <s v="Pendente"/>
    <s v="Pendente"/>
    <s v="Pendente"/>
    <s v="Pendente"/>
    <d v="2021-09-17T00:00:00"/>
    <d v="2021-10-05T00:00:00"/>
    <d v="2021-09-17T00:00:00"/>
    <m/>
    <x v="4"/>
  </r>
  <r>
    <n v="19"/>
    <x v="19"/>
    <m/>
    <s v="Licitação"/>
    <m/>
    <m/>
    <m/>
    <m/>
    <m/>
    <m/>
    <m/>
    <d v="2021-06-04T00:00:00"/>
    <d v="2021-06-21T00:00:00"/>
    <d v="2021-04-09T00:00:00"/>
    <d v="2021-06-25T00:00:00"/>
    <x v="0"/>
  </r>
  <r>
    <n v="20"/>
    <x v="20"/>
    <m/>
    <s v="Gestão de Gente e cultura"/>
    <m/>
    <m/>
    <m/>
    <m/>
    <m/>
    <m/>
    <m/>
    <d v="2021-09-15T00:00:00"/>
    <d v="2021-11-14T00:00:00"/>
    <d v="2021-09-15T00:00:00"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n v="1"/>
    <x v="0"/>
    <x v="0"/>
    <s v="Sim"/>
    <s v="Willian Peres"/>
    <d v="2021-03-30T00:00:00"/>
    <d v="2021-03-31T00:00:00"/>
    <d v="2021-03-30T00:00:00"/>
    <d v="2021-03-30T00:00:00"/>
    <x v="0"/>
    <m/>
  </r>
  <r>
    <n v="2"/>
    <x v="0"/>
    <x v="1"/>
    <s v="Sim"/>
    <s v="Willian Peres"/>
    <d v="2021-04-05T00:00:00"/>
    <d v="2021-04-06T00:00:00"/>
    <d v="2021-04-05T00:00:00"/>
    <d v="2021-04-20T00:00:00"/>
    <x v="0"/>
    <m/>
  </r>
  <r>
    <n v="3"/>
    <x v="0"/>
    <x v="2"/>
    <s v="Sim"/>
    <s v="Willian Peres"/>
    <d v="2021-04-08T00:00:00"/>
    <d v="2021-04-12T00:00:00"/>
    <d v="2021-04-07T00:00:00"/>
    <d v="2021-05-19T00:00:00"/>
    <x v="0"/>
    <m/>
  </r>
  <r>
    <n v="4"/>
    <x v="0"/>
    <x v="3"/>
    <s v="Sim"/>
    <s v="Willian Peres"/>
    <d v="2021-04-08T00:00:00"/>
    <d v="2021-04-13T00:00:00"/>
    <d v="2021-04-26T00:00:00"/>
    <d v="2021-05-19T00:00:00"/>
    <x v="0"/>
    <m/>
  </r>
  <r>
    <n v="5"/>
    <x v="0"/>
    <x v="4"/>
    <s v="Sim"/>
    <s v="Willian Peres"/>
    <d v="2021-04-08T00:00:00"/>
    <d v="2021-04-12T00:00:00"/>
    <d v="2021-04-26T00:00:00"/>
    <d v="2021-04-26T00:00:00"/>
    <x v="0"/>
    <s v="Validado pela licitação/ pendencia  na  linha de aprovação no DOCNIX"/>
  </r>
  <r>
    <n v="6"/>
    <x v="0"/>
    <x v="5"/>
    <s v="Não"/>
    <s v="Willian Peres"/>
    <d v="2021-04-09T00:00:00"/>
    <d v="2021-04-12T00:00:00"/>
    <d v="2021-05-06T00:00:00"/>
    <d v="2021-05-07T00:00:00"/>
    <x v="0"/>
    <m/>
  </r>
  <r>
    <n v="7"/>
    <x v="0"/>
    <x v="6"/>
    <s v="Não"/>
    <s v="Willian Peres"/>
    <d v="2021-04-20T00:00:00"/>
    <d v="2021-04-30T00:00:00"/>
    <d v="2021-04-20T00:00:00"/>
    <d v="2021-08-09T00:00:00"/>
    <x v="0"/>
    <s v="Plano de treinamento para ser preenchido com o cronograma"/>
  </r>
  <r>
    <n v="8"/>
    <x v="0"/>
    <x v="7"/>
    <s v="Não"/>
    <s v="Willian Peres"/>
    <d v="2021-04-20T00:00:00"/>
    <d v="2021-04-30T00:00:00"/>
    <d v="2021-04-20T00:00:00"/>
    <d v="2021-06-02T00:00:00"/>
    <x v="0"/>
    <s v="Ajustes realizados, faltando apenas a Validação do Gerente"/>
  </r>
  <r>
    <n v="9"/>
    <x v="1"/>
    <x v="1"/>
    <s v="Sim"/>
    <s v="Renato Lourenço"/>
    <d v="2021-04-01T00:00:00"/>
    <d v="2021-04-07T00:00:00"/>
    <d v="2021-04-16T00:00:00"/>
    <d v="2021-05-07T00:00:00"/>
    <x v="0"/>
    <s v="Formalização do E-mail com OK"/>
  </r>
  <r>
    <n v="10"/>
    <x v="1"/>
    <x v="2"/>
    <s v="Sim"/>
    <s v="Renato Lourenço"/>
    <d v="2021-04-08T00:00:00"/>
    <d v="2021-04-12T00:00:00"/>
    <d v="2021-04-23T00:00:00"/>
    <d v="2021-05-19T00:00:00"/>
    <x v="0"/>
    <s v="Planilha preenchida - Agora a área já pode subir no DOCNIX"/>
  </r>
  <r>
    <n v="11"/>
    <x v="2"/>
    <x v="0"/>
    <s v="Sim"/>
    <s v="Renato Lourenço"/>
    <d v="2021-04-09T00:00:00"/>
    <d v="2021-04-13T00:00:00"/>
    <d v="2021-04-23T00:00:00"/>
    <d v="2021-04-30T00:00:00"/>
    <x v="0"/>
    <s v="02/08/2021 foi realizado ajustes para adequação das posições"/>
  </r>
  <r>
    <n v="12"/>
    <x v="2"/>
    <x v="1"/>
    <s v="Sim"/>
    <s v="Renato Lourenço"/>
    <d v="2021-04-01T00:00:00"/>
    <d v="2021-04-07T00:00:00"/>
    <d v="2021-04-16T00:00:00"/>
    <d v="2021-05-07T00:00:00"/>
    <x v="0"/>
    <s v="Validado no DOCNIX 02/08/2021"/>
  </r>
  <r>
    <n v="13"/>
    <x v="2"/>
    <x v="2"/>
    <s v="Sim"/>
    <s v="Renato Lourenço"/>
    <d v="2021-04-08T00:00:00"/>
    <d v="2021-04-12T00:00:00"/>
    <d v="2021-04-23T00:00:00"/>
    <d v="2021-08-04T00:00:00"/>
    <x v="0"/>
    <m/>
  </r>
  <r>
    <n v="14"/>
    <x v="2"/>
    <x v="3"/>
    <s v="Sim"/>
    <s v="Renato Lourenço"/>
    <d v="2021-04-08T00:00:00"/>
    <d v="2021-04-12T00:00:00"/>
    <d v="2021-04-30T00:00:00"/>
    <d v="2021-08-04T00:00:00"/>
    <x v="0"/>
    <m/>
  </r>
  <r>
    <n v="15"/>
    <x v="2"/>
    <x v="4"/>
    <s v="Sim"/>
    <s v="Renato Lourenço"/>
    <d v="2021-04-09T00:00:00"/>
    <d v="2021-04-13T00:00:00"/>
    <d v="2021-06-11T00:00:00"/>
    <d v="2021-08-12T00:00:00"/>
    <x v="0"/>
    <m/>
  </r>
  <r>
    <n v="16"/>
    <x v="2"/>
    <x v="5"/>
    <s v="Não"/>
    <s v="Renato Lourenço"/>
    <d v="2021-04-09T00:00:00"/>
    <d v="2021-04-13T00:00:00"/>
    <d v="2021-05-31T00:00:00"/>
    <d v="2021-08-12T00:00:00"/>
    <x v="0"/>
    <s v="Ciclo de Validação no DOCNIX"/>
  </r>
  <r>
    <n v="17"/>
    <x v="2"/>
    <x v="8"/>
    <s v="Sim"/>
    <s v="Renato Lourenço"/>
    <d v="2021-04-09T00:00:00"/>
    <d v="2021-04-13T00:00:00"/>
    <d v="2021-06-15T00:00:00"/>
    <d v="2021-08-09T00:00:00"/>
    <x v="0"/>
    <m/>
  </r>
  <r>
    <n v="18"/>
    <x v="2"/>
    <x v="7"/>
    <s v="Sim"/>
    <s v="Renato Lourenço"/>
    <d v="2021-04-09T00:00:00"/>
    <d v="2021-04-13T00:00:00"/>
    <d v="2021-04-02T00:00:00"/>
    <d v="2021-04-05T00:00:00"/>
    <x v="0"/>
    <m/>
  </r>
  <r>
    <n v="19"/>
    <x v="2"/>
    <x v="9"/>
    <s v="Sim"/>
    <s v="Renato Lourenço"/>
    <d v="2021-04-09T00:00:00"/>
    <d v="2021-04-13T00:00:00"/>
    <d v="2021-08-12T00:00:00"/>
    <d v="2021-08-12T00:00:00"/>
    <x v="0"/>
    <s v="09/08/2021  foi realizado ajustes na descrição de cargos"/>
  </r>
  <r>
    <n v="20"/>
    <x v="3"/>
    <x v="10"/>
    <s v="Sim"/>
    <s v="Paulo Teixeira"/>
    <d v="2021-04-13T00:00:00"/>
    <d v="2021-04-27T00:00:00"/>
    <d v="2021-04-13T00:00:00"/>
    <d v="2021-05-05T00:00:00"/>
    <x v="0"/>
    <m/>
  </r>
  <r>
    <n v="21"/>
    <x v="3"/>
    <x v="1"/>
    <s v="Não"/>
    <s v="Matheus Biazon"/>
    <d v="2021-04-08T00:00:00"/>
    <d v="2021-04-12T00:00:00"/>
    <d v="2021-04-06T00:00:00"/>
    <d v="2021-04-15T00:00:00"/>
    <x v="0"/>
    <s v="Pendencia  na  linha de aprovação no DOCNIX"/>
  </r>
  <r>
    <n v="22"/>
    <x v="3"/>
    <x v="2"/>
    <s v="Sim"/>
    <s v="Matheus Biazon"/>
    <d v="2021-04-20T00:00:00"/>
    <d v="2021-05-07T00:00:00"/>
    <d v="2021-04-06T00:00:00"/>
    <d v="2021-05-07T00:00:00"/>
    <x v="0"/>
    <m/>
  </r>
  <r>
    <n v="23"/>
    <x v="3"/>
    <x v="3"/>
    <s v="Sim"/>
    <s v="Matheus Biazon"/>
    <d v="2021-04-20T00:00:00"/>
    <d v="2021-05-07T00:00:00"/>
    <d v="2021-04-06T00:00:00"/>
    <d v="2021-05-07T00:00:00"/>
    <x v="0"/>
    <m/>
  </r>
  <r>
    <n v="24"/>
    <x v="3"/>
    <x v="4"/>
    <s v="Sim"/>
    <s v="Matheus Biazon"/>
    <d v="2021-04-20T00:00:00"/>
    <d v="2021-05-07T00:00:00"/>
    <d v="2021-04-06T00:00:00"/>
    <d v="2021-05-07T00:00:00"/>
    <x v="0"/>
    <m/>
  </r>
  <r>
    <n v="25"/>
    <x v="3"/>
    <x v="5"/>
    <s v="Não"/>
    <s v="Matheus Biazon"/>
    <d v="2021-04-06T00:00:00"/>
    <d v="2021-04-12T00:00:00"/>
    <d v="2021-04-06T00:00:00"/>
    <d v="2021-04-12T00:00:00"/>
    <x v="0"/>
    <s v="Colocar esses documentos no DOCNIX"/>
  </r>
  <r>
    <n v="26"/>
    <x v="3"/>
    <x v="0"/>
    <s v="Sim"/>
    <s v="Matheus Biazon"/>
    <d v="2021-04-06T00:00:00"/>
    <d v="2021-04-12T00:00:00"/>
    <d v="2021-04-07T00:00:00"/>
    <d v="2021-04-12T00:00:00"/>
    <x v="0"/>
    <m/>
  </r>
  <r>
    <n v="27"/>
    <x v="3"/>
    <x v="8"/>
    <s v="Sim"/>
    <s v="Matheus Biazon"/>
    <d v="2021-05-10T00:00:00"/>
    <d v="2021-05-17T00:00:00"/>
    <d v="2021-05-20T00:00:00"/>
    <d v="2021-05-28T00:00:00"/>
    <x v="0"/>
    <m/>
  </r>
  <r>
    <n v="28"/>
    <x v="4"/>
    <x v="5"/>
    <s v="Não"/>
    <s v="Matheus Biazon"/>
    <d v="2021-04-08T00:00:00"/>
    <d v="2021-04-12T00:00:00"/>
    <d v="2021-04-08T00:00:00"/>
    <d v="2021-04-12T00:00:00"/>
    <x v="0"/>
    <m/>
  </r>
  <r>
    <n v="29"/>
    <x v="4"/>
    <x v="0"/>
    <s v="Sim"/>
    <s v="Matheus Biazon"/>
    <d v="2021-04-08T00:00:00"/>
    <d v="2021-04-12T00:00:00"/>
    <d v="2021-04-07T00:00:00"/>
    <d v="2021-04-12T00:00:00"/>
    <x v="0"/>
    <s v="Pendencia  na  linha de aprovação no DOCNIX"/>
  </r>
  <r>
    <n v="30"/>
    <x v="5"/>
    <x v="1"/>
    <s v="Sim"/>
    <s v="Matheus Biazon"/>
    <d v="2021-04-08T00:00:00"/>
    <d v="2021-04-12T00:00:00"/>
    <d v="2021-04-06T00:00:00"/>
    <d v="2021-04-15T00:00:00"/>
    <x v="0"/>
    <m/>
  </r>
  <r>
    <n v="31"/>
    <x v="5"/>
    <x v="2"/>
    <s v="Sim"/>
    <s v="Matheus Biazon"/>
    <d v="2021-04-20T00:00:00"/>
    <d v="2021-05-06T00:00:00"/>
    <d v="2021-04-06T00:00:00"/>
    <d v="2021-05-07T00:00:00"/>
    <x v="0"/>
    <m/>
  </r>
  <r>
    <n v="32"/>
    <x v="5"/>
    <x v="3"/>
    <s v="Sim"/>
    <s v="Matheus Biazon"/>
    <d v="2021-04-20T00:00:00"/>
    <d v="2021-05-06T00:00:00"/>
    <d v="2021-04-06T00:00:00"/>
    <d v="2021-05-07T00:00:00"/>
    <x v="0"/>
    <m/>
  </r>
  <r>
    <n v="33"/>
    <x v="5"/>
    <x v="4"/>
    <s v="Sim"/>
    <s v="Matheus Biazon"/>
    <d v="2021-04-20T00:00:00"/>
    <d v="2021-05-07T00:00:00"/>
    <d v="2021-04-06T00:00:00"/>
    <d v="2021-05-07T00:00:00"/>
    <x v="0"/>
    <m/>
  </r>
  <r>
    <n v="34"/>
    <x v="5"/>
    <x v="5"/>
    <s v="Não"/>
    <s v="Matheus Biazon"/>
    <d v="2021-04-06T00:00:00"/>
    <d v="2021-04-12T00:00:00"/>
    <d v="2021-04-06T00:00:00"/>
    <d v="2021-04-12T00:00:00"/>
    <x v="0"/>
    <s v="Colocar esses documentos no DOCNIX"/>
  </r>
  <r>
    <n v="35"/>
    <x v="5"/>
    <x v="0"/>
    <s v="Sim"/>
    <s v="Matheus Biazon"/>
    <d v="2021-04-06T00:00:00"/>
    <d v="2021-04-12T00:00:00"/>
    <d v="2021-04-06T00:00:00"/>
    <d v="2021-04-12T00:00:00"/>
    <x v="0"/>
    <m/>
  </r>
  <r>
    <n v="36"/>
    <x v="6"/>
    <x v="1"/>
    <s v="Sim"/>
    <s v="Matheus Biazon"/>
    <d v="2021-04-08T00:00:00"/>
    <d v="2021-04-15T00:00:00"/>
    <d v="2021-04-08T00:00:00"/>
    <d v="2021-04-15T00:00:00"/>
    <x v="0"/>
    <m/>
  </r>
  <r>
    <n v="37"/>
    <x v="6"/>
    <x v="2"/>
    <s v="Sim"/>
    <s v="Matheus Biazon"/>
    <d v="2021-06-14T00:00:00"/>
    <d v="2021-06-16T00:00:00"/>
    <m/>
    <m/>
    <x v="1"/>
    <s v="Dificuldade de disponibilidade do Facilitador da área"/>
  </r>
  <r>
    <n v="38"/>
    <x v="6"/>
    <x v="3"/>
    <s v="Sim"/>
    <s v="Matheus Biazon"/>
    <d v="2021-06-16T00:00:00"/>
    <d v="2021-06-17T00:00:00"/>
    <m/>
    <m/>
    <x v="1"/>
    <s v="Dificuldade de disponibilidade do Facilitador da área"/>
  </r>
  <r>
    <n v="39"/>
    <x v="6"/>
    <x v="4"/>
    <s v="Sim"/>
    <s v="Matheus Biazon"/>
    <d v="2021-06-17T00:00:00"/>
    <d v="2021-06-21T00:00:00"/>
    <m/>
    <m/>
    <x v="1"/>
    <s v="Dificuldade de disponibilidade do Facilitador da área"/>
  </r>
  <r>
    <n v="40"/>
    <x v="6"/>
    <x v="5"/>
    <s v="Não"/>
    <s v="Matheus Biazon"/>
    <d v="2021-04-08T00:00:00"/>
    <d v="2021-04-12T00:00:00"/>
    <d v="2021-04-08T00:00:00"/>
    <d v="2021-04-12T00:00:00"/>
    <x v="0"/>
    <m/>
  </r>
  <r>
    <n v="41"/>
    <x v="6"/>
    <x v="0"/>
    <s v="Sim"/>
    <s v="Matheus Biazon"/>
    <d v="2021-04-08T00:00:00"/>
    <d v="2021-04-12T00:00:00"/>
    <d v="2021-04-07T00:00:00"/>
    <d v="2021-04-12T00:00:00"/>
    <x v="0"/>
    <m/>
  </r>
  <r>
    <n v="42"/>
    <x v="6"/>
    <x v="8"/>
    <s v="Sim"/>
    <s v="Matheus Biazon"/>
    <d v="2021-06-17T00:00:00"/>
    <d v="2021-06-21T00:00:00"/>
    <m/>
    <m/>
    <x v="1"/>
    <s v="Dificuldade de disponibilidade do Facilitador da área"/>
  </r>
  <r>
    <n v="43"/>
    <x v="7"/>
    <x v="1"/>
    <s v="Sim"/>
    <m/>
    <d v="2021-07-01T00:00:00"/>
    <d v="2021-07-19T00:00:00"/>
    <m/>
    <m/>
    <x v="1"/>
    <s v="Dificuldade de disponibilidade do Facilitador da área"/>
  </r>
  <r>
    <n v="44"/>
    <x v="7"/>
    <x v="2"/>
    <s v="Sim"/>
    <m/>
    <d v="2021-07-01T00:00:00"/>
    <d v="2021-07-19T00:00:00"/>
    <m/>
    <m/>
    <x v="1"/>
    <s v="Dificuldade de disponibilidade do Facilitador da área"/>
  </r>
  <r>
    <n v="45"/>
    <x v="7"/>
    <x v="3"/>
    <s v="Sim"/>
    <m/>
    <d v="2021-07-01T00:00:00"/>
    <d v="2021-07-19T00:00:00"/>
    <m/>
    <m/>
    <x v="1"/>
    <s v="Dificuldade de disponibilidade do Facilitador da área"/>
  </r>
  <r>
    <n v="46"/>
    <x v="7"/>
    <x v="4"/>
    <s v="Sim"/>
    <m/>
    <d v="2021-07-01T00:00:00"/>
    <d v="2021-07-19T00:00:00"/>
    <m/>
    <m/>
    <x v="1"/>
    <s v="Dificuldade de disponibilidade do Facilitador da área"/>
  </r>
  <r>
    <n v="47"/>
    <x v="7"/>
    <x v="5"/>
    <s v="Não"/>
    <m/>
    <d v="2021-07-01T00:00:00"/>
    <d v="2021-07-19T00:00:00"/>
    <m/>
    <m/>
    <x v="1"/>
    <s v="Dificuldade de disponibilidade do Facilitador da área"/>
  </r>
  <r>
    <n v="48"/>
    <x v="7"/>
    <x v="0"/>
    <s v="Sim"/>
    <m/>
    <d v="2021-07-01T00:00:00"/>
    <d v="2021-07-19T00:00:00"/>
    <m/>
    <m/>
    <x v="1"/>
    <s v="Dificuldade de disponibilidade do Facilitador da área"/>
  </r>
  <r>
    <n v="49"/>
    <x v="8"/>
    <x v="1"/>
    <s v="Sim"/>
    <s v="Natalia Dorigatti"/>
    <d v="2021-05-13T00:00:00"/>
    <d v="2021-05-17T00:00:00"/>
    <d v="2021-05-13T00:00:00"/>
    <d v="2021-05-19T00:00:00"/>
    <x v="0"/>
    <m/>
  </r>
  <r>
    <n v="50"/>
    <x v="8"/>
    <x v="5"/>
    <s v="Não"/>
    <s v="Natalia Dorigatti"/>
    <d v="2021-05-13T00:00:00"/>
    <d v="2021-05-17T00:00:00"/>
    <d v="2021-05-19T00:00:00"/>
    <d v="2021-05-19T00:00:00"/>
    <x v="0"/>
    <m/>
  </r>
  <r>
    <n v="51"/>
    <x v="8"/>
    <x v="0"/>
    <s v="Sim"/>
    <s v="Natalia Dorigatti"/>
    <d v="2021-05-13T00:00:00"/>
    <d v="2021-05-17T00:00:00"/>
    <d v="2021-05-13T00:00:00"/>
    <d v="2021-05-17T00:00:00"/>
    <x v="0"/>
    <m/>
  </r>
  <r>
    <n v="52"/>
    <x v="8"/>
    <x v="11"/>
    <s v="Sim"/>
    <s v="Natalia Dorigatti"/>
    <d v="2021-05-13T00:00:00"/>
    <d v="2021-05-17T00:00:00"/>
    <d v="2021-05-13T00:00:00"/>
    <d v="2021-05-17T00:00:00"/>
    <x v="0"/>
    <m/>
  </r>
  <r>
    <n v="53"/>
    <x v="9"/>
    <x v="1"/>
    <s v="Sim"/>
    <s v="Natalia Dorigatti"/>
    <d v="2021-05-17T00:00:00"/>
    <d v="2021-05-27T00:00:00"/>
    <d v="2021-05-17T00:00:00"/>
    <d v="2021-05-31T00:00:00"/>
    <x v="0"/>
    <s v="Solicitar aprovação no DOCNIX"/>
  </r>
  <r>
    <n v="54"/>
    <x v="9"/>
    <x v="2"/>
    <s v="Sim"/>
    <s v="Natalia Dorigatti"/>
    <d v="2021-05-21T00:00:00"/>
    <d v="2021-05-28T00:00:00"/>
    <d v="2021-05-21T00:00:00"/>
    <d v="2021-05-28T00:00:00"/>
    <x v="0"/>
    <s v="Solicitar aprovação no DOCNIX"/>
  </r>
  <r>
    <n v="55"/>
    <x v="9"/>
    <x v="3"/>
    <s v="Sim"/>
    <s v="Natalia Dorigatti"/>
    <d v="2021-05-21T00:00:00"/>
    <d v="2021-05-31T00:00:00"/>
    <d v="2021-05-24T00:00:00"/>
    <d v="2021-06-01T00:00:00"/>
    <x v="0"/>
    <s v="Solicitar aprovação no DOCNIX"/>
  </r>
  <r>
    <n v="56"/>
    <x v="9"/>
    <x v="4"/>
    <s v="Sim"/>
    <s v="Natalia Dorigatti"/>
    <d v="2021-05-25T00:00:00"/>
    <d v="2021-05-31T00:00:00"/>
    <d v="2021-05-28T00:00:00"/>
    <m/>
    <x v="1"/>
    <s v="Indicadores propostos, aguardando validação para acrescentar no Mapa de indicadores "/>
  </r>
  <r>
    <n v="57"/>
    <x v="9"/>
    <x v="5"/>
    <s v="Não"/>
    <s v="Natalia Dorigatti"/>
    <d v="2021-05-25T00:00:00"/>
    <d v="2021-05-31T00:00:00"/>
    <d v="2021-05-27T00:00:00"/>
    <d v="2021-06-01T00:00:00"/>
    <x v="0"/>
    <m/>
  </r>
  <r>
    <n v="58"/>
    <x v="9"/>
    <x v="0"/>
    <s v="Sim"/>
    <s v="Natalia Dorigatti"/>
    <d v="2021-05-25T00:00:00"/>
    <d v="2021-05-31T00:00:00"/>
    <d v="2021-05-25T00:00:00"/>
    <m/>
    <x v="1"/>
    <s v="Será utilizado para esse processo o mesmo organograma utilizado no processo de aprovação, mas temos que gerar um no DOCNIX"/>
  </r>
  <r>
    <n v="59"/>
    <x v="9"/>
    <x v="8"/>
    <s v="Sim"/>
    <s v="Natalia Dorigatti"/>
    <d v="2021-05-25T00:00:00"/>
    <d v="2021-05-31T00:00:00"/>
    <d v="2021-05-31T00:00:00"/>
    <m/>
    <x v="1"/>
    <s v="Priorizado os processos que passaram por auditoria, vai impactar prazo de validação, pois o Gestor está de férias"/>
  </r>
  <r>
    <n v="60"/>
    <x v="9"/>
    <x v="6"/>
    <s v="Sim"/>
    <s v="Natalia Dorigatti"/>
    <d v="2021-05-31T00:00:00"/>
    <d v="2021-06-07T00:00:00"/>
    <d v="2021-06-01T00:00:00"/>
    <m/>
    <x v="1"/>
    <s v="Planilha disponibilizada por e-mail"/>
  </r>
  <r>
    <n v="61"/>
    <x v="9"/>
    <x v="7"/>
    <s v="Sim"/>
    <s v="Natalia Dorigatti"/>
    <d v="2021-05-31T00:00:00"/>
    <d v="2021-06-07T00:00:00"/>
    <d v="2021-06-02T00:00:00"/>
    <d v="2021-06-02T00:00:00"/>
    <x v="0"/>
    <m/>
  </r>
  <r>
    <n v="62"/>
    <x v="10"/>
    <x v="1"/>
    <s v="Sim"/>
    <s v="Natalia Dorigatti"/>
    <d v="2021-06-08T00:00:00"/>
    <d v="2021-06-14T00:00:00"/>
    <d v="2021-06-08T00:00:00"/>
    <d v="2021-06-14T00:00:00"/>
    <x v="0"/>
    <m/>
  </r>
  <r>
    <n v="63"/>
    <x v="10"/>
    <x v="2"/>
    <s v="Sim"/>
    <s v="Natalia Dorigatti"/>
    <d v="2021-06-11T00:00:00"/>
    <d v="2021-06-15T00:00:00"/>
    <d v="2021-06-14T00:00:00"/>
    <d v="2021-06-15T00:00:00"/>
    <x v="0"/>
    <m/>
  </r>
  <r>
    <n v="64"/>
    <x v="10"/>
    <x v="3"/>
    <s v="Sim"/>
    <s v="Natalia Dorigatti"/>
    <d v="2021-06-14T00:00:00"/>
    <d v="2021-06-16T00:00:00"/>
    <d v="2021-06-14T00:00:00"/>
    <d v="2021-06-15T00:00:00"/>
    <x v="0"/>
    <m/>
  </r>
  <r>
    <n v="65"/>
    <x v="10"/>
    <x v="4"/>
    <s v="Sim"/>
    <s v="Natalia Dorigatti"/>
    <d v="2021-06-15T00:00:00"/>
    <d v="2021-06-17T00:00:00"/>
    <d v="2021-06-15T00:00:00"/>
    <d v="2021-07-20T00:00:00"/>
    <x v="0"/>
    <m/>
  </r>
  <r>
    <n v="66"/>
    <x v="10"/>
    <x v="5"/>
    <s v="Não"/>
    <s v="Natalia Dorigatti"/>
    <d v="2021-06-10T00:00:00"/>
    <d v="2021-06-17T00:00:00"/>
    <d v="2021-06-08T00:00:00"/>
    <d v="2021-06-09T00:00:00"/>
    <x v="0"/>
    <m/>
  </r>
  <r>
    <n v="67"/>
    <x v="10"/>
    <x v="0"/>
    <s v="Sim"/>
    <s v="Natalia Dorigatti"/>
    <d v="2021-06-15T00:00:00"/>
    <d v="2021-06-21T00:00:00"/>
    <d v="2021-06-15T00:00:00"/>
    <d v="2021-06-15T00:00:00"/>
    <x v="0"/>
    <m/>
  </r>
  <r>
    <n v="68"/>
    <x v="10"/>
    <x v="8"/>
    <s v="Sim"/>
    <s v="Natalia Dorigatti"/>
    <d v="2021-06-15T00:00:00"/>
    <d v="2021-06-21T00:00:00"/>
    <d v="2021-06-16T00:00:00"/>
    <d v="2021-07-22T00:00:00"/>
    <x v="0"/>
    <m/>
  </r>
  <r>
    <n v="69"/>
    <x v="11"/>
    <x v="1"/>
    <s v="Sim"/>
    <s v="Natalia Dorigatti"/>
    <d v="2021-06-18T00:00:00"/>
    <d v="2021-06-23T00:00:00"/>
    <d v="2021-06-17T00:00:00"/>
    <d v="2021-06-25T00:00:00"/>
    <x v="0"/>
    <s v="Enviado para validação p/ importar no DOCNIX"/>
  </r>
  <r>
    <n v="70"/>
    <x v="11"/>
    <x v="2"/>
    <s v="Sim"/>
    <s v="Natalia Dorigatti"/>
    <d v="2021-06-23T00:00:00"/>
    <d v="2021-06-25T00:00:00"/>
    <d v="2021-06-24T00:00:00"/>
    <m/>
    <x v="1"/>
    <s v="Priorizado os processos que passaram por auditoria, vai impactar prazo de validação, pois o Gestor está de férias"/>
  </r>
  <r>
    <n v="71"/>
    <x v="11"/>
    <x v="3"/>
    <s v="Sim"/>
    <s v="Natalia Dorigatti"/>
    <d v="2021-06-24T00:00:00"/>
    <d v="2021-06-28T00:00:00"/>
    <m/>
    <m/>
    <x v="1"/>
    <s v="Priorizado os processos que passaram por auditoria"/>
  </r>
  <r>
    <n v="72"/>
    <x v="11"/>
    <x v="4"/>
    <s v="Sim"/>
    <s v="Natalia Dorigatti"/>
    <d v="2021-06-28T00:00:00"/>
    <d v="2021-06-30T00:00:00"/>
    <m/>
    <m/>
    <x v="1"/>
    <s v="Priorizado os processos que passaram por auditoria"/>
  </r>
  <r>
    <n v="73"/>
    <x v="11"/>
    <x v="5"/>
    <s v="Não"/>
    <s v="Natalia Dorigatti"/>
    <d v="2021-06-28T00:00:00"/>
    <d v="2021-06-29T00:00:00"/>
    <m/>
    <m/>
    <x v="1"/>
    <s v="Priorizado os processos que passaram por auditoria"/>
  </r>
  <r>
    <n v="74"/>
    <x v="11"/>
    <x v="0"/>
    <s v="Sim"/>
    <s v="Natalia Dorigatti"/>
    <d v="2021-06-28T00:00:00"/>
    <d v="2021-06-30T00:00:00"/>
    <m/>
    <m/>
    <x v="1"/>
    <s v="Priorizado os processos que passaram por auditoria"/>
  </r>
  <r>
    <n v="75"/>
    <x v="11"/>
    <x v="8"/>
    <s v="Sim"/>
    <s v="Natalia Dorigatti"/>
    <d v="2021-06-25T00:00:00"/>
    <d v="2021-06-30T00:00:00"/>
    <m/>
    <m/>
    <x v="1"/>
    <s v="Priorizado os processos que passaram por auditoria"/>
  </r>
  <r>
    <n v="76"/>
    <x v="12"/>
    <x v="1"/>
    <s v="Sim"/>
    <s v="Denis alves"/>
    <d v="2021-07-27T00:00:00"/>
    <d v="2021-08-11T00:00:00"/>
    <d v="2021-07-27T00:00:00"/>
    <d v="2021-08-25T00:00:00"/>
    <x v="2"/>
    <s v="Marcar agenda com o Paulo para validar o fluxo e posterior input no DOCNIX"/>
  </r>
  <r>
    <n v="77"/>
    <x v="12"/>
    <x v="2"/>
    <s v="Sim"/>
    <s v="Denis alves"/>
    <d v="2021-08-11T00:00:00"/>
    <d v="2021-08-31T00:00:00"/>
    <m/>
    <m/>
    <x v="1"/>
    <s v="A definir se será necessário fazer todo o processo com os documentos padrão"/>
  </r>
  <r>
    <n v="78"/>
    <x v="12"/>
    <x v="3"/>
    <s v="Sim"/>
    <s v="Denis alves"/>
    <d v="2021-08-11T00:00:00"/>
    <d v="2021-08-31T00:00:00"/>
    <m/>
    <m/>
    <x v="1"/>
    <m/>
  </r>
  <r>
    <n v="79"/>
    <x v="12"/>
    <x v="4"/>
    <s v="Sim"/>
    <s v="Denis alves"/>
    <d v="2021-08-11T00:00:00"/>
    <d v="2021-08-31T00:00:00"/>
    <m/>
    <m/>
    <x v="1"/>
    <m/>
  </r>
  <r>
    <n v="80"/>
    <x v="12"/>
    <x v="5"/>
    <s v="Não"/>
    <s v="Denis alves"/>
    <d v="2021-08-11T00:00:00"/>
    <d v="2021-08-31T00:00:00"/>
    <m/>
    <m/>
    <x v="1"/>
    <m/>
  </r>
  <r>
    <n v="81"/>
    <x v="12"/>
    <x v="0"/>
    <s v="Sim"/>
    <s v="Denis alves"/>
    <d v="2021-08-11T00:00:00"/>
    <d v="2021-08-31T00:00:00"/>
    <m/>
    <m/>
    <x v="1"/>
    <m/>
  </r>
  <r>
    <n v="82"/>
    <x v="12"/>
    <x v="8"/>
    <s v="Sim"/>
    <s v="Denis alves"/>
    <d v="2021-08-11T00:00:00"/>
    <d v="2021-08-31T00:00:00"/>
    <m/>
    <m/>
    <x v="1"/>
    <m/>
  </r>
  <r>
    <n v="83"/>
    <x v="13"/>
    <x v="1"/>
    <s v="Sim"/>
    <s v="Natalia Dorigatti"/>
    <d v="2021-08-09T00:00:00"/>
    <d v="2021-08-13T00:00:00"/>
    <d v="2021-08-13T00:00:00"/>
    <d v="2021-08-26T00:00:00"/>
    <x v="2"/>
    <s v="Enviado para validação e posterior input no DOCNIX"/>
  </r>
  <r>
    <n v="84"/>
    <x v="13"/>
    <x v="2"/>
    <s v="Sim"/>
    <s v="Natalia Dorigatti"/>
    <d v="2021-08-13T00:00:00"/>
    <d v="2021-08-17T00:00:00"/>
    <d v="2021-08-20T00:00:00"/>
    <m/>
    <x v="3"/>
    <s v="Arquivo preenchido, para complemento aguardando finalização do procedimento"/>
  </r>
  <r>
    <n v="85"/>
    <x v="13"/>
    <x v="3"/>
    <s v="Sim"/>
    <s v="Natalia Dorigatti"/>
    <d v="2021-08-13T00:00:00"/>
    <d v="2021-08-17T00:00:00"/>
    <d v="2021-08-20T00:00:00"/>
    <m/>
    <x v="3"/>
    <s v="Arquivo preenchido, para complemento aguardando finalização do procedimento"/>
  </r>
  <r>
    <n v="86"/>
    <x v="13"/>
    <x v="4"/>
    <s v="Sim"/>
    <s v="Natalia Dorigatti"/>
    <d v="2021-08-17T00:00:00"/>
    <d v="2021-08-19T00:00:00"/>
    <d v="2021-08-20T00:00:00"/>
    <m/>
    <x v="3"/>
    <s v="Pendente refinamento p/ input no DOCNIX"/>
  </r>
  <r>
    <n v="87"/>
    <x v="13"/>
    <x v="5"/>
    <s v="Não"/>
    <s v="Natalia Dorigatti"/>
    <d v="2021-08-18T00:00:00"/>
    <d v="2021-08-20T00:00:00"/>
    <d v="2021-08-20T00:00:00"/>
    <m/>
    <x v="3"/>
    <s v="Pendente refinamento p/ input no DOCNIX"/>
  </r>
  <r>
    <n v="88"/>
    <x v="13"/>
    <x v="0"/>
    <s v="Sim"/>
    <s v="Natalia Dorigatti"/>
    <d v="2021-08-18T00:00:00"/>
    <d v="2021-08-20T00:00:00"/>
    <d v="2021-08-20T00:00:00"/>
    <m/>
    <x v="3"/>
    <s v="Pendente input no DOCNIX"/>
  </r>
  <r>
    <n v="89"/>
    <x v="13"/>
    <x v="8"/>
    <s v="Sim"/>
    <s v="Natalia Dorigatti"/>
    <d v="2021-08-13T00:00:00"/>
    <d v="2021-08-23T00:00:00"/>
    <d v="2021-08-10T00:00:00"/>
    <m/>
    <x v="3"/>
    <s v="Fase de refinamento  e estruturação"/>
  </r>
  <r>
    <n v="90"/>
    <x v="14"/>
    <x v="1"/>
    <s v="Sim"/>
    <m/>
    <d v="2021-10-04T00:00:00"/>
    <d v="2021-10-26T00:00:00"/>
    <m/>
    <m/>
    <x v="4"/>
    <s v="Atrasado - outros processos em atraso e está impactando o inicio - esse processo foi um ponto de nãao conformidade na auditoria da Filial Vila Guilherme, seria ideal tratativa dentro desse plano"/>
  </r>
  <r>
    <n v="91"/>
    <x v="14"/>
    <x v="2"/>
    <s v="Sim"/>
    <m/>
    <d v="2021-10-04T00:00:00"/>
    <d v="2021-10-26T00:00:00"/>
    <m/>
    <m/>
    <x v="4"/>
    <m/>
  </r>
  <r>
    <n v="92"/>
    <x v="14"/>
    <x v="3"/>
    <s v="Sim"/>
    <m/>
    <d v="2021-10-04T00:00:00"/>
    <d v="2021-10-26T00:00:00"/>
    <m/>
    <m/>
    <x v="4"/>
    <m/>
  </r>
  <r>
    <n v="93"/>
    <x v="14"/>
    <x v="4"/>
    <s v="Sim"/>
    <m/>
    <d v="2021-10-04T00:00:00"/>
    <d v="2021-10-26T00:00:00"/>
    <m/>
    <m/>
    <x v="4"/>
    <m/>
  </r>
  <r>
    <n v="94"/>
    <x v="14"/>
    <x v="5"/>
    <s v="Não"/>
    <m/>
    <d v="2021-10-04T00:00:00"/>
    <d v="2021-10-26T00:00:00"/>
    <m/>
    <m/>
    <x v="4"/>
    <m/>
  </r>
  <r>
    <n v="95"/>
    <x v="14"/>
    <x v="0"/>
    <s v="Sim"/>
    <m/>
    <d v="2021-10-04T00:00:00"/>
    <d v="2021-10-26T00:00:00"/>
    <m/>
    <m/>
    <x v="4"/>
    <m/>
  </r>
  <r>
    <n v="96"/>
    <x v="14"/>
    <x v="12"/>
    <s v="Sim"/>
    <m/>
    <d v="2021-10-04T00:00:00"/>
    <d v="2021-10-26T00:00:00"/>
    <m/>
    <m/>
    <x v="4"/>
    <m/>
  </r>
  <r>
    <n v="97"/>
    <x v="14"/>
    <x v="13"/>
    <s v="Sim"/>
    <m/>
    <d v="2021-10-04T00:00:00"/>
    <d v="2021-10-26T00:00:00"/>
    <m/>
    <m/>
    <x v="4"/>
    <m/>
  </r>
  <r>
    <n v="98"/>
    <x v="14"/>
    <x v="8"/>
    <s v="Sim"/>
    <m/>
    <d v="2021-10-04T00:00:00"/>
    <d v="2021-10-26T00:00:00"/>
    <m/>
    <m/>
    <x v="4"/>
    <m/>
  </r>
  <r>
    <n v="99"/>
    <x v="15"/>
    <x v="1"/>
    <s v="Sim"/>
    <s v="Juliana Santiago"/>
    <d v="2021-04-06T00:00:00"/>
    <d v="2021-04-15T00:00:00"/>
    <d v="2021-04-09T00:00:00"/>
    <d v="2021-04-09T00:00:00"/>
    <x v="0"/>
    <m/>
  </r>
  <r>
    <n v="100"/>
    <x v="15"/>
    <x v="2"/>
    <s v="Sim"/>
    <s v="Juliana Santiago"/>
    <d v="2021-04-15T00:00:00"/>
    <d v="2021-05-07T00:00:00"/>
    <d v="2021-04-15T00:00:00"/>
    <d v="2021-05-07T00:00:00"/>
    <x v="0"/>
    <m/>
  </r>
  <r>
    <n v="101"/>
    <x v="15"/>
    <x v="3"/>
    <s v="Sim"/>
    <s v="Juliana Santiago"/>
    <d v="2021-05-10T00:00:00"/>
    <d v="2021-05-17T00:00:00"/>
    <d v="2021-05-10T00:00:00"/>
    <d v="2021-05-14T00:00:00"/>
    <x v="0"/>
    <m/>
  </r>
  <r>
    <n v="102"/>
    <x v="15"/>
    <x v="4"/>
    <s v="Sim"/>
    <s v="Juliana Santiago"/>
    <d v="2021-05-14T00:00:00"/>
    <d v="2021-06-09T00:00:00"/>
    <d v="2021-05-14T00:00:00"/>
    <d v="2021-05-14T00:00:00"/>
    <x v="0"/>
    <s v="Ajustar e subir p/ aprovação novamente - parado, pois irá mudar a área responsável"/>
  </r>
  <r>
    <n v="103"/>
    <x v="15"/>
    <x v="5"/>
    <s v="Não"/>
    <s v="Juliana Santiago"/>
    <d v="2021-05-14T00:00:00"/>
    <d v="2021-06-09T00:00:00"/>
    <d v="2021-05-14T00:00:00"/>
    <d v="2021-05-14T00:00:00"/>
    <x v="0"/>
    <m/>
  </r>
  <r>
    <n v="104"/>
    <x v="15"/>
    <x v="0"/>
    <s v="Sim"/>
    <s v="Juliana Santiago"/>
    <d v="2021-04-06T00:00:00"/>
    <d v="2021-04-12T00:00:00"/>
    <d v="2021-04-09T00:00:00"/>
    <d v="2021-04-12T00:00:00"/>
    <x v="0"/>
    <m/>
  </r>
  <r>
    <n v="105"/>
    <x v="15"/>
    <x v="12"/>
    <s v="Não"/>
    <s v="Juliana Santiago"/>
    <d v="2021-05-10T00:00:00"/>
    <d v="2021-05-17T00:00:00"/>
    <d v="2021-05-13T00:00:00"/>
    <d v="2021-05-20T00:00:00"/>
    <x v="0"/>
    <m/>
  </r>
  <r>
    <n v="106"/>
    <x v="15"/>
    <x v="13"/>
    <s v="Não"/>
    <s v="Juliana Santiago"/>
    <d v="2021-05-10T00:00:00"/>
    <d v="2021-05-17T00:00:00"/>
    <d v="2021-05-13T00:00:00"/>
    <d v="2021-05-20T00:00:00"/>
    <x v="0"/>
    <m/>
  </r>
  <r>
    <n v="107"/>
    <x v="15"/>
    <x v="8"/>
    <s v="Sim"/>
    <s v="Juliana Santiago"/>
    <d v="2021-05-28T00:00:00"/>
    <d v="2021-06-20T00:00:00"/>
    <d v="2021-05-28T00:00:00"/>
    <d v="2021-06-25T00:00:00"/>
    <x v="0"/>
    <m/>
  </r>
  <r>
    <n v="108"/>
    <x v="16"/>
    <x v="1"/>
    <s v="Sim"/>
    <m/>
    <d v="2021-10-04T00:00:00"/>
    <d v="2021-10-13T00:00:00"/>
    <m/>
    <m/>
    <x v="4"/>
    <s v="Atrasado - outros processos em atraso e está impactando o inicio"/>
  </r>
  <r>
    <n v="109"/>
    <x v="16"/>
    <x v="2"/>
    <s v="Sim"/>
    <m/>
    <d v="2021-10-04T00:00:00"/>
    <d v="2021-10-13T00:00:00"/>
    <m/>
    <m/>
    <x v="4"/>
    <m/>
  </r>
  <r>
    <n v="110"/>
    <x v="16"/>
    <x v="3"/>
    <s v="Sim"/>
    <m/>
    <d v="2021-10-04T00:00:00"/>
    <d v="2021-10-13T00:00:00"/>
    <m/>
    <m/>
    <x v="4"/>
    <m/>
  </r>
  <r>
    <n v="111"/>
    <x v="16"/>
    <x v="4"/>
    <s v="Sim"/>
    <m/>
    <d v="2021-10-04T00:00:00"/>
    <d v="2021-10-13T00:00:00"/>
    <m/>
    <m/>
    <x v="4"/>
    <m/>
  </r>
  <r>
    <n v="112"/>
    <x v="16"/>
    <x v="5"/>
    <s v="Não"/>
    <m/>
    <d v="2021-10-04T00:00:00"/>
    <d v="2021-10-13T00:00:00"/>
    <s v=" "/>
    <m/>
    <x v="4"/>
    <m/>
  </r>
  <r>
    <n v="113"/>
    <x v="16"/>
    <x v="0"/>
    <s v="Sim"/>
    <m/>
    <d v="2021-10-04T00:00:00"/>
    <d v="2021-10-13T00:00:00"/>
    <m/>
    <m/>
    <x v="4"/>
    <m/>
  </r>
  <r>
    <n v="114"/>
    <x v="17"/>
    <x v="1"/>
    <s v="Sim"/>
    <m/>
    <d v="2021-10-13T00:00:00"/>
    <d v="2021-10-26T00:00:00"/>
    <m/>
    <m/>
    <x v="4"/>
    <m/>
  </r>
  <r>
    <n v="115"/>
    <x v="17"/>
    <x v="2"/>
    <s v="Sim"/>
    <m/>
    <d v="2021-10-13T00:00:00"/>
    <d v="2021-10-26T00:00:00"/>
    <m/>
    <m/>
    <x v="4"/>
    <m/>
  </r>
  <r>
    <n v="116"/>
    <x v="17"/>
    <x v="3"/>
    <s v="Sim"/>
    <m/>
    <d v="2021-10-13T00:00:00"/>
    <d v="2021-10-26T00:00:00"/>
    <m/>
    <m/>
    <x v="4"/>
    <m/>
  </r>
  <r>
    <n v="117"/>
    <x v="17"/>
    <x v="4"/>
    <s v="Sim"/>
    <m/>
    <d v="2021-10-13T00:00:00"/>
    <d v="2021-10-26T00:00:00"/>
    <m/>
    <m/>
    <x v="4"/>
    <m/>
  </r>
  <r>
    <n v="118"/>
    <x v="17"/>
    <x v="5"/>
    <s v="Não"/>
    <m/>
    <d v="2021-10-13T00:00:00"/>
    <d v="2021-10-26T00:00:00"/>
    <m/>
    <m/>
    <x v="4"/>
    <m/>
  </r>
  <r>
    <n v="119"/>
    <x v="17"/>
    <x v="0"/>
    <s v="Sim"/>
    <m/>
    <d v="2021-10-13T00:00:00"/>
    <d v="2021-10-26T00:00:00"/>
    <m/>
    <m/>
    <x v="4"/>
    <m/>
  </r>
  <r>
    <n v="120"/>
    <x v="18"/>
    <x v="1"/>
    <s v="Sim"/>
    <m/>
    <d v="2021-10-26T00:00:00"/>
    <d v="2021-11-04T00:00:00"/>
    <m/>
    <m/>
    <x v="4"/>
    <m/>
  </r>
  <r>
    <n v="121"/>
    <x v="18"/>
    <x v="2"/>
    <s v="Sim"/>
    <m/>
    <d v="2021-10-26T00:00:00"/>
    <d v="2021-11-04T00:00:00"/>
    <m/>
    <m/>
    <x v="4"/>
    <m/>
  </r>
  <r>
    <n v="122"/>
    <x v="18"/>
    <x v="3"/>
    <s v="Sim"/>
    <m/>
    <d v="2021-10-26T00:00:00"/>
    <d v="2021-11-04T00:00:00"/>
    <m/>
    <m/>
    <x v="4"/>
    <m/>
  </r>
  <r>
    <n v="123"/>
    <x v="18"/>
    <x v="4"/>
    <s v="Sim"/>
    <m/>
    <d v="2021-10-26T00:00:00"/>
    <d v="2021-11-04T00:00:00"/>
    <m/>
    <m/>
    <x v="4"/>
    <m/>
  </r>
  <r>
    <n v="124"/>
    <x v="18"/>
    <x v="5"/>
    <s v="Não"/>
    <m/>
    <d v="2021-10-26T00:00:00"/>
    <d v="2021-11-04T00:00:00"/>
    <m/>
    <m/>
    <x v="4"/>
    <m/>
  </r>
  <r>
    <n v="125"/>
    <x v="19"/>
    <x v="0"/>
    <s v="Sim"/>
    <m/>
    <d v="2021-11-17T00:00:00"/>
    <d v="2021-11-30T00:00:00"/>
    <m/>
    <m/>
    <x v="4"/>
    <m/>
  </r>
  <r>
    <n v="126"/>
    <x v="19"/>
    <x v="1"/>
    <s v="Sim"/>
    <m/>
    <d v="2021-11-17T00:00:00"/>
    <d v="2021-11-30T00:00:00"/>
    <m/>
    <m/>
    <x v="4"/>
    <m/>
  </r>
  <r>
    <n v="127"/>
    <x v="19"/>
    <x v="2"/>
    <s v="Sim"/>
    <m/>
    <d v="2021-11-17T00:00:00"/>
    <d v="2021-11-30T00:00:00"/>
    <m/>
    <m/>
    <x v="4"/>
    <m/>
  </r>
  <r>
    <n v="128"/>
    <x v="19"/>
    <x v="3"/>
    <s v="Sim"/>
    <m/>
    <d v="2021-11-17T00:00:00"/>
    <d v="2021-11-30T00:00:00"/>
    <m/>
    <m/>
    <x v="4"/>
    <m/>
  </r>
  <r>
    <n v="129"/>
    <x v="19"/>
    <x v="4"/>
    <s v="Sim"/>
    <m/>
    <d v="2021-11-17T00:00:00"/>
    <d v="2021-11-30T00:00:00"/>
    <m/>
    <m/>
    <x v="4"/>
    <m/>
  </r>
  <r>
    <n v="130"/>
    <x v="19"/>
    <x v="5"/>
    <s v="Não"/>
    <m/>
    <d v="2021-11-17T00:00:00"/>
    <d v="2021-11-30T00:00:00"/>
    <m/>
    <m/>
    <x v="4"/>
    <m/>
  </r>
  <r>
    <n v="131"/>
    <x v="19"/>
    <x v="0"/>
    <s v="Sim"/>
    <m/>
    <d v="2021-11-17T00:00:00"/>
    <d v="2021-11-30T00:00:00"/>
    <m/>
    <m/>
    <x v="4"/>
    <m/>
  </r>
  <r>
    <n v="132"/>
    <x v="20"/>
    <x v="1"/>
    <s v="Sim"/>
    <m/>
    <d v="2021-11-17T00:00:00"/>
    <d v="2021-11-30T00:00:00"/>
    <m/>
    <m/>
    <x v="4"/>
    <m/>
  </r>
  <r>
    <n v="133"/>
    <x v="20"/>
    <x v="2"/>
    <s v="Sim"/>
    <m/>
    <d v="2021-11-17T00:00:00"/>
    <d v="2021-11-30T00:00:00"/>
    <m/>
    <m/>
    <x v="4"/>
    <m/>
  </r>
  <r>
    <n v="134"/>
    <x v="20"/>
    <x v="3"/>
    <s v="Sim"/>
    <m/>
    <d v="2021-11-17T00:00:00"/>
    <d v="2021-11-30T00:00:00"/>
    <m/>
    <m/>
    <x v="4"/>
    <m/>
  </r>
  <r>
    <n v="135"/>
    <x v="20"/>
    <x v="4"/>
    <s v="Sim"/>
    <m/>
    <d v="2021-11-17T00:00:00"/>
    <d v="2021-11-30T00:00:00"/>
    <m/>
    <m/>
    <x v="4"/>
    <m/>
  </r>
  <r>
    <n v="136"/>
    <x v="20"/>
    <x v="5"/>
    <s v="Não"/>
    <m/>
    <d v="2021-11-17T00:00:00"/>
    <d v="2021-11-30T00:00:00"/>
    <m/>
    <m/>
    <x v="4"/>
    <m/>
  </r>
  <r>
    <n v="137"/>
    <x v="20"/>
    <x v="0"/>
    <s v="Sim"/>
    <m/>
    <d v="2021-11-17T00:00:00"/>
    <d v="2021-11-30T00:00:00"/>
    <m/>
    <m/>
    <x v="4"/>
    <m/>
  </r>
  <r>
    <n v="138"/>
    <x v="21"/>
    <x v="1"/>
    <s v="Sim"/>
    <s v="Rafael Bruch/ Rogério Bertoli"/>
    <d v="2021-09-17T00:00:00"/>
    <d v="2021-09-21T00:00:00"/>
    <d v="2021-09-17T00:00:00"/>
    <d v="2021-10-01T00:00:00"/>
    <x v="0"/>
    <s v="Enviado p/ validação - Após, importar no DOCNIX"/>
  </r>
  <r>
    <n v="139"/>
    <x v="21"/>
    <x v="2"/>
    <s v="Sim"/>
    <s v="Rafael Bruch/ Rogério Bertoli"/>
    <d v="2021-09-21T00:00:00"/>
    <d v="2021-09-23T00:00:00"/>
    <m/>
    <m/>
    <x v="1"/>
    <s v="Reunião p/ preenchimento marcada para o dia 01/10"/>
  </r>
  <r>
    <n v="140"/>
    <x v="21"/>
    <x v="3"/>
    <s v="Sim"/>
    <s v="Rafael Bruch"/>
    <d v="2021-09-23T00:00:00"/>
    <d v="2021-09-27T00:00:00"/>
    <m/>
    <m/>
    <x v="1"/>
    <m/>
  </r>
  <r>
    <n v="141"/>
    <x v="21"/>
    <x v="4"/>
    <s v="Sim"/>
    <s v="Rafael Bruch"/>
    <d v="2021-09-27T00:00:00"/>
    <d v="2021-09-29T00:00:00"/>
    <m/>
    <m/>
    <x v="1"/>
    <m/>
  </r>
  <r>
    <n v="142"/>
    <x v="21"/>
    <x v="5"/>
    <s v="Não"/>
    <s v="Rafael Bruch"/>
    <d v="2021-09-28T00:00:00"/>
    <d v="2021-09-30T00:00:00"/>
    <m/>
    <m/>
    <x v="1"/>
    <m/>
  </r>
  <r>
    <n v="143"/>
    <x v="21"/>
    <x v="0"/>
    <s v="Sim"/>
    <s v="Rafael Bruch"/>
    <d v="2021-09-29T00:00:00"/>
    <d v="2021-10-01T00:00:00"/>
    <m/>
    <m/>
    <x v="5"/>
    <s v="Solicitar organograma p/ Sabrina Favero"/>
  </r>
  <r>
    <n v="144"/>
    <x v="21"/>
    <x v="8"/>
    <s v="Sim"/>
    <s v="Rafael Bruch"/>
    <d v="2021-09-27T00:00:00"/>
    <d v="2021-10-05T00:00:00"/>
    <m/>
    <m/>
    <x v="5"/>
    <m/>
  </r>
  <r>
    <n v="145"/>
    <x v="21"/>
    <x v="14"/>
    <s v="Sim"/>
    <s v="Rafael Bruch"/>
    <d v="2021-10-01T00:00:00"/>
    <d v="2021-10-05T00:00:00"/>
    <m/>
    <m/>
    <x v="5"/>
    <s v="Verificar com Varandas se já temos atualizações sobre treinamentos"/>
  </r>
  <r>
    <n v="146"/>
    <x v="21"/>
    <x v="7"/>
    <s v="Sim"/>
    <s v="Rafael Bruch"/>
    <d v="2021-10-01T00:00:00"/>
    <d v="2021-10-05T00:00:00"/>
    <m/>
    <m/>
    <x v="5"/>
    <s v="Solicitar descrição p/ Sabrina Favero"/>
  </r>
  <r>
    <n v="147"/>
    <x v="22"/>
    <x v="1"/>
    <s v="Sim"/>
    <s v="Juliano Siqueira"/>
    <d v="2021-07-14T00:00:00"/>
    <d v="2021-07-26T00:00:00"/>
    <d v="2021-07-14T00:00:00"/>
    <d v="2021-08-02T00:00:00"/>
    <x v="0"/>
    <s v="Fluxo validado pelo executor do processos - pendente input no DOCNIX - Primeira etapa Ok, "/>
  </r>
  <r>
    <n v="147"/>
    <x v="23"/>
    <x v="1"/>
    <s v="Sim"/>
    <s v="Juliano Siqueira"/>
    <d v="2021-09-22T00:00:00"/>
    <d v="2021-09-23T00:00:00"/>
    <d v="2021-09-22T00:00:00"/>
    <m/>
    <x v="1"/>
    <s v="Primeira reunão para desenho, foi realizada no Dia 22/09, coleta de insumos p/ desenho, concluir e enviar para validação"/>
  </r>
  <r>
    <n v="148"/>
    <x v="23"/>
    <x v="2"/>
    <s v="Sim"/>
    <s v="Juliano Siqueira"/>
    <d v="2021-09-22T00:00:00"/>
    <d v="2021-09-23T00:00:00"/>
    <m/>
    <m/>
    <x v="1"/>
    <s v="Apresentado o Docnix para elaboração do arquivo de Mapeamento de Processos"/>
  </r>
  <r>
    <n v="149"/>
    <x v="23"/>
    <x v="3"/>
    <s v="Sim"/>
    <s v="Juliano Siqueira"/>
    <d v="2021-09-23T00:00:00"/>
    <d v="2021-09-23T00:00:00"/>
    <m/>
    <m/>
    <x v="1"/>
    <m/>
  </r>
  <r>
    <n v="150"/>
    <x v="23"/>
    <x v="4"/>
    <s v="Sim"/>
    <s v="Juliano Siqueira"/>
    <d v="2021-09-23T00:00:00"/>
    <d v="2021-09-23T00:00:00"/>
    <m/>
    <m/>
    <x v="1"/>
    <m/>
  </r>
  <r>
    <n v="151"/>
    <x v="23"/>
    <x v="5"/>
    <s v="Não"/>
    <s v="Juliano Siqueira"/>
    <d v="2021-09-23T00:00:00"/>
    <d v="2021-09-23T00:00:00"/>
    <m/>
    <m/>
    <x v="1"/>
    <m/>
  </r>
  <r>
    <n v="152"/>
    <x v="23"/>
    <x v="0"/>
    <s v="Sim"/>
    <s v="Juliano Siqueira"/>
    <d v="2021-09-23T00:00:00"/>
    <d v="2021-09-23T00:00:00"/>
    <m/>
    <m/>
    <x v="1"/>
    <s v="Solicitar organograma p/ Sabrina Favero"/>
  </r>
  <r>
    <n v="153"/>
    <x v="23"/>
    <x v="8"/>
    <m/>
    <s v="Juliano Siqueira"/>
    <d v="2021-09-23T00:00:00"/>
    <d v="2021-09-23T00:00:00"/>
    <m/>
    <m/>
    <x v="1"/>
    <m/>
  </r>
  <r>
    <n v="154"/>
    <x v="23"/>
    <x v="14"/>
    <m/>
    <s v="Juliano Siqueira"/>
    <d v="2021-09-23T00:00:00"/>
    <d v="2021-09-23T00:00:00"/>
    <m/>
    <m/>
    <x v="1"/>
    <m/>
  </r>
  <r>
    <n v="155"/>
    <x v="23"/>
    <x v="7"/>
    <m/>
    <s v="Juliano Siqueira"/>
    <d v="2021-09-23T00:00:00"/>
    <d v="2021-09-23T00:00:00"/>
    <m/>
    <m/>
    <x v="1"/>
    <s v="Solicitar descrição p/ Sabrina Favero"/>
  </r>
  <r>
    <n v="156"/>
    <x v="24"/>
    <x v="1"/>
    <s v="Sim"/>
    <s v="Juliano Siqueira"/>
    <d v="2021-09-24T00:00:00"/>
    <d v="2021-09-29T00:00:00"/>
    <m/>
    <m/>
    <x v="1"/>
    <m/>
  </r>
  <r>
    <n v="157"/>
    <x v="24"/>
    <x v="2"/>
    <s v="Sim"/>
    <s v="Juliano Siqueira"/>
    <d v="2021-09-28T00:00:00"/>
    <d v="2021-09-30T00:00:00"/>
    <m/>
    <m/>
    <x v="1"/>
    <m/>
  </r>
  <r>
    <n v="158"/>
    <x v="24"/>
    <x v="3"/>
    <s v="Sim"/>
    <s v="Juliano Siqueira"/>
    <d v="2021-09-30T00:00:00"/>
    <d v="2021-10-01T00:00:00"/>
    <m/>
    <m/>
    <x v="5"/>
    <m/>
  </r>
  <r>
    <n v="159"/>
    <x v="24"/>
    <x v="4"/>
    <s v="Sim"/>
    <s v="Juliano Siqueira"/>
    <d v="2021-10-04T00:00:00"/>
    <d v="2021-10-06T00:00:00"/>
    <m/>
    <m/>
    <x v="4"/>
    <m/>
  </r>
  <r>
    <n v="160"/>
    <x v="24"/>
    <x v="5"/>
    <s v="Não"/>
    <s v="Juliano Siqueira"/>
    <d v="2021-10-06T00:00:00"/>
    <d v="2021-10-08T00:00:00"/>
    <m/>
    <m/>
    <x v="4"/>
    <m/>
  </r>
  <r>
    <n v="161"/>
    <x v="24"/>
    <x v="8"/>
    <s v="Sim"/>
    <s v="Juliano Siqueira"/>
    <d v="2021-10-31T00:00:00"/>
    <d v="2021-10-08T00:00:00"/>
    <m/>
    <m/>
    <x v="4"/>
    <m/>
  </r>
  <r>
    <n v="162"/>
    <x v="25"/>
    <x v="1"/>
    <s v="Sim"/>
    <s v="Juliano Siqueira"/>
    <d v="2021-10-08T00:00:00"/>
    <d v="2021-10-14T00:00:00"/>
    <m/>
    <m/>
    <x v="4"/>
    <m/>
  </r>
  <r>
    <n v="163"/>
    <x v="25"/>
    <x v="2"/>
    <s v="Sim"/>
    <s v="Juliano Siqueira"/>
    <d v="2021-10-14T00:00:00"/>
    <d v="2021-10-18T00:00:00"/>
    <m/>
    <m/>
    <x v="4"/>
    <m/>
  </r>
  <r>
    <n v="164"/>
    <x v="25"/>
    <x v="3"/>
    <s v="Sim"/>
    <s v="Juliano Siqueira"/>
    <d v="2021-10-18T00:00:00"/>
    <d v="2021-10-20T00:00:00"/>
    <m/>
    <m/>
    <x v="4"/>
    <m/>
  </r>
  <r>
    <n v="165"/>
    <x v="25"/>
    <x v="4"/>
    <s v="Sim"/>
    <s v="Juliano Siqueira"/>
    <d v="2021-10-20T00:00:00"/>
    <d v="2021-10-22T00:00:00"/>
    <m/>
    <m/>
    <x v="4"/>
    <m/>
  </r>
  <r>
    <n v="166"/>
    <x v="25"/>
    <x v="5"/>
    <s v="Não"/>
    <s v="Juliano Siqueira"/>
    <d v="2021-10-22T00:00:00"/>
    <d v="2021-10-25T00:00:00"/>
    <m/>
    <m/>
    <x v="4"/>
    <m/>
  </r>
  <r>
    <n v="167"/>
    <x v="25"/>
    <x v="0"/>
    <s v="Sim"/>
    <s v="Juliano Siqueira"/>
    <d v="2021-10-22T00:00:00"/>
    <d v="2021-10-25T00:00:00"/>
    <m/>
    <m/>
    <x v="4"/>
    <m/>
  </r>
  <r>
    <n v="168"/>
    <x v="25"/>
    <x v="8"/>
    <s v="Sim"/>
    <s v="Juliano Siqueira"/>
    <d v="2021-10-15T00:00:00"/>
    <d v="2021-10-25T00:00:00"/>
    <m/>
    <m/>
    <x v="4"/>
    <m/>
  </r>
  <r>
    <n v="169"/>
    <x v="26"/>
    <x v="1"/>
    <s v="Sim"/>
    <s v="Juliano Siqueira"/>
    <d v="2021-10-25T00:00:00"/>
    <d v="2021-10-28T00:00:00"/>
    <m/>
    <m/>
    <x v="4"/>
    <m/>
  </r>
  <r>
    <n v="170"/>
    <x v="26"/>
    <x v="2"/>
    <s v="Sim"/>
    <s v="Juliano Siqueira"/>
    <d v="2021-10-28T00:00:00"/>
    <d v="2021-11-01T00:00:00"/>
    <m/>
    <m/>
    <x v="4"/>
    <m/>
  </r>
  <r>
    <n v="171"/>
    <x v="26"/>
    <x v="3"/>
    <s v="Sim"/>
    <s v="Juliano Siqueira"/>
    <d v="2021-11-03T00:00:00"/>
    <d v="2021-11-05T00:00:00"/>
    <m/>
    <m/>
    <x v="4"/>
    <m/>
  </r>
  <r>
    <n v="172"/>
    <x v="26"/>
    <x v="4"/>
    <s v="Sim"/>
    <s v="Juliano Siqueira"/>
    <d v="2021-11-05T00:00:00"/>
    <d v="2021-11-09T00:00:00"/>
    <m/>
    <m/>
    <x v="4"/>
    <m/>
  </r>
  <r>
    <n v="173"/>
    <x v="26"/>
    <x v="5"/>
    <s v="Não"/>
    <s v="Juliano Siqueira"/>
    <d v="2021-11-09T00:00:00"/>
    <d v="2021-11-11T00:00:00"/>
    <m/>
    <m/>
    <x v="4"/>
    <m/>
  </r>
  <r>
    <n v="174"/>
    <x v="26"/>
    <x v="0"/>
    <s v="Sim"/>
    <s v="Juliano Siqueira"/>
    <d v="2021-11-11T00:00:00"/>
    <d v="2021-11-12T00:00:00"/>
    <m/>
    <m/>
    <x v="4"/>
    <m/>
  </r>
  <r>
    <n v="175"/>
    <x v="26"/>
    <x v="15"/>
    <s v="Sim"/>
    <s v="Juliano Siqueira"/>
    <d v="2021-11-03T00:00:00"/>
    <d v="2021-11-16T00:00:00"/>
    <m/>
    <m/>
    <x v="4"/>
    <m/>
  </r>
  <r>
    <n v="176"/>
    <x v="27"/>
    <x v="1"/>
    <s v="Sim"/>
    <m/>
    <d v="2021-11-16T00:00:00"/>
    <d v="2021-11-19T00:00:00"/>
    <m/>
    <m/>
    <x v="4"/>
    <m/>
  </r>
  <r>
    <n v="177"/>
    <x v="27"/>
    <x v="2"/>
    <s v="Sim"/>
    <m/>
    <d v="2021-11-18T00:00:00"/>
    <d v="2021-11-22T00:00:00"/>
    <m/>
    <m/>
    <x v="4"/>
    <m/>
  </r>
  <r>
    <n v="178"/>
    <x v="27"/>
    <x v="3"/>
    <s v="Sim"/>
    <m/>
    <d v="2021-11-22T00:00:00"/>
    <d v="2021-11-24T00:00:00"/>
    <m/>
    <m/>
    <x v="4"/>
    <m/>
  </r>
  <r>
    <n v="179"/>
    <x v="27"/>
    <x v="4"/>
    <s v="Sim"/>
    <m/>
    <d v="2021-11-24T00:00:00"/>
    <d v="2021-11-26T00:00:00"/>
    <m/>
    <m/>
    <x v="4"/>
    <m/>
  </r>
  <r>
    <n v="180"/>
    <x v="27"/>
    <x v="5"/>
    <s v="Não"/>
    <m/>
    <d v="2021-11-26T00:00:00"/>
    <d v="2021-11-29T00:00:00"/>
    <m/>
    <m/>
    <x v="4"/>
    <m/>
  </r>
  <r>
    <n v="181"/>
    <x v="27"/>
    <x v="0"/>
    <s v="Sim"/>
    <m/>
    <d v="2021-11-29T00:00:00"/>
    <d v="2021-11-30T00:00:00"/>
    <m/>
    <m/>
    <x v="4"/>
    <m/>
  </r>
  <r>
    <n v="182"/>
    <x v="27"/>
    <x v="8"/>
    <s v="Sim"/>
    <m/>
    <d v="2021-11-29T00:00:00"/>
    <d v="2021-11-30T00:00:00"/>
    <m/>
    <m/>
    <x v="4"/>
    <m/>
  </r>
  <r>
    <n v="183"/>
    <x v="28"/>
    <x v="1"/>
    <s v="Sim"/>
    <m/>
    <d v="2021-11-30T00:00:00"/>
    <d v="2021-12-14T00:00:00"/>
    <m/>
    <m/>
    <x v="4"/>
    <m/>
  </r>
  <r>
    <n v="184"/>
    <x v="28"/>
    <x v="2"/>
    <s v="Sim"/>
    <m/>
    <d v="2021-11-30T00:00:00"/>
    <d v="2021-12-14T00:00:00"/>
    <m/>
    <m/>
    <x v="4"/>
    <m/>
  </r>
  <r>
    <n v="185"/>
    <x v="28"/>
    <x v="3"/>
    <s v="Sim"/>
    <m/>
    <d v="2021-11-30T00:00:00"/>
    <d v="2021-12-14T00:00:00"/>
    <m/>
    <m/>
    <x v="4"/>
    <m/>
  </r>
  <r>
    <n v="186"/>
    <x v="28"/>
    <x v="4"/>
    <s v="Sim"/>
    <m/>
    <d v="2021-11-30T00:00:00"/>
    <d v="2021-12-14T00:00:00"/>
    <m/>
    <m/>
    <x v="4"/>
    <m/>
  </r>
  <r>
    <n v="187"/>
    <x v="28"/>
    <x v="5"/>
    <s v="Não"/>
    <m/>
    <d v="2021-11-30T00:00:00"/>
    <d v="2021-12-14T00:00:00"/>
    <m/>
    <m/>
    <x v="4"/>
    <m/>
  </r>
  <r>
    <n v="188"/>
    <x v="28"/>
    <x v="12"/>
    <s v="Sim"/>
    <m/>
    <d v="2021-11-30T00:00:00"/>
    <d v="2021-12-14T00:00:00"/>
    <m/>
    <m/>
    <x v="4"/>
    <m/>
  </r>
  <r>
    <n v="189"/>
    <x v="28"/>
    <x v="13"/>
    <s v="Não"/>
    <m/>
    <d v="2021-11-30T00:00:00"/>
    <d v="2021-12-14T00:00:00"/>
    <m/>
    <m/>
    <x v="4"/>
    <m/>
  </r>
  <r>
    <n v="190"/>
    <x v="28"/>
    <x v="8"/>
    <s v="Não"/>
    <m/>
    <d v="2021-11-30T00:00:00"/>
    <d v="2021-12-14T00:00:00"/>
    <m/>
    <m/>
    <x v="4"/>
    <m/>
  </r>
  <r>
    <n v="191"/>
    <x v="28"/>
    <x v="0"/>
    <s v="Sim"/>
    <m/>
    <d v="2021-11-30T00:00:00"/>
    <d v="2021-12-14T00:00:00"/>
    <m/>
    <m/>
    <x v="4"/>
    <m/>
  </r>
  <r>
    <n v="192"/>
    <x v="29"/>
    <x v="1"/>
    <s v="Sim"/>
    <m/>
    <d v="2021-12-14T00:00:00"/>
    <d v="2021-12-28T00:00:00"/>
    <m/>
    <m/>
    <x v="4"/>
    <m/>
  </r>
  <r>
    <n v="193"/>
    <x v="29"/>
    <x v="2"/>
    <s v="Sim"/>
    <m/>
    <d v="2021-12-14T00:00:00"/>
    <d v="2021-12-28T00:00:00"/>
    <m/>
    <m/>
    <x v="4"/>
    <m/>
  </r>
  <r>
    <n v="194"/>
    <x v="29"/>
    <x v="3"/>
    <s v="Sim"/>
    <m/>
    <d v="2021-12-14T00:00:00"/>
    <d v="2021-12-28T00:00:00"/>
    <m/>
    <m/>
    <x v="4"/>
    <m/>
  </r>
  <r>
    <n v="195"/>
    <x v="29"/>
    <x v="4"/>
    <s v="Sim"/>
    <m/>
    <d v="2021-12-14T00:00:00"/>
    <d v="2021-12-28T00:00:00"/>
    <m/>
    <m/>
    <x v="4"/>
    <m/>
  </r>
  <r>
    <n v="196"/>
    <x v="29"/>
    <x v="5"/>
    <s v="Não"/>
    <m/>
    <d v="2021-12-14T00:00:00"/>
    <d v="2021-12-28T00:00:00"/>
    <m/>
    <m/>
    <x v="4"/>
    <m/>
  </r>
  <r>
    <n v="197"/>
    <x v="29"/>
    <x v="0"/>
    <s v="Sim"/>
    <m/>
    <d v="2021-12-14T00:00:00"/>
    <d v="2021-12-28T00:00:00"/>
    <m/>
    <m/>
    <x v="4"/>
    <m/>
  </r>
  <r>
    <n v="198"/>
    <x v="29"/>
    <x v="8"/>
    <s v="Sim"/>
    <m/>
    <d v="2021-12-14T00:00:00"/>
    <d v="2021-12-28T00:00:00"/>
    <m/>
    <m/>
    <x v="4"/>
    <m/>
  </r>
  <r>
    <n v="199"/>
    <x v="30"/>
    <x v="1"/>
    <s v="Sim"/>
    <s v="Rony Vieira"/>
    <d v="2021-11-22T00:00:00"/>
    <d v="2021-12-06T00:00:00"/>
    <m/>
    <m/>
    <x v="4"/>
    <m/>
  </r>
  <r>
    <n v="200"/>
    <x v="30"/>
    <x v="2"/>
    <s v="Sim"/>
    <s v="Rony Vieira"/>
    <d v="2021-11-22T00:00:00"/>
    <d v="2021-12-06T00:00:00"/>
    <m/>
    <m/>
    <x v="4"/>
    <m/>
  </r>
  <r>
    <n v="201"/>
    <x v="30"/>
    <x v="3"/>
    <s v="Sim"/>
    <s v="Rony Vieira"/>
    <d v="2021-11-22T00:00:00"/>
    <d v="2021-12-06T00:00:00"/>
    <m/>
    <m/>
    <x v="4"/>
    <m/>
  </r>
  <r>
    <n v="202"/>
    <x v="30"/>
    <x v="4"/>
    <s v="Sim"/>
    <s v="Rony Vieira"/>
    <d v="2021-11-22T00:00:00"/>
    <d v="2021-12-06T00:00:00"/>
    <m/>
    <m/>
    <x v="4"/>
    <m/>
  </r>
  <r>
    <n v="203"/>
    <x v="30"/>
    <x v="5"/>
    <s v="Não"/>
    <s v="Rony Vieira"/>
    <d v="2021-11-22T00:00:00"/>
    <d v="2021-12-06T00:00:00"/>
    <m/>
    <m/>
    <x v="4"/>
    <m/>
  </r>
  <r>
    <n v="204"/>
    <x v="30"/>
    <x v="0"/>
    <s v="Sim"/>
    <s v="Rony Vieira"/>
    <d v="2021-11-22T00:00:00"/>
    <d v="2021-12-06T00:00:00"/>
    <m/>
    <m/>
    <x v="4"/>
    <m/>
  </r>
  <r>
    <n v="205"/>
    <x v="31"/>
    <x v="1"/>
    <s v="Sim"/>
    <s v="Rony Vieira"/>
    <d v="2021-12-06T00:00:00"/>
    <d v="2021-12-20T00:00:00"/>
    <m/>
    <m/>
    <x v="4"/>
    <m/>
  </r>
  <r>
    <n v="206"/>
    <x v="31"/>
    <x v="2"/>
    <s v="Sim"/>
    <s v="Rony Vieira"/>
    <d v="2021-12-06T00:00:00"/>
    <d v="2021-12-20T00:00:00"/>
    <m/>
    <m/>
    <x v="4"/>
    <m/>
  </r>
  <r>
    <n v="207"/>
    <x v="31"/>
    <x v="3"/>
    <s v="Sim"/>
    <s v="Rony Vieira"/>
    <d v="2021-12-06T00:00:00"/>
    <d v="2021-12-20T00:00:00"/>
    <m/>
    <m/>
    <x v="4"/>
    <m/>
  </r>
  <r>
    <n v="208"/>
    <x v="31"/>
    <x v="4"/>
    <s v="Sim"/>
    <s v="Rony Vieira"/>
    <d v="2021-12-06T00:00:00"/>
    <d v="2021-12-20T00:00:00"/>
    <m/>
    <m/>
    <x v="4"/>
    <m/>
  </r>
  <r>
    <n v="209"/>
    <x v="31"/>
    <x v="5"/>
    <s v="Não"/>
    <s v="Rony Vieira"/>
    <d v="2021-12-06T00:00:00"/>
    <d v="2021-12-20T00:00:00"/>
    <m/>
    <m/>
    <x v="4"/>
    <m/>
  </r>
  <r>
    <n v="210"/>
    <x v="31"/>
    <x v="0"/>
    <s v="Sim"/>
    <s v="Rony Vieira"/>
    <d v="2021-12-06T00:00:00"/>
    <d v="2021-12-20T00:00:00"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8BF6B4-5FED-4EB6-8037-92C18D5DF244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Status">
  <location ref="A3:B26" firstHeaderRow="1" firstDataRow="1" firstDataCol="1"/>
  <pivotFields count="16">
    <pivotField showAll="0"/>
    <pivotField axis="axisRow" dataField="1" multipleItemSelectionAllowed="1" showAll="0">
      <items count="49">
        <item m="1" x="40"/>
        <item m="1" x="46"/>
        <item x="12"/>
        <item m="1" x="45"/>
        <item x="0"/>
        <item m="1" x="32"/>
        <item m="1" x="43"/>
        <item x="15"/>
        <item x="16"/>
        <item m="1" x="31"/>
        <item m="1" x="26"/>
        <item m="1" x="29"/>
        <item m="1" x="34"/>
        <item x="5"/>
        <item m="1" x="27"/>
        <item m="1" x="22"/>
        <item x="13"/>
        <item x="14"/>
        <item x="10"/>
        <item m="1" x="35"/>
        <item m="1" x="37"/>
        <item x="3"/>
        <item x="2"/>
        <item m="1" x="41"/>
        <item x="1"/>
        <item m="1" x="44"/>
        <item m="1" x="39"/>
        <item m="1" x="38"/>
        <item m="1" x="36"/>
        <item m="1" x="24"/>
        <item m="1" x="33"/>
        <item m="1" x="23"/>
        <item m="1" x="25"/>
        <item m="1" x="47"/>
        <item m="1" x="28"/>
        <item x="4"/>
        <item m="1" x="21"/>
        <item x="6"/>
        <item x="7"/>
        <item x="9"/>
        <item x="8"/>
        <item x="11"/>
        <item m="1" x="42"/>
        <item m="1" x="30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4"/>
        <item m="1" x="5"/>
        <item sd="0" x="2"/>
        <item x="1"/>
        <item x="3"/>
        <item t="default"/>
      </items>
    </pivotField>
  </pivotFields>
  <rowFields count="2">
    <field x="15"/>
    <field x="1"/>
  </rowFields>
  <rowItems count="23">
    <i>
      <x/>
    </i>
    <i r="1">
      <x v="4"/>
    </i>
    <i r="1">
      <x v="21"/>
    </i>
    <i r="1">
      <x v="22"/>
    </i>
    <i r="1">
      <x v="24"/>
    </i>
    <i r="1">
      <x v="37"/>
    </i>
    <i r="1">
      <x v="40"/>
    </i>
    <i r="1">
      <x v="46"/>
    </i>
    <i>
      <x v="1"/>
    </i>
    <i r="1">
      <x v="45"/>
    </i>
    <i r="1">
      <x v="47"/>
    </i>
    <i>
      <x v="3"/>
    </i>
    <i>
      <x v="4"/>
    </i>
    <i r="1">
      <x v="13"/>
    </i>
    <i r="1">
      <x v="16"/>
    </i>
    <i r="1">
      <x v="18"/>
    </i>
    <i r="1">
      <x v="35"/>
    </i>
    <i r="1">
      <x v="38"/>
    </i>
    <i r="1">
      <x v="39"/>
    </i>
    <i r="1">
      <x v="41"/>
    </i>
    <i>
      <x v="5"/>
    </i>
    <i r="1">
      <x v="7"/>
    </i>
    <i t="grand">
      <x/>
    </i>
  </rowItems>
  <colItems count="1">
    <i/>
  </colItems>
  <dataFields count="1">
    <dataField name="Quantidade Processos" fld="1" subtotal="count" baseField="15" baseItem="0"/>
  </dataFields>
  <formats count="24">
    <format dxfId="331">
      <pivotArea type="all" dataOnly="0" outline="0" fieldPosition="0"/>
    </format>
    <format dxfId="330">
      <pivotArea outline="0" collapsedLevelsAreSubtotals="1" fieldPosition="0"/>
    </format>
    <format dxfId="329">
      <pivotArea field="15" type="button" dataOnly="0" labelOnly="1" outline="0" axis="axisRow" fieldPosition="0"/>
    </format>
    <format dxfId="328">
      <pivotArea dataOnly="0" labelOnly="1" fieldPosition="0">
        <references count="1">
          <reference field="15" count="0"/>
        </references>
      </pivotArea>
    </format>
    <format dxfId="327">
      <pivotArea dataOnly="0" labelOnly="1" grandRow="1" outline="0" fieldPosition="0"/>
    </format>
    <format dxfId="326">
      <pivotArea dataOnly="0" labelOnly="1" fieldPosition="0">
        <references count="2">
          <reference field="1" count="3">
            <x v="20"/>
            <x v="32"/>
            <x v="34"/>
          </reference>
          <reference field="15" count="1" selected="0">
            <x v="0"/>
          </reference>
        </references>
      </pivotArea>
    </format>
    <format dxfId="325">
      <pivotArea dataOnly="0" labelOnly="1" fieldPosition="0">
        <references count="2">
          <reference field="1" count="4">
            <x v="4"/>
            <x v="14"/>
            <x v="24"/>
            <x v="25"/>
          </reference>
          <reference field="15" count="1" selected="0">
            <x v="1"/>
          </reference>
        </references>
      </pivotArea>
    </format>
    <format dxfId="324">
      <pivotArea dataOnly="0" labelOnly="1" fieldPosition="0">
        <references count="2">
          <reference field="1" count="22">
            <x v="0"/>
            <x v="1"/>
            <x v="2"/>
            <x v="3"/>
            <x v="6"/>
            <x v="7"/>
            <x v="8"/>
            <x v="9"/>
            <x v="10"/>
            <x v="11"/>
            <x v="12"/>
            <x v="15"/>
            <x v="16"/>
            <x v="17"/>
            <x v="18"/>
            <x v="19"/>
            <x v="26"/>
            <x v="27"/>
            <x v="28"/>
            <x v="29"/>
            <x v="31"/>
            <x v="33"/>
          </reference>
          <reference field="15" count="1" selected="0">
            <x v="3"/>
          </reference>
        </references>
      </pivotArea>
    </format>
    <format dxfId="323">
      <pivotArea dataOnly="0" labelOnly="1" fieldPosition="0">
        <references count="2">
          <reference field="1" count="3">
            <x v="5"/>
            <x v="21"/>
            <x v="22"/>
          </reference>
          <reference field="15" count="1" selected="0">
            <x v="4"/>
          </reference>
        </references>
      </pivotArea>
    </format>
    <format dxfId="322">
      <pivotArea dataOnly="0" labelOnly="1" fieldPosition="0">
        <references count="2">
          <reference field="1" count="1">
            <x v="13"/>
          </reference>
          <reference field="15" count="1" selected="0">
            <x v="5"/>
          </reference>
        </references>
      </pivotArea>
    </format>
    <format dxfId="321">
      <pivotArea dataOnly="0" labelOnly="1" outline="0" axis="axisValues" fieldPosition="0"/>
    </format>
    <format dxfId="320">
      <pivotArea dataOnly="0" labelOnly="1" fieldPosition="0">
        <references count="1">
          <reference field="15" count="1">
            <x v="0"/>
          </reference>
        </references>
      </pivotArea>
    </format>
    <format dxfId="319">
      <pivotArea dataOnly="0" labelOnly="1" fieldPosition="0">
        <references count="1">
          <reference field="15" count="1">
            <x v="1"/>
          </reference>
        </references>
      </pivotArea>
    </format>
    <format dxfId="318">
      <pivotArea dataOnly="0" fieldPosition="0">
        <references count="1">
          <reference field="15" count="1">
            <x v="4"/>
          </reference>
        </references>
      </pivotArea>
    </format>
    <format dxfId="317">
      <pivotArea dataOnly="0" labelOnly="1" fieldPosition="0">
        <references count="1">
          <reference field="15" count="1">
            <x v="5"/>
          </reference>
        </references>
      </pivotArea>
    </format>
    <format dxfId="316">
      <pivotArea outline="0" collapsedLevelsAreSubtotals="1" fieldPosition="0"/>
    </format>
    <format dxfId="315">
      <pivotArea dataOnly="0" labelOnly="1" outline="0" axis="axisValues" fieldPosition="0"/>
    </format>
    <format dxfId="314">
      <pivotArea dataOnly="0" labelOnly="1" fieldPosition="0">
        <references count="1">
          <reference field="15" count="1">
            <x v="4"/>
          </reference>
        </references>
      </pivotArea>
    </format>
    <format dxfId="313">
      <pivotArea collapsedLevelsAreSubtotals="1" fieldPosition="0">
        <references count="1">
          <reference field="15" count="1">
            <x v="1"/>
          </reference>
        </references>
      </pivotArea>
    </format>
    <format dxfId="312">
      <pivotArea collapsedLevelsAreSubtotals="1" fieldPosition="0">
        <references count="1">
          <reference field="15" count="1">
            <x v="0"/>
          </reference>
        </references>
      </pivotArea>
    </format>
    <format dxfId="311">
      <pivotArea collapsedLevelsAreSubtotals="1" fieldPosition="0">
        <references count="1">
          <reference field="15" count="1">
            <x v="5"/>
          </reference>
        </references>
      </pivotArea>
    </format>
    <format dxfId="310">
      <pivotArea field="15" type="button" dataOnly="0" labelOnly="1" outline="0" axis="axisRow" fieldPosition="0"/>
    </format>
    <format dxfId="309">
      <pivotArea collapsedLevelsAreSubtotals="1" fieldPosition="0">
        <references count="1">
          <reference field="15" count="1">
            <x v="3"/>
          </reference>
        </references>
      </pivotArea>
    </format>
    <format dxfId="308">
      <pivotArea dataOnly="0" labelOnly="1" fieldPosition="0">
        <references count="1">
          <reference field="15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58024-E7BB-488F-9F74-0B849C2B401E}" name="Tabela dinâmica3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 rowHeaderCaption="Documentos/ Requisitos">
  <location ref="B4:E198" firstHeaderRow="1" firstDataRow="1" firstDataCol="3"/>
  <pivotFields count="11">
    <pivotField compact="0" outline="0" showAll="0" defaultSubtotal="0"/>
    <pivotField axis="axisRow" dataField="1" compact="0" outline="0" multipleItemSelectionAllowed="1" showAll="0" defaultSubtotal="0">
      <items count="39">
        <item m="1" x="36"/>
        <item x="17"/>
        <item x="14"/>
        <item x="16"/>
        <item x="3"/>
        <item m="1" x="32"/>
        <item x="18"/>
        <item x="24"/>
        <item x="26"/>
        <item x="30"/>
        <item x="31"/>
        <item x="27"/>
        <item m="1" x="33"/>
        <item m="1" x="38"/>
        <item x="6"/>
        <item x="19"/>
        <item x="23"/>
        <item x="25"/>
        <item x="12"/>
        <item m="1" x="34"/>
        <item x="2"/>
        <item x="0"/>
        <item m="1" x="37"/>
        <item x="5"/>
        <item x="4"/>
        <item x="28"/>
        <item x="29"/>
        <item m="1" x="35"/>
        <item x="15"/>
        <item x="20"/>
        <item x="1"/>
        <item x="8"/>
        <item x="9"/>
        <item x="11"/>
        <item x="10"/>
        <item x="13"/>
        <item x="7"/>
        <item x="21"/>
        <item x="22"/>
      </items>
    </pivotField>
    <pivotField axis="axisRow" compact="0" showAll="0" insertBlankRow="1">
      <items count="18">
        <item x="3"/>
        <item x="4"/>
        <item x="2"/>
        <item x="0"/>
        <item x="5"/>
        <item m="1" x="16"/>
        <item x="1"/>
        <item x="8"/>
        <item x="12"/>
        <item x="10"/>
        <item x="6"/>
        <item x="7"/>
        <item x="9"/>
        <item x="13"/>
        <item x="11"/>
        <item x="14"/>
        <item x="15"/>
        <item t="default"/>
      </items>
    </pivotField>
    <pivotField compact="0" outline="0" subtotalTop="0" showAll="0" defaultSubtotal="0"/>
    <pivotField compact="0" outline="0" subtotalTop="0" showAll="0" defaultSubtotal="0"/>
    <pivotField compact="0" numFmtId="14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axis="axisRow" compact="0" outline="0" showAll="0">
      <items count="10">
        <item x="0"/>
        <item m="1" x="7"/>
        <item x="5"/>
        <item sd="0" x="4"/>
        <item x="1"/>
        <item h="1" m="1" x="6"/>
        <item m="1" x="8"/>
        <item x="3"/>
        <item h="1" x="2"/>
        <item t="default"/>
      </items>
    </pivotField>
    <pivotField compact="0" outline="0" showAll="0" defaultSubtotal="0"/>
  </pivotFields>
  <rowFields count="3">
    <field x="9"/>
    <field x="2"/>
    <field x="1"/>
  </rowFields>
  <rowItems count="194">
    <i>
      <x/>
      <x/>
    </i>
    <i r="2">
      <x v="4"/>
    </i>
    <i r="2">
      <x v="20"/>
    </i>
    <i r="2">
      <x v="21"/>
    </i>
    <i r="2">
      <x v="23"/>
    </i>
    <i r="2">
      <x v="28"/>
    </i>
    <i r="2">
      <x v="32"/>
    </i>
    <i r="2">
      <x v="34"/>
    </i>
    <i t="blank" r="1">
      <x/>
    </i>
    <i r="1">
      <x v="1"/>
    </i>
    <i r="2">
      <x v="4"/>
    </i>
    <i r="2">
      <x v="20"/>
    </i>
    <i r="2">
      <x v="21"/>
    </i>
    <i r="2">
      <x v="23"/>
    </i>
    <i r="2">
      <x v="28"/>
    </i>
    <i r="2">
      <x v="34"/>
    </i>
    <i t="blank" r="1">
      <x v="1"/>
    </i>
    <i r="1">
      <x v="2"/>
    </i>
    <i r="2">
      <x v="4"/>
    </i>
    <i r="2">
      <x v="20"/>
    </i>
    <i r="2">
      <x v="21"/>
    </i>
    <i r="2">
      <x v="23"/>
    </i>
    <i r="2">
      <x v="28"/>
    </i>
    <i r="2">
      <x v="30"/>
    </i>
    <i r="2">
      <x v="32"/>
    </i>
    <i r="2">
      <x v="34"/>
    </i>
    <i t="blank" r="1">
      <x v="2"/>
    </i>
    <i r="1">
      <x v="3"/>
    </i>
    <i r="2">
      <x v="4"/>
    </i>
    <i r="2">
      <x v="14"/>
    </i>
    <i r="2">
      <x v="20"/>
    </i>
    <i r="2">
      <x v="21"/>
    </i>
    <i r="2">
      <x v="23"/>
    </i>
    <i r="2">
      <x v="24"/>
    </i>
    <i r="2">
      <x v="28"/>
    </i>
    <i r="2">
      <x v="31"/>
    </i>
    <i r="2">
      <x v="34"/>
    </i>
    <i t="blank" r="1">
      <x v="3"/>
    </i>
    <i r="1">
      <x v="4"/>
    </i>
    <i r="2">
      <x v="4"/>
    </i>
    <i r="2">
      <x v="14"/>
    </i>
    <i r="2">
      <x v="20"/>
    </i>
    <i r="2">
      <x v="21"/>
    </i>
    <i r="2">
      <x v="23"/>
    </i>
    <i r="2">
      <x v="24"/>
    </i>
    <i r="2">
      <x v="28"/>
    </i>
    <i r="2">
      <x v="31"/>
    </i>
    <i r="2">
      <x v="32"/>
    </i>
    <i r="2">
      <x v="34"/>
    </i>
    <i t="blank" r="1">
      <x v="4"/>
    </i>
    <i r="1">
      <x v="6"/>
    </i>
    <i r="2">
      <x v="4"/>
    </i>
    <i r="2">
      <x v="14"/>
    </i>
    <i r="2">
      <x v="20"/>
    </i>
    <i r="2">
      <x v="21"/>
    </i>
    <i r="2">
      <x v="23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7"/>
    </i>
    <i r="2">
      <x v="38"/>
    </i>
    <i t="blank" r="1">
      <x v="6"/>
    </i>
    <i r="1">
      <x v="7"/>
    </i>
    <i r="2">
      <x v="4"/>
    </i>
    <i r="2">
      <x v="20"/>
    </i>
    <i r="2">
      <x v="28"/>
    </i>
    <i r="2">
      <x v="34"/>
    </i>
    <i t="blank" r="1">
      <x v="7"/>
    </i>
    <i r="1">
      <x v="8"/>
    </i>
    <i r="2">
      <x v="28"/>
    </i>
    <i t="blank" r="1">
      <x v="8"/>
    </i>
    <i r="1">
      <x v="9"/>
    </i>
    <i r="2">
      <x v="4"/>
    </i>
    <i t="blank" r="1">
      <x v="9"/>
    </i>
    <i r="1">
      <x v="10"/>
    </i>
    <i r="2">
      <x v="21"/>
    </i>
    <i t="blank" r="1">
      <x v="10"/>
    </i>
    <i r="1">
      <x v="11"/>
    </i>
    <i r="2">
      <x v="20"/>
    </i>
    <i r="2">
      <x v="21"/>
    </i>
    <i r="2">
      <x v="32"/>
    </i>
    <i t="blank" r="1">
      <x v="11"/>
    </i>
    <i r="1">
      <x v="12"/>
    </i>
    <i r="2">
      <x v="20"/>
    </i>
    <i t="blank" r="1">
      <x v="12"/>
    </i>
    <i r="1">
      <x v="13"/>
    </i>
    <i r="2">
      <x v="28"/>
    </i>
    <i t="blank" r="1">
      <x v="13"/>
    </i>
    <i r="1">
      <x v="14"/>
    </i>
    <i r="2">
      <x v="31"/>
    </i>
    <i t="blank" r="1">
      <x v="14"/>
    </i>
    <i t="default">
      <x/>
    </i>
    <i>
      <x v="2"/>
      <x/>
    </i>
    <i r="2">
      <x v="7"/>
    </i>
    <i t="blank" r="1">
      <x/>
    </i>
    <i r="1">
      <x v="3"/>
    </i>
    <i r="2">
      <x v="37"/>
    </i>
    <i t="blank" r="1">
      <x v="3"/>
    </i>
    <i r="1">
      <x v="7"/>
    </i>
    <i r="2">
      <x v="37"/>
    </i>
    <i t="blank" r="1">
      <x v="7"/>
    </i>
    <i r="1">
      <x v="11"/>
    </i>
    <i r="2">
      <x v="37"/>
    </i>
    <i t="blank" r="1">
      <x v="11"/>
    </i>
    <i r="1">
      <x v="15"/>
    </i>
    <i r="2">
      <x v="37"/>
    </i>
    <i t="blank" r="1">
      <x v="15"/>
    </i>
    <i t="default">
      <x v="2"/>
    </i>
    <i>
      <x v="3"/>
    </i>
    <i>
      <x v="4"/>
      <x/>
    </i>
    <i r="2">
      <x v="14"/>
    </i>
    <i r="2">
      <x v="16"/>
    </i>
    <i r="2">
      <x v="18"/>
    </i>
    <i r="2">
      <x v="33"/>
    </i>
    <i r="2">
      <x v="36"/>
    </i>
    <i r="2">
      <x v="37"/>
    </i>
    <i t="blank" r="1">
      <x/>
    </i>
    <i r="1">
      <x v="1"/>
    </i>
    <i r="2">
      <x v="14"/>
    </i>
    <i r="2">
      <x v="16"/>
    </i>
    <i r="2">
      <x v="18"/>
    </i>
    <i r="2">
      <x v="32"/>
    </i>
    <i r="2">
      <x v="33"/>
    </i>
    <i r="2">
      <x v="36"/>
    </i>
    <i r="2">
      <x v="37"/>
    </i>
    <i t="blank" r="1">
      <x v="1"/>
    </i>
    <i r="1">
      <x v="2"/>
    </i>
    <i r="2">
      <x v="7"/>
    </i>
    <i r="2">
      <x v="14"/>
    </i>
    <i r="2">
      <x v="16"/>
    </i>
    <i r="2">
      <x v="18"/>
    </i>
    <i r="2">
      <x v="33"/>
    </i>
    <i r="2">
      <x v="36"/>
    </i>
    <i r="2">
      <x v="37"/>
    </i>
    <i t="blank" r="1">
      <x v="2"/>
    </i>
    <i r="1">
      <x v="3"/>
    </i>
    <i r="2">
      <x v="16"/>
    </i>
    <i r="2">
      <x v="18"/>
    </i>
    <i r="2">
      <x v="32"/>
    </i>
    <i r="2">
      <x v="33"/>
    </i>
    <i r="2">
      <x v="36"/>
    </i>
    <i t="blank" r="1">
      <x v="3"/>
    </i>
    <i r="1">
      <x v="4"/>
    </i>
    <i r="2">
      <x v="16"/>
    </i>
    <i r="2">
      <x v="18"/>
    </i>
    <i r="2">
      <x v="33"/>
    </i>
    <i r="2">
      <x v="36"/>
    </i>
    <i r="2">
      <x v="37"/>
    </i>
    <i t="blank" r="1">
      <x v="4"/>
    </i>
    <i r="1">
      <x v="6"/>
    </i>
    <i r="2">
      <x v="7"/>
    </i>
    <i r="2">
      <x v="16"/>
    </i>
    <i r="2">
      <x v="36"/>
    </i>
    <i t="blank" r="1">
      <x v="6"/>
    </i>
    <i r="1">
      <x v="7"/>
    </i>
    <i r="2">
      <x v="14"/>
    </i>
    <i r="2">
      <x v="16"/>
    </i>
    <i r="2">
      <x v="18"/>
    </i>
    <i r="2">
      <x v="32"/>
    </i>
    <i r="2">
      <x v="33"/>
    </i>
    <i t="blank" r="1">
      <x v="7"/>
    </i>
    <i r="1">
      <x v="10"/>
    </i>
    <i r="2">
      <x v="32"/>
    </i>
    <i t="blank" r="1">
      <x v="10"/>
    </i>
    <i r="1">
      <x v="11"/>
    </i>
    <i r="2">
      <x v="16"/>
    </i>
    <i t="blank" r="1">
      <x v="11"/>
    </i>
    <i r="1">
      <x v="15"/>
    </i>
    <i r="2">
      <x v="16"/>
    </i>
    <i t="blank" r="1">
      <x v="15"/>
    </i>
    <i t="default">
      <x v="4"/>
    </i>
    <i>
      <x v="7"/>
      <x/>
    </i>
    <i r="2">
      <x v="35"/>
    </i>
    <i t="blank" r="1">
      <x/>
    </i>
    <i r="1">
      <x v="1"/>
    </i>
    <i r="2">
      <x v="35"/>
    </i>
    <i t="blank" r="1">
      <x v="1"/>
    </i>
    <i r="1">
      <x v="2"/>
    </i>
    <i r="2">
      <x v="35"/>
    </i>
    <i t="blank" r="1">
      <x v="2"/>
    </i>
    <i r="1">
      <x v="3"/>
    </i>
    <i r="2">
      <x v="35"/>
    </i>
    <i t="blank" r="1">
      <x v="3"/>
    </i>
    <i r="1">
      <x v="4"/>
    </i>
    <i r="2">
      <x v="35"/>
    </i>
    <i t="blank" r="1">
      <x v="4"/>
    </i>
    <i r="1">
      <x v="7"/>
    </i>
    <i r="2">
      <x v="35"/>
    </i>
    <i t="blank" r="1">
      <x v="7"/>
    </i>
    <i t="default">
      <x v="7"/>
    </i>
    <i t="grand">
      <x/>
    </i>
  </rowItems>
  <colItems count="1">
    <i/>
  </colItems>
  <dataFields count="1">
    <dataField name="Quantidade Processo" fld="1" subtotal="count" baseField="8" baseItem="0"/>
  </dataFields>
  <formats count="81">
    <format dxfId="307">
      <pivotArea dataOnly="0" labelOnly="1" fieldPosition="0">
        <references count="1">
          <reference field="9" count="1">
            <x v="2"/>
          </reference>
        </references>
      </pivotArea>
    </format>
    <format dxfId="306">
      <pivotArea collapsedLevelsAreSubtotals="1" fieldPosition="0">
        <references count="1">
          <reference field="9" count="1">
            <x v="2"/>
          </reference>
        </references>
      </pivotArea>
    </format>
    <format dxfId="305">
      <pivotArea dataOnly="0" labelOnly="1" fieldPosition="0">
        <references count="1">
          <reference field="9" count="1">
            <x v="3"/>
          </reference>
        </references>
      </pivotArea>
    </format>
    <format dxfId="304">
      <pivotArea collapsedLevelsAreSubtotals="1" fieldPosition="0">
        <references count="1">
          <reference field="9" count="1">
            <x v="3"/>
          </reference>
        </references>
      </pivotArea>
    </format>
    <format dxfId="303">
      <pivotArea dataOnly="0" labelOnly="1" fieldPosition="0">
        <references count="1">
          <reference field="9" count="1">
            <x v="4"/>
          </reference>
        </references>
      </pivotArea>
    </format>
    <format dxfId="302">
      <pivotArea collapsedLevelsAreSubtotals="1" fieldPosition="0">
        <references count="1">
          <reference field="9" count="1">
            <x v="4"/>
          </reference>
        </references>
      </pivotArea>
    </format>
    <format dxfId="301">
      <pivotArea dataOnly="0" labelOnly="1" fieldPosition="0">
        <references count="1">
          <reference field="9" count="1">
            <x v="1"/>
          </reference>
        </references>
      </pivotArea>
    </format>
    <format dxfId="300">
      <pivotArea collapsedLevelsAreSubtotals="1" fieldPosition="0">
        <references count="1">
          <reference field="9" count="1">
            <x v="1"/>
          </reference>
        </references>
      </pivotArea>
    </format>
    <format dxfId="299">
      <pivotArea dataOnly="0" labelOnly="1" fieldPosition="0">
        <references count="1">
          <reference field="9" count="1">
            <x v="0"/>
          </reference>
        </references>
      </pivotArea>
    </format>
    <format dxfId="298">
      <pivotArea collapsedLevelsAreSubtotals="1" fieldPosition="0">
        <references count="1">
          <reference field="9" count="1">
            <x v="0"/>
          </reference>
        </references>
      </pivotArea>
    </format>
    <format dxfId="297">
      <pivotArea dataOnly="0" labelOnly="1" outline="0" axis="axisValues" fieldPosition="0"/>
    </format>
    <format dxfId="296">
      <pivotArea outline="0" collapsedLevelsAreSubtotals="1" fieldPosition="0"/>
    </format>
    <format dxfId="295">
      <pivotArea dataOnly="0" labelOnly="1" outline="0" axis="axisValues" fieldPosition="0"/>
    </format>
    <format dxfId="294">
      <pivotArea field="1" type="button" dataOnly="0" labelOnly="1" outline="0" axis="axisRow" fieldPosition="2"/>
    </format>
    <format dxfId="293">
      <pivotArea fieldPosition="0">
        <references count="2">
          <reference field="2" count="1">
            <x v="5"/>
          </reference>
          <reference field="9" count="1" selected="0">
            <x v="4"/>
          </reference>
        </references>
      </pivotArea>
    </format>
    <format dxfId="292">
      <pivotArea fieldPosition="0">
        <references count="2">
          <reference field="2" count="1">
            <x v="5"/>
          </reference>
          <reference field="9" count="1" selected="0">
            <x v="4"/>
          </reference>
        </references>
      </pivotArea>
    </format>
    <format dxfId="291">
      <pivotArea dataOnly="0" labelOnly="1" outline="0" fieldPosition="0">
        <references count="2">
          <reference field="2" count="0"/>
          <reference field="9" count="1" selected="0">
            <x v="4"/>
          </reference>
        </references>
      </pivotArea>
    </format>
    <format dxfId="290">
      <pivotArea dataOnly="0" labelOnly="1" outline="0" fieldPosition="0">
        <references count="3">
          <reference field="1" count="3">
            <x v="4"/>
            <x v="5"/>
            <x v="20"/>
          </reference>
          <reference field="2" count="1" selected="0">
            <x v="0"/>
          </reference>
          <reference field="9" count="1" selected="0">
            <x v="4"/>
          </reference>
        </references>
      </pivotArea>
    </format>
    <format dxfId="289">
      <pivotArea dataOnly="0" labelOnly="1" outline="0" fieldPosition="0">
        <references count="3">
          <reference field="1" count="4">
            <x v="4"/>
            <x v="5"/>
            <x v="20"/>
            <x v="21"/>
          </reference>
          <reference field="2" count="1" selected="0">
            <x v="1"/>
          </reference>
          <reference field="9" count="1" selected="0">
            <x v="4"/>
          </reference>
        </references>
      </pivotArea>
    </format>
    <format dxfId="288">
      <pivotArea dataOnly="0" labelOnly="1" outline="0" fieldPosition="0">
        <references count="3">
          <reference field="1" count="4">
            <x v="4"/>
            <x v="5"/>
            <x v="20"/>
            <x v="21"/>
          </reference>
          <reference field="2" count="1" selected="0">
            <x v="2"/>
          </reference>
          <reference field="9" count="1" selected="0">
            <x v="4"/>
          </reference>
        </references>
      </pivotArea>
    </format>
    <format dxfId="287">
      <pivotArea dataOnly="0" labelOnly="1" outline="0" fieldPosition="0">
        <references count="3">
          <reference field="1" count="2">
            <x v="5"/>
            <x v="20"/>
          </reference>
          <reference field="2" count="1" selected="0">
            <x v="3"/>
          </reference>
          <reference field="9" count="1" selected="0">
            <x v="4"/>
          </reference>
        </references>
      </pivotArea>
    </format>
    <format dxfId="286">
      <pivotArea dataOnly="0" labelOnly="1" outline="0" fieldPosition="0">
        <references count="3">
          <reference field="1" count="3">
            <x v="5"/>
            <x v="20"/>
            <x v="21"/>
          </reference>
          <reference field="2" count="1" selected="0">
            <x v="4"/>
          </reference>
          <reference field="9" count="1" selected="0">
            <x v="4"/>
          </reference>
        </references>
      </pivotArea>
    </format>
    <format dxfId="285">
      <pivotArea dataOnly="0" labelOnly="1" outline="0" fieldPosition="0">
        <references count="3">
          <reference field="1" count="4">
            <x v="4"/>
            <x v="5"/>
            <x v="20"/>
            <x v="23"/>
          </reference>
          <reference field="2" count="1" selected="0">
            <x v="5"/>
          </reference>
          <reference field="9" count="1" selected="0">
            <x v="4"/>
          </reference>
        </references>
      </pivotArea>
    </format>
    <format dxfId="284">
      <pivotArea fieldPosition="0">
        <references count="2">
          <reference field="2" count="1">
            <x v="5"/>
          </reference>
          <reference field="9" count="1" selected="0">
            <x v="0"/>
          </reference>
        </references>
      </pivotArea>
    </format>
    <format dxfId="283">
      <pivotArea dataOnly="0" labelOnly="1" outline="0" fieldPosition="0">
        <references count="2">
          <reference field="2" count="3">
            <x v="3"/>
            <x v="4"/>
            <x v="5"/>
          </reference>
          <reference field="9" count="1" selected="0">
            <x v="0"/>
          </reference>
        </references>
      </pivotArea>
    </format>
    <format dxfId="282">
      <pivotArea dataOnly="0" labelOnly="1" outline="0" fieldPosition="0">
        <references count="3">
          <reference field="1" count="6">
            <x v="4"/>
            <x v="14"/>
            <x v="21"/>
            <x v="23"/>
            <x v="24"/>
            <x v="28"/>
          </reference>
          <reference field="2" count="1" selected="0">
            <x v="3"/>
          </reference>
          <reference field="9" count="1" selected="0">
            <x v="0"/>
          </reference>
        </references>
      </pivotArea>
    </format>
    <format dxfId="281">
      <pivotArea dataOnly="0" labelOnly="1" outline="0" fieldPosition="0">
        <references count="3">
          <reference field="1" count="4">
            <x v="4"/>
            <x v="14"/>
            <x v="23"/>
            <x v="24"/>
          </reference>
          <reference field="2" count="1" selected="0">
            <x v="4"/>
          </reference>
          <reference field="9" count="1" selected="0">
            <x v="0"/>
          </reference>
        </references>
      </pivotArea>
    </format>
    <format dxfId="280">
      <pivotArea dataOnly="0" labelOnly="1" outline="0" fieldPosition="0">
        <references count="3">
          <reference field="1" count="1">
            <x v="21"/>
          </reference>
          <reference field="2" count="1" selected="0">
            <x v="5"/>
          </reference>
          <reference field="9" count="1" selected="0">
            <x v="0"/>
          </reference>
        </references>
      </pivotArea>
    </format>
    <format dxfId="279">
      <pivotArea dataOnly="0" labelOnly="1" outline="0" fieldPosition="0">
        <references count="2">
          <reference field="2" count="1">
            <x v="5"/>
          </reference>
          <reference field="9" count="1" selected="0">
            <x v="0"/>
          </reference>
        </references>
      </pivotArea>
    </format>
    <format dxfId="278">
      <pivotArea fieldPosition="0">
        <references count="2">
          <reference field="2" count="1">
            <x v="5"/>
          </reference>
          <reference field="9" count="1" selected="0">
            <x v="1"/>
          </reference>
        </references>
      </pivotArea>
    </format>
    <format dxfId="277">
      <pivotArea fieldPosition="0">
        <references count="2">
          <reference field="2" count="1">
            <x v="5"/>
          </reference>
          <reference field="9" count="1" selected="0">
            <x v="1"/>
          </reference>
        </references>
      </pivotArea>
    </format>
    <format dxfId="276">
      <pivotArea dataOnly="0" labelOnly="1" outline="0" fieldPosition="0">
        <references count="2">
          <reference field="2" count="3">
            <x v="0"/>
            <x v="2"/>
            <x v="5"/>
          </reference>
          <reference field="9" count="1" selected="0">
            <x v="1"/>
          </reference>
        </references>
      </pivotArea>
    </format>
    <format dxfId="275">
      <pivotArea dataOnly="0" labelOnly="1" outline="0" fieldPosition="0">
        <references count="3">
          <reference field="1" count="3">
            <x v="14"/>
            <x v="23"/>
            <x v="24"/>
          </reference>
          <reference field="2" count="1" selected="0">
            <x v="2"/>
          </reference>
          <reference field="9" count="1" selected="0">
            <x v="1"/>
          </reference>
        </references>
      </pivotArea>
    </format>
    <format dxfId="274">
      <pivotArea dataOnly="0" labelOnly="1" outline="0" fieldPosition="0">
        <references count="3">
          <reference field="1" count="2">
            <x v="14"/>
            <x v="24"/>
          </reference>
          <reference field="2" count="1" selected="0">
            <x v="5"/>
          </reference>
          <reference field="9" count="1" selected="0">
            <x v="1"/>
          </reference>
        </references>
      </pivotArea>
    </format>
    <format dxfId="273">
      <pivotArea dataOnly="0" labelOnly="1" outline="0" fieldPosition="0">
        <references count="3">
          <reference field="1" count="3">
            <x v="14"/>
            <x v="21"/>
            <x v="24"/>
          </reference>
          <reference field="2" count="1" selected="0">
            <x v="0"/>
          </reference>
          <reference field="9" count="1" selected="0">
            <x v="2"/>
          </reference>
        </references>
      </pivotArea>
    </format>
    <format dxfId="272">
      <pivotArea dataOnly="0" labelOnly="1" outline="0" fieldPosition="0">
        <references count="3">
          <reference field="1" count="3">
            <x v="14"/>
            <x v="23"/>
            <x v="24"/>
          </reference>
          <reference field="2" count="1" selected="0">
            <x v="1"/>
          </reference>
          <reference field="9" count="1" selected="0">
            <x v="2"/>
          </reference>
        </references>
      </pivotArea>
    </format>
    <format dxfId="271">
      <pivotArea dataOnly="0" labelOnly="1" outline="0" fieldPosition="0">
        <references count="3">
          <reference field="1" count="3">
            <x v="20"/>
            <x v="21"/>
            <x v="30"/>
          </reference>
          <reference field="2" count="1" selected="0">
            <x v="0"/>
          </reference>
          <reference field="9" count="0" selected="0"/>
        </references>
      </pivotArea>
    </format>
    <format dxfId="270">
      <pivotArea dataOnly="0" labelOnly="1" outline="0" fieldPosition="0">
        <references count="3">
          <reference field="1" count="3">
            <x v="20"/>
            <x v="21"/>
            <x v="30"/>
          </reference>
          <reference field="2" count="1" selected="0">
            <x v="1"/>
          </reference>
          <reference field="9" count="0" selected="0"/>
        </references>
      </pivotArea>
    </format>
    <format dxfId="269">
      <pivotArea dataOnly="0" labelOnly="1" outline="0" fieldPosition="0">
        <references count="3">
          <reference field="1" count="4">
            <x v="20"/>
            <x v="21"/>
            <x v="28"/>
            <x v="30"/>
          </reference>
          <reference field="2" count="1" selected="0">
            <x v="2"/>
          </reference>
          <reference field="9" count="0" selected="0"/>
        </references>
      </pivotArea>
    </format>
    <format dxfId="268">
      <pivotArea fieldPosition="0">
        <references count="2">
          <reference field="2" count="1">
            <x v="8"/>
          </reference>
          <reference field="9" count="1" selected="0">
            <x v="1"/>
          </reference>
        </references>
      </pivotArea>
    </format>
    <format dxfId="267">
      <pivotArea fieldPosition="0">
        <references count="2">
          <reference field="2" count="1">
            <x v="8"/>
          </reference>
          <reference field="9" count="1" selected="0">
            <x v="1"/>
          </reference>
        </references>
      </pivotArea>
    </format>
    <format dxfId="266">
      <pivotArea fieldPosition="0">
        <references count="2">
          <reference field="2" count="1">
            <x v="9"/>
          </reference>
          <reference field="9" count="1" selected="0">
            <x v="6"/>
          </reference>
        </references>
      </pivotArea>
    </format>
    <format dxfId="265">
      <pivotArea fieldPosition="0">
        <references count="2">
          <reference field="2" count="1">
            <x v="9"/>
          </reference>
          <reference field="9" count="1" selected="0">
            <x v="6"/>
          </reference>
        </references>
      </pivotArea>
    </format>
    <format dxfId="264">
      <pivotArea dataOnly="0" labelOnly="1" outline="0" fieldPosition="0">
        <references count="2">
          <reference field="2" count="3">
            <x v="0"/>
            <x v="2"/>
            <x v="8"/>
          </reference>
          <reference field="9" count="1" selected="0">
            <x v="1"/>
          </reference>
        </references>
      </pivotArea>
    </format>
    <format dxfId="263">
      <pivotArea dataOnly="0" labelOnly="1" outline="0" fieldPosition="0">
        <references count="2">
          <reference field="2" count="2">
            <x v="0"/>
            <x v="9"/>
          </reference>
          <reference field="9" count="1" selected="0">
            <x v="6"/>
          </reference>
        </references>
      </pivotArea>
    </format>
    <format dxfId="262">
      <pivotArea dataOnly="0" labelOnly="1" outline="0" fieldPosition="0">
        <references count="3">
          <reference field="1" count="2">
            <x v="4"/>
            <x v="23"/>
          </reference>
          <reference field="2" count="1" selected="0">
            <x v="0"/>
          </reference>
          <reference field="9" count="1" selected="0">
            <x v="1"/>
          </reference>
        </references>
      </pivotArea>
    </format>
    <format dxfId="261">
      <pivotArea dataOnly="0" labelOnly="1" outline="0" fieldPosition="0">
        <references count="3">
          <reference field="1" count="2">
            <x v="4"/>
            <x v="23"/>
          </reference>
          <reference field="2" count="1" selected="0">
            <x v="2"/>
          </reference>
          <reference field="9" count="1" selected="0">
            <x v="1"/>
          </reference>
        </references>
      </pivotArea>
    </format>
    <format dxfId="260">
      <pivotArea dataOnly="0" labelOnly="1" outline="0" fieldPosition="0">
        <references count="3">
          <reference field="1" count="1">
            <x v="21"/>
          </reference>
          <reference field="2" count="1" selected="0">
            <x v="8"/>
          </reference>
          <reference field="9" count="1" selected="0">
            <x v="1"/>
          </reference>
        </references>
      </pivotArea>
    </format>
    <format dxfId="259">
      <pivotArea dataOnly="0" labelOnly="1" outline="0" fieldPosition="0">
        <references count="3">
          <reference field="1" count="2">
            <x v="4"/>
            <x v="23"/>
          </reference>
          <reference field="2" count="1" selected="0">
            <x v="1"/>
          </reference>
          <reference field="9" count="1" selected="0">
            <x v="2"/>
          </reference>
        </references>
      </pivotArea>
    </format>
    <format dxfId="258">
      <pivotArea dataOnly="0" labelOnly="1" outline="0" fieldPosition="0">
        <references count="3">
          <reference field="1" count="1">
            <x v="4"/>
          </reference>
          <reference field="2" count="1" selected="0">
            <x v="7"/>
          </reference>
          <reference field="9" count="1" selected="0">
            <x v="2"/>
          </reference>
        </references>
      </pivotArea>
    </format>
    <format dxfId="257">
      <pivotArea dataOnly="0" labelOnly="1" outline="0" fieldPosition="0">
        <references count="3">
          <reference field="1" count="1">
            <x v="21"/>
          </reference>
          <reference field="2" count="1" selected="0">
            <x v="0"/>
          </reference>
          <reference field="9" count="1" selected="0">
            <x v="6"/>
          </reference>
        </references>
      </pivotArea>
    </format>
    <format dxfId="256">
      <pivotArea dataOnly="0" labelOnly="1" outline="0" fieldPosition="0">
        <references count="3">
          <reference field="1" count="1">
            <x v="4"/>
          </reference>
          <reference field="2" count="1" selected="0">
            <x v="9"/>
          </reference>
          <reference field="9" count="1" selected="0">
            <x v="6"/>
          </reference>
        </references>
      </pivotArea>
    </format>
    <format dxfId="255">
      <pivotArea fieldPosition="0">
        <references count="2">
          <reference field="2" count="1">
            <x v="0"/>
          </reference>
          <reference field="9" count="0" selected="0"/>
        </references>
      </pivotArea>
    </format>
    <format dxfId="254">
      <pivotArea fieldPosition="0">
        <references count="2">
          <reference field="2" count="1">
            <x v="0"/>
          </reference>
          <reference field="9" count="0" selected="0"/>
        </references>
      </pivotArea>
    </format>
    <format dxfId="253">
      <pivotArea fieldPosition="0">
        <references count="2">
          <reference field="2" count="1">
            <x v="1"/>
          </reference>
          <reference field="9" count="0" selected="0"/>
        </references>
      </pivotArea>
    </format>
    <format dxfId="252">
      <pivotArea fieldPosition="0">
        <references count="2">
          <reference field="2" count="1">
            <x v="1"/>
          </reference>
          <reference field="9" count="0" selected="0"/>
        </references>
      </pivotArea>
    </format>
    <format dxfId="251">
      <pivotArea fieldPosition="0">
        <references count="2">
          <reference field="2" count="1">
            <x v="2"/>
          </reference>
          <reference field="9" count="0" selected="0"/>
        </references>
      </pivotArea>
    </format>
    <format dxfId="250">
      <pivotArea fieldPosition="0">
        <references count="2">
          <reference field="2" count="1">
            <x v="2"/>
          </reference>
          <reference field="9" count="0" selected="0"/>
        </references>
      </pivotArea>
    </format>
    <format dxfId="249">
      <pivotArea fieldPosition="0">
        <references count="2">
          <reference field="2" count="1">
            <x v="3"/>
          </reference>
          <reference field="9" count="0" selected="0"/>
        </references>
      </pivotArea>
    </format>
    <format dxfId="248">
      <pivotArea fieldPosition="0">
        <references count="2">
          <reference field="2" count="1">
            <x v="3"/>
          </reference>
          <reference field="9" count="0" selected="0"/>
        </references>
      </pivotArea>
    </format>
    <format dxfId="247">
      <pivotArea fieldPosition="0">
        <references count="2">
          <reference field="2" count="1">
            <x v="4"/>
          </reference>
          <reference field="9" count="0" selected="0"/>
        </references>
      </pivotArea>
    </format>
    <format dxfId="246">
      <pivotArea fieldPosition="0">
        <references count="2">
          <reference field="2" count="1">
            <x v="4"/>
          </reference>
          <reference field="9" count="0" selected="0"/>
        </references>
      </pivotArea>
    </format>
    <format dxfId="245">
      <pivotArea fieldPosition="0">
        <references count="2">
          <reference field="2" count="1">
            <x v="6"/>
          </reference>
          <reference field="9" count="0" selected="0"/>
        </references>
      </pivotArea>
    </format>
    <format dxfId="244">
      <pivotArea fieldPosition="0">
        <references count="2">
          <reference field="2" count="1">
            <x v="6"/>
          </reference>
          <reference field="9" count="0" selected="0"/>
        </references>
      </pivotArea>
    </format>
    <format dxfId="243">
      <pivotArea fieldPosition="0">
        <references count="2">
          <reference field="2" count="1">
            <x v="7"/>
          </reference>
          <reference field="9" count="0" selected="0"/>
        </references>
      </pivotArea>
    </format>
    <format dxfId="242">
      <pivotArea fieldPosition="0">
        <references count="2">
          <reference field="2" count="1">
            <x v="7"/>
          </reference>
          <reference field="9" count="0" selected="0"/>
        </references>
      </pivotArea>
    </format>
    <format dxfId="241">
      <pivotArea fieldPosition="0">
        <references count="1">
          <reference field="9" count="0" defaultSubtotal="1"/>
        </references>
      </pivotArea>
    </format>
    <format dxfId="240">
      <pivotArea field="9" type="button" dataOnly="0" labelOnly="1" outline="0" axis="axisRow" fieldPosition="0"/>
    </format>
    <format dxfId="239">
      <pivotArea field="2" type="button" dataOnly="0" labelOnly="1" outline="0" axis="axisRow" fieldPosition="1"/>
    </format>
    <format dxfId="238">
      <pivotArea field="1" type="button" dataOnly="0" labelOnly="1" outline="0" axis="axisRow" fieldPosition="2"/>
    </format>
    <format dxfId="237">
      <pivotArea dataOnly="0" labelOnly="1" outline="0" fieldPosition="0">
        <references count="1">
          <reference field="9" count="0"/>
        </references>
      </pivotArea>
    </format>
    <format dxfId="236">
      <pivotArea dataOnly="0" labelOnly="1" outline="0" fieldPosition="0">
        <references count="1">
          <reference field="9" count="0" defaultSubtotal="1"/>
        </references>
      </pivotArea>
    </format>
    <format dxfId="235">
      <pivotArea dataOnly="0" labelOnly="1" outline="0" fieldPosition="0">
        <references count="2">
          <reference field="2" count="7">
            <x v="0"/>
            <x v="1"/>
            <x v="2"/>
            <x v="3"/>
            <x v="4"/>
            <x v="6"/>
            <x v="7"/>
          </reference>
          <reference field="9" count="0" selected="0"/>
        </references>
      </pivotArea>
    </format>
    <format dxfId="234">
      <pivotArea dataOnly="0" labelOnly="1" outline="0" fieldPosition="0">
        <references count="3">
          <reference field="1" count="2">
            <x v="20"/>
            <x v="30"/>
          </reference>
          <reference field="2" count="1" selected="0">
            <x v="0"/>
          </reference>
          <reference field="9" count="0" selected="0"/>
        </references>
      </pivotArea>
    </format>
    <format dxfId="233">
      <pivotArea dataOnly="0" labelOnly="1" outline="0" fieldPosition="0">
        <references count="3">
          <reference field="1" count="2">
            <x v="20"/>
            <x v="30"/>
          </reference>
          <reference field="2" count="1" selected="0">
            <x v="1"/>
          </reference>
          <reference field="9" count="0" selected="0"/>
        </references>
      </pivotArea>
    </format>
    <format dxfId="232">
      <pivotArea dataOnly="0" labelOnly="1" outline="0" fieldPosition="0">
        <references count="3">
          <reference field="1" count="3">
            <x v="20"/>
            <x v="21"/>
            <x v="30"/>
          </reference>
          <reference field="2" count="1" selected="0">
            <x v="2"/>
          </reference>
          <reference field="9" count="0" selected="0"/>
        </references>
      </pivotArea>
    </format>
    <format dxfId="231">
      <pivotArea dataOnly="0" labelOnly="1" outline="0" fieldPosition="0">
        <references count="3">
          <reference field="1" count="1">
            <x v="30"/>
          </reference>
          <reference field="2" count="1" selected="0">
            <x v="3"/>
          </reference>
          <reference field="9" count="0" selected="0"/>
        </references>
      </pivotArea>
    </format>
    <format dxfId="230">
      <pivotArea dataOnly="0" labelOnly="1" outline="0" fieldPosition="0">
        <references count="3">
          <reference field="1" count="3">
            <x v="20"/>
            <x v="21"/>
            <x v="30"/>
          </reference>
          <reference field="2" count="1" selected="0">
            <x v="4"/>
          </reference>
          <reference field="9" count="0" selected="0"/>
        </references>
      </pivotArea>
    </format>
    <format dxfId="229">
      <pivotArea dataOnly="0" labelOnly="1" outline="0" fieldPosition="0">
        <references count="3">
          <reference field="1" count="2">
            <x v="20"/>
            <x v="30"/>
          </reference>
          <reference field="2" count="1" selected="0">
            <x v="6"/>
          </reference>
          <reference field="9" count="0" selected="0"/>
        </references>
      </pivotArea>
    </format>
    <format dxfId="228">
      <pivotArea dataOnly="0" labelOnly="1" outline="0" fieldPosition="0">
        <references count="3">
          <reference field="1" count="2">
            <x v="20"/>
            <x v="30"/>
          </reference>
          <reference field="2" count="1" selected="0">
            <x v="7"/>
          </reference>
          <reference field="9" count="0" selected="0"/>
        </references>
      </pivotArea>
    </format>
    <format dxfId="22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E96F4-BF76-491C-B18D-43C6DA37CB42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Processos">
  <location ref="A3:B15" firstHeaderRow="1" firstDataRow="1" firstDataCol="1"/>
  <pivotFields count="16">
    <pivotField showAll="0"/>
    <pivotField axis="axisRow" dataField="1" multipleItemSelectionAllowed="1" showAll="0">
      <items count="49">
        <item h="1" m="1" x="28"/>
        <item m="1" x="40"/>
        <item m="1" x="46"/>
        <item x="12"/>
        <item m="1" x="45"/>
        <item x="0"/>
        <item m="1" x="32"/>
        <item m="1" x="43"/>
        <item x="15"/>
        <item x="16"/>
        <item m="1" x="31"/>
        <item m="1" x="26"/>
        <item m="1" x="29"/>
        <item m="1" x="34"/>
        <item x="5"/>
        <item m="1" x="27"/>
        <item m="1" x="22"/>
        <item x="13"/>
        <item x="14"/>
        <item x="10"/>
        <item m="1" x="35"/>
        <item h="1" m="1" x="37"/>
        <item x="3"/>
        <item x="2"/>
        <item m="1" x="41"/>
        <item m="1" x="47"/>
        <item x="1"/>
        <item m="1" x="44"/>
        <item m="1" x="39"/>
        <item m="1" x="38"/>
        <item m="1" x="36"/>
        <item m="1" x="24"/>
        <item m="1" x="33"/>
        <item m="1" x="23"/>
        <item h="1" m="1" x="25"/>
        <item h="1" x="4"/>
        <item h="1" m="1" x="21"/>
        <item h="1" x="6"/>
        <item h="1" x="7"/>
        <item h="1" x="9"/>
        <item h="1" x="8"/>
        <item h="1" x="11"/>
        <item h="1" m="1" x="42"/>
        <item h="1" m="1" x="30"/>
        <item h="1" x="17"/>
        <item h="1" x="18"/>
        <item h="1" x="19"/>
        <item h="1"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</pivotFields>
  <rowFields count="1">
    <field x="1"/>
  </rowFields>
  <rowItems count="12">
    <i>
      <x v="3"/>
    </i>
    <i>
      <x v="5"/>
    </i>
    <i>
      <x v="8"/>
    </i>
    <i>
      <x v="9"/>
    </i>
    <i>
      <x v="14"/>
    </i>
    <i>
      <x v="17"/>
    </i>
    <i>
      <x v="18"/>
    </i>
    <i>
      <x v="19"/>
    </i>
    <i>
      <x v="22"/>
    </i>
    <i>
      <x v="23"/>
    </i>
    <i>
      <x v="26"/>
    </i>
    <i t="grand">
      <x/>
    </i>
  </rowItems>
  <colItems count="1">
    <i/>
  </colItems>
  <dataFields count="1">
    <dataField name="Quantidade de Processos" fld="1" subtotal="count" baseField="0" baseItem="0"/>
  </dataFields>
  <formats count="3">
    <format dxfId="190">
      <pivotArea dataOnly="0" labelOnly="1" outline="0" axis="axisValues" fieldPosition="0"/>
    </format>
    <format dxfId="189">
      <pivotArea outline="0" collapsedLevelsAreSubtotals="1" fieldPosition="0"/>
    </format>
    <format dxfId="18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45695D-67FA-47D7-B12F-16B590D24067}" name="Tabela1" displayName="Tabela1" ref="E3:K13" totalsRowShown="0" headerRowDxfId="187" dataDxfId="185" headerRowBorderDxfId="186">
  <autoFilter ref="E3:K13" xr:uid="{51B0055A-BCE6-495A-A976-0270EA5B9684}"/>
  <tableColumns count="7">
    <tableColumn id="1" xr3:uid="{A1561DA2-2DE0-4025-881A-26D43BAFB739}" name="Documentos/requisitos" dataDxfId="184"/>
    <tableColumn id="2" xr3:uid="{E41E68AD-9520-4F62-ADDA-04317D8F54A3}" name="Quantidade" dataDxfId="183"/>
    <tableColumn id="7" xr3:uid="{C8CA16D1-3D7C-4026-81D8-C1932C4D9738}" name="Licitação - William Peres" dataDxfId="182"/>
    <tableColumn id="6" xr3:uid="{9226E5FF-E3AC-4CEF-A134-6A17335C0E0A}" name="Implantação (Atualização preço/Solicitação de compra - Ranato Lourenço" dataDxfId="181"/>
    <tableColumn id="5" xr3:uid="{874AF1F6-B1CB-4F87-9CA8-694317F1A3DE}" name="Implantação (Implantar frota do Contrato) - Ranato Lourenço" dataDxfId="180"/>
    <tableColumn id="4" xr3:uid="{C1DF8A75-359A-4950-8812-66C081723356}" name="Operação Filial - Atender o Cliente para Manutenção de Frota (Preventiva ou Corretiva) - Matheus Biazon" dataDxfId="179"/>
    <tableColumn id="3" xr3:uid="{03154326-5984-4C6D-B8C0-8AFC265F09C6}" name="Obs" dataDxfId="17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DB11-1C4E-4BA3-B421-4732060B20CA}">
  <dimension ref="A3:B26"/>
  <sheetViews>
    <sheetView topLeftCell="A7" workbookViewId="0">
      <selection activeCell="A15" sqref="A15"/>
    </sheetView>
  </sheetViews>
  <sheetFormatPr defaultRowHeight="15" x14ac:dyDescent="0.25"/>
  <cols>
    <col min="1" max="1" width="100.28515625" bestFit="1" customWidth="1"/>
    <col min="2" max="2" width="11.42578125" bestFit="1" customWidth="1"/>
    <col min="3" max="3" width="12.42578125" bestFit="1" customWidth="1"/>
    <col min="4" max="4" width="23.5703125" bestFit="1" customWidth="1"/>
    <col min="5" max="5" width="21.42578125" bestFit="1" customWidth="1"/>
  </cols>
  <sheetData>
    <row r="3" spans="1:2" ht="30" x14ac:dyDescent="0.25">
      <c r="A3" s="64" t="s">
        <v>7</v>
      </c>
      <c r="B3" s="60" t="s">
        <v>128</v>
      </c>
    </row>
    <row r="4" spans="1:2" x14ac:dyDescent="0.25">
      <c r="A4" s="58" t="s">
        <v>6</v>
      </c>
      <c r="B4" s="63">
        <v>7</v>
      </c>
    </row>
    <row r="5" spans="1:2" x14ac:dyDescent="0.25">
      <c r="A5" s="57" t="s">
        <v>117</v>
      </c>
      <c r="B5" s="61">
        <v>1</v>
      </c>
    </row>
    <row r="6" spans="1:2" x14ac:dyDescent="0.25">
      <c r="A6" s="57" t="s">
        <v>85</v>
      </c>
      <c r="B6" s="61">
        <v>1</v>
      </c>
    </row>
    <row r="7" spans="1:2" ht="30" x14ac:dyDescent="0.25">
      <c r="A7" s="57" t="s">
        <v>120</v>
      </c>
      <c r="B7" s="61">
        <v>1</v>
      </c>
    </row>
    <row r="8" spans="1:2" x14ac:dyDescent="0.25">
      <c r="A8" s="57" t="s">
        <v>122</v>
      </c>
      <c r="B8" s="61">
        <v>1</v>
      </c>
    </row>
    <row r="9" spans="1:2" ht="15" customHeight="1" x14ac:dyDescent="0.25">
      <c r="A9" s="57" t="s">
        <v>184</v>
      </c>
      <c r="B9" s="61">
        <v>1</v>
      </c>
    </row>
    <row r="10" spans="1:2" x14ac:dyDescent="0.25">
      <c r="A10" s="57" t="s">
        <v>193</v>
      </c>
      <c r="B10" s="61">
        <v>1</v>
      </c>
    </row>
    <row r="11" spans="1:2" x14ac:dyDescent="0.25">
      <c r="A11" s="57" t="s">
        <v>202</v>
      </c>
      <c r="B11" s="61">
        <v>1</v>
      </c>
    </row>
    <row r="12" spans="1:2" x14ac:dyDescent="0.25">
      <c r="A12" s="140" t="s">
        <v>15</v>
      </c>
      <c r="B12" s="141">
        <v>2</v>
      </c>
    </row>
    <row r="13" spans="1:2" s="48" customFormat="1" ht="30" x14ac:dyDescent="0.25">
      <c r="A13" s="57" t="s">
        <v>239</v>
      </c>
      <c r="B13" s="61">
        <v>1</v>
      </c>
    </row>
    <row r="14" spans="1:2" x14ac:dyDescent="0.25">
      <c r="A14" s="57" t="s">
        <v>240</v>
      </c>
      <c r="B14" s="61">
        <v>1</v>
      </c>
    </row>
    <row r="15" spans="1:2" x14ac:dyDescent="0.25">
      <c r="A15" s="65" t="s">
        <v>16</v>
      </c>
      <c r="B15" s="66">
        <v>4</v>
      </c>
    </row>
    <row r="16" spans="1:2" x14ac:dyDescent="0.25">
      <c r="A16" s="59" t="s">
        <v>14</v>
      </c>
      <c r="B16" s="62">
        <v>7</v>
      </c>
    </row>
    <row r="17" spans="1:2" x14ac:dyDescent="0.25">
      <c r="A17" s="57" t="s">
        <v>125</v>
      </c>
      <c r="B17" s="61">
        <v>1</v>
      </c>
    </row>
    <row r="18" spans="1:2" x14ac:dyDescent="0.25">
      <c r="A18" s="57" t="s">
        <v>99</v>
      </c>
      <c r="B18" s="61">
        <v>1</v>
      </c>
    </row>
    <row r="19" spans="1:2" ht="15" customHeight="1" x14ac:dyDescent="0.25">
      <c r="A19" s="57" t="s">
        <v>126</v>
      </c>
      <c r="B19" s="61">
        <v>1</v>
      </c>
    </row>
    <row r="20" spans="1:2" x14ac:dyDescent="0.25">
      <c r="A20" s="57" t="s">
        <v>144</v>
      </c>
      <c r="B20" s="61">
        <v>1</v>
      </c>
    </row>
    <row r="21" spans="1:2" x14ac:dyDescent="0.25">
      <c r="A21" s="57" t="s">
        <v>185</v>
      </c>
      <c r="B21" s="61">
        <v>1</v>
      </c>
    </row>
    <row r="22" spans="1:2" x14ac:dyDescent="0.25">
      <c r="A22" s="57" t="s">
        <v>165</v>
      </c>
      <c r="B22" s="61">
        <v>1</v>
      </c>
    </row>
    <row r="23" spans="1:2" x14ac:dyDescent="0.25">
      <c r="A23" s="57" t="s">
        <v>190</v>
      </c>
      <c r="B23" s="61">
        <v>1</v>
      </c>
    </row>
    <row r="24" spans="1:2" x14ac:dyDescent="0.25">
      <c r="A24" s="109" t="s">
        <v>17</v>
      </c>
      <c r="B24" s="110">
        <v>1</v>
      </c>
    </row>
    <row r="25" spans="1:2" x14ac:dyDescent="0.25">
      <c r="A25" s="57" t="s">
        <v>101</v>
      </c>
      <c r="B25" s="61">
        <v>1</v>
      </c>
    </row>
    <row r="26" spans="1:2" x14ac:dyDescent="0.25">
      <c r="A26" s="57" t="s">
        <v>127</v>
      </c>
      <c r="B26" s="61">
        <v>21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R352"/>
  <sheetViews>
    <sheetView showGridLines="0" tabSelected="1" zoomScale="80" zoomScaleNormal="80" workbookViewId="0">
      <selection activeCell="J4" sqref="J4"/>
    </sheetView>
  </sheetViews>
  <sheetFormatPr defaultColWidth="9.140625" defaultRowHeight="15" customHeight="1" zeroHeight="1" x14ac:dyDescent="0.25"/>
  <cols>
    <col min="1" max="1" width="1.85546875" customWidth="1"/>
    <col min="2" max="2" width="9.140625" customWidth="1"/>
    <col min="3" max="3" width="41.28515625" bestFit="1" customWidth="1"/>
    <col min="4" max="4" width="28.7109375" customWidth="1"/>
    <col min="5" max="5" width="10.7109375" hidden="1" customWidth="1"/>
    <col min="6" max="6" width="14.5703125" customWidth="1"/>
    <col min="7" max="7" width="11.5703125" customWidth="1"/>
    <col min="8" max="8" width="13.28515625" customWidth="1"/>
    <col min="9" max="9" width="12.7109375" customWidth="1"/>
    <col min="10" max="10" width="12.85546875" customWidth="1"/>
    <col min="11" max="11" width="18.5703125" customWidth="1"/>
    <col min="12" max="12" width="41" customWidth="1"/>
    <col min="13" max="13" width="10.7109375" customWidth="1"/>
    <col min="14" max="14" width="39" customWidth="1"/>
    <col min="15" max="17" width="9.140625" customWidth="1"/>
  </cols>
  <sheetData>
    <row r="1" spans="2:18" ht="57.75" customHeight="1" x14ac:dyDescent="0.25"/>
    <row r="2" spans="2:18" ht="15.75" x14ac:dyDescent="0.25">
      <c r="B2" s="4"/>
      <c r="C2" s="4"/>
      <c r="D2" s="4"/>
      <c r="E2" s="4"/>
      <c r="F2" s="5"/>
      <c r="G2" s="212" t="s">
        <v>22</v>
      </c>
      <c r="H2" s="212"/>
      <c r="I2" s="212" t="s">
        <v>23</v>
      </c>
      <c r="J2" s="212"/>
      <c r="K2" s="9">
        <f ca="1">TODAY()</f>
        <v>44495</v>
      </c>
      <c r="L2" s="9"/>
    </row>
    <row r="3" spans="2:18" ht="32.25" thickBot="1" x14ac:dyDescent="0.3">
      <c r="B3" s="165" t="s">
        <v>5</v>
      </c>
      <c r="C3" s="165" t="s">
        <v>19</v>
      </c>
      <c r="D3" s="165" t="s">
        <v>18</v>
      </c>
      <c r="E3" s="166" t="s">
        <v>175</v>
      </c>
      <c r="F3" s="167" t="s">
        <v>221</v>
      </c>
      <c r="G3" s="166" t="s">
        <v>10</v>
      </c>
      <c r="H3" s="166" t="s">
        <v>11</v>
      </c>
      <c r="I3" s="166" t="s">
        <v>12</v>
      </c>
      <c r="J3" s="166" t="s">
        <v>13</v>
      </c>
      <c r="K3" s="165" t="s">
        <v>7</v>
      </c>
      <c r="L3" s="165" t="s">
        <v>1</v>
      </c>
      <c r="M3" s="11" t="s">
        <v>6</v>
      </c>
      <c r="N3" s="11" t="s">
        <v>14</v>
      </c>
      <c r="O3" s="44" t="s">
        <v>15</v>
      </c>
      <c r="P3" s="44" t="s">
        <v>16</v>
      </c>
      <c r="Q3" s="44" t="s">
        <v>17</v>
      </c>
      <c r="R3" s="45" t="s">
        <v>166</v>
      </c>
    </row>
    <row r="4" spans="2:18" ht="57" x14ac:dyDescent="0.25">
      <c r="B4" s="150">
        <v>1</v>
      </c>
      <c r="C4" s="126" t="s">
        <v>120</v>
      </c>
      <c r="D4" s="126" t="s">
        <v>36</v>
      </c>
      <c r="E4" s="126" t="s">
        <v>176</v>
      </c>
      <c r="F4" s="127" t="s">
        <v>140</v>
      </c>
      <c r="G4" s="137">
        <v>44285</v>
      </c>
      <c r="H4" s="137">
        <v>44286</v>
      </c>
      <c r="I4" s="137">
        <v>44285</v>
      </c>
      <c r="J4" s="137">
        <v>44285</v>
      </c>
      <c r="K4" s="137" t="str">
        <f t="shared" ref="K4:K65" ca="1" si="0">IF(D4="","",IF(G4="","Não há prazo",IF(OR(AND(G4="",H4=""),$K$2&lt;G4),"Não Iniciado",IF(AND(J4&lt;&gt;"",J4&lt;=H4),"Concluído",IF(J4&gt;H4,"Concluído",IF(OR(I4&gt;H4,AND(H4&lt;$K$2,J4="")),"Atrasado",IF(J4="",IF(AND($K$2&gt;=G4,I4=""),"Iniciar Acompanhamento",IF(I4&lt;=H4,"Em Andamento",)))))))))</f>
        <v>Concluído</v>
      </c>
      <c r="L4" s="157"/>
      <c r="M4" s="46">
        <f t="shared" ref="M4:R4" ca="1" si="1">COUNTIF($K$4:$K$214,M3)/(COUNTA($B$4:$B$214))</f>
        <v>0.34597156398104267</v>
      </c>
      <c r="N4" s="46">
        <f t="shared" ca="1" si="1"/>
        <v>0.23696682464454977</v>
      </c>
      <c r="O4" s="46">
        <f t="shared" ca="1" si="1"/>
        <v>4.7393364928909956E-3</v>
      </c>
      <c r="P4" s="46">
        <f t="shared" ca="1" si="1"/>
        <v>0.25592417061611372</v>
      </c>
      <c r="Q4" s="46">
        <f t="shared" ca="1" si="1"/>
        <v>9.4786729857819899E-2</v>
      </c>
      <c r="R4" s="46">
        <f t="shared" ca="1" si="1"/>
        <v>5.2132701421800945E-2</v>
      </c>
    </row>
    <row r="5" spans="2:18" ht="57" x14ac:dyDescent="0.25">
      <c r="B5" s="152">
        <v>2</v>
      </c>
      <c r="C5" s="7" t="s">
        <v>120</v>
      </c>
      <c r="D5" s="7" t="s">
        <v>145</v>
      </c>
      <c r="E5" s="7" t="s">
        <v>176</v>
      </c>
      <c r="F5" s="2" t="s">
        <v>140</v>
      </c>
      <c r="G5" s="53">
        <v>44291</v>
      </c>
      <c r="H5" s="53">
        <v>44292</v>
      </c>
      <c r="I5" s="53">
        <v>44291</v>
      </c>
      <c r="J5" s="53">
        <v>44306</v>
      </c>
      <c r="K5" s="53" t="str">
        <f t="shared" ca="1" si="0"/>
        <v>Concluído</v>
      </c>
      <c r="L5" s="159"/>
      <c r="M5" s="46"/>
      <c r="N5" s="46"/>
      <c r="O5" s="46"/>
      <c r="P5" s="46"/>
      <c r="Q5" s="46"/>
      <c r="R5" s="45"/>
    </row>
    <row r="6" spans="2:18" ht="57" x14ac:dyDescent="0.25">
      <c r="B6" s="152">
        <v>3</v>
      </c>
      <c r="C6" s="7" t="s">
        <v>120</v>
      </c>
      <c r="D6" s="7" t="s">
        <v>46</v>
      </c>
      <c r="E6" s="7" t="s">
        <v>176</v>
      </c>
      <c r="F6" s="2" t="s">
        <v>140</v>
      </c>
      <c r="G6" s="53">
        <v>44294</v>
      </c>
      <c r="H6" s="53">
        <v>44298</v>
      </c>
      <c r="I6" s="53">
        <v>44293</v>
      </c>
      <c r="J6" s="53">
        <v>44335</v>
      </c>
      <c r="K6" s="53" t="str">
        <f t="shared" ca="1" si="0"/>
        <v>Concluído</v>
      </c>
      <c r="L6" s="159"/>
    </row>
    <row r="7" spans="2:18" ht="57" x14ac:dyDescent="0.25">
      <c r="B7" s="152">
        <v>4</v>
      </c>
      <c r="C7" s="7" t="s">
        <v>120</v>
      </c>
      <c r="D7" s="7" t="s">
        <v>51</v>
      </c>
      <c r="E7" s="7" t="s">
        <v>176</v>
      </c>
      <c r="F7" s="2" t="s">
        <v>140</v>
      </c>
      <c r="G7" s="53">
        <v>44294</v>
      </c>
      <c r="H7" s="53">
        <v>44299</v>
      </c>
      <c r="I7" s="53">
        <v>44312</v>
      </c>
      <c r="J7" s="53">
        <v>44335</v>
      </c>
      <c r="K7" s="53" t="str">
        <f t="shared" ca="1" si="0"/>
        <v>Concluído</v>
      </c>
      <c r="L7" s="159"/>
    </row>
    <row r="8" spans="2:18" ht="57" x14ac:dyDescent="0.25">
      <c r="B8" s="152">
        <v>5</v>
      </c>
      <c r="C8" s="7" t="s">
        <v>120</v>
      </c>
      <c r="D8" s="7" t="s">
        <v>41</v>
      </c>
      <c r="E8" s="7" t="s">
        <v>176</v>
      </c>
      <c r="F8" s="2" t="s">
        <v>140</v>
      </c>
      <c r="G8" s="53">
        <v>44294</v>
      </c>
      <c r="H8" s="53">
        <v>44298</v>
      </c>
      <c r="I8" s="53">
        <v>44312</v>
      </c>
      <c r="J8" s="53">
        <v>44312</v>
      </c>
      <c r="K8" s="53" t="str">
        <f t="shared" ca="1" si="0"/>
        <v>Concluído</v>
      </c>
      <c r="L8" s="159" t="s">
        <v>183</v>
      </c>
    </row>
    <row r="9" spans="2:18" ht="57" x14ac:dyDescent="0.25">
      <c r="B9" s="152">
        <v>6</v>
      </c>
      <c r="C9" s="7" t="s">
        <v>120</v>
      </c>
      <c r="D9" s="7" t="s">
        <v>49</v>
      </c>
      <c r="E9" s="7" t="s">
        <v>177</v>
      </c>
      <c r="F9" s="2" t="s">
        <v>140</v>
      </c>
      <c r="G9" s="53">
        <v>44295</v>
      </c>
      <c r="H9" s="53">
        <v>44298</v>
      </c>
      <c r="I9" s="53">
        <v>44322</v>
      </c>
      <c r="J9" s="53">
        <v>44323</v>
      </c>
      <c r="K9" s="53" t="str">
        <f t="shared" ca="1" si="0"/>
        <v>Concluído</v>
      </c>
      <c r="L9" s="159"/>
    </row>
    <row r="10" spans="2:18" ht="57" x14ac:dyDescent="0.25">
      <c r="B10" s="152">
        <v>7</v>
      </c>
      <c r="C10" s="7" t="s">
        <v>120</v>
      </c>
      <c r="D10" s="7" t="s">
        <v>181</v>
      </c>
      <c r="E10" s="7" t="s">
        <v>177</v>
      </c>
      <c r="F10" s="2" t="s">
        <v>140</v>
      </c>
      <c r="G10" s="53">
        <v>44306</v>
      </c>
      <c r="H10" s="53">
        <v>44316</v>
      </c>
      <c r="I10" s="53">
        <v>44306</v>
      </c>
      <c r="J10" s="53">
        <v>44417</v>
      </c>
      <c r="K10" s="53" t="str">
        <f t="shared" ca="1" si="0"/>
        <v>Concluído</v>
      </c>
      <c r="L10" s="159" t="s">
        <v>212</v>
      </c>
    </row>
    <row r="11" spans="2:18" ht="57.75" thickBot="1" x14ac:dyDescent="0.3">
      <c r="B11" s="154">
        <v>8</v>
      </c>
      <c r="C11" s="133" t="s">
        <v>120</v>
      </c>
      <c r="D11" s="133" t="s">
        <v>182</v>
      </c>
      <c r="E11" s="133" t="s">
        <v>177</v>
      </c>
      <c r="F11" s="134" t="s">
        <v>140</v>
      </c>
      <c r="G11" s="135">
        <v>44306</v>
      </c>
      <c r="H11" s="135">
        <v>44316</v>
      </c>
      <c r="I11" s="135">
        <v>44306</v>
      </c>
      <c r="J11" s="135">
        <v>44349</v>
      </c>
      <c r="K11" s="135" t="str">
        <f t="shared" ca="1" si="0"/>
        <v>Concluído</v>
      </c>
      <c r="L11" s="161" t="s">
        <v>188</v>
      </c>
    </row>
    <row r="12" spans="2:18" ht="30" x14ac:dyDescent="0.25">
      <c r="B12" s="150">
        <v>9</v>
      </c>
      <c r="C12" s="126" t="s">
        <v>147</v>
      </c>
      <c r="D12" s="126" t="s">
        <v>145</v>
      </c>
      <c r="E12" s="126" t="s">
        <v>176</v>
      </c>
      <c r="F12" s="127" t="s">
        <v>65</v>
      </c>
      <c r="G12" s="137">
        <v>44287</v>
      </c>
      <c r="H12" s="137">
        <v>44293</v>
      </c>
      <c r="I12" s="137">
        <v>44302</v>
      </c>
      <c r="J12" s="137">
        <v>44323</v>
      </c>
      <c r="K12" s="137" t="str">
        <f t="shared" ca="1" si="0"/>
        <v>Concluído</v>
      </c>
      <c r="L12" s="157" t="s">
        <v>163</v>
      </c>
    </row>
    <row r="13" spans="2:18" ht="32.25" thickBot="1" x14ac:dyDescent="0.3">
      <c r="B13" s="154">
        <v>10</v>
      </c>
      <c r="C13" s="133" t="s">
        <v>147</v>
      </c>
      <c r="D13" s="133" t="s">
        <v>46</v>
      </c>
      <c r="E13" s="133" t="s">
        <v>176</v>
      </c>
      <c r="F13" s="134" t="s">
        <v>65</v>
      </c>
      <c r="G13" s="135">
        <v>44294</v>
      </c>
      <c r="H13" s="135">
        <v>44298</v>
      </c>
      <c r="I13" s="135">
        <v>44309</v>
      </c>
      <c r="J13" s="135">
        <v>44335</v>
      </c>
      <c r="K13" s="135" t="str">
        <f t="shared" ca="1" si="0"/>
        <v>Concluído</v>
      </c>
      <c r="L13" s="168" t="s">
        <v>180</v>
      </c>
    </row>
    <row r="14" spans="2:18" ht="30" x14ac:dyDescent="0.25">
      <c r="B14" s="150">
        <v>11</v>
      </c>
      <c r="C14" s="126" t="s">
        <v>85</v>
      </c>
      <c r="D14" s="126" t="s">
        <v>36</v>
      </c>
      <c r="E14" s="126" t="s">
        <v>176</v>
      </c>
      <c r="F14" s="127" t="s">
        <v>65</v>
      </c>
      <c r="G14" s="137">
        <v>44295</v>
      </c>
      <c r="H14" s="137">
        <v>44299</v>
      </c>
      <c r="I14" s="137">
        <v>44309</v>
      </c>
      <c r="J14" s="137">
        <v>44316</v>
      </c>
      <c r="K14" s="137" t="str">
        <f t="shared" ca="1" si="0"/>
        <v>Concluído</v>
      </c>
      <c r="L14" s="157" t="s">
        <v>213</v>
      </c>
    </row>
    <row r="15" spans="2:18" ht="30" x14ac:dyDescent="0.25">
      <c r="B15" s="152">
        <v>12</v>
      </c>
      <c r="C15" s="7" t="s">
        <v>85</v>
      </c>
      <c r="D15" s="7" t="s">
        <v>145</v>
      </c>
      <c r="E15" s="7" t="s">
        <v>176</v>
      </c>
      <c r="F15" s="2" t="s">
        <v>65</v>
      </c>
      <c r="G15" s="53">
        <v>44287</v>
      </c>
      <c r="H15" s="53">
        <v>44293</v>
      </c>
      <c r="I15" s="53">
        <v>44302</v>
      </c>
      <c r="J15" s="53">
        <v>44323</v>
      </c>
      <c r="K15" s="53" t="str">
        <f t="shared" ca="1" si="0"/>
        <v>Concluído</v>
      </c>
      <c r="L15" s="169" t="s">
        <v>214</v>
      </c>
    </row>
    <row r="16" spans="2:18" ht="30" x14ac:dyDescent="0.25">
      <c r="B16" s="152">
        <v>13</v>
      </c>
      <c r="C16" s="7" t="s">
        <v>85</v>
      </c>
      <c r="D16" s="7" t="s">
        <v>46</v>
      </c>
      <c r="E16" s="7" t="s">
        <v>176</v>
      </c>
      <c r="F16" s="2" t="s">
        <v>65</v>
      </c>
      <c r="G16" s="53">
        <v>44294</v>
      </c>
      <c r="H16" s="53">
        <v>44298</v>
      </c>
      <c r="I16" s="53">
        <v>44309</v>
      </c>
      <c r="J16" s="94">
        <v>44412</v>
      </c>
      <c r="K16" s="53" t="str">
        <f t="shared" ca="1" si="0"/>
        <v>Concluído</v>
      </c>
      <c r="L16" s="159"/>
    </row>
    <row r="17" spans="2:12" ht="30" x14ac:dyDescent="0.25">
      <c r="B17" s="152">
        <v>14</v>
      </c>
      <c r="C17" s="7" t="s">
        <v>85</v>
      </c>
      <c r="D17" s="7" t="s">
        <v>51</v>
      </c>
      <c r="E17" s="7" t="s">
        <v>176</v>
      </c>
      <c r="F17" s="2" t="s">
        <v>65</v>
      </c>
      <c r="G17" s="53">
        <v>44294</v>
      </c>
      <c r="H17" s="53">
        <v>44298</v>
      </c>
      <c r="I17" s="53">
        <v>44316</v>
      </c>
      <c r="J17" s="94">
        <v>44412</v>
      </c>
      <c r="K17" s="53" t="str">
        <f t="shared" ca="1" si="0"/>
        <v>Concluído</v>
      </c>
      <c r="L17" s="159"/>
    </row>
    <row r="18" spans="2:12" ht="30" x14ac:dyDescent="0.25">
      <c r="B18" s="152">
        <v>15</v>
      </c>
      <c r="C18" s="7" t="s">
        <v>85</v>
      </c>
      <c r="D18" s="7" t="s">
        <v>41</v>
      </c>
      <c r="E18" s="7" t="s">
        <v>176</v>
      </c>
      <c r="F18" s="2" t="s">
        <v>65</v>
      </c>
      <c r="G18" s="53">
        <v>44295</v>
      </c>
      <c r="H18" s="53">
        <v>44299</v>
      </c>
      <c r="I18" s="53">
        <v>44358</v>
      </c>
      <c r="J18" s="94">
        <v>44420</v>
      </c>
      <c r="K18" s="53" t="str">
        <f t="shared" ca="1" si="0"/>
        <v>Concluído</v>
      </c>
      <c r="L18" s="159"/>
    </row>
    <row r="19" spans="2:12" ht="30" x14ac:dyDescent="0.25">
      <c r="B19" s="152">
        <v>16</v>
      </c>
      <c r="C19" s="7" t="s">
        <v>85</v>
      </c>
      <c r="D19" s="7" t="s">
        <v>49</v>
      </c>
      <c r="E19" s="7" t="s">
        <v>177</v>
      </c>
      <c r="F19" s="2" t="s">
        <v>65</v>
      </c>
      <c r="G19" s="53">
        <v>44295</v>
      </c>
      <c r="H19" s="53">
        <v>44299</v>
      </c>
      <c r="I19" s="53">
        <v>44347</v>
      </c>
      <c r="J19" s="94">
        <v>44420</v>
      </c>
      <c r="K19" s="53" t="str">
        <f t="shared" ca="1" si="0"/>
        <v>Concluído</v>
      </c>
      <c r="L19" s="170" t="s">
        <v>215</v>
      </c>
    </row>
    <row r="20" spans="2:12" ht="30" x14ac:dyDescent="0.25">
      <c r="B20" s="152">
        <v>17</v>
      </c>
      <c r="C20" s="7" t="s">
        <v>85</v>
      </c>
      <c r="D20" s="7" t="s">
        <v>146</v>
      </c>
      <c r="E20" s="7" t="s">
        <v>176</v>
      </c>
      <c r="F20" s="2" t="s">
        <v>65</v>
      </c>
      <c r="G20" s="53">
        <v>44295</v>
      </c>
      <c r="H20" s="53">
        <v>44299</v>
      </c>
      <c r="I20" s="53">
        <v>44362</v>
      </c>
      <c r="J20" s="94">
        <v>44417</v>
      </c>
      <c r="K20" s="53" t="str">
        <f t="shared" ca="1" si="0"/>
        <v>Concluído</v>
      </c>
      <c r="L20" s="159"/>
    </row>
    <row r="21" spans="2:12" ht="30" x14ac:dyDescent="0.25">
      <c r="B21" s="152">
        <v>18</v>
      </c>
      <c r="C21" s="7" t="s">
        <v>85</v>
      </c>
      <c r="D21" s="7" t="s">
        <v>182</v>
      </c>
      <c r="E21" s="7" t="s">
        <v>176</v>
      </c>
      <c r="F21" s="2" t="s">
        <v>65</v>
      </c>
      <c r="G21" s="53">
        <v>44295</v>
      </c>
      <c r="H21" s="53">
        <v>44299</v>
      </c>
      <c r="I21" s="53">
        <v>44288</v>
      </c>
      <c r="J21" s="53">
        <v>44291</v>
      </c>
      <c r="K21" s="53" t="str">
        <f t="shared" ca="1" si="0"/>
        <v>Concluído</v>
      </c>
      <c r="L21" s="159"/>
    </row>
    <row r="22" spans="2:12" ht="30.75" thickBot="1" x14ac:dyDescent="0.3">
      <c r="B22" s="154">
        <v>19</v>
      </c>
      <c r="C22" s="133" t="s">
        <v>85</v>
      </c>
      <c r="D22" s="133" t="s">
        <v>192</v>
      </c>
      <c r="E22" s="133" t="s">
        <v>176</v>
      </c>
      <c r="F22" s="134" t="s">
        <v>65</v>
      </c>
      <c r="G22" s="135">
        <v>44295</v>
      </c>
      <c r="H22" s="135">
        <v>44299</v>
      </c>
      <c r="I22" s="171">
        <v>44420</v>
      </c>
      <c r="J22" s="171">
        <v>44420</v>
      </c>
      <c r="K22" s="135" t="str">
        <f t="shared" ca="1" si="0"/>
        <v>Concluído</v>
      </c>
      <c r="L22" s="161" t="s">
        <v>216</v>
      </c>
    </row>
    <row r="23" spans="2:12" ht="28.5" x14ac:dyDescent="0.25">
      <c r="B23" s="150">
        <v>20</v>
      </c>
      <c r="C23" s="126" t="s">
        <v>121</v>
      </c>
      <c r="D23" s="126" t="s">
        <v>149</v>
      </c>
      <c r="E23" s="126" t="s">
        <v>176</v>
      </c>
      <c r="F23" s="127" t="s">
        <v>150</v>
      </c>
      <c r="G23" s="137">
        <v>44299</v>
      </c>
      <c r="H23" s="137">
        <v>44313</v>
      </c>
      <c r="I23" s="137">
        <v>44299</v>
      </c>
      <c r="J23" s="137">
        <v>44321</v>
      </c>
      <c r="K23" s="137" t="str">
        <f t="shared" ca="1" si="0"/>
        <v>Concluído</v>
      </c>
      <c r="L23" s="157"/>
    </row>
    <row r="24" spans="2:12" ht="30" x14ac:dyDescent="0.25">
      <c r="B24" s="152">
        <v>21</v>
      </c>
      <c r="C24" s="7" t="s">
        <v>121</v>
      </c>
      <c r="D24" s="7" t="s">
        <v>145</v>
      </c>
      <c r="E24" s="7" t="s">
        <v>177</v>
      </c>
      <c r="F24" s="2" t="s">
        <v>141</v>
      </c>
      <c r="G24" s="53">
        <v>44294</v>
      </c>
      <c r="H24" s="53">
        <v>44298</v>
      </c>
      <c r="I24" s="53">
        <v>44292</v>
      </c>
      <c r="J24" s="53">
        <v>44301</v>
      </c>
      <c r="K24" s="53" t="str">
        <f t="shared" ca="1" si="0"/>
        <v>Concluído</v>
      </c>
      <c r="L24" s="159" t="s">
        <v>200</v>
      </c>
    </row>
    <row r="25" spans="2:12" ht="30" x14ac:dyDescent="0.25">
      <c r="B25" s="152">
        <v>22</v>
      </c>
      <c r="C25" s="7" t="s">
        <v>121</v>
      </c>
      <c r="D25" s="7" t="s">
        <v>46</v>
      </c>
      <c r="E25" s="7" t="s">
        <v>176</v>
      </c>
      <c r="F25" s="2" t="s">
        <v>141</v>
      </c>
      <c r="G25" s="53">
        <v>44306</v>
      </c>
      <c r="H25" s="53">
        <v>44323</v>
      </c>
      <c r="I25" s="53">
        <v>44292</v>
      </c>
      <c r="J25" s="53">
        <v>44323</v>
      </c>
      <c r="K25" s="53" t="str">
        <f t="shared" ca="1" si="0"/>
        <v>Concluído</v>
      </c>
      <c r="L25" s="159"/>
    </row>
    <row r="26" spans="2:12" ht="30" x14ac:dyDescent="0.25">
      <c r="B26" s="152">
        <v>23</v>
      </c>
      <c r="C26" s="7" t="s">
        <v>121</v>
      </c>
      <c r="D26" s="7" t="s">
        <v>51</v>
      </c>
      <c r="E26" s="7" t="s">
        <v>176</v>
      </c>
      <c r="F26" s="2" t="s">
        <v>141</v>
      </c>
      <c r="G26" s="53">
        <v>44306</v>
      </c>
      <c r="H26" s="53">
        <v>44323</v>
      </c>
      <c r="I26" s="53">
        <v>44292</v>
      </c>
      <c r="J26" s="53">
        <v>44323</v>
      </c>
      <c r="K26" s="53" t="str">
        <f t="shared" ca="1" si="0"/>
        <v>Concluído</v>
      </c>
      <c r="L26" s="159"/>
    </row>
    <row r="27" spans="2:12" ht="30" x14ac:dyDescent="0.25">
      <c r="B27" s="152">
        <v>24</v>
      </c>
      <c r="C27" s="7" t="s">
        <v>121</v>
      </c>
      <c r="D27" s="7" t="s">
        <v>41</v>
      </c>
      <c r="E27" s="7" t="s">
        <v>176</v>
      </c>
      <c r="F27" s="2" t="s">
        <v>141</v>
      </c>
      <c r="G27" s="53">
        <v>44306</v>
      </c>
      <c r="H27" s="53">
        <v>44323</v>
      </c>
      <c r="I27" s="53">
        <v>44292</v>
      </c>
      <c r="J27" s="53">
        <v>44323</v>
      </c>
      <c r="K27" s="53" t="str">
        <f t="shared" ca="1" si="0"/>
        <v>Concluído</v>
      </c>
      <c r="L27" s="159"/>
    </row>
    <row r="28" spans="2:12" ht="30" x14ac:dyDescent="0.25">
      <c r="B28" s="152">
        <v>25</v>
      </c>
      <c r="C28" s="7" t="s">
        <v>121</v>
      </c>
      <c r="D28" s="7" t="s">
        <v>49</v>
      </c>
      <c r="E28" s="7" t="s">
        <v>177</v>
      </c>
      <c r="F28" s="2" t="s">
        <v>141</v>
      </c>
      <c r="G28" s="53">
        <v>44292</v>
      </c>
      <c r="H28" s="53">
        <v>44298</v>
      </c>
      <c r="I28" s="53">
        <v>44292</v>
      </c>
      <c r="J28" s="53">
        <v>44298</v>
      </c>
      <c r="K28" s="53" t="str">
        <f t="shared" ca="1" si="0"/>
        <v>Concluído</v>
      </c>
      <c r="L28" s="159" t="s">
        <v>217</v>
      </c>
    </row>
    <row r="29" spans="2:12" ht="30" x14ac:dyDescent="0.25">
      <c r="B29" s="152">
        <v>26</v>
      </c>
      <c r="C29" s="7" t="s">
        <v>121</v>
      </c>
      <c r="D29" s="7" t="s">
        <v>36</v>
      </c>
      <c r="E29" s="7" t="s">
        <v>176</v>
      </c>
      <c r="F29" s="2" t="s">
        <v>141</v>
      </c>
      <c r="G29" s="53">
        <v>44292</v>
      </c>
      <c r="H29" s="53">
        <v>44298</v>
      </c>
      <c r="I29" s="53">
        <v>44293</v>
      </c>
      <c r="J29" s="53">
        <v>44298</v>
      </c>
      <c r="K29" s="53" t="str">
        <f t="shared" ca="1" si="0"/>
        <v>Concluído</v>
      </c>
      <c r="L29" s="159"/>
    </row>
    <row r="30" spans="2:12" ht="30.75" thickBot="1" x14ac:dyDescent="0.3">
      <c r="B30" s="154">
        <v>27</v>
      </c>
      <c r="C30" s="133" t="s">
        <v>121</v>
      </c>
      <c r="D30" s="133" t="s">
        <v>146</v>
      </c>
      <c r="E30" s="133" t="s">
        <v>176</v>
      </c>
      <c r="F30" s="134" t="s">
        <v>141</v>
      </c>
      <c r="G30" s="135">
        <v>44326</v>
      </c>
      <c r="H30" s="135">
        <v>44333</v>
      </c>
      <c r="I30" s="135">
        <v>44336</v>
      </c>
      <c r="J30" s="135">
        <v>44344</v>
      </c>
      <c r="K30" s="135" t="str">
        <f t="shared" ca="1" si="0"/>
        <v>Concluído</v>
      </c>
      <c r="L30" s="161"/>
    </row>
    <row r="31" spans="2:12" ht="30" x14ac:dyDescent="0.25">
      <c r="B31" s="150">
        <v>28</v>
      </c>
      <c r="C31" s="172" t="s">
        <v>118</v>
      </c>
      <c r="D31" s="172" t="s">
        <v>49</v>
      </c>
      <c r="E31" s="126" t="s">
        <v>177</v>
      </c>
      <c r="F31" s="173" t="s">
        <v>141</v>
      </c>
      <c r="G31" s="128">
        <v>44294</v>
      </c>
      <c r="H31" s="128">
        <v>44298</v>
      </c>
      <c r="I31" s="128">
        <v>44294</v>
      </c>
      <c r="J31" s="128">
        <v>44298</v>
      </c>
      <c r="K31" s="137" t="str">
        <f t="shared" ca="1" si="0"/>
        <v>Concluído</v>
      </c>
      <c r="L31" s="157"/>
    </row>
    <row r="32" spans="2:12" ht="30.75" thickBot="1" x14ac:dyDescent="0.3">
      <c r="B32" s="154">
        <v>29</v>
      </c>
      <c r="C32" s="174" t="s">
        <v>118</v>
      </c>
      <c r="D32" s="174" t="s">
        <v>36</v>
      </c>
      <c r="E32" s="133" t="s">
        <v>176</v>
      </c>
      <c r="F32" s="175" t="s">
        <v>141</v>
      </c>
      <c r="G32" s="176">
        <v>44294</v>
      </c>
      <c r="H32" s="176">
        <v>44298</v>
      </c>
      <c r="I32" s="176">
        <v>44293</v>
      </c>
      <c r="J32" s="176">
        <v>44298</v>
      </c>
      <c r="K32" s="135" t="str">
        <f t="shared" ca="1" si="0"/>
        <v>Concluído</v>
      </c>
      <c r="L32" s="161" t="s">
        <v>200</v>
      </c>
    </row>
    <row r="33" spans="2:12" ht="30" x14ac:dyDescent="0.25">
      <c r="B33" s="150">
        <v>30</v>
      </c>
      <c r="C33" s="126" t="s">
        <v>122</v>
      </c>
      <c r="D33" s="126" t="s">
        <v>145</v>
      </c>
      <c r="E33" s="126" t="s">
        <v>176</v>
      </c>
      <c r="F33" s="127" t="s">
        <v>141</v>
      </c>
      <c r="G33" s="137">
        <v>44294</v>
      </c>
      <c r="H33" s="137">
        <v>44298</v>
      </c>
      <c r="I33" s="137">
        <v>44292</v>
      </c>
      <c r="J33" s="137">
        <v>44301</v>
      </c>
      <c r="K33" s="137" t="str">
        <f t="shared" ca="1" si="0"/>
        <v>Concluído</v>
      </c>
      <c r="L33" s="157"/>
    </row>
    <row r="34" spans="2:12" ht="30" x14ac:dyDescent="0.25">
      <c r="B34" s="152">
        <v>31</v>
      </c>
      <c r="C34" s="7" t="s">
        <v>122</v>
      </c>
      <c r="D34" s="7" t="s">
        <v>46</v>
      </c>
      <c r="E34" s="7" t="s">
        <v>176</v>
      </c>
      <c r="F34" s="2" t="s">
        <v>141</v>
      </c>
      <c r="G34" s="53">
        <v>44306</v>
      </c>
      <c r="H34" s="53">
        <v>44322</v>
      </c>
      <c r="I34" s="53">
        <v>44292</v>
      </c>
      <c r="J34" s="53">
        <v>44323</v>
      </c>
      <c r="K34" s="53" t="str">
        <f t="shared" ca="1" si="0"/>
        <v>Concluído</v>
      </c>
      <c r="L34" s="159"/>
    </row>
    <row r="35" spans="2:12" ht="30" x14ac:dyDescent="0.25">
      <c r="B35" s="152">
        <v>32</v>
      </c>
      <c r="C35" s="7" t="s">
        <v>122</v>
      </c>
      <c r="D35" s="7" t="s">
        <v>51</v>
      </c>
      <c r="E35" s="7" t="s">
        <v>176</v>
      </c>
      <c r="F35" s="2" t="s">
        <v>141</v>
      </c>
      <c r="G35" s="53">
        <v>44306</v>
      </c>
      <c r="H35" s="53">
        <v>44322</v>
      </c>
      <c r="I35" s="53">
        <v>44292</v>
      </c>
      <c r="J35" s="53">
        <v>44323</v>
      </c>
      <c r="K35" s="53" t="str">
        <f t="shared" ca="1" si="0"/>
        <v>Concluído</v>
      </c>
      <c r="L35" s="159"/>
    </row>
    <row r="36" spans="2:12" ht="30" x14ac:dyDescent="0.25">
      <c r="B36" s="152">
        <v>33</v>
      </c>
      <c r="C36" s="7" t="s">
        <v>122</v>
      </c>
      <c r="D36" s="7" t="s">
        <v>41</v>
      </c>
      <c r="E36" s="7" t="s">
        <v>176</v>
      </c>
      <c r="F36" s="2" t="s">
        <v>141</v>
      </c>
      <c r="G36" s="53">
        <v>44306</v>
      </c>
      <c r="H36" s="53">
        <v>44323</v>
      </c>
      <c r="I36" s="53">
        <v>44292</v>
      </c>
      <c r="J36" s="53">
        <v>44323</v>
      </c>
      <c r="K36" s="53" t="str">
        <f t="shared" ca="1" si="0"/>
        <v>Concluído</v>
      </c>
      <c r="L36" s="159"/>
    </row>
    <row r="37" spans="2:12" ht="30" x14ac:dyDescent="0.25">
      <c r="B37" s="152">
        <v>34</v>
      </c>
      <c r="C37" s="7" t="s">
        <v>122</v>
      </c>
      <c r="D37" s="7" t="s">
        <v>49</v>
      </c>
      <c r="E37" s="7" t="s">
        <v>177</v>
      </c>
      <c r="F37" s="2" t="s">
        <v>141</v>
      </c>
      <c r="G37" s="53">
        <v>44292</v>
      </c>
      <c r="H37" s="53">
        <v>44298</v>
      </c>
      <c r="I37" s="53">
        <v>44292</v>
      </c>
      <c r="J37" s="53">
        <v>44298</v>
      </c>
      <c r="K37" s="53" t="str">
        <f t="shared" ca="1" si="0"/>
        <v>Concluído</v>
      </c>
      <c r="L37" s="159" t="s">
        <v>217</v>
      </c>
    </row>
    <row r="38" spans="2:12" ht="30.75" thickBot="1" x14ac:dyDescent="0.3">
      <c r="B38" s="154">
        <v>35</v>
      </c>
      <c r="C38" s="133" t="s">
        <v>122</v>
      </c>
      <c r="D38" s="133" t="s">
        <v>36</v>
      </c>
      <c r="E38" s="133" t="s">
        <v>176</v>
      </c>
      <c r="F38" s="134" t="s">
        <v>141</v>
      </c>
      <c r="G38" s="135">
        <v>44292</v>
      </c>
      <c r="H38" s="135">
        <v>44298</v>
      </c>
      <c r="I38" s="135">
        <v>44292</v>
      </c>
      <c r="J38" s="135">
        <v>44298</v>
      </c>
      <c r="K38" s="135" t="str">
        <f t="shared" ca="1" si="0"/>
        <v>Concluído</v>
      </c>
      <c r="L38" s="161"/>
    </row>
    <row r="39" spans="2:12" ht="30" x14ac:dyDescent="0.25">
      <c r="B39" s="150">
        <v>36</v>
      </c>
      <c r="C39" s="126" t="s">
        <v>119</v>
      </c>
      <c r="D39" s="126" t="s">
        <v>145</v>
      </c>
      <c r="E39" s="126" t="s">
        <v>176</v>
      </c>
      <c r="F39" s="127" t="s">
        <v>141</v>
      </c>
      <c r="G39" s="137">
        <v>44294</v>
      </c>
      <c r="H39" s="137">
        <v>44301</v>
      </c>
      <c r="I39" s="137">
        <v>44294</v>
      </c>
      <c r="J39" s="137">
        <v>44301</v>
      </c>
      <c r="K39" s="137" t="str">
        <f t="shared" ca="1" si="0"/>
        <v>Concluído</v>
      </c>
      <c r="L39" s="157"/>
    </row>
    <row r="40" spans="2:12" ht="30" x14ac:dyDescent="0.25">
      <c r="B40" s="152">
        <v>37</v>
      </c>
      <c r="C40" s="7" t="s">
        <v>119</v>
      </c>
      <c r="D40" s="7" t="s">
        <v>46</v>
      </c>
      <c r="E40" s="7" t="s">
        <v>176</v>
      </c>
      <c r="F40" s="2" t="s">
        <v>141</v>
      </c>
      <c r="G40" s="53">
        <v>44361</v>
      </c>
      <c r="H40" s="53">
        <v>44363</v>
      </c>
      <c r="I40" s="53"/>
      <c r="J40" s="53"/>
      <c r="K40" s="53" t="str">
        <f t="shared" ca="1" si="0"/>
        <v>Atrasado</v>
      </c>
      <c r="L40" s="159" t="s">
        <v>201</v>
      </c>
    </row>
    <row r="41" spans="2:12" ht="30" x14ac:dyDescent="0.25">
      <c r="B41" s="152">
        <v>38</v>
      </c>
      <c r="C41" s="7" t="s">
        <v>119</v>
      </c>
      <c r="D41" s="7" t="s">
        <v>51</v>
      </c>
      <c r="E41" s="7" t="s">
        <v>176</v>
      </c>
      <c r="F41" s="2" t="s">
        <v>141</v>
      </c>
      <c r="G41" s="53">
        <v>44363</v>
      </c>
      <c r="H41" s="53">
        <v>44364</v>
      </c>
      <c r="I41" s="53"/>
      <c r="J41" s="53"/>
      <c r="K41" s="53" t="str">
        <f t="shared" ca="1" si="0"/>
        <v>Atrasado</v>
      </c>
      <c r="L41" s="159" t="s">
        <v>201</v>
      </c>
    </row>
    <row r="42" spans="2:12" ht="30" x14ac:dyDescent="0.25">
      <c r="B42" s="152">
        <v>39</v>
      </c>
      <c r="C42" s="7" t="s">
        <v>119</v>
      </c>
      <c r="D42" s="7" t="s">
        <v>41</v>
      </c>
      <c r="E42" s="7" t="s">
        <v>176</v>
      </c>
      <c r="F42" s="2" t="s">
        <v>141</v>
      </c>
      <c r="G42" s="53">
        <v>44364</v>
      </c>
      <c r="H42" s="53">
        <v>44368</v>
      </c>
      <c r="I42" s="53"/>
      <c r="J42" s="53"/>
      <c r="K42" s="53" t="str">
        <f t="shared" ca="1" si="0"/>
        <v>Atrasado</v>
      </c>
      <c r="L42" s="159" t="s">
        <v>201</v>
      </c>
    </row>
    <row r="43" spans="2:12" ht="30" x14ac:dyDescent="0.25">
      <c r="B43" s="152">
        <v>40</v>
      </c>
      <c r="C43" s="7" t="s">
        <v>119</v>
      </c>
      <c r="D43" s="7" t="s">
        <v>49</v>
      </c>
      <c r="E43" s="7" t="s">
        <v>177</v>
      </c>
      <c r="F43" s="2" t="s">
        <v>141</v>
      </c>
      <c r="G43" s="53">
        <v>44294</v>
      </c>
      <c r="H43" s="53">
        <v>44298</v>
      </c>
      <c r="I43" s="53">
        <v>44294</v>
      </c>
      <c r="J43" s="53">
        <v>44298</v>
      </c>
      <c r="K43" s="53" t="str">
        <f t="shared" ca="1" si="0"/>
        <v>Concluído</v>
      </c>
      <c r="L43" s="159"/>
    </row>
    <row r="44" spans="2:12" ht="30" x14ac:dyDescent="0.25">
      <c r="B44" s="152">
        <v>41</v>
      </c>
      <c r="C44" s="7" t="s">
        <v>119</v>
      </c>
      <c r="D44" s="7" t="s">
        <v>36</v>
      </c>
      <c r="E44" s="7" t="s">
        <v>176</v>
      </c>
      <c r="F44" s="2" t="s">
        <v>141</v>
      </c>
      <c r="G44" s="53">
        <v>44294</v>
      </c>
      <c r="H44" s="53">
        <v>44298</v>
      </c>
      <c r="I44" s="53">
        <v>44293</v>
      </c>
      <c r="J44" s="53">
        <v>44298</v>
      </c>
      <c r="K44" s="53" t="str">
        <f t="shared" ca="1" si="0"/>
        <v>Concluído</v>
      </c>
      <c r="L44" s="159"/>
    </row>
    <row r="45" spans="2:12" ht="30.75" thickBot="1" x14ac:dyDescent="0.3">
      <c r="B45" s="154">
        <v>42</v>
      </c>
      <c r="C45" s="133" t="s">
        <v>119</v>
      </c>
      <c r="D45" s="133" t="s">
        <v>146</v>
      </c>
      <c r="E45" s="133" t="s">
        <v>176</v>
      </c>
      <c r="F45" s="134" t="s">
        <v>141</v>
      </c>
      <c r="G45" s="135">
        <v>44364</v>
      </c>
      <c r="H45" s="135">
        <v>44368</v>
      </c>
      <c r="I45" s="135"/>
      <c r="J45" s="135"/>
      <c r="K45" s="135" t="str">
        <f t="shared" ca="1" si="0"/>
        <v>Atrasado</v>
      </c>
      <c r="L45" s="161" t="s">
        <v>201</v>
      </c>
    </row>
    <row r="46" spans="2:12" ht="30" x14ac:dyDescent="0.25">
      <c r="B46" s="150">
        <v>43</v>
      </c>
      <c r="C46" s="126" t="s">
        <v>198</v>
      </c>
      <c r="D46" s="126" t="s">
        <v>145</v>
      </c>
      <c r="E46" s="126" t="s">
        <v>176</v>
      </c>
      <c r="F46" s="127"/>
      <c r="G46" s="137">
        <v>44378</v>
      </c>
      <c r="H46" s="137">
        <v>44396</v>
      </c>
      <c r="I46" s="137"/>
      <c r="J46" s="137"/>
      <c r="K46" s="137" t="str">
        <f t="shared" ca="1" si="0"/>
        <v>Atrasado</v>
      </c>
      <c r="L46" s="157" t="s">
        <v>201</v>
      </c>
    </row>
    <row r="47" spans="2:12" ht="30" x14ac:dyDescent="0.25">
      <c r="B47" s="152">
        <v>44</v>
      </c>
      <c r="C47" s="7" t="s">
        <v>198</v>
      </c>
      <c r="D47" s="7" t="s">
        <v>46</v>
      </c>
      <c r="E47" s="7" t="s">
        <v>176</v>
      </c>
      <c r="F47" s="2"/>
      <c r="G47" s="53">
        <v>44378</v>
      </c>
      <c r="H47" s="53">
        <v>44396</v>
      </c>
      <c r="I47" s="53"/>
      <c r="J47" s="53"/>
      <c r="K47" s="53" t="str">
        <f t="shared" ca="1" si="0"/>
        <v>Atrasado</v>
      </c>
      <c r="L47" s="182" t="s">
        <v>201</v>
      </c>
    </row>
    <row r="48" spans="2:12" ht="30" x14ac:dyDescent="0.25">
      <c r="B48" s="152">
        <v>45</v>
      </c>
      <c r="C48" s="7" t="s">
        <v>198</v>
      </c>
      <c r="D48" s="7" t="s">
        <v>51</v>
      </c>
      <c r="E48" s="7" t="s">
        <v>176</v>
      </c>
      <c r="F48" s="2"/>
      <c r="G48" s="53">
        <v>44378</v>
      </c>
      <c r="H48" s="53">
        <v>44396</v>
      </c>
      <c r="I48" s="53"/>
      <c r="J48" s="53"/>
      <c r="K48" s="53" t="str">
        <f t="shared" ca="1" si="0"/>
        <v>Atrasado</v>
      </c>
      <c r="L48" s="159" t="s">
        <v>201</v>
      </c>
    </row>
    <row r="49" spans="2:12" ht="30" x14ac:dyDescent="0.25">
      <c r="B49" s="152">
        <v>46</v>
      </c>
      <c r="C49" s="7" t="s">
        <v>198</v>
      </c>
      <c r="D49" s="7" t="s">
        <v>41</v>
      </c>
      <c r="E49" s="7" t="s">
        <v>176</v>
      </c>
      <c r="F49" s="2"/>
      <c r="G49" s="53">
        <v>44378</v>
      </c>
      <c r="H49" s="53">
        <v>44396</v>
      </c>
      <c r="I49" s="53"/>
      <c r="J49" s="53"/>
      <c r="K49" s="53" t="str">
        <f t="shared" ca="1" si="0"/>
        <v>Atrasado</v>
      </c>
      <c r="L49" s="159" t="s">
        <v>201</v>
      </c>
    </row>
    <row r="50" spans="2:12" ht="30" x14ac:dyDescent="0.25">
      <c r="B50" s="152">
        <v>47</v>
      </c>
      <c r="C50" s="7" t="s">
        <v>198</v>
      </c>
      <c r="D50" s="7" t="s">
        <v>49</v>
      </c>
      <c r="E50" s="7" t="s">
        <v>177</v>
      </c>
      <c r="F50" s="2"/>
      <c r="G50" s="53">
        <v>44378</v>
      </c>
      <c r="H50" s="53">
        <v>44396</v>
      </c>
      <c r="I50" s="53"/>
      <c r="J50" s="53"/>
      <c r="K50" s="53" t="str">
        <f t="shared" ca="1" si="0"/>
        <v>Atrasado</v>
      </c>
      <c r="L50" s="159" t="s">
        <v>201</v>
      </c>
    </row>
    <row r="51" spans="2:12" ht="30.75" thickBot="1" x14ac:dyDescent="0.3">
      <c r="B51" s="154">
        <v>48</v>
      </c>
      <c r="C51" s="133" t="s">
        <v>198</v>
      </c>
      <c r="D51" s="133" t="s">
        <v>36</v>
      </c>
      <c r="E51" s="133" t="s">
        <v>176</v>
      </c>
      <c r="F51" s="134"/>
      <c r="G51" s="135">
        <v>44378</v>
      </c>
      <c r="H51" s="135">
        <v>44396</v>
      </c>
      <c r="I51" s="135"/>
      <c r="J51" s="135"/>
      <c r="K51" s="135" t="str">
        <f t="shared" ca="1" si="0"/>
        <v>Atrasado</v>
      </c>
      <c r="L51" s="161" t="s">
        <v>201</v>
      </c>
    </row>
    <row r="52" spans="2:12" ht="30" x14ac:dyDescent="0.25">
      <c r="B52" s="177">
        <v>49</v>
      </c>
      <c r="C52" s="146" t="s">
        <v>167</v>
      </c>
      <c r="D52" s="178" t="s">
        <v>145</v>
      </c>
      <c r="E52" s="179" t="s">
        <v>176</v>
      </c>
      <c r="F52" s="180" t="s">
        <v>179</v>
      </c>
      <c r="G52" s="148">
        <v>44329</v>
      </c>
      <c r="H52" s="148">
        <v>44333</v>
      </c>
      <c r="I52" s="148">
        <v>44329</v>
      </c>
      <c r="J52" s="148">
        <v>44335</v>
      </c>
      <c r="K52" s="148" t="str">
        <f t="shared" ca="1" si="0"/>
        <v>Concluído</v>
      </c>
      <c r="L52" s="181"/>
    </row>
    <row r="53" spans="2:12" ht="30" x14ac:dyDescent="0.25">
      <c r="B53" s="152">
        <v>50</v>
      </c>
      <c r="C53" s="7" t="s">
        <v>167</v>
      </c>
      <c r="D53" s="153" t="s">
        <v>49</v>
      </c>
      <c r="E53" s="142" t="s">
        <v>177</v>
      </c>
      <c r="F53" s="158" t="s">
        <v>179</v>
      </c>
      <c r="G53" s="53">
        <v>44329</v>
      </c>
      <c r="H53" s="53">
        <v>44333</v>
      </c>
      <c r="I53" s="53">
        <v>44335</v>
      </c>
      <c r="J53" s="53">
        <v>44335</v>
      </c>
      <c r="K53" s="53" t="str">
        <f t="shared" ca="1" si="0"/>
        <v>Concluído</v>
      </c>
      <c r="L53" s="159"/>
    </row>
    <row r="54" spans="2:12" ht="30" x14ac:dyDescent="0.25">
      <c r="B54" s="152">
        <v>51</v>
      </c>
      <c r="C54" s="7" t="s">
        <v>167</v>
      </c>
      <c r="D54" s="153" t="s">
        <v>36</v>
      </c>
      <c r="E54" s="142" t="s">
        <v>176</v>
      </c>
      <c r="F54" s="158" t="s">
        <v>179</v>
      </c>
      <c r="G54" s="53">
        <v>44329</v>
      </c>
      <c r="H54" s="53">
        <v>44333</v>
      </c>
      <c r="I54" s="53">
        <v>44329</v>
      </c>
      <c r="J54" s="53">
        <v>44333</v>
      </c>
      <c r="K54" s="53" t="str">
        <f t="shared" ref="K54" ca="1" si="2">IF(D54="","",IF(G54="","Não há prazo",IF(OR(AND(G54="",H54=""),$K$2&lt;G54),"Não Iniciado",IF(AND(J54&lt;&gt;"",J54&lt;=H54),"Concluído",IF(J54&gt;H54,"Concluído",IF(OR(I54&gt;H54,AND(H54&lt;$K$2,J54="")),"Atrasado",IF(J54="",IF(AND($K$2&gt;=G54,I54=""),"Iniciar Acompanhamento",IF(I54&lt;=H54,"Em Andamento",)))))))))</f>
        <v>Concluído</v>
      </c>
      <c r="L54" s="159"/>
    </row>
    <row r="55" spans="2:12" ht="30.75" thickBot="1" x14ac:dyDescent="0.3">
      <c r="B55" s="154">
        <v>52</v>
      </c>
      <c r="C55" s="133" t="s">
        <v>167</v>
      </c>
      <c r="D55" s="155" t="s">
        <v>52</v>
      </c>
      <c r="E55" s="142" t="s">
        <v>176</v>
      </c>
      <c r="F55" s="160" t="s">
        <v>179</v>
      </c>
      <c r="G55" s="135">
        <v>44329</v>
      </c>
      <c r="H55" s="135">
        <v>44333</v>
      </c>
      <c r="I55" s="135">
        <v>44329</v>
      </c>
      <c r="J55" s="135">
        <v>44333</v>
      </c>
      <c r="K55" s="135" t="str">
        <f t="shared" ca="1" si="0"/>
        <v>Concluído</v>
      </c>
      <c r="L55" s="161"/>
    </row>
    <row r="56" spans="2:12" ht="30" x14ac:dyDescent="0.25">
      <c r="B56" s="150">
        <v>53</v>
      </c>
      <c r="C56" s="126" t="s">
        <v>164</v>
      </c>
      <c r="D56" s="151" t="s">
        <v>145</v>
      </c>
      <c r="E56" s="142" t="s">
        <v>176</v>
      </c>
      <c r="F56" s="156" t="s">
        <v>179</v>
      </c>
      <c r="G56" s="137">
        <v>44333</v>
      </c>
      <c r="H56" s="137">
        <v>44343</v>
      </c>
      <c r="I56" s="137">
        <v>44333</v>
      </c>
      <c r="J56" s="137">
        <v>44347</v>
      </c>
      <c r="K56" s="137" t="str">
        <f t="shared" ca="1" si="0"/>
        <v>Concluído</v>
      </c>
      <c r="L56" s="157" t="s">
        <v>162</v>
      </c>
    </row>
    <row r="57" spans="2:12" ht="30" x14ac:dyDescent="0.25">
      <c r="B57" s="152">
        <v>54</v>
      </c>
      <c r="C57" s="7" t="s">
        <v>164</v>
      </c>
      <c r="D57" s="153" t="s">
        <v>46</v>
      </c>
      <c r="E57" s="142" t="s">
        <v>176</v>
      </c>
      <c r="F57" s="158" t="s">
        <v>179</v>
      </c>
      <c r="G57" s="53">
        <v>44337</v>
      </c>
      <c r="H57" s="53">
        <v>44344</v>
      </c>
      <c r="I57" s="53">
        <v>44337</v>
      </c>
      <c r="J57" s="53">
        <v>44344</v>
      </c>
      <c r="K57" s="53" t="str">
        <f t="shared" ca="1" si="0"/>
        <v>Concluído</v>
      </c>
      <c r="L57" s="159" t="s">
        <v>162</v>
      </c>
    </row>
    <row r="58" spans="2:12" ht="30" x14ac:dyDescent="0.25">
      <c r="B58" s="152">
        <v>55</v>
      </c>
      <c r="C58" s="7" t="s">
        <v>164</v>
      </c>
      <c r="D58" s="153" t="s">
        <v>51</v>
      </c>
      <c r="E58" s="142" t="s">
        <v>176</v>
      </c>
      <c r="F58" s="158" t="s">
        <v>179</v>
      </c>
      <c r="G58" s="53">
        <v>44337</v>
      </c>
      <c r="H58" s="53">
        <v>44347</v>
      </c>
      <c r="I58" s="53">
        <v>44340</v>
      </c>
      <c r="J58" s="53">
        <v>44348</v>
      </c>
      <c r="K58" s="53" t="str">
        <f t="shared" ca="1" si="0"/>
        <v>Concluído</v>
      </c>
      <c r="L58" s="159" t="s">
        <v>162</v>
      </c>
    </row>
    <row r="59" spans="2:12" ht="45" x14ac:dyDescent="0.25">
      <c r="B59" s="152">
        <v>56</v>
      </c>
      <c r="C59" s="7" t="s">
        <v>164</v>
      </c>
      <c r="D59" s="153" t="s">
        <v>41</v>
      </c>
      <c r="E59" s="142" t="s">
        <v>176</v>
      </c>
      <c r="F59" s="158" t="s">
        <v>179</v>
      </c>
      <c r="G59" s="53">
        <v>44341</v>
      </c>
      <c r="H59" s="53">
        <v>44347</v>
      </c>
      <c r="I59" s="53">
        <v>44344</v>
      </c>
      <c r="J59" s="53"/>
      <c r="K59" s="53" t="str">
        <f t="shared" ca="1" si="0"/>
        <v>Atrasado</v>
      </c>
      <c r="L59" s="159" t="s">
        <v>189</v>
      </c>
    </row>
    <row r="60" spans="2:12" ht="30" x14ac:dyDescent="0.25">
      <c r="B60" s="152">
        <v>57</v>
      </c>
      <c r="C60" s="7" t="s">
        <v>164</v>
      </c>
      <c r="D60" s="153" t="s">
        <v>49</v>
      </c>
      <c r="E60" s="142" t="s">
        <v>177</v>
      </c>
      <c r="F60" s="158" t="s">
        <v>179</v>
      </c>
      <c r="G60" s="53">
        <v>44341</v>
      </c>
      <c r="H60" s="53">
        <v>44347</v>
      </c>
      <c r="I60" s="53">
        <v>44343</v>
      </c>
      <c r="J60" s="53">
        <v>44348</v>
      </c>
      <c r="K60" s="53" t="str">
        <f t="shared" ca="1" si="0"/>
        <v>Concluído</v>
      </c>
      <c r="L60" s="159" t="s">
        <v>262</v>
      </c>
    </row>
    <row r="61" spans="2:12" ht="60" x14ac:dyDescent="0.25">
      <c r="B61" s="152">
        <v>58</v>
      </c>
      <c r="C61" s="7" t="s">
        <v>164</v>
      </c>
      <c r="D61" s="153" t="s">
        <v>36</v>
      </c>
      <c r="E61" s="142" t="s">
        <v>176</v>
      </c>
      <c r="F61" s="158" t="s">
        <v>179</v>
      </c>
      <c r="G61" s="53">
        <v>44341</v>
      </c>
      <c r="H61" s="53">
        <v>44347</v>
      </c>
      <c r="I61" s="53">
        <v>44341</v>
      </c>
      <c r="J61" s="53"/>
      <c r="K61" s="53" t="str">
        <f t="shared" ca="1" si="0"/>
        <v>Atrasado</v>
      </c>
      <c r="L61" s="159" t="s">
        <v>210</v>
      </c>
    </row>
    <row r="62" spans="2:12" ht="45" x14ac:dyDescent="0.25">
      <c r="B62" s="152">
        <v>59</v>
      </c>
      <c r="C62" s="7" t="s">
        <v>164</v>
      </c>
      <c r="D62" s="153" t="s">
        <v>146</v>
      </c>
      <c r="E62" s="142" t="s">
        <v>176</v>
      </c>
      <c r="F62" s="158" t="s">
        <v>179</v>
      </c>
      <c r="G62" s="53">
        <v>44341</v>
      </c>
      <c r="H62" s="53">
        <v>44347</v>
      </c>
      <c r="I62" s="53">
        <v>44347</v>
      </c>
      <c r="J62" s="53"/>
      <c r="K62" s="53" t="str">
        <f t="shared" ca="1" si="0"/>
        <v>Atrasado</v>
      </c>
      <c r="L62" s="162" t="s">
        <v>228</v>
      </c>
    </row>
    <row r="63" spans="2:12" ht="30.75" thickBot="1" x14ac:dyDescent="0.3">
      <c r="B63" s="154">
        <v>60</v>
      </c>
      <c r="C63" s="133" t="s">
        <v>164</v>
      </c>
      <c r="D63" s="155" t="s">
        <v>181</v>
      </c>
      <c r="E63" s="142" t="s">
        <v>176</v>
      </c>
      <c r="F63" s="160" t="s">
        <v>179</v>
      </c>
      <c r="G63" s="135">
        <v>44347</v>
      </c>
      <c r="H63" s="135">
        <v>44354</v>
      </c>
      <c r="I63" s="135">
        <v>44348</v>
      </c>
      <c r="J63" s="135"/>
      <c r="K63" s="135" t="str">
        <f t="shared" ca="1" si="0"/>
        <v>Atrasado</v>
      </c>
      <c r="L63" s="161" t="s">
        <v>187</v>
      </c>
    </row>
    <row r="64" spans="2:12" ht="30" x14ac:dyDescent="0.25">
      <c r="B64" s="150">
        <v>61</v>
      </c>
      <c r="C64" s="126" t="s">
        <v>164</v>
      </c>
      <c r="D64" s="151" t="s">
        <v>182</v>
      </c>
      <c r="E64" s="142" t="s">
        <v>176</v>
      </c>
      <c r="F64" s="156" t="s">
        <v>179</v>
      </c>
      <c r="G64" s="137">
        <v>44347</v>
      </c>
      <c r="H64" s="137">
        <v>44354</v>
      </c>
      <c r="I64" s="137">
        <v>44349</v>
      </c>
      <c r="J64" s="137">
        <v>44349</v>
      </c>
      <c r="K64" s="137" t="str">
        <f t="shared" ref="K64" ca="1" si="3">IF(D64="","",IF(G64="","Não há prazo",IF(OR(AND(G64="",H64=""),$K$2&lt;G64),"Não Iniciado",IF(AND(J64&lt;&gt;"",J64&lt;=H64),"Concluído",IF(J64&gt;H64,"Concluído",IF(OR(I64&gt;H64,AND(H64&lt;$K$2,J64="")),"Atrasado",IF(J64="",IF(AND($K$2&gt;=G64,I64=""),"Iniciar Acompanhamento",IF(I64&lt;=H64,"Em Andamento",)))))))))</f>
        <v>Concluído</v>
      </c>
      <c r="L64" s="129"/>
    </row>
    <row r="65" spans="2:12" ht="30" x14ac:dyDescent="0.25">
      <c r="B65" s="152">
        <v>62</v>
      </c>
      <c r="C65" s="7" t="s">
        <v>191</v>
      </c>
      <c r="D65" s="153" t="s">
        <v>145</v>
      </c>
      <c r="E65" s="142" t="s">
        <v>176</v>
      </c>
      <c r="F65" s="158" t="s">
        <v>179</v>
      </c>
      <c r="G65" s="53">
        <v>44355</v>
      </c>
      <c r="H65" s="53">
        <v>44361</v>
      </c>
      <c r="I65" s="53">
        <v>44355</v>
      </c>
      <c r="J65" s="53">
        <v>44361</v>
      </c>
      <c r="K65" s="53" t="str">
        <f t="shared" ca="1" si="0"/>
        <v>Concluído</v>
      </c>
      <c r="L65" s="159"/>
    </row>
    <row r="66" spans="2:12" ht="30" x14ac:dyDescent="0.25">
      <c r="B66" s="152">
        <v>63</v>
      </c>
      <c r="C66" s="7" t="s">
        <v>191</v>
      </c>
      <c r="D66" s="153" t="s">
        <v>46</v>
      </c>
      <c r="E66" s="142" t="s">
        <v>176</v>
      </c>
      <c r="F66" s="158" t="s">
        <v>179</v>
      </c>
      <c r="G66" s="53">
        <v>44358</v>
      </c>
      <c r="H66" s="53">
        <v>44362</v>
      </c>
      <c r="I66" s="53">
        <v>44361</v>
      </c>
      <c r="J66" s="53">
        <v>44362</v>
      </c>
      <c r="K66" s="53" t="str">
        <f t="shared" ref="K66:K133" ca="1" si="4">IF(D66="","",IF(G66="","Não há prazo",IF(OR(AND(G66="",H66=""),$K$2&lt;G66),"Não Iniciado",IF(AND(J66&lt;&gt;"",J66&lt;=H66),"Concluído",IF(J66&gt;H66,"Concluído",IF(OR(I66&gt;H66,AND(H66&lt;$K$2,J66="")),"Atrasado",IF(J66="",IF(AND($K$2&gt;=G66,I66=""),"Iniciar Acompanhamento",IF(I66&lt;=H66,"Em Andamento",)))))))))</f>
        <v>Concluído</v>
      </c>
      <c r="L66" s="159"/>
    </row>
    <row r="67" spans="2:12" ht="30" x14ac:dyDescent="0.25">
      <c r="B67" s="152">
        <v>64</v>
      </c>
      <c r="C67" s="7" t="s">
        <v>191</v>
      </c>
      <c r="D67" s="153" t="s">
        <v>51</v>
      </c>
      <c r="E67" s="142" t="s">
        <v>176</v>
      </c>
      <c r="F67" s="158" t="s">
        <v>179</v>
      </c>
      <c r="G67" s="53">
        <v>44361</v>
      </c>
      <c r="H67" s="53">
        <v>44363</v>
      </c>
      <c r="I67" s="53">
        <v>44361</v>
      </c>
      <c r="J67" s="53">
        <v>44362</v>
      </c>
      <c r="K67" s="53" t="str">
        <f t="shared" ca="1" si="4"/>
        <v>Concluído</v>
      </c>
      <c r="L67" s="159"/>
    </row>
    <row r="68" spans="2:12" ht="30" x14ac:dyDescent="0.25">
      <c r="B68" s="152">
        <v>65</v>
      </c>
      <c r="C68" s="7" t="s">
        <v>191</v>
      </c>
      <c r="D68" s="153" t="s">
        <v>41</v>
      </c>
      <c r="E68" s="142" t="s">
        <v>176</v>
      </c>
      <c r="F68" s="158" t="s">
        <v>179</v>
      </c>
      <c r="G68" s="53">
        <v>44362</v>
      </c>
      <c r="H68" s="53">
        <v>44364</v>
      </c>
      <c r="I68" s="53">
        <v>44362</v>
      </c>
      <c r="J68" s="53">
        <v>44397</v>
      </c>
      <c r="K68" s="53" t="str">
        <f t="shared" ca="1" si="4"/>
        <v>Concluído</v>
      </c>
      <c r="L68" s="159"/>
    </row>
    <row r="69" spans="2:12" ht="30" x14ac:dyDescent="0.25">
      <c r="B69" s="152">
        <v>66</v>
      </c>
      <c r="C69" s="7" t="s">
        <v>191</v>
      </c>
      <c r="D69" s="153" t="s">
        <v>49</v>
      </c>
      <c r="E69" s="142" t="s">
        <v>177</v>
      </c>
      <c r="F69" s="158" t="s">
        <v>179</v>
      </c>
      <c r="G69" s="53">
        <v>44357</v>
      </c>
      <c r="H69" s="53">
        <v>44364</v>
      </c>
      <c r="I69" s="53">
        <v>44355</v>
      </c>
      <c r="J69" s="53">
        <v>44356</v>
      </c>
      <c r="K69" s="53" t="str">
        <f t="shared" ca="1" si="4"/>
        <v>Concluído</v>
      </c>
      <c r="L69" s="159"/>
    </row>
    <row r="70" spans="2:12" ht="30" x14ac:dyDescent="0.25">
      <c r="B70" s="152">
        <v>67</v>
      </c>
      <c r="C70" s="7" t="s">
        <v>191</v>
      </c>
      <c r="D70" s="153" t="s">
        <v>36</v>
      </c>
      <c r="E70" s="142" t="s">
        <v>176</v>
      </c>
      <c r="F70" s="158" t="s">
        <v>179</v>
      </c>
      <c r="G70" s="53">
        <v>44362</v>
      </c>
      <c r="H70" s="53">
        <v>44368</v>
      </c>
      <c r="I70" s="53">
        <v>44362</v>
      </c>
      <c r="J70" s="53">
        <v>44362</v>
      </c>
      <c r="K70" s="53" t="str">
        <f t="shared" ca="1" si="4"/>
        <v>Concluído</v>
      </c>
      <c r="L70" s="159"/>
    </row>
    <row r="71" spans="2:12" ht="30.75" thickBot="1" x14ac:dyDescent="0.3">
      <c r="B71" s="154">
        <v>68</v>
      </c>
      <c r="C71" s="133" t="s">
        <v>191</v>
      </c>
      <c r="D71" s="155" t="s">
        <v>146</v>
      </c>
      <c r="E71" s="142" t="s">
        <v>176</v>
      </c>
      <c r="F71" s="160" t="s">
        <v>179</v>
      </c>
      <c r="G71" s="135">
        <v>44362</v>
      </c>
      <c r="H71" s="135">
        <v>44368</v>
      </c>
      <c r="I71" s="135">
        <v>44363</v>
      </c>
      <c r="J71" s="135">
        <v>44399</v>
      </c>
      <c r="K71" s="135" t="str">
        <f t="shared" ca="1" si="4"/>
        <v>Concluído</v>
      </c>
      <c r="L71" s="161"/>
    </row>
    <row r="72" spans="2:12" ht="30" x14ac:dyDescent="0.25">
      <c r="B72" s="150">
        <v>69</v>
      </c>
      <c r="C72" s="126" t="s">
        <v>165</v>
      </c>
      <c r="D72" s="151" t="s">
        <v>145</v>
      </c>
      <c r="E72" s="142" t="s">
        <v>176</v>
      </c>
      <c r="F72" s="156" t="s">
        <v>179</v>
      </c>
      <c r="G72" s="137">
        <v>44365</v>
      </c>
      <c r="H72" s="137">
        <v>44370</v>
      </c>
      <c r="I72" s="137">
        <v>44364</v>
      </c>
      <c r="J72" s="137">
        <v>44372</v>
      </c>
      <c r="K72" s="137" t="str">
        <f t="shared" ca="1" si="4"/>
        <v>Concluído</v>
      </c>
      <c r="L72" s="163" t="s">
        <v>199</v>
      </c>
    </row>
    <row r="73" spans="2:12" ht="45" x14ac:dyDescent="0.25">
      <c r="B73" s="152">
        <v>70</v>
      </c>
      <c r="C73" s="7" t="s">
        <v>165</v>
      </c>
      <c r="D73" s="153" t="s">
        <v>46</v>
      </c>
      <c r="E73" s="142" t="s">
        <v>176</v>
      </c>
      <c r="F73" s="158" t="s">
        <v>179</v>
      </c>
      <c r="G73" s="53">
        <v>44370</v>
      </c>
      <c r="H73" s="53">
        <v>44372</v>
      </c>
      <c r="I73" s="53">
        <v>44371</v>
      </c>
      <c r="J73" s="53"/>
      <c r="K73" s="53" t="str">
        <f t="shared" ca="1" si="4"/>
        <v>Atrasado</v>
      </c>
      <c r="L73" s="162" t="s">
        <v>228</v>
      </c>
    </row>
    <row r="74" spans="2:12" ht="30" x14ac:dyDescent="0.25">
      <c r="B74" s="152">
        <v>71</v>
      </c>
      <c r="C74" s="7" t="s">
        <v>165</v>
      </c>
      <c r="D74" s="153" t="s">
        <v>51</v>
      </c>
      <c r="E74" s="142" t="s">
        <v>176</v>
      </c>
      <c r="F74" s="158" t="s">
        <v>179</v>
      </c>
      <c r="G74" s="53">
        <v>44371</v>
      </c>
      <c r="H74" s="53">
        <v>44375</v>
      </c>
      <c r="I74" s="53"/>
      <c r="J74" s="53"/>
      <c r="K74" s="53" t="str">
        <f ca="1">IF(D74="","",IF(G74="","Não há prazo",IF(OR(AND(G74="",H74=""),$K$2&lt;G74),"Não Iniciado",IF(AND(J74&lt;&gt;"",J74&lt;=H74),"Concluído",IF(J74&gt;H74,"Concluído",IF(OR(I74&gt;H74,AND(H74&lt;$K$2,J74="")),"Atrasado",IF(J74="",IF(AND($K$2&gt;=G74,I74=""),"Iniciar Acompanhamento",IF(I74&lt;=H74,"Em Andamento",)))))))))</f>
        <v>Atrasado</v>
      </c>
      <c r="L74" s="162" t="s">
        <v>211</v>
      </c>
    </row>
    <row r="75" spans="2:12" ht="30" x14ac:dyDescent="0.25">
      <c r="B75" s="152">
        <v>72</v>
      </c>
      <c r="C75" s="7" t="s">
        <v>165</v>
      </c>
      <c r="D75" s="153" t="s">
        <v>41</v>
      </c>
      <c r="E75" s="142" t="s">
        <v>176</v>
      </c>
      <c r="F75" s="158" t="s">
        <v>179</v>
      </c>
      <c r="G75" s="53">
        <v>44375</v>
      </c>
      <c r="H75" s="53">
        <v>44377</v>
      </c>
      <c r="I75" s="53"/>
      <c r="J75" s="53"/>
      <c r="K75" s="53" t="str">
        <f ca="1">IF(D75="","",IF(G75="","Não há prazo",IF(OR(AND(G75="",H75=""),$K$2&lt;G75),"Não Iniciado",IF(AND(J75&lt;&gt;"",J75&lt;=H75),"Concluído",IF(J75&gt;H75,"Concluído",IF(OR(I75&gt;H75,AND(H75&lt;$K$2,J75="")),"Atrasado",IF(J75="",IF(AND($K$2&gt;=G75,I75=""),"Iniciar Acompanhamento",IF(I75&lt;=H75,"Em Andamento",)))))))))</f>
        <v>Atrasado</v>
      </c>
      <c r="L75" s="162" t="s">
        <v>211</v>
      </c>
    </row>
    <row r="76" spans="2:12" ht="30" x14ac:dyDescent="0.25">
      <c r="B76" s="152">
        <v>73</v>
      </c>
      <c r="C76" s="7" t="s">
        <v>165</v>
      </c>
      <c r="D76" s="153" t="s">
        <v>49</v>
      </c>
      <c r="E76" s="142" t="s">
        <v>177</v>
      </c>
      <c r="F76" s="158" t="s">
        <v>179</v>
      </c>
      <c r="G76" s="53">
        <v>44375</v>
      </c>
      <c r="H76" s="53">
        <v>44376</v>
      </c>
      <c r="I76" s="53"/>
      <c r="J76" s="53"/>
      <c r="K76" s="53" t="str">
        <f ca="1">IF(D76="","",IF(G76="","Não há prazo",IF(OR(AND(G76="",H76=""),$K$2&lt;G76),"Não Iniciado",IF(AND(J76&lt;&gt;"",J76&lt;=H76),"Concluído",IF(J76&gt;H76,"Concluído",IF(OR(I76&gt;H76,AND(H76&lt;$K$2,J76="")),"Atrasado",IF(J76="",IF(AND($K$2&gt;=G76,I76=""),"Iniciar Acompanhamento",IF(I76&lt;=H76,"Em Andamento",)))))))))</f>
        <v>Atrasado</v>
      </c>
      <c r="L76" s="162" t="s">
        <v>211</v>
      </c>
    </row>
    <row r="77" spans="2:12" ht="30" x14ac:dyDescent="0.25">
      <c r="B77" s="152">
        <v>74</v>
      </c>
      <c r="C77" s="7" t="s">
        <v>165</v>
      </c>
      <c r="D77" s="153" t="s">
        <v>36</v>
      </c>
      <c r="E77" s="142" t="s">
        <v>176</v>
      </c>
      <c r="F77" s="158" t="s">
        <v>179</v>
      </c>
      <c r="G77" s="53">
        <v>44375</v>
      </c>
      <c r="H77" s="53">
        <v>44377</v>
      </c>
      <c r="I77" s="53"/>
      <c r="J77" s="53"/>
      <c r="K77" s="53" t="str">
        <f t="shared" ref="K77" ca="1" si="5">IF(D77="","",IF(G77="","Não há prazo",IF(OR(AND(G77="",H77=""),$K$2&lt;G77),"Não Iniciado",IF(AND(J77&lt;&gt;"",J77&lt;=H77),"Concluído",IF(J77&gt;H77,"Concluído",IF(OR(I77&gt;H77,AND(H77&lt;$K$2,J77="")),"Atrasado",IF(J77="",IF(AND($K$2&gt;=G77,I77=""),"Iniciar Acompanhamento",IF(I77&lt;=H77,"Em Andamento",)))))))))</f>
        <v>Atrasado</v>
      </c>
      <c r="L77" s="162" t="s">
        <v>211</v>
      </c>
    </row>
    <row r="78" spans="2:12" ht="30.75" thickBot="1" x14ac:dyDescent="0.3">
      <c r="B78" s="154">
        <v>75</v>
      </c>
      <c r="C78" s="133" t="s">
        <v>165</v>
      </c>
      <c r="D78" s="155" t="s">
        <v>146</v>
      </c>
      <c r="E78" s="142" t="s">
        <v>176</v>
      </c>
      <c r="F78" s="160" t="s">
        <v>179</v>
      </c>
      <c r="G78" s="135">
        <v>44372</v>
      </c>
      <c r="H78" s="135">
        <v>44377</v>
      </c>
      <c r="I78" s="135"/>
      <c r="J78" s="135"/>
      <c r="K78" s="135" t="str">
        <f ca="1">IF(D78="","",IF(G78="","Não há prazo",IF(OR(AND(G78="",H78=""),$K$2&lt;G78),"Não Iniciado",IF(AND(J78&lt;&gt;"",J78&lt;=H78),"Concluído",IF(J78&gt;H78,"Concluído",IF(OR(I78&gt;H78,AND(H78&lt;$K$2,J78="")),"Atrasado",IF(J78="",IF(AND($K$2&gt;=G78,I78=""),"Iniciar Acompanhamento",IF(I78&lt;=H78,"Em Andamento",)))))))))</f>
        <v>Atrasado</v>
      </c>
      <c r="L78" s="164" t="s">
        <v>211</v>
      </c>
    </row>
    <row r="79" spans="2:12" ht="45" x14ac:dyDescent="0.25">
      <c r="B79" s="145">
        <v>76</v>
      </c>
      <c r="C79" s="146" t="s">
        <v>126</v>
      </c>
      <c r="D79" s="146" t="s">
        <v>145</v>
      </c>
      <c r="E79" s="7" t="s">
        <v>176</v>
      </c>
      <c r="F79" s="147" t="s">
        <v>178</v>
      </c>
      <c r="G79" s="148">
        <v>44404</v>
      </c>
      <c r="H79" s="148">
        <v>44419</v>
      </c>
      <c r="I79" s="148">
        <v>44404</v>
      </c>
      <c r="J79" s="148">
        <v>44433</v>
      </c>
      <c r="K79" s="148" t="s">
        <v>232</v>
      </c>
      <c r="L79" s="149" t="s">
        <v>234</v>
      </c>
    </row>
    <row r="80" spans="2:12" ht="30" x14ac:dyDescent="0.25">
      <c r="B80" s="8">
        <v>77</v>
      </c>
      <c r="C80" s="7" t="s">
        <v>126</v>
      </c>
      <c r="D80" s="7" t="s">
        <v>46</v>
      </c>
      <c r="E80" s="7" t="s">
        <v>176</v>
      </c>
      <c r="F80" s="2" t="s">
        <v>178</v>
      </c>
      <c r="G80" s="53">
        <v>44419</v>
      </c>
      <c r="H80" s="53">
        <v>44439</v>
      </c>
      <c r="I80" s="51"/>
      <c r="J80" s="51"/>
      <c r="K80" s="53" t="str">
        <f t="shared" ca="1" si="4"/>
        <v>Atrasado</v>
      </c>
      <c r="L80" s="1" t="s">
        <v>235</v>
      </c>
    </row>
    <row r="81" spans="2:12" x14ac:dyDescent="0.25">
      <c r="B81" s="8">
        <v>78</v>
      </c>
      <c r="C81" s="7" t="s">
        <v>126</v>
      </c>
      <c r="D81" s="7" t="s">
        <v>51</v>
      </c>
      <c r="E81" s="7" t="s">
        <v>176</v>
      </c>
      <c r="F81" s="2" t="s">
        <v>178</v>
      </c>
      <c r="G81" s="53">
        <v>44419</v>
      </c>
      <c r="H81" s="53">
        <v>44439</v>
      </c>
      <c r="I81" s="51"/>
      <c r="J81" s="51"/>
      <c r="K81" s="53" t="str">
        <f t="shared" ca="1" si="4"/>
        <v>Atrasado</v>
      </c>
      <c r="L81" s="1"/>
    </row>
    <row r="82" spans="2:12" x14ac:dyDescent="0.25">
      <c r="B82" s="8">
        <v>79</v>
      </c>
      <c r="C82" s="7" t="s">
        <v>126</v>
      </c>
      <c r="D82" s="7" t="s">
        <v>41</v>
      </c>
      <c r="E82" s="7" t="s">
        <v>176</v>
      </c>
      <c r="F82" s="2" t="s">
        <v>178</v>
      </c>
      <c r="G82" s="53">
        <v>44419</v>
      </c>
      <c r="H82" s="53">
        <v>44439</v>
      </c>
      <c r="I82" s="51"/>
      <c r="J82" s="51"/>
      <c r="K82" s="53" t="str">
        <f t="shared" ca="1" si="4"/>
        <v>Atrasado</v>
      </c>
      <c r="L82" s="1"/>
    </row>
    <row r="83" spans="2:12" ht="28.5" x14ac:dyDescent="0.25">
      <c r="B83" s="8">
        <v>80</v>
      </c>
      <c r="C83" s="7" t="s">
        <v>126</v>
      </c>
      <c r="D83" s="7" t="s">
        <v>49</v>
      </c>
      <c r="E83" s="7" t="s">
        <v>177</v>
      </c>
      <c r="F83" s="2" t="s">
        <v>178</v>
      </c>
      <c r="G83" s="53">
        <v>44419</v>
      </c>
      <c r="H83" s="53">
        <v>44439</v>
      </c>
      <c r="I83" s="51"/>
      <c r="J83" s="51"/>
      <c r="K83" s="53" t="str">
        <f t="shared" ca="1" si="4"/>
        <v>Atrasado</v>
      </c>
      <c r="L83" s="1"/>
    </row>
    <row r="84" spans="2:12" x14ac:dyDescent="0.25">
      <c r="B84" s="8">
        <v>81</v>
      </c>
      <c r="C84" s="7" t="s">
        <v>126</v>
      </c>
      <c r="D84" s="7" t="s">
        <v>36</v>
      </c>
      <c r="E84" s="7" t="s">
        <v>176</v>
      </c>
      <c r="F84" s="2" t="s">
        <v>178</v>
      </c>
      <c r="G84" s="53">
        <v>44419</v>
      </c>
      <c r="H84" s="53">
        <v>44439</v>
      </c>
      <c r="I84" s="51"/>
      <c r="J84" s="51"/>
      <c r="K84" s="53" t="str">
        <f t="shared" ca="1" si="4"/>
        <v>Atrasado</v>
      </c>
      <c r="L84" s="1"/>
    </row>
    <row r="85" spans="2:12" ht="15.75" thickBot="1" x14ac:dyDescent="0.3">
      <c r="B85" s="143">
        <v>82</v>
      </c>
      <c r="C85" s="122" t="s">
        <v>126</v>
      </c>
      <c r="D85" s="122" t="s">
        <v>146</v>
      </c>
      <c r="E85" s="7" t="s">
        <v>176</v>
      </c>
      <c r="F85" s="123" t="s">
        <v>178</v>
      </c>
      <c r="G85" s="124">
        <v>44419</v>
      </c>
      <c r="H85" s="124">
        <v>44439</v>
      </c>
      <c r="I85" s="124"/>
      <c r="J85" s="124"/>
      <c r="K85" s="124" t="str">
        <f t="shared" ca="1" si="4"/>
        <v>Atrasado</v>
      </c>
      <c r="L85" s="144"/>
    </row>
    <row r="86" spans="2:12" ht="45" x14ac:dyDescent="0.25">
      <c r="B86" s="150">
        <v>83</v>
      </c>
      <c r="C86" s="126" t="s">
        <v>190</v>
      </c>
      <c r="D86" s="151" t="s">
        <v>145</v>
      </c>
      <c r="E86" s="142" t="s">
        <v>176</v>
      </c>
      <c r="F86" s="156" t="s">
        <v>179</v>
      </c>
      <c r="G86" s="137">
        <v>44417</v>
      </c>
      <c r="H86" s="137">
        <v>44421</v>
      </c>
      <c r="I86" s="137">
        <v>44421</v>
      </c>
      <c r="J86" s="137">
        <v>44434</v>
      </c>
      <c r="K86" s="137" t="s">
        <v>232</v>
      </c>
      <c r="L86" s="157" t="s">
        <v>229</v>
      </c>
    </row>
    <row r="87" spans="2:12" ht="30" x14ac:dyDescent="0.25">
      <c r="B87" s="152">
        <v>84</v>
      </c>
      <c r="C87" s="7" t="s">
        <v>190</v>
      </c>
      <c r="D87" s="153" t="s">
        <v>46</v>
      </c>
      <c r="E87" s="142" t="s">
        <v>176</v>
      </c>
      <c r="F87" s="158" t="s">
        <v>179</v>
      </c>
      <c r="G87" s="53">
        <v>44421</v>
      </c>
      <c r="H87" s="53">
        <v>44425</v>
      </c>
      <c r="I87" s="53">
        <v>44428</v>
      </c>
      <c r="J87" s="53"/>
      <c r="K87" s="53" t="s">
        <v>166</v>
      </c>
      <c r="L87" s="159" t="s">
        <v>230</v>
      </c>
    </row>
    <row r="88" spans="2:12" ht="30" x14ac:dyDescent="0.25">
      <c r="B88" s="152">
        <v>85</v>
      </c>
      <c r="C88" s="7" t="s">
        <v>190</v>
      </c>
      <c r="D88" s="153" t="s">
        <v>51</v>
      </c>
      <c r="E88" s="142" t="s">
        <v>176</v>
      </c>
      <c r="F88" s="158" t="s">
        <v>179</v>
      </c>
      <c r="G88" s="53">
        <v>44421</v>
      </c>
      <c r="H88" s="53">
        <v>44425</v>
      </c>
      <c r="I88" s="53">
        <v>44428</v>
      </c>
      <c r="J88" s="53"/>
      <c r="K88" s="53" t="s">
        <v>166</v>
      </c>
      <c r="L88" s="159" t="s">
        <v>230</v>
      </c>
    </row>
    <row r="89" spans="2:12" ht="30" x14ac:dyDescent="0.25">
      <c r="B89" s="152">
        <v>86</v>
      </c>
      <c r="C89" s="7" t="s">
        <v>190</v>
      </c>
      <c r="D89" s="153" t="s">
        <v>41</v>
      </c>
      <c r="E89" s="142" t="s">
        <v>176</v>
      </c>
      <c r="F89" s="158" t="s">
        <v>179</v>
      </c>
      <c r="G89" s="53">
        <v>44425</v>
      </c>
      <c r="H89" s="53">
        <v>44427</v>
      </c>
      <c r="I89" s="53">
        <v>44428</v>
      </c>
      <c r="J89" s="53"/>
      <c r="K89" s="53" t="s">
        <v>166</v>
      </c>
      <c r="L89" s="159" t="s">
        <v>223</v>
      </c>
    </row>
    <row r="90" spans="2:12" ht="30" x14ac:dyDescent="0.25">
      <c r="B90" s="152">
        <v>87</v>
      </c>
      <c r="C90" s="7" t="s">
        <v>190</v>
      </c>
      <c r="D90" s="153" t="s">
        <v>49</v>
      </c>
      <c r="E90" s="142" t="s">
        <v>177</v>
      </c>
      <c r="F90" s="158" t="s">
        <v>179</v>
      </c>
      <c r="G90" s="53">
        <v>44426</v>
      </c>
      <c r="H90" s="53">
        <v>44428</v>
      </c>
      <c r="I90" s="53">
        <v>44428</v>
      </c>
      <c r="J90" s="53"/>
      <c r="K90" s="53" t="s">
        <v>166</v>
      </c>
      <c r="L90" s="159" t="s">
        <v>223</v>
      </c>
    </row>
    <row r="91" spans="2:12" ht="30" x14ac:dyDescent="0.25">
      <c r="B91" s="152">
        <v>88</v>
      </c>
      <c r="C91" s="7" t="s">
        <v>190</v>
      </c>
      <c r="D91" s="153" t="s">
        <v>36</v>
      </c>
      <c r="E91" s="142" t="s">
        <v>176</v>
      </c>
      <c r="F91" s="158" t="s">
        <v>179</v>
      </c>
      <c r="G91" s="53">
        <v>44426</v>
      </c>
      <c r="H91" s="53">
        <v>44428</v>
      </c>
      <c r="I91" s="53">
        <v>44428</v>
      </c>
      <c r="J91" s="53"/>
      <c r="K91" s="53" t="s">
        <v>166</v>
      </c>
      <c r="L91" s="159" t="s">
        <v>231</v>
      </c>
    </row>
    <row r="92" spans="2:12" ht="30.75" thickBot="1" x14ac:dyDescent="0.3">
      <c r="B92" s="183">
        <v>89</v>
      </c>
      <c r="C92" s="122" t="s">
        <v>190</v>
      </c>
      <c r="D92" s="184" t="s">
        <v>146</v>
      </c>
      <c r="E92" s="185" t="s">
        <v>176</v>
      </c>
      <c r="F92" s="186" t="s">
        <v>179</v>
      </c>
      <c r="G92" s="124">
        <v>44421</v>
      </c>
      <c r="H92" s="124">
        <v>44431</v>
      </c>
      <c r="I92" s="124">
        <v>44418</v>
      </c>
      <c r="J92" s="124"/>
      <c r="K92" s="124" t="s">
        <v>166</v>
      </c>
      <c r="L92" s="187" t="s">
        <v>224</v>
      </c>
    </row>
    <row r="93" spans="2:12" ht="75" x14ac:dyDescent="0.25">
      <c r="B93" s="150">
        <v>90</v>
      </c>
      <c r="C93" s="126" t="s">
        <v>44</v>
      </c>
      <c r="D93" s="126" t="s">
        <v>145</v>
      </c>
      <c r="E93" s="126" t="s">
        <v>176</v>
      </c>
      <c r="F93" s="127" t="s">
        <v>257</v>
      </c>
      <c r="G93" s="137">
        <v>44474</v>
      </c>
      <c r="H93" s="137">
        <v>44496</v>
      </c>
      <c r="I93" s="137"/>
      <c r="J93" s="137"/>
      <c r="K93" s="137" t="str">
        <f t="shared" ca="1" si="4"/>
        <v>Iniciar Acompanhamento</v>
      </c>
      <c r="L93" s="157" t="s">
        <v>233</v>
      </c>
    </row>
    <row r="94" spans="2:12" ht="60" x14ac:dyDescent="0.25">
      <c r="B94" s="152">
        <v>91</v>
      </c>
      <c r="C94" s="7" t="s">
        <v>44</v>
      </c>
      <c r="D94" s="7" t="s">
        <v>46</v>
      </c>
      <c r="E94" s="7" t="s">
        <v>176</v>
      </c>
      <c r="F94" s="2" t="s">
        <v>257</v>
      </c>
      <c r="G94" s="53">
        <v>44474</v>
      </c>
      <c r="H94" s="53">
        <v>44496</v>
      </c>
      <c r="I94" s="53"/>
      <c r="J94" s="53"/>
      <c r="K94" s="53" t="str">
        <f t="shared" ca="1" si="4"/>
        <v>Iniciar Acompanhamento</v>
      </c>
      <c r="L94" s="159"/>
    </row>
    <row r="95" spans="2:12" ht="60" x14ac:dyDescent="0.25">
      <c r="B95" s="152">
        <v>92</v>
      </c>
      <c r="C95" s="7" t="s">
        <v>44</v>
      </c>
      <c r="D95" s="7" t="s">
        <v>51</v>
      </c>
      <c r="E95" s="7" t="s">
        <v>176</v>
      </c>
      <c r="F95" s="2" t="s">
        <v>257</v>
      </c>
      <c r="G95" s="53">
        <v>44474</v>
      </c>
      <c r="H95" s="53">
        <v>44496</v>
      </c>
      <c r="I95" s="53"/>
      <c r="J95" s="53"/>
      <c r="K95" s="53" t="str">
        <f t="shared" ca="1" si="4"/>
        <v>Iniciar Acompanhamento</v>
      </c>
      <c r="L95" s="159"/>
    </row>
    <row r="96" spans="2:12" ht="60" x14ac:dyDescent="0.25">
      <c r="B96" s="152">
        <v>93</v>
      </c>
      <c r="C96" s="7" t="s">
        <v>44</v>
      </c>
      <c r="D96" s="7" t="s">
        <v>41</v>
      </c>
      <c r="E96" s="7" t="s">
        <v>176</v>
      </c>
      <c r="F96" s="2" t="s">
        <v>257</v>
      </c>
      <c r="G96" s="53">
        <v>44474</v>
      </c>
      <c r="H96" s="53">
        <v>44496</v>
      </c>
      <c r="I96" s="53"/>
      <c r="J96" s="53"/>
      <c r="K96" s="53" t="str">
        <f t="shared" ca="1" si="4"/>
        <v>Iniciar Acompanhamento</v>
      </c>
      <c r="L96" s="159"/>
    </row>
    <row r="97" spans="2:12" ht="60" x14ac:dyDescent="0.25">
      <c r="B97" s="152">
        <v>94</v>
      </c>
      <c r="C97" s="7" t="s">
        <v>44</v>
      </c>
      <c r="D97" s="7" t="s">
        <v>49</v>
      </c>
      <c r="E97" s="7" t="s">
        <v>177</v>
      </c>
      <c r="F97" s="2" t="s">
        <v>257</v>
      </c>
      <c r="G97" s="53">
        <v>44474</v>
      </c>
      <c r="H97" s="53">
        <v>44496</v>
      </c>
      <c r="I97" s="53"/>
      <c r="J97" s="53"/>
      <c r="K97" s="53" t="str">
        <f t="shared" ca="1" si="4"/>
        <v>Iniciar Acompanhamento</v>
      </c>
      <c r="L97" s="159"/>
    </row>
    <row r="98" spans="2:12" ht="60" x14ac:dyDescent="0.25">
      <c r="B98" s="152">
        <v>95</v>
      </c>
      <c r="C98" s="7" t="s">
        <v>44</v>
      </c>
      <c r="D98" s="7" t="s">
        <v>36</v>
      </c>
      <c r="E98" s="7" t="s">
        <v>176</v>
      </c>
      <c r="F98" s="2" t="s">
        <v>257</v>
      </c>
      <c r="G98" s="53">
        <v>44474</v>
      </c>
      <c r="H98" s="53">
        <v>44496</v>
      </c>
      <c r="I98" s="53"/>
      <c r="J98" s="53"/>
      <c r="K98" s="53" t="str">
        <f t="shared" ca="1" si="4"/>
        <v>Iniciar Acompanhamento</v>
      </c>
      <c r="L98" s="159"/>
    </row>
    <row r="99" spans="2:12" ht="60" x14ac:dyDescent="0.25">
      <c r="B99" s="152">
        <v>96</v>
      </c>
      <c r="C99" s="7" t="s">
        <v>44</v>
      </c>
      <c r="D99" s="7" t="s">
        <v>148</v>
      </c>
      <c r="E99" s="7" t="s">
        <v>176</v>
      </c>
      <c r="F99" s="2" t="s">
        <v>257</v>
      </c>
      <c r="G99" s="53">
        <v>44474</v>
      </c>
      <c r="H99" s="53">
        <v>44496</v>
      </c>
      <c r="I99" s="53"/>
      <c r="J99" s="53"/>
      <c r="K99" s="53" t="str">
        <f t="shared" ca="1" si="4"/>
        <v>Iniciar Acompanhamento</v>
      </c>
      <c r="L99" s="159"/>
    </row>
    <row r="100" spans="2:12" ht="60" x14ac:dyDescent="0.25">
      <c r="B100" s="152">
        <v>97</v>
      </c>
      <c r="C100" s="7" t="s">
        <v>44</v>
      </c>
      <c r="D100" s="7" t="s">
        <v>197</v>
      </c>
      <c r="E100" s="7" t="s">
        <v>176</v>
      </c>
      <c r="F100" s="2" t="s">
        <v>257</v>
      </c>
      <c r="G100" s="53">
        <v>44474</v>
      </c>
      <c r="H100" s="53">
        <v>44496</v>
      </c>
      <c r="I100" s="53"/>
      <c r="J100" s="53"/>
      <c r="K100" s="53" t="str">
        <f t="shared" ca="1" si="4"/>
        <v>Iniciar Acompanhamento</v>
      </c>
      <c r="L100" s="159"/>
    </row>
    <row r="101" spans="2:12" ht="60.75" thickBot="1" x14ac:dyDescent="0.3">
      <c r="B101" s="154">
        <v>98</v>
      </c>
      <c r="C101" s="133" t="s">
        <v>44</v>
      </c>
      <c r="D101" s="133" t="s">
        <v>146</v>
      </c>
      <c r="E101" s="133" t="s">
        <v>176</v>
      </c>
      <c r="F101" s="134" t="s">
        <v>257</v>
      </c>
      <c r="G101" s="135">
        <v>44474</v>
      </c>
      <c r="H101" s="135">
        <v>44496</v>
      </c>
      <c r="I101" s="135"/>
      <c r="J101" s="135"/>
      <c r="K101" s="135" t="str">
        <f t="shared" ref="K101" ca="1" si="6">IF(D101="","",IF(G101="","Não há prazo",IF(OR(AND(G101="",H101=""),$K$2&lt;G101),"Não Iniciado",IF(AND(J101&lt;&gt;"",J101&lt;=H101),"Concluído",IF(J101&gt;H101,"Concluído",IF(OR(I101&gt;H101,AND(H101&lt;$K$2,J101="")),"Atrasado",IF(J101="",IF(AND($K$2&gt;=G101,I101=""),"Iniciar Acompanhamento",IF(I101&lt;=H101,"Em Andamento",)))))))))</f>
        <v>Iniciar Acompanhamento</v>
      </c>
      <c r="L101" s="161"/>
    </row>
    <row r="102" spans="2:12" ht="30" x14ac:dyDescent="0.25">
      <c r="B102" s="150">
        <v>99</v>
      </c>
      <c r="C102" s="126" t="s">
        <v>87</v>
      </c>
      <c r="D102" s="126" t="s">
        <v>145</v>
      </c>
      <c r="E102" s="126" t="s">
        <v>176</v>
      </c>
      <c r="F102" s="127" t="s">
        <v>142</v>
      </c>
      <c r="G102" s="137">
        <v>44292</v>
      </c>
      <c r="H102" s="137">
        <v>44301</v>
      </c>
      <c r="I102" s="137">
        <v>44295</v>
      </c>
      <c r="J102" s="137">
        <v>44295</v>
      </c>
      <c r="K102" s="137" t="str">
        <f t="shared" ca="1" si="4"/>
        <v>Concluído</v>
      </c>
      <c r="L102" s="157"/>
    </row>
    <row r="103" spans="2:12" ht="30" x14ac:dyDescent="0.25">
      <c r="B103" s="152">
        <v>100</v>
      </c>
      <c r="C103" s="7" t="s">
        <v>87</v>
      </c>
      <c r="D103" s="7" t="s">
        <v>46</v>
      </c>
      <c r="E103" s="7" t="s">
        <v>176</v>
      </c>
      <c r="F103" s="2" t="s">
        <v>142</v>
      </c>
      <c r="G103" s="53">
        <v>44301</v>
      </c>
      <c r="H103" s="53">
        <v>44323</v>
      </c>
      <c r="I103" s="53">
        <v>44301</v>
      </c>
      <c r="J103" s="53">
        <v>44323</v>
      </c>
      <c r="K103" s="53" t="str">
        <f t="shared" ca="1" si="4"/>
        <v>Concluído</v>
      </c>
      <c r="L103" s="159"/>
    </row>
    <row r="104" spans="2:12" ht="30" x14ac:dyDescent="0.25">
      <c r="B104" s="152">
        <v>101</v>
      </c>
      <c r="C104" s="7" t="s">
        <v>87</v>
      </c>
      <c r="D104" s="7" t="s">
        <v>51</v>
      </c>
      <c r="E104" s="7" t="s">
        <v>176</v>
      </c>
      <c r="F104" s="2" t="s">
        <v>142</v>
      </c>
      <c r="G104" s="53">
        <v>44326</v>
      </c>
      <c r="H104" s="53">
        <v>44333</v>
      </c>
      <c r="I104" s="53">
        <v>44326</v>
      </c>
      <c r="J104" s="53">
        <v>44330</v>
      </c>
      <c r="K104" s="53" t="str">
        <f t="shared" ca="1" si="4"/>
        <v>Concluído</v>
      </c>
      <c r="L104" s="159"/>
    </row>
    <row r="105" spans="2:12" ht="30" x14ac:dyDescent="0.25">
      <c r="B105" s="152">
        <v>102</v>
      </c>
      <c r="C105" s="7" t="s">
        <v>87</v>
      </c>
      <c r="D105" s="7" t="s">
        <v>41</v>
      </c>
      <c r="E105" s="7" t="s">
        <v>176</v>
      </c>
      <c r="F105" s="2" t="s">
        <v>142</v>
      </c>
      <c r="G105" s="53">
        <v>44330</v>
      </c>
      <c r="H105" s="53">
        <v>44356</v>
      </c>
      <c r="I105" s="53">
        <v>44330</v>
      </c>
      <c r="J105" s="53">
        <v>44330</v>
      </c>
      <c r="K105" s="53" t="str">
        <f t="shared" ca="1" si="4"/>
        <v>Concluído</v>
      </c>
      <c r="L105" s="159" t="s">
        <v>205</v>
      </c>
    </row>
    <row r="106" spans="2:12" ht="30" x14ac:dyDescent="0.25">
      <c r="B106" s="152">
        <v>103</v>
      </c>
      <c r="C106" s="7" t="s">
        <v>87</v>
      </c>
      <c r="D106" s="7" t="s">
        <v>49</v>
      </c>
      <c r="E106" s="7" t="s">
        <v>177</v>
      </c>
      <c r="F106" s="2" t="s">
        <v>142</v>
      </c>
      <c r="G106" s="53">
        <v>44330</v>
      </c>
      <c r="H106" s="53">
        <v>44356</v>
      </c>
      <c r="I106" s="53">
        <v>44330</v>
      </c>
      <c r="J106" s="53">
        <v>44330</v>
      </c>
      <c r="K106" s="53" t="str">
        <f t="shared" ca="1" si="4"/>
        <v>Concluído</v>
      </c>
      <c r="L106" s="159"/>
    </row>
    <row r="107" spans="2:12" ht="30" x14ac:dyDescent="0.25">
      <c r="B107" s="152">
        <v>104</v>
      </c>
      <c r="C107" s="7" t="s">
        <v>87</v>
      </c>
      <c r="D107" s="7" t="s">
        <v>36</v>
      </c>
      <c r="E107" s="7" t="s">
        <v>176</v>
      </c>
      <c r="F107" s="2" t="s">
        <v>142</v>
      </c>
      <c r="G107" s="53">
        <v>44292</v>
      </c>
      <c r="H107" s="53">
        <v>44298</v>
      </c>
      <c r="I107" s="53">
        <v>44295</v>
      </c>
      <c r="J107" s="53">
        <v>44298</v>
      </c>
      <c r="K107" s="53" t="str">
        <f t="shared" ca="1" si="4"/>
        <v>Concluído</v>
      </c>
      <c r="L107" s="162"/>
    </row>
    <row r="108" spans="2:12" ht="30" x14ac:dyDescent="0.25">
      <c r="B108" s="152">
        <v>105</v>
      </c>
      <c r="C108" s="7" t="s">
        <v>87</v>
      </c>
      <c r="D108" s="7" t="s">
        <v>148</v>
      </c>
      <c r="E108" s="7" t="s">
        <v>177</v>
      </c>
      <c r="F108" s="2" t="s">
        <v>142</v>
      </c>
      <c r="G108" s="53">
        <v>44326</v>
      </c>
      <c r="H108" s="53">
        <v>44333</v>
      </c>
      <c r="I108" s="53">
        <v>44329</v>
      </c>
      <c r="J108" s="53">
        <v>44336</v>
      </c>
      <c r="K108" s="53" t="str">
        <f t="shared" ca="1" si="4"/>
        <v>Concluído</v>
      </c>
      <c r="L108" s="162"/>
    </row>
    <row r="109" spans="2:12" ht="30" x14ac:dyDescent="0.25">
      <c r="B109" s="152">
        <v>106</v>
      </c>
      <c r="C109" s="7" t="s">
        <v>87</v>
      </c>
      <c r="D109" s="7" t="s">
        <v>197</v>
      </c>
      <c r="E109" s="7" t="s">
        <v>177</v>
      </c>
      <c r="F109" s="2" t="s">
        <v>142</v>
      </c>
      <c r="G109" s="53">
        <v>44326</v>
      </c>
      <c r="H109" s="53">
        <v>44333</v>
      </c>
      <c r="I109" s="53">
        <v>44329</v>
      </c>
      <c r="J109" s="53">
        <v>44336</v>
      </c>
      <c r="K109" s="53" t="str">
        <f t="shared" ref="K109" ca="1" si="7">IF(D109="","",IF(G109="","Não há prazo",IF(OR(AND(G109="",H109=""),$K$2&lt;G109),"Não Iniciado",IF(AND(J109&lt;&gt;"",J109&lt;=H109),"Concluído",IF(J109&gt;H109,"Concluído",IF(OR(I109&gt;H109,AND(H109&lt;$K$2,J109="")),"Atrasado",IF(J109="",IF(AND($K$2&gt;=G109,I109=""),"Iniciar Acompanhamento",IF(I109&lt;=H109,"Em Andamento",)))))))))</f>
        <v>Concluído</v>
      </c>
      <c r="L109" s="162"/>
    </row>
    <row r="110" spans="2:12" ht="30.75" thickBot="1" x14ac:dyDescent="0.3">
      <c r="B110" s="154">
        <v>107</v>
      </c>
      <c r="C110" s="133" t="s">
        <v>87</v>
      </c>
      <c r="D110" s="133" t="s">
        <v>146</v>
      </c>
      <c r="E110" s="133" t="s">
        <v>176</v>
      </c>
      <c r="F110" s="134" t="s">
        <v>142</v>
      </c>
      <c r="G110" s="135">
        <v>44344</v>
      </c>
      <c r="H110" s="135">
        <v>44367</v>
      </c>
      <c r="I110" s="135">
        <v>44344</v>
      </c>
      <c r="J110" s="135">
        <v>44372</v>
      </c>
      <c r="K110" s="135" t="str">
        <f t="shared" ca="1" si="4"/>
        <v>Concluído</v>
      </c>
      <c r="L110" s="161"/>
    </row>
    <row r="111" spans="2:12" ht="30" x14ac:dyDescent="0.25">
      <c r="B111" s="150">
        <v>108</v>
      </c>
      <c r="C111" s="172" t="s">
        <v>110</v>
      </c>
      <c r="D111" s="126" t="s">
        <v>145</v>
      </c>
      <c r="E111" s="126" t="s">
        <v>176</v>
      </c>
      <c r="F111" s="139"/>
      <c r="G111" s="137">
        <v>44473</v>
      </c>
      <c r="H111" s="137">
        <v>44482</v>
      </c>
      <c r="I111" s="139"/>
      <c r="J111" s="139"/>
      <c r="K111" s="137" t="str">
        <f t="shared" ca="1" si="4"/>
        <v>Atrasado</v>
      </c>
      <c r="L111" s="163" t="s">
        <v>226</v>
      </c>
    </row>
    <row r="112" spans="2:12" ht="28.5" x14ac:dyDescent="0.25">
      <c r="B112" s="152">
        <v>109</v>
      </c>
      <c r="C112" s="54" t="s">
        <v>110</v>
      </c>
      <c r="D112" s="7" t="s">
        <v>46</v>
      </c>
      <c r="E112" s="7" t="s">
        <v>176</v>
      </c>
      <c r="F112" s="19"/>
      <c r="G112" s="53">
        <v>44473</v>
      </c>
      <c r="H112" s="53">
        <v>44482</v>
      </c>
      <c r="I112" s="19"/>
      <c r="J112" s="19"/>
      <c r="K112" s="53" t="str">
        <f t="shared" ca="1" si="4"/>
        <v>Atrasado</v>
      </c>
      <c r="L112" s="162"/>
    </row>
    <row r="113" spans="2:12" ht="28.5" x14ac:dyDescent="0.25">
      <c r="B113" s="152">
        <v>110</v>
      </c>
      <c r="C113" s="54" t="s">
        <v>110</v>
      </c>
      <c r="D113" s="7" t="s">
        <v>51</v>
      </c>
      <c r="E113" s="7" t="s">
        <v>176</v>
      </c>
      <c r="F113" s="19"/>
      <c r="G113" s="53">
        <v>44473</v>
      </c>
      <c r="H113" s="53">
        <v>44482</v>
      </c>
      <c r="I113" s="19"/>
      <c r="J113" s="19"/>
      <c r="K113" s="53" t="str">
        <f t="shared" ca="1" si="4"/>
        <v>Atrasado</v>
      </c>
      <c r="L113" s="162"/>
    </row>
    <row r="114" spans="2:12" ht="28.5" x14ac:dyDescent="0.25">
      <c r="B114" s="152">
        <v>111</v>
      </c>
      <c r="C114" s="54" t="s">
        <v>110</v>
      </c>
      <c r="D114" s="7" t="s">
        <v>41</v>
      </c>
      <c r="E114" s="7" t="s">
        <v>176</v>
      </c>
      <c r="F114" s="19"/>
      <c r="G114" s="53">
        <v>44473</v>
      </c>
      <c r="H114" s="53">
        <v>44482</v>
      </c>
      <c r="I114" s="19"/>
      <c r="J114" s="19"/>
      <c r="K114" s="53" t="str">
        <f t="shared" ca="1" si="4"/>
        <v>Atrasado</v>
      </c>
      <c r="L114" s="162"/>
    </row>
    <row r="115" spans="2:12" ht="28.5" x14ac:dyDescent="0.25">
      <c r="B115" s="152">
        <v>112</v>
      </c>
      <c r="C115" s="54" t="s">
        <v>110</v>
      </c>
      <c r="D115" s="7" t="s">
        <v>49</v>
      </c>
      <c r="E115" s="7" t="s">
        <v>177</v>
      </c>
      <c r="F115" s="19"/>
      <c r="G115" s="53">
        <v>44473</v>
      </c>
      <c r="H115" s="53">
        <v>44482</v>
      </c>
      <c r="I115" s="19" t="s">
        <v>219</v>
      </c>
      <c r="J115" s="19"/>
      <c r="K115" s="53" t="str">
        <f t="shared" ca="1" si="4"/>
        <v>Atrasado</v>
      </c>
      <c r="L115" s="162"/>
    </row>
    <row r="116" spans="2:12" ht="29.25" thickBot="1" x14ac:dyDescent="0.3">
      <c r="B116" s="154">
        <v>113</v>
      </c>
      <c r="C116" s="174" t="s">
        <v>110</v>
      </c>
      <c r="D116" s="133" t="s">
        <v>36</v>
      </c>
      <c r="E116" s="133" t="s">
        <v>176</v>
      </c>
      <c r="F116" s="138"/>
      <c r="G116" s="135">
        <v>44473</v>
      </c>
      <c r="H116" s="135">
        <v>44482</v>
      </c>
      <c r="I116" s="138"/>
      <c r="J116" s="138"/>
      <c r="K116" s="135" t="str">
        <f t="shared" ca="1" si="4"/>
        <v>Atrasado</v>
      </c>
      <c r="L116" s="164"/>
    </row>
    <row r="117" spans="2:12" ht="42.75" x14ac:dyDescent="0.25">
      <c r="B117" s="150">
        <v>114</v>
      </c>
      <c r="C117" s="172" t="s">
        <v>111</v>
      </c>
      <c r="D117" s="126" t="s">
        <v>145</v>
      </c>
      <c r="E117" s="126" t="s">
        <v>176</v>
      </c>
      <c r="F117" s="139"/>
      <c r="G117" s="137">
        <v>44482</v>
      </c>
      <c r="H117" s="137">
        <v>44495</v>
      </c>
      <c r="I117" s="139"/>
      <c r="J117" s="139"/>
      <c r="K117" s="137" t="str">
        <f t="shared" ca="1" si="4"/>
        <v>Iniciar Acompanhamento</v>
      </c>
      <c r="L117" s="163"/>
    </row>
    <row r="118" spans="2:12" ht="42.75" x14ac:dyDescent="0.25">
      <c r="B118" s="152">
        <v>115</v>
      </c>
      <c r="C118" s="54" t="s">
        <v>111</v>
      </c>
      <c r="D118" s="7" t="s">
        <v>46</v>
      </c>
      <c r="E118" s="7" t="s">
        <v>176</v>
      </c>
      <c r="F118" s="19"/>
      <c r="G118" s="53">
        <v>44482</v>
      </c>
      <c r="H118" s="53">
        <v>44495</v>
      </c>
      <c r="I118" s="19"/>
      <c r="J118" s="19"/>
      <c r="K118" s="53" t="str">
        <f t="shared" ca="1" si="4"/>
        <v>Iniciar Acompanhamento</v>
      </c>
      <c r="L118" s="162"/>
    </row>
    <row r="119" spans="2:12" ht="42.75" x14ac:dyDescent="0.25">
      <c r="B119" s="152">
        <v>116</v>
      </c>
      <c r="C119" s="54" t="s">
        <v>111</v>
      </c>
      <c r="D119" s="7" t="s">
        <v>51</v>
      </c>
      <c r="E119" s="7" t="s">
        <v>176</v>
      </c>
      <c r="F119" s="19"/>
      <c r="G119" s="53">
        <v>44482</v>
      </c>
      <c r="H119" s="53">
        <v>44495</v>
      </c>
      <c r="I119" s="19"/>
      <c r="J119" s="19"/>
      <c r="K119" s="53" t="str">
        <f t="shared" ca="1" si="4"/>
        <v>Iniciar Acompanhamento</v>
      </c>
      <c r="L119" s="162"/>
    </row>
    <row r="120" spans="2:12" ht="42.75" x14ac:dyDescent="0.25">
      <c r="B120" s="152">
        <v>117</v>
      </c>
      <c r="C120" s="54" t="s">
        <v>111</v>
      </c>
      <c r="D120" s="7" t="s">
        <v>41</v>
      </c>
      <c r="E120" s="7" t="s">
        <v>176</v>
      </c>
      <c r="F120" s="19"/>
      <c r="G120" s="53">
        <v>44482</v>
      </c>
      <c r="H120" s="53">
        <v>44495</v>
      </c>
      <c r="I120" s="19"/>
      <c r="J120" s="19"/>
      <c r="K120" s="53" t="str">
        <f t="shared" ca="1" si="4"/>
        <v>Iniciar Acompanhamento</v>
      </c>
      <c r="L120" s="162"/>
    </row>
    <row r="121" spans="2:12" ht="42.75" x14ac:dyDescent="0.25">
      <c r="B121" s="152">
        <v>118</v>
      </c>
      <c r="C121" s="54" t="s">
        <v>111</v>
      </c>
      <c r="D121" s="7" t="s">
        <v>49</v>
      </c>
      <c r="E121" s="7" t="s">
        <v>177</v>
      </c>
      <c r="F121" s="19"/>
      <c r="G121" s="53">
        <v>44482</v>
      </c>
      <c r="H121" s="53">
        <v>44495</v>
      </c>
      <c r="I121" s="19"/>
      <c r="J121" s="19"/>
      <c r="K121" s="53" t="str">
        <f t="shared" ca="1" si="4"/>
        <v>Iniciar Acompanhamento</v>
      </c>
      <c r="L121" s="162"/>
    </row>
    <row r="122" spans="2:12" ht="43.5" thickBot="1" x14ac:dyDescent="0.3">
      <c r="B122" s="154">
        <v>119</v>
      </c>
      <c r="C122" s="174" t="s">
        <v>111</v>
      </c>
      <c r="D122" s="133" t="s">
        <v>36</v>
      </c>
      <c r="E122" s="133" t="s">
        <v>176</v>
      </c>
      <c r="F122" s="138"/>
      <c r="G122" s="135">
        <v>44482</v>
      </c>
      <c r="H122" s="135">
        <v>44495</v>
      </c>
      <c r="I122" s="138"/>
      <c r="J122" s="138"/>
      <c r="K122" s="135" t="str">
        <f t="shared" ca="1" si="4"/>
        <v>Iniciar Acompanhamento</v>
      </c>
      <c r="L122" s="164"/>
    </row>
    <row r="123" spans="2:12" ht="28.5" x14ac:dyDescent="0.25">
      <c r="B123" s="150">
        <v>120</v>
      </c>
      <c r="C123" s="126" t="s">
        <v>107</v>
      </c>
      <c r="D123" s="126" t="s">
        <v>145</v>
      </c>
      <c r="E123" s="126" t="s">
        <v>176</v>
      </c>
      <c r="F123" s="127"/>
      <c r="G123" s="137">
        <v>44495</v>
      </c>
      <c r="H123" s="137">
        <v>44504</v>
      </c>
      <c r="I123" s="137"/>
      <c r="J123" s="137"/>
      <c r="K123" s="137" t="str">
        <f t="shared" ca="1" si="4"/>
        <v>Iniciar Acompanhamento</v>
      </c>
      <c r="L123" s="163"/>
    </row>
    <row r="124" spans="2:12" x14ac:dyDescent="0.25">
      <c r="B124" s="152">
        <v>121</v>
      </c>
      <c r="C124" s="7" t="s">
        <v>107</v>
      </c>
      <c r="D124" s="7" t="s">
        <v>46</v>
      </c>
      <c r="E124" s="7" t="s">
        <v>176</v>
      </c>
      <c r="F124" s="2"/>
      <c r="G124" s="53">
        <v>44495</v>
      </c>
      <c r="H124" s="53">
        <v>44504</v>
      </c>
      <c r="I124" s="53"/>
      <c r="J124" s="53"/>
      <c r="K124" s="53" t="str">
        <f t="shared" ca="1" si="4"/>
        <v>Iniciar Acompanhamento</v>
      </c>
      <c r="L124" s="162"/>
    </row>
    <row r="125" spans="2:12" x14ac:dyDescent="0.25">
      <c r="B125" s="152">
        <v>122</v>
      </c>
      <c r="C125" s="7" t="s">
        <v>107</v>
      </c>
      <c r="D125" s="7" t="s">
        <v>51</v>
      </c>
      <c r="E125" s="7" t="s">
        <v>176</v>
      </c>
      <c r="F125" s="2"/>
      <c r="G125" s="53">
        <v>44495</v>
      </c>
      <c r="H125" s="53">
        <v>44504</v>
      </c>
      <c r="I125" s="53"/>
      <c r="J125" s="53"/>
      <c r="K125" s="53" t="str">
        <f t="shared" ca="1" si="4"/>
        <v>Iniciar Acompanhamento</v>
      </c>
      <c r="L125" s="162"/>
    </row>
    <row r="126" spans="2:12" x14ac:dyDescent="0.25">
      <c r="B126" s="152">
        <v>123</v>
      </c>
      <c r="C126" s="7" t="s">
        <v>107</v>
      </c>
      <c r="D126" s="7" t="s">
        <v>41</v>
      </c>
      <c r="E126" s="7" t="s">
        <v>176</v>
      </c>
      <c r="F126" s="2"/>
      <c r="G126" s="53">
        <v>44495</v>
      </c>
      <c r="H126" s="53">
        <v>44504</v>
      </c>
      <c r="I126" s="53"/>
      <c r="J126" s="53"/>
      <c r="K126" s="53" t="str">
        <f t="shared" ca="1" si="4"/>
        <v>Iniciar Acompanhamento</v>
      </c>
      <c r="L126" s="162"/>
    </row>
    <row r="127" spans="2:12" ht="29.25" thickBot="1" x14ac:dyDescent="0.3">
      <c r="B127" s="154">
        <v>124</v>
      </c>
      <c r="C127" s="133" t="s">
        <v>107</v>
      </c>
      <c r="D127" s="133" t="s">
        <v>49</v>
      </c>
      <c r="E127" s="133" t="s">
        <v>177</v>
      </c>
      <c r="F127" s="134"/>
      <c r="G127" s="135">
        <v>44495</v>
      </c>
      <c r="H127" s="135">
        <v>44504</v>
      </c>
      <c r="I127" s="135"/>
      <c r="J127" s="135"/>
      <c r="K127" s="135" t="str">
        <f t="shared" ca="1" si="4"/>
        <v>Iniciar Acompanhamento</v>
      </c>
      <c r="L127" s="164"/>
    </row>
    <row r="128" spans="2:12" x14ac:dyDescent="0.25">
      <c r="B128" s="150">
        <v>125</v>
      </c>
      <c r="C128" s="126" t="s">
        <v>108</v>
      </c>
      <c r="D128" s="126" t="s">
        <v>36</v>
      </c>
      <c r="E128" s="126" t="s">
        <v>176</v>
      </c>
      <c r="F128" s="127"/>
      <c r="G128" s="137">
        <v>44517</v>
      </c>
      <c r="H128" s="137">
        <v>44530</v>
      </c>
      <c r="I128" s="137"/>
      <c r="J128" s="137"/>
      <c r="K128" s="137" t="str">
        <f t="shared" ca="1" si="4"/>
        <v>Não Iniciado</v>
      </c>
      <c r="L128" s="163"/>
    </row>
    <row r="129" spans="2:12" ht="28.5" x14ac:dyDescent="0.25">
      <c r="B129" s="152">
        <v>126</v>
      </c>
      <c r="C129" s="7" t="s">
        <v>108</v>
      </c>
      <c r="D129" s="7" t="s">
        <v>145</v>
      </c>
      <c r="E129" s="7" t="s">
        <v>176</v>
      </c>
      <c r="F129" s="2"/>
      <c r="G129" s="53">
        <v>44517</v>
      </c>
      <c r="H129" s="53">
        <v>44530</v>
      </c>
      <c r="I129" s="53"/>
      <c r="J129" s="53"/>
      <c r="K129" s="53" t="str">
        <f t="shared" ca="1" si="4"/>
        <v>Não Iniciado</v>
      </c>
      <c r="L129" s="162"/>
    </row>
    <row r="130" spans="2:12" x14ac:dyDescent="0.25">
      <c r="B130" s="152">
        <v>127</v>
      </c>
      <c r="C130" s="7" t="s">
        <v>108</v>
      </c>
      <c r="D130" s="7" t="s">
        <v>46</v>
      </c>
      <c r="E130" s="7" t="s">
        <v>176</v>
      </c>
      <c r="F130" s="2"/>
      <c r="G130" s="53">
        <v>44517</v>
      </c>
      <c r="H130" s="53">
        <v>44530</v>
      </c>
      <c r="I130" s="53"/>
      <c r="J130" s="53"/>
      <c r="K130" s="53" t="str">
        <f t="shared" ca="1" si="4"/>
        <v>Não Iniciado</v>
      </c>
      <c r="L130" s="162"/>
    </row>
    <row r="131" spans="2:12" x14ac:dyDescent="0.25">
      <c r="B131" s="152">
        <v>128</v>
      </c>
      <c r="C131" s="7" t="s">
        <v>108</v>
      </c>
      <c r="D131" s="7" t="s">
        <v>51</v>
      </c>
      <c r="E131" s="7" t="s">
        <v>176</v>
      </c>
      <c r="F131" s="2"/>
      <c r="G131" s="53">
        <v>44517</v>
      </c>
      <c r="H131" s="53">
        <v>44530</v>
      </c>
      <c r="I131" s="53"/>
      <c r="J131" s="53"/>
      <c r="K131" s="53" t="str">
        <f t="shared" ca="1" si="4"/>
        <v>Não Iniciado</v>
      </c>
      <c r="L131" s="162"/>
    </row>
    <row r="132" spans="2:12" x14ac:dyDescent="0.25">
      <c r="B132" s="152">
        <v>129</v>
      </c>
      <c r="C132" s="7" t="s">
        <v>108</v>
      </c>
      <c r="D132" s="7" t="s">
        <v>41</v>
      </c>
      <c r="E132" s="7" t="s">
        <v>176</v>
      </c>
      <c r="F132" s="2"/>
      <c r="G132" s="53">
        <v>44517</v>
      </c>
      <c r="H132" s="53">
        <v>44530</v>
      </c>
      <c r="I132" s="53"/>
      <c r="J132" s="53"/>
      <c r="K132" s="53" t="str">
        <f t="shared" ca="1" si="4"/>
        <v>Não Iniciado</v>
      </c>
      <c r="L132" s="162"/>
    </row>
    <row r="133" spans="2:12" ht="28.5" x14ac:dyDescent="0.25">
      <c r="B133" s="152">
        <v>130</v>
      </c>
      <c r="C133" s="7" t="s">
        <v>108</v>
      </c>
      <c r="D133" s="7" t="s">
        <v>49</v>
      </c>
      <c r="E133" s="7" t="s">
        <v>177</v>
      </c>
      <c r="F133" s="2"/>
      <c r="G133" s="53">
        <v>44517</v>
      </c>
      <c r="H133" s="53">
        <v>44530</v>
      </c>
      <c r="I133" s="53"/>
      <c r="J133" s="53"/>
      <c r="K133" s="53" t="str">
        <f t="shared" ca="1" si="4"/>
        <v>Não Iniciado</v>
      </c>
      <c r="L133" s="162"/>
    </row>
    <row r="134" spans="2:12" ht="15.75" thickBot="1" x14ac:dyDescent="0.3">
      <c r="B134" s="154">
        <v>131</v>
      </c>
      <c r="C134" s="133" t="s">
        <v>108</v>
      </c>
      <c r="D134" s="133" t="s">
        <v>36</v>
      </c>
      <c r="E134" s="133" t="s">
        <v>176</v>
      </c>
      <c r="F134" s="134"/>
      <c r="G134" s="135">
        <v>44517</v>
      </c>
      <c r="H134" s="135">
        <v>44530</v>
      </c>
      <c r="I134" s="135"/>
      <c r="J134" s="135"/>
      <c r="K134" s="135" t="str">
        <f t="shared" ref="K134:K211" ca="1" si="8">IF(D134="","",IF(G134="","Não há prazo",IF(OR(AND(G134="",H134=""),$K$2&lt;G134),"Não Iniciado",IF(AND(J134&lt;&gt;"",J134&lt;=H134),"Concluído",IF(J134&gt;H134,"Concluído",IF(OR(I134&gt;H134,AND(H134&lt;$K$2,J134="")),"Atrasado",IF(J134="",IF(AND($K$2&gt;=G134,I134=""),"Iniciar Acompanhamento",IF(I134&lt;=H134,"Em Andamento",)))))))))</f>
        <v>Não Iniciado</v>
      </c>
      <c r="L134" s="164"/>
    </row>
    <row r="135" spans="2:12" ht="28.5" x14ac:dyDescent="0.25">
      <c r="B135" s="150">
        <v>132</v>
      </c>
      <c r="C135" s="126" t="s">
        <v>109</v>
      </c>
      <c r="D135" s="126" t="s">
        <v>145</v>
      </c>
      <c r="E135" s="126" t="s">
        <v>176</v>
      </c>
      <c r="F135" s="127"/>
      <c r="G135" s="137">
        <v>44517</v>
      </c>
      <c r="H135" s="137">
        <v>44530</v>
      </c>
      <c r="I135" s="137"/>
      <c r="J135" s="137"/>
      <c r="K135" s="137" t="str">
        <f t="shared" ca="1" si="8"/>
        <v>Não Iniciado</v>
      </c>
      <c r="L135" s="163"/>
    </row>
    <row r="136" spans="2:12" x14ac:dyDescent="0.25">
      <c r="B136" s="152">
        <v>133</v>
      </c>
      <c r="C136" s="7" t="s">
        <v>109</v>
      </c>
      <c r="D136" s="7" t="s">
        <v>46</v>
      </c>
      <c r="E136" s="7" t="s">
        <v>176</v>
      </c>
      <c r="F136" s="2"/>
      <c r="G136" s="53">
        <v>44517</v>
      </c>
      <c r="H136" s="53">
        <v>44530</v>
      </c>
      <c r="I136" s="53"/>
      <c r="J136" s="53"/>
      <c r="K136" s="53" t="str">
        <f t="shared" ca="1" si="8"/>
        <v>Não Iniciado</v>
      </c>
      <c r="L136" s="162"/>
    </row>
    <row r="137" spans="2:12" x14ac:dyDescent="0.25">
      <c r="B137" s="152">
        <v>134</v>
      </c>
      <c r="C137" s="7" t="s">
        <v>109</v>
      </c>
      <c r="D137" s="7" t="s">
        <v>51</v>
      </c>
      <c r="E137" s="7" t="s">
        <v>176</v>
      </c>
      <c r="F137" s="2"/>
      <c r="G137" s="53">
        <v>44517</v>
      </c>
      <c r="H137" s="53">
        <v>44530</v>
      </c>
      <c r="I137" s="53"/>
      <c r="J137" s="53"/>
      <c r="K137" s="53" t="str">
        <f t="shared" ca="1" si="8"/>
        <v>Não Iniciado</v>
      </c>
      <c r="L137" s="162"/>
    </row>
    <row r="138" spans="2:12" x14ac:dyDescent="0.25">
      <c r="B138" s="152">
        <v>135</v>
      </c>
      <c r="C138" s="7" t="s">
        <v>109</v>
      </c>
      <c r="D138" s="7" t="s">
        <v>41</v>
      </c>
      <c r="E138" s="7" t="s">
        <v>176</v>
      </c>
      <c r="F138" s="2"/>
      <c r="G138" s="53">
        <v>44517</v>
      </c>
      <c r="H138" s="53">
        <v>44530</v>
      </c>
      <c r="I138" s="53"/>
      <c r="J138" s="53"/>
      <c r="K138" s="53" t="str">
        <f t="shared" ca="1" si="8"/>
        <v>Não Iniciado</v>
      </c>
      <c r="L138" s="162"/>
    </row>
    <row r="139" spans="2:12" ht="28.5" x14ac:dyDescent="0.25">
      <c r="B139" s="152">
        <v>136</v>
      </c>
      <c r="C139" s="7" t="s">
        <v>109</v>
      </c>
      <c r="D139" s="7" t="s">
        <v>49</v>
      </c>
      <c r="E139" s="7" t="s">
        <v>177</v>
      </c>
      <c r="F139" s="2"/>
      <c r="G139" s="53">
        <v>44517</v>
      </c>
      <c r="H139" s="53">
        <v>44530</v>
      </c>
      <c r="I139" s="53"/>
      <c r="J139" s="53"/>
      <c r="K139" s="53" t="str">
        <f t="shared" ca="1" si="8"/>
        <v>Não Iniciado</v>
      </c>
      <c r="L139" s="162"/>
    </row>
    <row r="140" spans="2:12" ht="15.75" thickBot="1" x14ac:dyDescent="0.3">
      <c r="B140" s="154">
        <v>137</v>
      </c>
      <c r="C140" s="133" t="s">
        <v>109</v>
      </c>
      <c r="D140" s="133" t="s">
        <v>36</v>
      </c>
      <c r="E140" s="133" t="s">
        <v>176</v>
      </c>
      <c r="F140" s="134"/>
      <c r="G140" s="135">
        <v>44517</v>
      </c>
      <c r="H140" s="135">
        <v>44530</v>
      </c>
      <c r="I140" s="135"/>
      <c r="J140" s="135"/>
      <c r="K140" s="135" t="str">
        <f t="shared" ca="1" si="8"/>
        <v>Não Iniciado</v>
      </c>
      <c r="L140" s="164"/>
    </row>
    <row r="141" spans="2:12" ht="42.75" x14ac:dyDescent="0.25">
      <c r="B141" s="150">
        <v>138</v>
      </c>
      <c r="C141" s="172" t="s">
        <v>239</v>
      </c>
      <c r="D141" s="126" t="s">
        <v>145</v>
      </c>
      <c r="E141" s="126" t="s">
        <v>176</v>
      </c>
      <c r="F141" s="127" t="s">
        <v>248</v>
      </c>
      <c r="G141" s="137">
        <v>44456</v>
      </c>
      <c r="H141" s="137">
        <v>44460</v>
      </c>
      <c r="I141" s="137">
        <v>44456</v>
      </c>
      <c r="J141" s="137">
        <v>44470</v>
      </c>
      <c r="K141" s="137" t="str">
        <f t="shared" ca="1" si="8"/>
        <v>Concluído</v>
      </c>
      <c r="L141" s="163" t="s">
        <v>267</v>
      </c>
    </row>
    <row r="142" spans="2:12" ht="58.5" customHeight="1" x14ac:dyDescent="0.25">
      <c r="B142" s="152">
        <v>139</v>
      </c>
      <c r="C142" s="54" t="s">
        <v>239</v>
      </c>
      <c r="D142" s="7" t="s">
        <v>46</v>
      </c>
      <c r="E142" s="7" t="s">
        <v>176</v>
      </c>
      <c r="F142" s="2" t="s">
        <v>248</v>
      </c>
      <c r="G142" s="53">
        <v>44460</v>
      </c>
      <c r="H142" s="53">
        <v>44462</v>
      </c>
      <c r="I142" s="53">
        <v>44477</v>
      </c>
      <c r="J142" s="53">
        <v>44482</v>
      </c>
      <c r="K142" s="53" t="str">
        <f t="shared" ca="1" si="8"/>
        <v>Concluído</v>
      </c>
      <c r="L142" s="162" t="s">
        <v>263</v>
      </c>
    </row>
    <row r="143" spans="2:12" ht="58.5" customHeight="1" thickBot="1" x14ac:dyDescent="0.3">
      <c r="B143" s="152">
        <v>140</v>
      </c>
      <c r="C143" s="54" t="s">
        <v>239</v>
      </c>
      <c r="D143" s="7" t="s">
        <v>51</v>
      </c>
      <c r="E143" s="7" t="s">
        <v>176</v>
      </c>
      <c r="F143" s="2" t="s">
        <v>236</v>
      </c>
      <c r="G143" s="53">
        <v>44462</v>
      </c>
      <c r="H143" s="53">
        <v>44466</v>
      </c>
      <c r="I143" s="53">
        <v>44483</v>
      </c>
      <c r="J143" s="53">
        <v>44484</v>
      </c>
      <c r="K143" s="53" t="str">
        <f t="shared" ca="1" si="8"/>
        <v>Concluído</v>
      </c>
      <c r="L143" s="162" t="s">
        <v>263</v>
      </c>
    </row>
    <row r="144" spans="2:12" ht="58.5" customHeight="1" x14ac:dyDescent="0.25">
      <c r="B144" s="152">
        <v>141</v>
      </c>
      <c r="C144" s="54" t="s">
        <v>239</v>
      </c>
      <c r="D144" s="7" t="s">
        <v>41</v>
      </c>
      <c r="E144" s="7" t="s">
        <v>176</v>
      </c>
      <c r="F144" s="2" t="s">
        <v>236</v>
      </c>
      <c r="G144" s="53">
        <v>44466</v>
      </c>
      <c r="H144" s="53">
        <v>44468</v>
      </c>
      <c r="I144" s="53">
        <v>44489</v>
      </c>
      <c r="J144" s="53"/>
      <c r="K144" s="137" t="s">
        <v>166</v>
      </c>
      <c r="L144" s="162" t="s">
        <v>263</v>
      </c>
    </row>
    <row r="145" spans="2:14" ht="58.5" customHeight="1" x14ac:dyDescent="0.25">
      <c r="B145" s="152">
        <v>142</v>
      </c>
      <c r="C145" s="54" t="s">
        <v>239</v>
      </c>
      <c r="D145" s="7" t="s">
        <v>49</v>
      </c>
      <c r="E145" s="7" t="s">
        <v>177</v>
      </c>
      <c r="F145" s="2" t="s">
        <v>236</v>
      </c>
      <c r="G145" s="53">
        <v>44467</v>
      </c>
      <c r="H145" s="53">
        <v>44469</v>
      </c>
      <c r="I145" s="53"/>
      <c r="J145" s="53"/>
      <c r="K145" s="53" t="str">
        <f t="shared" ca="1" si="8"/>
        <v>Atrasado</v>
      </c>
      <c r="L145" s="162" t="s">
        <v>268</v>
      </c>
    </row>
    <row r="146" spans="2:14" ht="58.5" customHeight="1" x14ac:dyDescent="0.25">
      <c r="B146" s="152">
        <v>143</v>
      </c>
      <c r="C146" s="54" t="s">
        <v>239</v>
      </c>
      <c r="D146" s="7" t="s">
        <v>36</v>
      </c>
      <c r="E146" s="7" t="s">
        <v>176</v>
      </c>
      <c r="F146" s="2" t="s">
        <v>236</v>
      </c>
      <c r="G146" s="53">
        <v>44468</v>
      </c>
      <c r="H146" s="124">
        <v>44470</v>
      </c>
      <c r="I146" s="53"/>
      <c r="J146" s="53"/>
      <c r="K146" s="53" t="str">
        <f t="shared" ca="1" si="8"/>
        <v>Atrasado</v>
      </c>
      <c r="L146" s="188" t="s">
        <v>246</v>
      </c>
    </row>
    <row r="147" spans="2:14" ht="58.5" customHeight="1" x14ac:dyDescent="0.25">
      <c r="B147" s="152">
        <v>144</v>
      </c>
      <c r="C147" s="54" t="s">
        <v>239</v>
      </c>
      <c r="D147" s="7" t="s">
        <v>146</v>
      </c>
      <c r="E147" s="7" t="s">
        <v>176</v>
      </c>
      <c r="F147" s="2" t="s">
        <v>236</v>
      </c>
      <c r="G147" s="53">
        <v>44466</v>
      </c>
      <c r="H147" s="124">
        <v>44474</v>
      </c>
      <c r="I147" s="53"/>
      <c r="J147" s="53"/>
      <c r="K147" s="53" t="str">
        <f t="shared" ref="K147:K148" ca="1" si="9">IF(D147="","",IF(G147="","Não há prazo",IF(OR(AND(G147="",H147=""),$K$2&lt;G147),"Não Iniciado",IF(AND(J147&lt;&gt;"",J147&lt;=H147),"Concluído",IF(J147&gt;H147,"Concluído",IF(OR(I147&gt;H147,AND(H147&lt;$K$2,J147="")),"Atrasado",IF(J147="",IF(AND($K$2&gt;=G147,I147=""),"Iniciar Acompanhamento",IF(I147&lt;=H147,"Em Andamento",)))))))))</f>
        <v>Atrasado</v>
      </c>
      <c r="L147" s="162" t="s">
        <v>268</v>
      </c>
      <c r="N147" t="s">
        <v>256</v>
      </c>
    </row>
    <row r="148" spans="2:14" ht="58.5" customHeight="1" x14ac:dyDescent="0.25">
      <c r="B148" s="152">
        <v>145</v>
      </c>
      <c r="C148" s="54" t="s">
        <v>239</v>
      </c>
      <c r="D148" s="7" t="s">
        <v>220</v>
      </c>
      <c r="E148" s="7" t="s">
        <v>176</v>
      </c>
      <c r="F148" s="2" t="s">
        <v>236</v>
      </c>
      <c r="G148" s="124">
        <v>44470</v>
      </c>
      <c r="H148" s="124">
        <v>44474</v>
      </c>
      <c r="I148" s="53"/>
      <c r="J148" s="53"/>
      <c r="K148" s="53" t="str">
        <f t="shared" ca="1" si="9"/>
        <v>Atrasado</v>
      </c>
      <c r="L148" s="162" t="s">
        <v>247</v>
      </c>
    </row>
    <row r="149" spans="2:14" ht="58.5" customHeight="1" thickBot="1" x14ac:dyDescent="0.3">
      <c r="B149" s="154">
        <v>146</v>
      </c>
      <c r="C149" s="174" t="s">
        <v>239</v>
      </c>
      <c r="D149" s="133" t="s">
        <v>182</v>
      </c>
      <c r="E149" s="133" t="s">
        <v>176</v>
      </c>
      <c r="F149" s="134" t="s">
        <v>236</v>
      </c>
      <c r="G149" s="135">
        <v>44470</v>
      </c>
      <c r="H149" s="135">
        <v>44474</v>
      </c>
      <c r="I149" s="135"/>
      <c r="J149" s="135"/>
      <c r="K149" s="135" t="str">
        <f t="shared" ref="K149" ca="1" si="10">IF(D149="","",IF(G149="","Não há prazo",IF(OR(AND(G149="",H149=""),$K$2&lt;G149),"Não Iniciado",IF(AND(J149&lt;&gt;"",J149&lt;=H149),"Concluído",IF(J149&gt;H149,"Concluído",IF(OR(I149&gt;H149,AND(H149&lt;$K$2,J149="")),"Atrasado",IF(J149="",IF(AND($K$2&gt;=G149,I149=""),"Iniciar Acompanhamento",IF(I149&lt;=H149,"Em Andamento",)))))))))</f>
        <v>Atrasado</v>
      </c>
      <c r="L149" s="189" t="s">
        <v>264</v>
      </c>
      <c r="M149">
        <f>100/9</f>
        <v>11.111111111111111</v>
      </c>
    </row>
    <row r="150" spans="2:14" ht="45.75" thickBot="1" x14ac:dyDescent="0.3">
      <c r="B150" s="190">
        <v>147</v>
      </c>
      <c r="C150" s="191" t="s">
        <v>253</v>
      </c>
      <c r="D150" s="191" t="s">
        <v>145</v>
      </c>
      <c r="E150" s="191" t="s">
        <v>176</v>
      </c>
      <c r="F150" s="192" t="s">
        <v>254</v>
      </c>
      <c r="G150" s="193">
        <v>44391</v>
      </c>
      <c r="H150" s="193">
        <v>44403</v>
      </c>
      <c r="I150" s="193">
        <v>44391</v>
      </c>
      <c r="J150" s="193">
        <v>44410</v>
      </c>
      <c r="K150" s="194" t="str">
        <f t="shared" ca="1" si="8"/>
        <v>Concluído</v>
      </c>
      <c r="L150" s="195" t="s">
        <v>238</v>
      </c>
    </row>
    <row r="151" spans="2:14" ht="30.75" thickBot="1" x14ac:dyDescent="0.3">
      <c r="B151" s="150">
        <v>147</v>
      </c>
      <c r="C151" s="126" t="s">
        <v>99</v>
      </c>
      <c r="D151" s="126" t="s">
        <v>145</v>
      </c>
      <c r="E151" s="126" t="s">
        <v>176</v>
      </c>
      <c r="F151" s="127" t="s">
        <v>254</v>
      </c>
      <c r="G151" s="137">
        <v>44461</v>
      </c>
      <c r="H151" s="137">
        <v>44462</v>
      </c>
      <c r="I151" s="137">
        <v>44461</v>
      </c>
      <c r="J151" s="128">
        <v>44480</v>
      </c>
      <c r="K151" s="137" t="str">
        <f t="shared" ref="K151:K152" ca="1" si="11">IF(D151="","",IF(G151="","Não há prazo",IF(OR(AND(G151="",H151=""),$K$2&lt;G151),"Não Iniciado",IF(AND(J151&lt;&gt;"",J151&lt;=H151),"Concluído",IF(J151&gt;H151,"Concluído",IF(OR(I151&gt;H151,AND(H151&lt;$K$2,J151="")),"Atrasado",IF(J151="",IF(AND($K$2&gt;=G151,I151=""),"Iniciar Acompanhamento",IF(I151&lt;=H151,"Em Andamento",)))))))))</f>
        <v>Concluído</v>
      </c>
      <c r="L151" s="196" t="s">
        <v>258</v>
      </c>
    </row>
    <row r="152" spans="2:14" ht="30.75" thickBot="1" x14ac:dyDescent="0.3">
      <c r="B152" s="152">
        <v>148</v>
      </c>
      <c r="C152" s="7" t="s">
        <v>99</v>
      </c>
      <c r="D152" s="7" t="s">
        <v>46</v>
      </c>
      <c r="E152" s="7" t="s">
        <v>176</v>
      </c>
      <c r="F152" s="2" t="s">
        <v>254</v>
      </c>
      <c r="G152" s="53">
        <v>44461</v>
      </c>
      <c r="H152" s="53">
        <v>44462</v>
      </c>
      <c r="I152" s="1">
        <v>44480</v>
      </c>
      <c r="J152" s="1">
        <v>44482</v>
      </c>
      <c r="K152" s="137" t="str">
        <f t="shared" ca="1" si="11"/>
        <v>Concluído</v>
      </c>
      <c r="L152" s="162" t="s">
        <v>263</v>
      </c>
    </row>
    <row r="153" spans="2:14" ht="45" x14ac:dyDescent="0.25">
      <c r="B153" s="152">
        <v>149</v>
      </c>
      <c r="C153" s="7" t="s">
        <v>99</v>
      </c>
      <c r="D153" s="7" t="s">
        <v>51</v>
      </c>
      <c r="E153" s="7" t="s">
        <v>176</v>
      </c>
      <c r="F153" s="2" t="s">
        <v>254</v>
      </c>
      <c r="G153" s="53">
        <v>44462</v>
      </c>
      <c r="H153" s="53">
        <v>44462</v>
      </c>
      <c r="I153" s="1">
        <v>44482</v>
      </c>
      <c r="J153" s="1"/>
      <c r="K153" s="137" t="s">
        <v>166</v>
      </c>
      <c r="L153" s="188" t="s">
        <v>273</v>
      </c>
    </row>
    <row r="154" spans="2:14" ht="45" x14ac:dyDescent="0.25">
      <c r="B154" s="152">
        <v>150</v>
      </c>
      <c r="C154" s="7" t="s">
        <v>99</v>
      </c>
      <c r="D154" s="7" t="s">
        <v>41</v>
      </c>
      <c r="E154" s="7" t="s">
        <v>176</v>
      </c>
      <c r="F154" s="2" t="s">
        <v>254</v>
      </c>
      <c r="G154" s="53">
        <v>44462</v>
      </c>
      <c r="H154" s="53">
        <v>44462</v>
      </c>
      <c r="I154" s="53"/>
      <c r="J154" s="53"/>
      <c r="K154" s="53" t="str">
        <f t="shared" ca="1" si="8"/>
        <v>Atrasado</v>
      </c>
      <c r="L154" s="162" t="s">
        <v>268</v>
      </c>
    </row>
    <row r="155" spans="2:14" ht="44.25" customHeight="1" x14ac:dyDescent="0.25">
      <c r="B155" s="152">
        <v>151</v>
      </c>
      <c r="C155" s="7" t="s">
        <v>99</v>
      </c>
      <c r="D155" s="7" t="s">
        <v>49</v>
      </c>
      <c r="E155" s="7" t="s">
        <v>177</v>
      </c>
      <c r="F155" s="2" t="s">
        <v>254</v>
      </c>
      <c r="G155" s="53">
        <v>44462</v>
      </c>
      <c r="H155" s="53">
        <v>44462</v>
      </c>
      <c r="I155" s="1"/>
      <c r="J155" s="53"/>
      <c r="K155" s="53" t="str">
        <f t="shared" ca="1" si="8"/>
        <v>Atrasado</v>
      </c>
      <c r="L155" s="188" t="s">
        <v>259</v>
      </c>
    </row>
    <row r="156" spans="2:14" ht="30" x14ac:dyDescent="0.25">
      <c r="B156" s="152">
        <v>152</v>
      </c>
      <c r="C156" s="7" t="s">
        <v>99</v>
      </c>
      <c r="D156" s="7" t="s">
        <v>36</v>
      </c>
      <c r="E156" s="7" t="s">
        <v>176</v>
      </c>
      <c r="F156" s="2" t="s">
        <v>254</v>
      </c>
      <c r="G156" s="53">
        <v>44462</v>
      </c>
      <c r="H156" s="53">
        <v>44462</v>
      </c>
      <c r="I156" s="53"/>
      <c r="J156" s="53"/>
      <c r="K156" s="53" t="str">
        <f t="shared" ca="1" si="8"/>
        <v>Atrasado</v>
      </c>
      <c r="L156" s="188" t="s">
        <v>271</v>
      </c>
    </row>
    <row r="157" spans="2:14" ht="30" x14ac:dyDescent="0.25">
      <c r="B157" s="152">
        <v>153</v>
      </c>
      <c r="C157" s="7" t="s">
        <v>99</v>
      </c>
      <c r="D157" s="7" t="s">
        <v>146</v>
      </c>
      <c r="E157" s="7"/>
      <c r="F157" s="2" t="s">
        <v>254</v>
      </c>
      <c r="G157" s="53">
        <v>44462</v>
      </c>
      <c r="H157" s="53">
        <v>44462</v>
      </c>
      <c r="I157" s="53"/>
      <c r="J157" s="53"/>
      <c r="K157" s="53" t="str">
        <f t="shared" ca="1" si="8"/>
        <v>Atrasado</v>
      </c>
      <c r="L157" s="188" t="s">
        <v>270</v>
      </c>
    </row>
    <row r="158" spans="2:14" ht="30" x14ac:dyDescent="0.25">
      <c r="B158" s="152">
        <v>154</v>
      </c>
      <c r="C158" s="7" t="s">
        <v>99</v>
      </c>
      <c r="D158" s="7" t="s">
        <v>220</v>
      </c>
      <c r="E158" s="7"/>
      <c r="F158" s="2" t="s">
        <v>254</v>
      </c>
      <c r="G158" s="53">
        <v>44462</v>
      </c>
      <c r="H158" s="53">
        <v>44462</v>
      </c>
      <c r="I158" s="53"/>
      <c r="J158" s="53"/>
      <c r="K158" s="53" t="str">
        <f t="shared" ca="1" si="8"/>
        <v>Atrasado</v>
      </c>
      <c r="L158" s="162" t="s">
        <v>247</v>
      </c>
    </row>
    <row r="159" spans="2:14" ht="30.75" thickBot="1" x14ac:dyDescent="0.3">
      <c r="B159" s="154">
        <v>155</v>
      </c>
      <c r="C159" s="133" t="s">
        <v>99</v>
      </c>
      <c r="D159" s="133" t="s">
        <v>182</v>
      </c>
      <c r="E159" s="133"/>
      <c r="F159" s="134" t="s">
        <v>254</v>
      </c>
      <c r="G159" s="135">
        <v>44461</v>
      </c>
      <c r="H159" s="135">
        <v>44470</v>
      </c>
      <c r="I159" s="135"/>
      <c r="J159" s="135"/>
      <c r="K159" s="135" t="str">
        <f t="shared" ca="1" si="8"/>
        <v>Atrasado</v>
      </c>
      <c r="L159" s="189" t="s">
        <v>272</v>
      </c>
      <c r="M159" s="197">
        <f>100/9</f>
        <v>11.111111111111111</v>
      </c>
    </row>
    <row r="160" spans="2:14" ht="30" x14ac:dyDescent="0.25">
      <c r="B160" s="150">
        <v>156</v>
      </c>
      <c r="C160" s="126" t="s">
        <v>101</v>
      </c>
      <c r="D160" s="126" t="s">
        <v>145</v>
      </c>
      <c r="E160" s="126" t="s">
        <v>176</v>
      </c>
      <c r="F160" s="127" t="s">
        <v>254</v>
      </c>
      <c r="G160" s="137">
        <v>44463</v>
      </c>
      <c r="H160" s="137">
        <v>44468</v>
      </c>
      <c r="I160" s="137">
        <v>44480</v>
      </c>
      <c r="J160" s="137"/>
      <c r="K160" s="137" t="s">
        <v>166</v>
      </c>
      <c r="L160" s="196" t="s">
        <v>260</v>
      </c>
      <c r="M160" s="197"/>
    </row>
    <row r="161" spans="2:13" ht="30" x14ac:dyDescent="0.25">
      <c r="B161" s="152">
        <v>157</v>
      </c>
      <c r="C161" s="7" t="s">
        <v>101</v>
      </c>
      <c r="D161" s="7" t="s">
        <v>46</v>
      </c>
      <c r="E161" s="7" t="s">
        <v>176</v>
      </c>
      <c r="F161" s="2" t="s">
        <v>254</v>
      </c>
      <c r="G161" s="53">
        <v>44467</v>
      </c>
      <c r="H161" s="53">
        <v>44469</v>
      </c>
      <c r="I161" s="53">
        <v>44482</v>
      </c>
      <c r="J161" s="53">
        <v>44482</v>
      </c>
      <c r="K161" s="53" t="str">
        <f t="shared" ca="1" si="8"/>
        <v>Concluído</v>
      </c>
      <c r="L161" s="188" t="s">
        <v>261</v>
      </c>
      <c r="M161" s="197"/>
    </row>
    <row r="162" spans="2:13" ht="30.75" thickBot="1" x14ac:dyDescent="0.3">
      <c r="B162" s="152">
        <v>158</v>
      </c>
      <c r="C162" s="7" t="s">
        <v>101</v>
      </c>
      <c r="D162" s="7" t="s">
        <v>51</v>
      </c>
      <c r="E162" s="7" t="s">
        <v>176</v>
      </c>
      <c r="F162" s="2" t="s">
        <v>254</v>
      </c>
      <c r="G162" s="53">
        <v>44469</v>
      </c>
      <c r="H162" s="53">
        <v>44470</v>
      </c>
      <c r="I162" s="1">
        <v>44482</v>
      </c>
      <c r="J162" s="1">
        <v>44483</v>
      </c>
      <c r="K162" s="53" t="str">
        <f t="shared" ca="1" si="8"/>
        <v>Concluído</v>
      </c>
      <c r="L162" s="162" t="s">
        <v>263</v>
      </c>
      <c r="M162" s="197"/>
    </row>
    <row r="163" spans="2:13" ht="30" x14ac:dyDescent="0.25">
      <c r="B163" s="152">
        <v>159</v>
      </c>
      <c r="C163" s="7" t="s">
        <v>101</v>
      </c>
      <c r="D163" s="7" t="s">
        <v>41</v>
      </c>
      <c r="E163" s="7" t="s">
        <v>176</v>
      </c>
      <c r="F163" s="2" t="s">
        <v>254</v>
      </c>
      <c r="G163" s="53">
        <v>44473</v>
      </c>
      <c r="H163" s="53">
        <v>44475</v>
      </c>
      <c r="I163" s="53">
        <v>44489</v>
      </c>
      <c r="J163" s="19"/>
      <c r="K163" s="137" t="s">
        <v>166</v>
      </c>
      <c r="L163" s="162" t="s">
        <v>263</v>
      </c>
      <c r="M163" s="197"/>
    </row>
    <row r="164" spans="2:13" ht="46.5" customHeight="1" thickBot="1" x14ac:dyDescent="0.3">
      <c r="B164" s="152">
        <v>160</v>
      </c>
      <c r="C164" s="7" t="s">
        <v>101</v>
      </c>
      <c r="D164" s="7" t="s">
        <v>49</v>
      </c>
      <c r="E164" s="7" t="s">
        <v>177</v>
      </c>
      <c r="F164" s="2" t="s">
        <v>254</v>
      </c>
      <c r="G164" s="53">
        <v>44475</v>
      </c>
      <c r="H164" s="53">
        <v>44477</v>
      </c>
      <c r="I164" s="1">
        <v>44483</v>
      </c>
      <c r="J164" s="53">
        <v>44489</v>
      </c>
      <c r="K164" s="135" t="str">
        <f t="shared" ca="1" si="8"/>
        <v>Concluído</v>
      </c>
      <c r="L164" s="188" t="s">
        <v>275</v>
      </c>
      <c r="M164" s="197"/>
    </row>
    <row r="165" spans="2:13" ht="45.75" thickBot="1" x14ac:dyDescent="0.3">
      <c r="B165" s="154">
        <v>161</v>
      </c>
      <c r="C165" s="133" t="s">
        <v>101</v>
      </c>
      <c r="D165" s="133" t="s">
        <v>146</v>
      </c>
      <c r="E165" s="133" t="s">
        <v>176</v>
      </c>
      <c r="F165" s="134" t="s">
        <v>254</v>
      </c>
      <c r="G165" s="135">
        <v>44469</v>
      </c>
      <c r="H165" s="135">
        <v>44477</v>
      </c>
      <c r="I165" s="53">
        <v>44489</v>
      </c>
      <c r="J165" s="138"/>
      <c r="K165" s="137" t="s">
        <v>166</v>
      </c>
      <c r="L165" s="189" t="s">
        <v>269</v>
      </c>
      <c r="M165" s="197">
        <f>100/6</f>
        <v>16.666666666666668</v>
      </c>
    </row>
    <row r="166" spans="2:13" ht="30" x14ac:dyDescent="0.25">
      <c r="B166" s="150">
        <v>162</v>
      </c>
      <c r="C166" s="126" t="s">
        <v>100</v>
      </c>
      <c r="D166" s="126" t="s">
        <v>145</v>
      </c>
      <c r="E166" s="126" t="s">
        <v>176</v>
      </c>
      <c r="F166" s="127" t="s">
        <v>254</v>
      </c>
      <c r="G166" s="137">
        <v>44477</v>
      </c>
      <c r="H166" s="137">
        <v>44483</v>
      </c>
      <c r="I166" s="139"/>
      <c r="J166" s="139"/>
      <c r="K166" s="137" t="str">
        <f t="shared" ca="1" si="8"/>
        <v>Atrasado</v>
      </c>
      <c r="L166" s="196"/>
      <c r="M166" s="197"/>
    </row>
    <row r="167" spans="2:13" ht="30" x14ac:dyDescent="0.25">
      <c r="B167" s="152">
        <v>163</v>
      </c>
      <c r="C167" s="7" t="s">
        <v>100</v>
      </c>
      <c r="D167" s="7" t="s">
        <v>46</v>
      </c>
      <c r="E167" s="7" t="s">
        <v>176</v>
      </c>
      <c r="F167" s="2" t="s">
        <v>254</v>
      </c>
      <c r="G167" s="53">
        <v>44483</v>
      </c>
      <c r="H167" s="53">
        <v>44487</v>
      </c>
      <c r="I167" s="19"/>
      <c r="J167" s="19"/>
      <c r="K167" s="53" t="str">
        <f t="shared" ca="1" si="8"/>
        <v>Atrasado</v>
      </c>
      <c r="L167" s="188"/>
    </row>
    <row r="168" spans="2:13" ht="30" x14ac:dyDescent="0.25">
      <c r="B168" s="152">
        <v>164</v>
      </c>
      <c r="C168" s="7" t="s">
        <v>100</v>
      </c>
      <c r="D168" s="7" t="s">
        <v>51</v>
      </c>
      <c r="E168" s="7" t="s">
        <v>176</v>
      </c>
      <c r="F168" s="2" t="s">
        <v>254</v>
      </c>
      <c r="G168" s="53">
        <v>44487</v>
      </c>
      <c r="H168" s="53">
        <v>44489</v>
      </c>
      <c r="I168" s="19"/>
      <c r="J168" s="19"/>
      <c r="K168" s="53" t="str">
        <f t="shared" ca="1" si="8"/>
        <v>Atrasado</v>
      </c>
      <c r="L168" s="188"/>
    </row>
    <row r="169" spans="2:13" ht="30" x14ac:dyDescent="0.25">
      <c r="B169" s="152">
        <v>165</v>
      </c>
      <c r="C169" s="7" t="s">
        <v>100</v>
      </c>
      <c r="D169" s="7" t="s">
        <v>41</v>
      </c>
      <c r="E169" s="7" t="s">
        <v>176</v>
      </c>
      <c r="F169" s="2" t="s">
        <v>254</v>
      </c>
      <c r="G169" s="53">
        <v>44489</v>
      </c>
      <c r="H169" s="53">
        <v>44491</v>
      </c>
      <c r="I169" s="19"/>
      <c r="J169" s="19"/>
      <c r="K169" s="53" t="str">
        <f t="shared" ca="1" si="8"/>
        <v>Atrasado</v>
      </c>
      <c r="L169" s="188"/>
    </row>
    <row r="170" spans="2:13" ht="30" x14ac:dyDescent="0.25">
      <c r="B170" s="152">
        <v>166</v>
      </c>
      <c r="C170" s="7" t="s">
        <v>100</v>
      </c>
      <c r="D170" s="7" t="s">
        <v>49</v>
      </c>
      <c r="E170" s="7" t="s">
        <v>177</v>
      </c>
      <c r="F170" s="2" t="s">
        <v>254</v>
      </c>
      <c r="G170" s="53">
        <v>44491</v>
      </c>
      <c r="H170" s="53">
        <v>44494</v>
      </c>
      <c r="I170" s="19"/>
      <c r="J170" s="19"/>
      <c r="K170" s="53" t="str">
        <f t="shared" ca="1" si="8"/>
        <v>Atrasado</v>
      </c>
      <c r="L170" s="188"/>
    </row>
    <row r="171" spans="2:13" ht="30" x14ac:dyDescent="0.25">
      <c r="B171" s="152">
        <v>167</v>
      </c>
      <c r="C171" s="7" t="s">
        <v>100</v>
      </c>
      <c r="D171" s="7" t="s">
        <v>36</v>
      </c>
      <c r="E171" s="7" t="s">
        <v>176</v>
      </c>
      <c r="F171" s="2" t="s">
        <v>254</v>
      </c>
      <c r="G171" s="53">
        <v>44491</v>
      </c>
      <c r="H171" s="53">
        <v>44494</v>
      </c>
      <c r="I171" s="19"/>
      <c r="J171" s="19"/>
      <c r="K171" s="53" t="str">
        <f t="shared" ca="1" si="8"/>
        <v>Atrasado</v>
      </c>
      <c r="L171" s="188"/>
    </row>
    <row r="172" spans="2:13" ht="30.75" thickBot="1" x14ac:dyDescent="0.3">
      <c r="B172" s="154">
        <v>168</v>
      </c>
      <c r="C172" s="133" t="s">
        <v>100</v>
      </c>
      <c r="D172" s="133" t="s">
        <v>146</v>
      </c>
      <c r="E172" s="133" t="s">
        <v>176</v>
      </c>
      <c r="F172" s="134" t="s">
        <v>254</v>
      </c>
      <c r="G172" s="135">
        <v>44484</v>
      </c>
      <c r="H172" s="135">
        <v>44494</v>
      </c>
      <c r="I172" s="138"/>
      <c r="J172" s="138"/>
      <c r="K172" s="135" t="str">
        <f t="shared" ref="K172" ca="1" si="12">IF(D172="","",IF(G172="","Não há prazo",IF(OR(AND(G172="",H172=""),$K$2&lt;G172),"Não Iniciado",IF(AND(J172&lt;&gt;"",J172&lt;=H172),"Concluído",IF(J172&gt;H172,"Concluído",IF(OR(I172&gt;H172,AND(H172&lt;$K$2,J172="")),"Atrasado",IF(J172="",IF(AND($K$2&gt;=G172,I172=""),"Iniciar Acompanhamento",IF(I172&lt;=H172,"Em Andamento",)))))))))</f>
        <v>Atrasado</v>
      </c>
      <c r="L172" s="189"/>
      <c r="M172">
        <f>100/6</f>
        <v>16.666666666666668</v>
      </c>
    </row>
    <row r="173" spans="2:13" ht="30" x14ac:dyDescent="0.25">
      <c r="B173" s="150">
        <v>169</v>
      </c>
      <c r="C173" s="126" t="s">
        <v>102</v>
      </c>
      <c r="D173" s="126" t="s">
        <v>145</v>
      </c>
      <c r="E173" s="126" t="s">
        <v>176</v>
      </c>
      <c r="F173" s="127" t="s">
        <v>254</v>
      </c>
      <c r="G173" s="137">
        <v>44494</v>
      </c>
      <c r="H173" s="137">
        <v>44497</v>
      </c>
      <c r="I173" s="137">
        <v>44488</v>
      </c>
      <c r="J173" s="139"/>
      <c r="K173" s="137" t="str">
        <f t="shared" ca="1" si="8"/>
        <v>Em Andamento</v>
      </c>
      <c r="L173" s="196" t="s">
        <v>274</v>
      </c>
    </row>
    <row r="174" spans="2:13" ht="30" x14ac:dyDescent="0.25">
      <c r="B174" s="152">
        <v>170</v>
      </c>
      <c r="C174" s="7" t="s">
        <v>102</v>
      </c>
      <c r="D174" s="7" t="s">
        <v>46</v>
      </c>
      <c r="E174" s="7" t="s">
        <v>176</v>
      </c>
      <c r="F174" s="2" t="s">
        <v>254</v>
      </c>
      <c r="G174" s="53">
        <v>44497</v>
      </c>
      <c r="H174" s="53">
        <v>44501</v>
      </c>
      <c r="I174" s="19"/>
      <c r="J174" s="19"/>
      <c r="K174" s="53" t="str">
        <f t="shared" ca="1" si="8"/>
        <v>Não Iniciado</v>
      </c>
      <c r="L174" s="188"/>
    </row>
    <row r="175" spans="2:13" ht="30" x14ac:dyDescent="0.25">
      <c r="B175" s="152">
        <v>171</v>
      </c>
      <c r="C175" s="7" t="s">
        <v>102</v>
      </c>
      <c r="D175" s="7" t="s">
        <v>51</v>
      </c>
      <c r="E175" s="7" t="s">
        <v>176</v>
      </c>
      <c r="F175" s="2" t="s">
        <v>254</v>
      </c>
      <c r="G175" s="53">
        <v>44503</v>
      </c>
      <c r="H175" s="53">
        <v>44505</v>
      </c>
      <c r="I175" s="19"/>
      <c r="J175" s="19"/>
      <c r="K175" s="53" t="str">
        <f t="shared" ca="1" si="8"/>
        <v>Não Iniciado</v>
      </c>
      <c r="L175" s="188"/>
    </row>
    <row r="176" spans="2:13" ht="30" x14ac:dyDescent="0.25">
      <c r="B176" s="152">
        <v>172</v>
      </c>
      <c r="C176" s="7" t="s">
        <v>102</v>
      </c>
      <c r="D176" s="7" t="s">
        <v>41</v>
      </c>
      <c r="E176" s="7" t="s">
        <v>176</v>
      </c>
      <c r="F176" s="2" t="s">
        <v>254</v>
      </c>
      <c r="G176" s="53">
        <v>44505</v>
      </c>
      <c r="H176" s="53">
        <v>44509</v>
      </c>
      <c r="I176" s="19"/>
      <c r="J176" s="19"/>
      <c r="K176" s="53" t="str">
        <f t="shared" ca="1" si="8"/>
        <v>Não Iniciado</v>
      </c>
      <c r="L176" s="188"/>
    </row>
    <row r="177" spans="2:12" ht="30" x14ac:dyDescent="0.25">
      <c r="B177" s="152">
        <v>173</v>
      </c>
      <c r="C177" s="7" t="s">
        <v>102</v>
      </c>
      <c r="D177" s="7" t="s">
        <v>49</v>
      </c>
      <c r="E177" s="7" t="s">
        <v>177</v>
      </c>
      <c r="F177" s="2" t="s">
        <v>254</v>
      </c>
      <c r="G177" s="53">
        <v>44509</v>
      </c>
      <c r="H177" s="53">
        <v>44511</v>
      </c>
      <c r="I177" s="19"/>
      <c r="J177" s="19"/>
      <c r="K177" s="53" t="str">
        <f t="shared" ca="1" si="8"/>
        <v>Não Iniciado</v>
      </c>
      <c r="L177" s="188"/>
    </row>
    <row r="178" spans="2:12" ht="30" x14ac:dyDescent="0.25">
      <c r="B178" s="152">
        <v>174</v>
      </c>
      <c r="C178" s="7" t="s">
        <v>102</v>
      </c>
      <c r="D178" s="7" t="s">
        <v>36</v>
      </c>
      <c r="E178" s="7" t="s">
        <v>176</v>
      </c>
      <c r="F178" s="2" t="s">
        <v>254</v>
      </c>
      <c r="G178" s="53">
        <v>44511</v>
      </c>
      <c r="H178" s="53">
        <v>44512</v>
      </c>
      <c r="I178" s="19"/>
      <c r="J178" s="19"/>
      <c r="K178" s="53" t="str">
        <f t="shared" ca="1" si="8"/>
        <v>Não Iniciado</v>
      </c>
      <c r="L178" s="188"/>
    </row>
    <row r="179" spans="2:12" ht="30.75" thickBot="1" x14ac:dyDescent="0.3">
      <c r="B179" s="154">
        <v>175</v>
      </c>
      <c r="C179" s="133" t="s">
        <v>102</v>
      </c>
      <c r="D179" s="133" t="s">
        <v>237</v>
      </c>
      <c r="E179" s="133" t="s">
        <v>176</v>
      </c>
      <c r="F179" s="134" t="s">
        <v>254</v>
      </c>
      <c r="G179" s="135">
        <v>44503</v>
      </c>
      <c r="H179" s="135">
        <v>44516</v>
      </c>
      <c r="I179" s="138"/>
      <c r="J179" s="138"/>
      <c r="K179" s="135" t="str">
        <f t="shared" ref="K179" ca="1" si="13">IF(D179="","",IF(G179="","Não há prazo",IF(OR(AND(G179="",H179=""),$K$2&lt;G179),"Não Iniciado",IF(AND(J179&lt;&gt;"",J179&lt;=H179),"Concluído",IF(J179&gt;H179,"Concluído",IF(OR(I179&gt;H179,AND(H179&lt;$K$2,J179="")),"Atrasado",IF(J179="",IF(AND($K$2&gt;=G179,I179=""),"Iniciar Acompanhamento",IF(I179&lt;=H179,"Em Andamento",)))))))))</f>
        <v>Não Iniciado</v>
      </c>
      <c r="L179" s="189"/>
    </row>
    <row r="180" spans="2:12" ht="28.5" x14ac:dyDescent="0.25">
      <c r="B180" s="150">
        <v>176</v>
      </c>
      <c r="C180" s="126" t="s">
        <v>97</v>
      </c>
      <c r="D180" s="126" t="s">
        <v>145</v>
      </c>
      <c r="E180" s="126" t="s">
        <v>176</v>
      </c>
      <c r="F180" s="139"/>
      <c r="G180" s="137">
        <v>44516</v>
      </c>
      <c r="H180" s="137">
        <v>44519</v>
      </c>
      <c r="I180" s="139"/>
      <c r="J180" s="139"/>
      <c r="K180" s="137" t="str">
        <f t="shared" ca="1" si="8"/>
        <v>Não Iniciado</v>
      </c>
      <c r="L180" s="196"/>
    </row>
    <row r="181" spans="2:12" x14ac:dyDescent="0.25">
      <c r="B181" s="152">
        <v>177</v>
      </c>
      <c r="C181" s="7" t="s">
        <v>97</v>
      </c>
      <c r="D181" s="7" t="s">
        <v>46</v>
      </c>
      <c r="E181" s="7" t="s">
        <v>176</v>
      </c>
      <c r="F181" s="19"/>
      <c r="G181" s="53">
        <v>44518</v>
      </c>
      <c r="H181" s="53">
        <v>44522</v>
      </c>
      <c r="I181" s="19"/>
      <c r="J181" s="19"/>
      <c r="K181" s="53" t="str">
        <f t="shared" ca="1" si="8"/>
        <v>Não Iniciado</v>
      </c>
      <c r="L181" s="188"/>
    </row>
    <row r="182" spans="2:12" x14ac:dyDescent="0.25">
      <c r="B182" s="152">
        <v>178</v>
      </c>
      <c r="C182" s="7" t="s">
        <v>97</v>
      </c>
      <c r="D182" s="7" t="s">
        <v>51</v>
      </c>
      <c r="E182" s="7" t="s">
        <v>176</v>
      </c>
      <c r="F182" s="19"/>
      <c r="G182" s="53">
        <v>44522</v>
      </c>
      <c r="H182" s="53">
        <v>44524</v>
      </c>
      <c r="I182" s="19"/>
      <c r="J182" s="19"/>
      <c r="K182" s="53" t="str">
        <f t="shared" ca="1" si="8"/>
        <v>Não Iniciado</v>
      </c>
      <c r="L182" s="188"/>
    </row>
    <row r="183" spans="2:12" x14ac:dyDescent="0.25">
      <c r="B183" s="152">
        <v>179</v>
      </c>
      <c r="C183" s="7" t="s">
        <v>97</v>
      </c>
      <c r="D183" s="7" t="s">
        <v>41</v>
      </c>
      <c r="E183" s="7" t="s">
        <v>176</v>
      </c>
      <c r="F183" s="19"/>
      <c r="G183" s="53">
        <v>44524</v>
      </c>
      <c r="H183" s="53">
        <v>44526</v>
      </c>
      <c r="I183" s="19"/>
      <c r="J183" s="19"/>
      <c r="K183" s="53" t="str">
        <f t="shared" ca="1" si="8"/>
        <v>Não Iniciado</v>
      </c>
      <c r="L183" s="188"/>
    </row>
    <row r="184" spans="2:12" ht="28.5" x14ac:dyDescent="0.25">
      <c r="B184" s="152">
        <v>180</v>
      </c>
      <c r="C184" s="7" t="s">
        <v>97</v>
      </c>
      <c r="D184" s="7" t="s">
        <v>49</v>
      </c>
      <c r="E184" s="7" t="s">
        <v>177</v>
      </c>
      <c r="F184" s="19"/>
      <c r="G184" s="53">
        <v>44526</v>
      </c>
      <c r="H184" s="53">
        <v>44529</v>
      </c>
      <c r="I184" s="19"/>
      <c r="J184" s="19"/>
      <c r="K184" s="53" t="str">
        <f t="shared" ca="1" si="8"/>
        <v>Não Iniciado</v>
      </c>
      <c r="L184" s="188"/>
    </row>
    <row r="185" spans="2:12" x14ac:dyDescent="0.25">
      <c r="B185" s="152">
        <v>181</v>
      </c>
      <c r="C185" s="7" t="s">
        <v>97</v>
      </c>
      <c r="D185" s="7" t="s">
        <v>36</v>
      </c>
      <c r="E185" s="7" t="s">
        <v>176</v>
      </c>
      <c r="F185" s="19"/>
      <c r="G185" s="53">
        <v>44529</v>
      </c>
      <c r="H185" s="53">
        <v>44530</v>
      </c>
      <c r="I185" s="19"/>
      <c r="J185" s="19"/>
      <c r="K185" s="53" t="str">
        <f t="shared" ca="1" si="8"/>
        <v>Não Iniciado</v>
      </c>
      <c r="L185" s="188"/>
    </row>
    <row r="186" spans="2:12" ht="15.75" thickBot="1" x14ac:dyDescent="0.3">
      <c r="B186" s="154">
        <v>182</v>
      </c>
      <c r="C186" s="133" t="s">
        <v>97</v>
      </c>
      <c r="D186" s="133" t="s">
        <v>146</v>
      </c>
      <c r="E186" s="133" t="s">
        <v>176</v>
      </c>
      <c r="F186" s="138"/>
      <c r="G186" s="135">
        <v>44529</v>
      </c>
      <c r="H186" s="135">
        <v>44530</v>
      </c>
      <c r="I186" s="138"/>
      <c r="J186" s="138"/>
      <c r="K186" s="135" t="str">
        <f t="shared" ref="K186" ca="1" si="14">IF(D186="","",IF(G186="","Não há prazo",IF(OR(AND(G186="",H186=""),$K$2&lt;G186),"Não Iniciado",IF(AND(J186&lt;&gt;"",J186&lt;=H186),"Concluído",IF(J186&gt;H186,"Concluído",IF(OR(I186&gt;H186,AND(H186&lt;$K$2,J186="")),"Atrasado",IF(J186="",IF(AND($K$2&gt;=G186,I186=""),"Iniciar Acompanhamento",IF(I186&lt;=H186,"Em Andamento",)))))))))</f>
        <v>Não Iniciado</v>
      </c>
      <c r="L186" s="189"/>
    </row>
    <row r="187" spans="2:12" ht="28.5" x14ac:dyDescent="0.25">
      <c r="B187" s="150">
        <v>183</v>
      </c>
      <c r="C187" s="172" t="s">
        <v>105</v>
      </c>
      <c r="D187" s="126" t="s">
        <v>145</v>
      </c>
      <c r="E187" s="126" t="s">
        <v>176</v>
      </c>
      <c r="F187" s="139"/>
      <c r="G187" s="137">
        <v>44530</v>
      </c>
      <c r="H187" s="137">
        <v>44544</v>
      </c>
      <c r="I187" s="139"/>
      <c r="J187" s="139"/>
      <c r="K187" s="137" t="str">
        <f t="shared" ca="1" si="8"/>
        <v>Não Iniciado</v>
      </c>
      <c r="L187" s="196"/>
    </row>
    <row r="188" spans="2:12" ht="28.5" x14ac:dyDescent="0.25">
      <c r="B188" s="152">
        <v>184</v>
      </c>
      <c r="C188" s="54" t="s">
        <v>105</v>
      </c>
      <c r="D188" s="7" t="s">
        <v>46</v>
      </c>
      <c r="E188" s="7" t="s">
        <v>176</v>
      </c>
      <c r="F188" s="19"/>
      <c r="G188" s="53">
        <v>44530</v>
      </c>
      <c r="H188" s="53">
        <v>44544</v>
      </c>
      <c r="I188" s="19"/>
      <c r="J188" s="19"/>
      <c r="K188" s="53" t="str">
        <f t="shared" ca="1" si="8"/>
        <v>Não Iniciado</v>
      </c>
      <c r="L188" s="188"/>
    </row>
    <row r="189" spans="2:12" ht="28.5" x14ac:dyDescent="0.25">
      <c r="B189" s="152">
        <v>185</v>
      </c>
      <c r="C189" s="54" t="s">
        <v>105</v>
      </c>
      <c r="D189" s="7" t="s">
        <v>51</v>
      </c>
      <c r="E189" s="7" t="s">
        <v>176</v>
      </c>
      <c r="F189" s="19"/>
      <c r="G189" s="53">
        <v>44530</v>
      </c>
      <c r="H189" s="53">
        <v>44544</v>
      </c>
      <c r="I189" s="19"/>
      <c r="J189" s="19"/>
      <c r="K189" s="53" t="str">
        <f t="shared" ca="1" si="8"/>
        <v>Não Iniciado</v>
      </c>
      <c r="L189" s="188"/>
    </row>
    <row r="190" spans="2:12" ht="28.5" x14ac:dyDescent="0.25">
      <c r="B190" s="152">
        <v>186</v>
      </c>
      <c r="C190" s="54" t="s">
        <v>105</v>
      </c>
      <c r="D190" s="7" t="s">
        <v>41</v>
      </c>
      <c r="E190" s="7" t="s">
        <v>176</v>
      </c>
      <c r="F190" s="19"/>
      <c r="G190" s="53">
        <v>44530</v>
      </c>
      <c r="H190" s="53">
        <v>44544</v>
      </c>
      <c r="I190" s="19"/>
      <c r="J190" s="19"/>
      <c r="K190" s="53" t="str">
        <f t="shared" ca="1" si="8"/>
        <v>Não Iniciado</v>
      </c>
      <c r="L190" s="188"/>
    </row>
    <row r="191" spans="2:12" ht="28.5" x14ac:dyDescent="0.25">
      <c r="B191" s="152">
        <v>187</v>
      </c>
      <c r="C191" s="54" t="s">
        <v>105</v>
      </c>
      <c r="D191" s="7" t="s">
        <v>49</v>
      </c>
      <c r="E191" s="7" t="s">
        <v>177</v>
      </c>
      <c r="F191" s="19"/>
      <c r="G191" s="53">
        <v>44530</v>
      </c>
      <c r="H191" s="53">
        <v>44544</v>
      </c>
      <c r="I191" s="19"/>
      <c r="J191" s="19"/>
      <c r="K191" s="53" t="str">
        <f t="shared" ca="1" si="8"/>
        <v>Não Iniciado</v>
      </c>
      <c r="L191" s="188"/>
    </row>
    <row r="192" spans="2:12" ht="28.5" x14ac:dyDescent="0.25">
      <c r="B192" s="152">
        <v>188</v>
      </c>
      <c r="C192" s="54" t="s">
        <v>105</v>
      </c>
      <c r="D192" s="7" t="s">
        <v>148</v>
      </c>
      <c r="E192" s="7" t="s">
        <v>176</v>
      </c>
      <c r="F192" s="19"/>
      <c r="G192" s="53">
        <v>44530</v>
      </c>
      <c r="H192" s="53">
        <v>44544</v>
      </c>
      <c r="I192" s="19"/>
      <c r="J192" s="19"/>
      <c r="K192" s="53" t="str">
        <f t="shared" ref="K192:K193" ca="1" si="15">IF(D192="","",IF(G192="","Não há prazo",IF(OR(AND(G192="",H192=""),$K$2&lt;G192),"Não Iniciado",IF(AND(J192&lt;&gt;"",J192&lt;=H192),"Concluído",IF(J192&gt;H192,"Concluído",IF(OR(I192&gt;H192,AND(H192&lt;$K$2,J192="")),"Atrasado",IF(J192="",IF(AND($K$2&gt;=G192,I192=""),"Iniciar Acompanhamento",IF(I192&lt;=H192,"Em Andamento",)))))))))</f>
        <v>Não Iniciado</v>
      </c>
      <c r="L192" s="188"/>
    </row>
    <row r="193" spans="2:12" ht="28.5" x14ac:dyDescent="0.25">
      <c r="B193" s="152">
        <v>189</v>
      </c>
      <c r="C193" s="54" t="s">
        <v>105</v>
      </c>
      <c r="D193" s="7" t="s">
        <v>197</v>
      </c>
      <c r="E193" s="7" t="s">
        <v>177</v>
      </c>
      <c r="F193" s="19"/>
      <c r="G193" s="53">
        <v>44530</v>
      </c>
      <c r="H193" s="53">
        <v>44544</v>
      </c>
      <c r="I193" s="19"/>
      <c r="J193" s="19"/>
      <c r="K193" s="53" t="str">
        <f t="shared" ca="1" si="15"/>
        <v>Não Iniciado</v>
      </c>
      <c r="L193" s="188"/>
    </row>
    <row r="194" spans="2:12" ht="28.5" x14ac:dyDescent="0.25">
      <c r="B194" s="152">
        <v>190</v>
      </c>
      <c r="C194" s="54" t="s">
        <v>105</v>
      </c>
      <c r="D194" s="7" t="s">
        <v>146</v>
      </c>
      <c r="E194" s="7" t="s">
        <v>177</v>
      </c>
      <c r="F194" s="19"/>
      <c r="G194" s="53">
        <v>44530</v>
      </c>
      <c r="H194" s="53">
        <v>44544</v>
      </c>
      <c r="I194" s="19"/>
      <c r="J194" s="19"/>
      <c r="K194" s="53" t="str">
        <f t="shared" ref="K194" ca="1" si="16">IF(D194="","",IF(G194="","Não há prazo",IF(OR(AND(G194="",H194=""),$K$2&lt;G194),"Não Iniciado",IF(AND(J194&lt;&gt;"",J194&lt;=H194),"Concluído",IF(J194&gt;H194,"Concluído",IF(OR(I194&gt;H194,AND(H194&lt;$K$2,J194="")),"Atrasado",IF(J194="",IF(AND($K$2&gt;=G194,I194=""),"Iniciar Acompanhamento",IF(I194&lt;=H194,"Em Andamento",)))))))))</f>
        <v>Não Iniciado</v>
      </c>
      <c r="L194" s="188"/>
    </row>
    <row r="195" spans="2:12" ht="29.25" thickBot="1" x14ac:dyDescent="0.3">
      <c r="B195" s="154">
        <v>191</v>
      </c>
      <c r="C195" s="174" t="s">
        <v>105</v>
      </c>
      <c r="D195" s="133" t="s">
        <v>36</v>
      </c>
      <c r="E195" s="133" t="s">
        <v>176</v>
      </c>
      <c r="F195" s="138"/>
      <c r="G195" s="135">
        <v>44530</v>
      </c>
      <c r="H195" s="135">
        <v>44544</v>
      </c>
      <c r="I195" s="138"/>
      <c r="J195" s="138"/>
      <c r="K195" s="135" t="str">
        <f t="shared" ca="1" si="8"/>
        <v>Não Iniciado</v>
      </c>
      <c r="L195" s="189"/>
    </row>
    <row r="196" spans="2:12" ht="28.5" x14ac:dyDescent="0.25">
      <c r="B196" s="150">
        <v>192</v>
      </c>
      <c r="C196" s="172" t="s">
        <v>106</v>
      </c>
      <c r="D196" s="126" t="s">
        <v>145</v>
      </c>
      <c r="E196" s="126" t="s">
        <v>176</v>
      </c>
      <c r="F196" s="127"/>
      <c r="G196" s="137">
        <v>44544</v>
      </c>
      <c r="H196" s="137">
        <v>44558</v>
      </c>
      <c r="I196" s="137"/>
      <c r="J196" s="137"/>
      <c r="K196" s="137" t="str">
        <f t="shared" ca="1" si="8"/>
        <v>Não Iniciado</v>
      </c>
      <c r="L196" s="196"/>
    </row>
    <row r="197" spans="2:12" ht="28.5" x14ac:dyDescent="0.25">
      <c r="B197" s="152">
        <v>193</v>
      </c>
      <c r="C197" s="54" t="s">
        <v>106</v>
      </c>
      <c r="D197" s="7" t="s">
        <v>46</v>
      </c>
      <c r="E197" s="7" t="s">
        <v>176</v>
      </c>
      <c r="F197" s="2"/>
      <c r="G197" s="53">
        <v>44544</v>
      </c>
      <c r="H197" s="53">
        <v>44558</v>
      </c>
      <c r="I197" s="53"/>
      <c r="J197" s="53"/>
      <c r="K197" s="53" t="str">
        <f t="shared" ca="1" si="8"/>
        <v>Não Iniciado</v>
      </c>
      <c r="L197" s="188"/>
    </row>
    <row r="198" spans="2:12" ht="28.5" x14ac:dyDescent="0.25">
      <c r="B198" s="152">
        <v>194</v>
      </c>
      <c r="C198" s="54" t="s">
        <v>106</v>
      </c>
      <c r="D198" s="7" t="s">
        <v>51</v>
      </c>
      <c r="E198" s="7" t="s">
        <v>176</v>
      </c>
      <c r="F198" s="2"/>
      <c r="G198" s="53">
        <v>44544</v>
      </c>
      <c r="H198" s="53">
        <v>44558</v>
      </c>
      <c r="I198" s="53"/>
      <c r="J198" s="53"/>
      <c r="K198" s="53" t="str">
        <f t="shared" ca="1" si="8"/>
        <v>Não Iniciado</v>
      </c>
      <c r="L198" s="188"/>
    </row>
    <row r="199" spans="2:12" ht="28.5" x14ac:dyDescent="0.25">
      <c r="B199" s="152">
        <v>195</v>
      </c>
      <c r="C199" s="54" t="s">
        <v>106</v>
      </c>
      <c r="D199" s="7" t="s">
        <v>41</v>
      </c>
      <c r="E199" s="7" t="s">
        <v>176</v>
      </c>
      <c r="F199" s="2"/>
      <c r="G199" s="53">
        <v>44544</v>
      </c>
      <c r="H199" s="53">
        <v>44558</v>
      </c>
      <c r="I199" s="53"/>
      <c r="J199" s="53"/>
      <c r="K199" s="53" t="str">
        <f t="shared" ca="1" si="8"/>
        <v>Não Iniciado</v>
      </c>
      <c r="L199" s="188"/>
    </row>
    <row r="200" spans="2:12" ht="28.5" x14ac:dyDescent="0.25">
      <c r="B200" s="152">
        <v>196</v>
      </c>
      <c r="C200" s="54" t="s">
        <v>106</v>
      </c>
      <c r="D200" s="7" t="s">
        <v>49</v>
      </c>
      <c r="E200" s="7" t="s">
        <v>177</v>
      </c>
      <c r="F200" s="2"/>
      <c r="G200" s="53">
        <v>44544</v>
      </c>
      <c r="H200" s="53">
        <v>44558</v>
      </c>
      <c r="I200" s="53"/>
      <c r="J200" s="53"/>
      <c r="K200" s="53" t="str">
        <f t="shared" ca="1" si="8"/>
        <v>Não Iniciado</v>
      </c>
      <c r="L200" s="188"/>
    </row>
    <row r="201" spans="2:12" ht="28.5" x14ac:dyDescent="0.25">
      <c r="B201" s="152">
        <v>197</v>
      </c>
      <c r="C201" s="54" t="s">
        <v>106</v>
      </c>
      <c r="D201" s="7" t="s">
        <v>36</v>
      </c>
      <c r="E201" s="7" t="s">
        <v>176</v>
      </c>
      <c r="F201" s="2"/>
      <c r="G201" s="53">
        <v>44544</v>
      </c>
      <c r="H201" s="53">
        <v>44558</v>
      </c>
      <c r="I201" s="53"/>
      <c r="J201" s="53"/>
      <c r="K201" s="53" t="str">
        <f t="shared" ca="1" si="8"/>
        <v>Não Iniciado</v>
      </c>
      <c r="L201" s="162"/>
    </row>
    <row r="202" spans="2:12" ht="29.25" thickBot="1" x14ac:dyDescent="0.3">
      <c r="B202" s="154">
        <v>198</v>
      </c>
      <c r="C202" s="174" t="s">
        <v>106</v>
      </c>
      <c r="D202" s="133" t="s">
        <v>146</v>
      </c>
      <c r="E202" s="133" t="s">
        <v>176</v>
      </c>
      <c r="F202" s="134"/>
      <c r="G202" s="135">
        <v>44544</v>
      </c>
      <c r="H202" s="135">
        <v>44558</v>
      </c>
      <c r="I202" s="135"/>
      <c r="J202" s="135"/>
      <c r="K202" s="135" t="str">
        <f t="shared" ref="K202" ca="1" si="17">IF(D202="","",IF(G202="","Não há prazo",IF(OR(AND(G202="",H202=""),$K$2&lt;G202),"Não Iniciado",IF(AND(J202&lt;&gt;"",J202&lt;=H202),"Concluído",IF(J202&gt;H202,"Concluído",IF(OR(I202&gt;H202,AND(H202&lt;$K$2,J202="")),"Atrasado",IF(J202="",IF(AND($K$2&gt;=G202,I202=""),"Iniciar Acompanhamento",IF(I202&lt;=H202,"Em Andamento",)))))))))</f>
        <v>Não Iniciado</v>
      </c>
      <c r="L202" s="164"/>
    </row>
    <row r="203" spans="2:12" ht="28.5" x14ac:dyDescent="0.25">
      <c r="B203" s="150">
        <v>199</v>
      </c>
      <c r="C203" s="172" t="s">
        <v>86</v>
      </c>
      <c r="D203" s="126" t="s">
        <v>145</v>
      </c>
      <c r="E203" s="126" t="s">
        <v>176</v>
      </c>
      <c r="F203" s="139" t="s">
        <v>204</v>
      </c>
      <c r="G203" s="137">
        <v>44522</v>
      </c>
      <c r="H203" s="137">
        <v>44536</v>
      </c>
      <c r="I203" s="139"/>
      <c r="J203" s="139"/>
      <c r="K203" s="137" t="str">
        <f t="shared" ca="1" si="8"/>
        <v>Não Iniciado</v>
      </c>
      <c r="L203" s="163"/>
    </row>
    <row r="204" spans="2:12" x14ac:dyDescent="0.25">
      <c r="B204" s="152">
        <v>200</v>
      </c>
      <c r="C204" s="54" t="s">
        <v>86</v>
      </c>
      <c r="D204" s="7" t="s">
        <v>46</v>
      </c>
      <c r="E204" s="7" t="s">
        <v>176</v>
      </c>
      <c r="F204" s="19" t="s">
        <v>204</v>
      </c>
      <c r="G204" s="53">
        <v>44522</v>
      </c>
      <c r="H204" s="53">
        <v>44536</v>
      </c>
      <c r="I204" s="19"/>
      <c r="J204" s="19"/>
      <c r="K204" s="53" t="str">
        <f t="shared" ca="1" si="8"/>
        <v>Não Iniciado</v>
      </c>
      <c r="L204" s="162"/>
    </row>
    <row r="205" spans="2:12" x14ac:dyDescent="0.25">
      <c r="B205" s="152">
        <v>201</v>
      </c>
      <c r="C205" s="54" t="s">
        <v>86</v>
      </c>
      <c r="D205" s="7" t="s">
        <v>51</v>
      </c>
      <c r="E205" s="7" t="s">
        <v>176</v>
      </c>
      <c r="F205" s="19" t="s">
        <v>204</v>
      </c>
      <c r="G205" s="53">
        <v>44522</v>
      </c>
      <c r="H205" s="53">
        <v>44536</v>
      </c>
      <c r="I205" s="19"/>
      <c r="J205" s="19"/>
      <c r="K205" s="53" t="str">
        <f t="shared" ca="1" si="8"/>
        <v>Não Iniciado</v>
      </c>
      <c r="L205" s="162"/>
    </row>
    <row r="206" spans="2:12" x14ac:dyDescent="0.25">
      <c r="B206" s="152">
        <v>202</v>
      </c>
      <c r="C206" s="54" t="s">
        <v>86</v>
      </c>
      <c r="D206" s="7" t="s">
        <v>41</v>
      </c>
      <c r="E206" s="7" t="s">
        <v>176</v>
      </c>
      <c r="F206" s="19" t="s">
        <v>204</v>
      </c>
      <c r="G206" s="53">
        <v>44522</v>
      </c>
      <c r="H206" s="53">
        <v>44536</v>
      </c>
      <c r="I206" s="19"/>
      <c r="J206" s="19"/>
      <c r="K206" s="53" t="str">
        <f t="shared" ca="1" si="8"/>
        <v>Não Iniciado</v>
      </c>
      <c r="L206" s="162"/>
    </row>
    <row r="207" spans="2:12" ht="28.5" x14ac:dyDescent="0.25">
      <c r="B207" s="152">
        <v>203</v>
      </c>
      <c r="C207" s="54" t="s">
        <v>86</v>
      </c>
      <c r="D207" s="7" t="s">
        <v>49</v>
      </c>
      <c r="E207" s="7" t="s">
        <v>177</v>
      </c>
      <c r="F207" s="19" t="s">
        <v>204</v>
      </c>
      <c r="G207" s="53">
        <v>44522</v>
      </c>
      <c r="H207" s="53">
        <v>44536</v>
      </c>
      <c r="I207" s="19"/>
      <c r="J207" s="19"/>
      <c r="K207" s="53" t="str">
        <f t="shared" ca="1" si="8"/>
        <v>Não Iniciado</v>
      </c>
      <c r="L207" s="162"/>
    </row>
    <row r="208" spans="2:12" ht="15.75" thickBot="1" x14ac:dyDescent="0.3">
      <c r="B208" s="154">
        <v>204</v>
      </c>
      <c r="C208" s="174" t="s">
        <v>86</v>
      </c>
      <c r="D208" s="133" t="s">
        <v>36</v>
      </c>
      <c r="E208" s="133" t="s">
        <v>176</v>
      </c>
      <c r="F208" s="138" t="s">
        <v>204</v>
      </c>
      <c r="G208" s="135">
        <v>44522</v>
      </c>
      <c r="H208" s="135">
        <v>44536</v>
      </c>
      <c r="I208" s="138"/>
      <c r="J208" s="138"/>
      <c r="K208" s="135" t="str">
        <f t="shared" ca="1" si="8"/>
        <v>Não Iniciado</v>
      </c>
      <c r="L208" s="164"/>
    </row>
    <row r="209" spans="2:12" ht="28.5" x14ac:dyDescent="0.25">
      <c r="B209" s="150">
        <v>205</v>
      </c>
      <c r="C209" s="172" t="s">
        <v>89</v>
      </c>
      <c r="D209" s="126" t="s">
        <v>145</v>
      </c>
      <c r="E209" s="126" t="s">
        <v>176</v>
      </c>
      <c r="F209" s="139" t="s">
        <v>204</v>
      </c>
      <c r="G209" s="137">
        <v>44536</v>
      </c>
      <c r="H209" s="137">
        <v>44550</v>
      </c>
      <c r="I209" s="139"/>
      <c r="J209" s="139"/>
      <c r="K209" s="137" t="str">
        <f t="shared" ca="1" si="8"/>
        <v>Não Iniciado</v>
      </c>
      <c r="L209" s="163"/>
    </row>
    <row r="210" spans="2:12" ht="28.5" x14ac:dyDescent="0.25">
      <c r="B210" s="152">
        <v>206</v>
      </c>
      <c r="C210" s="54" t="s">
        <v>89</v>
      </c>
      <c r="D210" s="7" t="s">
        <v>46</v>
      </c>
      <c r="E210" s="7" t="s">
        <v>176</v>
      </c>
      <c r="F210" s="19" t="s">
        <v>204</v>
      </c>
      <c r="G210" s="53">
        <v>44536</v>
      </c>
      <c r="H210" s="53">
        <v>44550</v>
      </c>
      <c r="I210" s="19"/>
      <c r="J210" s="19"/>
      <c r="K210" s="53" t="str">
        <f t="shared" ca="1" si="8"/>
        <v>Não Iniciado</v>
      </c>
      <c r="L210" s="162"/>
    </row>
    <row r="211" spans="2:12" ht="28.5" x14ac:dyDescent="0.25">
      <c r="B211" s="152">
        <v>207</v>
      </c>
      <c r="C211" s="54" t="s">
        <v>89</v>
      </c>
      <c r="D211" s="7" t="s">
        <v>51</v>
      </c>
      <c r="E211" s="7" t="s">
        <v>176</v>
      </c>
      <c r="F211" s="19" t="s">
        <v>204</v>
      </c>
      <c r="G211" s="53">
        <v>44536</v>
      </c>
      <c r="H211" s="53">
        <v>44550</v>
      </c>
      <c r="I211" s="19"/>
      <c r="J211" s="19"/>
      <c r="K211" s="53" t="str">
        <f t="shared" ca="1" si="8"/>
        <v>Não Iniciado</v>
      </c>
      <c r="L211" s="162"/>
    </row>
    <row r="212" spans="2:12" ht="28.5" x14ac:dyDescent="0.25">
      <c r="B212" s="152">
        <v>208</v>
      </c>
      <c r="C212" s="54" t="s">
        <v>89</v>
      </c>
      <c r="D212" s="7" t="s">
        <v>41</v>
      </c>
      <c r="E212" s="7" t="s">
        <v>176</v>
      </c>
      <c r="F212" s="19" t="s">
        <v>204</v>
      </c>
      <c r="G212" s="53">
        <v>44536</v>
      </c>
      <c r="H212" s="53">
        <v>44550</v>
      </c>
      <c r="I212" s="19"/>
      <c r="J212" s="19"/>
      <c r="K212" s="53" t="str">
        <f t="shared" ref="K212:K214" ca="1" si="18">IF(D212="","",IF(G212="","Não há prazo",IF(OR(AND(G212="",H212=""),$K$2&lt;G212),"Não Iniciado",IF(AND(J212&lt;&gt;"",J212&lt;=H212),"Concluído",IF(J212&gt;H212,"Concluído",IF(OR(I212&gt;H212,AND(H212&lt;$K$2,J212="")),"Atrasado",IF(J212="",IF(AND($K$2&gt;=G212,I212=""),"Iniciar Acompanhamento",IF(I212&lt;=H212,"Em Andamento",)))))))))</f>
        <v>Não Iniciado</v>
      </c>
      <c r="L212" s="162"/>
    </row>
    <row r="213" spans="2:12" ht="28.5" x14ac:dyDescent="0.25">
      <c r="B213" s="152">
        <v>209</v>
      </c>
      <c r="C213" s="54" t="s">
        <v>89</v>
      </c>
      <c r="D213" s="7" t="s">
        <v>49</v>
      </c>
      <c r="E213" s="7" t="s">
        <v>177</v>
      </c>
      <c r="F213" s="19" t="s">
        <v>204</v>
      </c>
      <c r="G213" s="53">
        <v>44536</v>
      </c>
      <c r="H213" s="53">
        <v>44550</v>
      </c>
      <c r="I213" s="19"/>
      <c r="J213" s="19"/>
      <c r="K213" s="53" t="str">
        <f t="shared" ca="1" si="18"/>
        <v>Não Iniciado</v>
      </c>
      <c r="L213" s="162"/>
    </row>
    <row r="214" spans="2:12" ht="29.25" thickBot="1" x14ac:dyDescent="0.3">
      <c r="B214" s="154">
        <v>210</v>
      </c>
      <c r="C214" s="174" t="s">
        <v>89</v>
      </c>
      <c r="D214" s="133" t="s">
        <v>36</v>
      </c>
      <c r="E214" s="133" t="s">
        <v>176</v>
      </c>
      <c r="F214" s="138" t="s">
        <v>204</v>
      </c>
      <c r="G214" s="135">
        <v>44536</v>
      </c>
      <c r="H214" s="135">
        <v>44550</v>
      </c>
      <c r="I214" s="138"/>
      <c r="J214" s="138"/>
      <c r="K214" s="135" t="str">
        <f t="shared" ca="1" si="18"/>
        <v>Não Iniciado</v>
      </c>
      <c r="L214" s="164"/>
    </row>
    <row r="215" spans="2:12" x14ac:dyDescent="0.25">
      <c r="G215" s="9"/>
      <c r="H215" s="9"/>
    </row>
    <row r="216" spans="2:12" x14ac:dyDescent="0.25"/>
    <row r="217" spans="2:12" ht="15" customHeight="1" x14ac:dyDescent="0.25"/>
    <row r="218" spans="2:12" ht="15" customHeight="1" x14ac:dyDescent="0.25"/>
    <row r="219" spans="2:12" ht="15" customHeight="1" x14ac:dyDescent="0.25"/>
    <row r="220" spans="2:12" ht="15" customHeight="1" x14ac:dyDescent="0.25"/>
    <row r="221" spans="2:12" ht="15" customHeight="1" x14ac:dyDescent="0.25"/>
    <row r="222" spans="2:12" ht="15" customHeight="1" x14ac:dyDescent="0.25"/>
    <row r="223" spans="2:12" ht="15" customHeight="1" x14ac:dyDescent="0.25"/>
    <row r="224" spans="2:12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</sheetData>
  <autoFilter ref="B3:R214" xr:uid="{311EA34D-A1C1-4980-A6D4-BD281CD94A3D}"/>
  <mergeCells count="2">
    <mergeCell ref="G2:H2"/>
    <mergeCell ref="I2:J2"/>
  </mergeCells>
  <conditionalFormatting sqref="K93:K99 K4:K53 K55:K63 K65:K78 K80:K85 K150 K173:K178 K180:K185 K187:K191 K102:K108 K195:K201 K203:K214 K161:K162 K154:K159 K110:K143 K145:K146 K164 K166:K171">
    <cfRule type="containsText" dxfId="172" priority="402" operator="containsText" text="Iniciar Acompanhamento">
      <formula>NOT(ISERROR(SEARCH("Iniciar Acompanhamento",K4)))</formula>
    </cfRule>
  </conditionalFormatting>
  <conditionalFormatting sqref="K93:K99 K4:K53 K55:K63 K65:K78 K80:K85 K150 K173:K178 K180:K185 K187:K191 K102:K108 K195:K201 K203:K214 K161:K162 K154:K159 K110:K143 K145:K146 K164 K166:K171">
    <cfRule type="containsText" dxfId="171" priority="401" operator="containsText" text="Atrasado">
      <formula>NOT(ISERROR(SEARCH("Atrasado",K4)))</formula>
    </cfRule>
  </conditionalFormatting>
  <conditionalFormatting sqref="K93:K99 K4:K53 K55:K63 K65:K78 K80:K85 K150 K173:K178 K180:K185 K187:K191 K102:K108 K195:K201 K203:K214 K161:K162 K154:K159 K110:K143 K145:K146 K164 K166:K171">
    <cfRule type="containsText" dxfId="170" priority="400" operator="containsText" text="Concluído">
      <formula>NOT(ISERROR(SEARCH("Concluído",K4)))</formula>
    </cfRule>
  </conditionalFormatting>
  <conditionalFormatting sqref="K93:K99 K1:K53 K55:K63 K65:K78 K80:K85 K150 K173:K178 K180:K185 K187:K191 K102:K108 K195:K201 K203:K1048576 K161:K162 K154:K159 K110:K143 K145:K146 K164 K166:K171">
    <cfRule type="containsText" dxfId="169" priority="398" operator="containsText" text="Em andamento">
      <formula>NOT(ISERROR(SEARCH("Em andamento",K1)))</formula>
    </cfRule>
    <cfRule type="containsText" dxfId="168" priority="399" operator="containsText" text="Não iniciado">
      <formula>NOT(ISERROR(SEARCH("Não iniciado",K1)))</formula>
    </cfRule>
  </conditionalFormatting>
  <conditionalFormatting sqref="K93:K99 K1:K53 K55:K63 K65:K78 K80:K85 K150 K173:K178 K180:K185 K187:K191 K102:K108 K195:K201 K203:K1048576 K161:K162 K154:K159 K110:K143 K145:K146 K164 K166:K171">
    <cfRule type="containsText" dxfId="167" priority="265" operator="containsText" text="Atrasado/ porem iniciado">
      <formula>NOT(ISERROR(SEARCH("Atrasado/ porem iniciado",K1)))</formula>
    </cfRule>
  </conditionalFormatting>
  <conditionalFormatting sqref="K64">
    <cfRule type="containsText" dxfId="166" priority="234" operator="containsText" text="Iniciar Acompanhamento">
      <formula>NOT(ISERROR(SEARCH("Iniciar Acompanhamento",K64)))</formula>
    </cfRule>
  </conditionalFormatting>
  <conditionalFormatting sqref="K64">
    <cfRule type="containsText" dxfId="165" priority="233" operator="containsText" text="Atrasado">
      <formula>NOT(ISERROR(SEARCH("Atrasado",K64)))</formula>
    </cfRule>
  </conditionalFormatting>
  <conditionalFormatting sqref="K64">
    <cfRule type="containsText" dxfId="164" priority="232" operator="containsText" text="Concluído">
      <formula>NOT(ISERROR(SEARCH("Concluído",K64)))</formula>
    </cfRule>
  </conditionalFormatting>
  <conditionalFormatting sqref="K64">
    <cfRule type="containsText" dxfId="163" priority="230" operator="containsText" text="Em andamento">
      <formula>NOT(ISERROR(SEARCH("Em andamento",K64)))</formula>
    </cfRule>
    <cfRule type="containsText" dxfId="162" priority="231" operator="containsText" text="Não iniciado">
      <formula>NOT(ISERROR(SEARCH("Não iniciado",K64)))</formula>
    </cfRule>
  </conditionalFormatting>
  <conditionalFormatting sqref="K64">
    <cfRule type="containsText" dxfId="161" priority="229" operator="containsText" text="Atrasado/ porem iniciado">
      <formula>NOT(ISERROR(SEARCH("Atrasado/ porem iniciado",K64)))</formula>
    </cfRule>
  </conditionalFormatting>
  <conditionalFormatting sqref="K77">
    <cfRule type="containsText" dxfId="160" priority="216" operator="containsText" text="Iniciar Acompanhamento">
      <formula>NOT(ISERROR(SEARCH("Iniciar Acompanhamento",K77)))</formula>
    </cfRule>
  </conditionalFormatting>
  <conditionalFormatting sqref="K77">
    <cfRule type="containsText" dxfId="159" priority="215" operator="containsText" text="Atrasado">
      <formula>NOT(ISERROR(SEARCH("Atrasado",K77)))</formula>
    </cfRule>
  </conditionalFormatting>
  <conditionalFormatting sqref="K77">
    <cfRule type="containsText" dxfId="158" priority="214" operator="containsText" text="Concluído">
      <formula>NOT(ISERROR(SEARCH("Concluído",K77)))</formula>
    </cfRule>
  </conditionalFormatting>
  <conditionalFormatting sqref="K77">
    <cfRule type="containsText" dxfId="157" priority="212" operator="containsText" text="Em andamento">
      <formula>NOT(ISERROR(SEARCH("Em andamento",K77)))</formula>
    </cfRule>
    <cfRule type="containsText" dxfId="156" priority="213" operator="containsText" text="Não iniciado">
      <formula>NOT(ISERROR(SEARCH("Não iniciado",K77)))</formula>
    </cfRule>
  </conditionalFormatting>
  <conditionalFormatting sqref="K77">
    <cfRule type="containsText" dxfId="155" priority="211" operator="containsText" text="Atrasado/ porem iniciado">
      <formula>NOT(ISERROR(SEARCH("Atrasado/ porem iniciado",K77)))</formula>
    </cfRule>
  </conditionalFormatting>
  <conditionalFormatting sqref="K109">
    <cfRule type="containsText" dxfId="154" priority="192" operator="containsText" text="Iniciar Acompanhamento">
      <formula>NOT(ISERROR(SEARCH("Iniciar Acompanhamento",K109)))</formula>
    </cfRule>
  </conditionalFormatting>
  <conditionalFormatting sqref="K109">
    <cfRule type="containsText" dxfId="153" priority="191" operator="containsText" text="Atrasado">
      <formula>NOT(ISERROR(SEARCH("Atrasado",K109)))</formula>
    </cfRule>
  </conditionalFormatting>
  <conditionalFormatting sqref="K109">
    <cfRule type="containsText" dxfId="152" priority="190" operator="containsText" text="Concluído">
      <formula>NOT(ISERROR(SEARCH("Concluído",K109)))</formula>
    </cfRule>
  </conditionalFormatting>
  <conditionalFormatting sqref="K109">
    <cfRule type="containsText" dxfId="151" priority="188" operator="containsText" text="Em andamento">
      <formula>NOT(ISERROR(SEARCH("Em andamento",K109)))</formula>
    </cfRule>
    <cfRule type="containsText" dxfId="150" priority="189" operator="containsText" text="Não iniciado">
      <formula>NOT(ISERROR(SEARCH("Não iniciado",K109)))</formula>
    </cfRule>
  </conditionalFormatting>
  <conditionalFormatting sqref="K109">
    <cfRule type="containsText" dxfId="149" priority="187" operator="containsText" text="Atrasado/ porem iniciado">
      <formula>NOT(ISERROR(SEARCH("Atrasado/ porem iniciado",K109)))</formula>
    </cfRule>
  </conditionalFormatting>
  <conditionalFormatting sqref="K54">
    <cfRule type="containsText" dxfId="148" priority="162" operator="containsText" text="Iniciar Acompanhamento">
      <formula>NOT(ISERROR(SEARCH("Iniciar Acompanhamento",K54)))</formula>
    </cfRule>
  </conditionalFormatting>
  <conditionalFormatting sqref="K54">
    <cfRule type="containsText" dxfId="147" priority="161" operator="containsText" text="Atrasado">
      <formula>NOT(ISERROR(SEARCH("Atrasado",K54)))</formula>
    </cfRule>
  </conditionalFormatting>
  <conditionalFormatting sqref="K54">
    <cfRule type="containsText" dxfId="146" priority="160" operator="containsText" text="Concluído">
      <formula>NOT(ISERROR(SEARCH("Concluído",K54)))</formula>
    </cfRule>
  </conditionalFormatting>
  <conditionalFormatting sqref="K54">
    <cfRule type="containsText" dxfId="145" priority="158" operator="containsText" text="Em andamento">
      <formula>NOT(ISERROR(SEARCH("Em andamento",K54)))</formula>
    </cfRule>
    <cfRule type="containsText" dxfId="144" priority="159" operator="containsText" text="Não iniciado">
      <formula>NOT(ISERROR(SEARCH("Não iniciado",K54)))</formula>
    </cfRule>
  </conditionalFormatting>
  <conditionalFormatting sqref="K54">
    <cfRule type="containsText" dxfId="143" priority="157" operator="containsText" text="Atrasado/ porem iniciado">
      <formula>NOT(ISERROR(SEARCH("Atrasado/ porem iniciado",K54)))</formula>
    </cfRule>
  </conditionalFormatting>
  <conditionalFormatting sqref="K86">
    <cfRule type="containsText" dxfId="142" priority="156" operator="containsText" text="Iniciar Acompanhamento">
      <formula>NOT(ISERROR(SEARCH("Iniciar Acompanhamento",K86)))</formula>
    </cfRule>
  </conditionalFormatting>
  <conditionalFormatting sqref="K86">
    <cfRule type="containsText" dxfId="141" priority="155" operator="containsText" text="Atrasado">
      <formula>NOT(ISERROR(SEARCH("Atrasado",K86)))</formula>
    </cfRule>
  </conditionalFormatting>
  <conditionalFormatting sqref="K86">
    <cfRule type="containsText" dxfId="140" priority="154" operator="containsText" text="Concluído">
      <formula>NOT(ISERROR(SEARCH("Concluído",K86)))</formula>
    </cfRule>
  </conditionalFormatting>
  <conditionalFormatting sqref="K86">
    <cfRule type="containsText" dxfId="139" priority="152" operator="containsText" text="Em andamento">
      <formula>NOT(ISERROR(SEARCH("Em andamento",K86)))</formula>
    </cfRule>
    <cfRule type="containsText" dxfId="138" priority="153" operator="containsText" text="Não iniciado">
      <formula>NOT(ISERROR(SEARCH("Não iniciado",K86)))</formula>
    </cfRule>
  </conditionalFormatting>
  <conditionalFormatting sqref="K86">
    <cfRule type="containsText" dxfId="137" priority="151" operator="containsText" text="Atrasado/ porem iniciado">
      <formula>NOT(ISERROR(SEARCH("Atrasado/ porem iniciado",K86)))</formula>
    </cfRule>
  </conditionalFormatting>
  <conditionalFormatting sqref="K87:K92">
    <cfRule type="containsText" dxfId="136" priority="150" operator="containsText" text="Iniciar Acompanhamento">
      <formula>NOT(ISERROR(SEARCH("Iniciar Acompanhamento",K87)))</formula>
    </cfRule>
  </conditionalFormatting>
  <conditionalFormatting sqref="K87:K92">
    <cfRule type="containsText" dxfId="135" priority="149" operator="containsText" text="Atrasado">
      <formula>NOT(ISERROR(SEARCH("Atrasado",K87)))</formula>
    </cfRule>
  </conditionalFormatting>
  <conditionalFormatting sqref="K87:K92">
    <cfRule type="containsText" dxfId="134" priority="148" operator="containsText" text="Concluído">
      <formula>NOT(ISERROR(SEARCH("Concluído",K87)))</formula>
    </cfRule>
  </conditionalFormatting>
  <conditionalFormatting sqref="K87:K92">
    <cfRule type="containsText" dxfId="133" priority="146" operator="containsText" text="Em andamento">
      <formula>NOT(ISERROR(SEARCH("Em andamento",K87)))</formula>
    </cfRule>
    <cfRule type="containsText" dxfId="132" priority="147" operator="containsText" text="Não iniciado">
      <formula>NOT(ISERROR(SEARCH("Não iniciado",K87)))</formula>
    </cfRule>
  </conditionalFormatting>
  <conditionalFormatting sqref="K87:K92">
    <cfRule type="containsText" dxfId="131" priority="145" operator="containsText" text="Atrasado/ porem iniciado">
      <formula>NOT(ISERROR(SEARCH("Atrasado/ porem iniciado",K87)))</formula>
    </cfRule>
  </conditionalFormatting>
  <conditionalFormatting sqref="K79">
    <cfRule type="containsText" dxfId="130" priority="144" operator="containsText" text="Iniciar Acompanhamento">
      <formula>NOT(ISERROR(SEARCH("Iniciar Acompanhamento",K79)))</formula>
    </cfRule>
  </conditionalFormatting>
  <conditionalFormatting sqref="K79">
    <cfRule type="containsText" dxfId="129" priority="143" operator="containsText" text="Atrasado">
      <formula>NOT(ISERROR(SEARCH("Atrasado",K79)))</formula>
    </cfRule>
  </conditionalFormatting>
  <conditionalFormatting sqref="K79">
    <cfRule type="containsText" dxfId="128" priority="142" operator="containsText" text="Concluído">
      <formula>NOT(ISERROR(SEARCH("Concluído",K79)))</formula>
    </cfRule>
  </conditionalFormatting>
  <conditionalFormatting sqref="K79">
    <cfRule type="containsText" dxfId="127" priority="140" operator="containsText" text="Em andamento">
      <formula>NOT(ISERROR(SEARCH("Em andamento",K79)))</formula>
    </cfRule>
    <cfRule type="containsText" dxfId="126" priority="141" operator="containsText" text="Não iniciado">
      <formula>NOT(ISERROR(SEARCH("Não iniciado",K79)))</formula>
    </cfRule>
  </conditionalFormatting>
  <conditionalFormatting sqref="K79">
    <cfRule type="containsText" dxfId="125" priority="139" operator="containsText" text="Atrasado/ porem iniciado">
      <formula>NOT(ISERROR(SEARCH("Atrasado/ porem iniciado",K79)))</formula>
    </cfRule>
  </conditionalFormatting>
  <conditionalFormatting sqref="K147">
    <cfRule type="containsText" dxfId="124" priority="138" operator="containsText" text="Iniciar Acompanhamento">
      <formula>NOT(ISERROR(SEARCH("Iniciar Acompanhamento",K147)))</formula>
    </cfRule>
  </conditionalFormatting>
  <conditionalFormatting sqref="K147">
    <cfRule type="containsText" dxfId="123" priority="137" operator="containsText" text="Atrasado">
      <formula>NOT(ISERROR(SEARCH("Atrasado",K147)))</formula>
    </cfRule>
  </conditionalFormatting>
  <conditionalFormatting sqref="K147">
    <cfRule type="containsText" dxfId="122" priority="136" operator="containsText" text="Concluído">
      <formula>NOT(ISERROR(SEARCH("Concluído",K147)))</formula>
    </cfRule>
  </conditionalFormatting>
  <conditionalFormatting sqref="K147">
    <cfRule type="containsText" dxfId="121" priority="134" operator="containsText" text="Em andamento">
      <formula>NOT(ISERROR(SEARCH("Em andamento",K147)))</formula>
    </cfRule>
    <cfRule type="containsText" dxfId="120" priority="135" operator="containsText" text="Não iniciado">
      <formula>NOT(ISERROR(SEARCH("Não iniciado",K147)))</formula>
    </cfRule>
  </conditionalFormatting>
  <conditionalFormatting sqref="K147">
    <cfRule type="containsText" dxfId="119" priority="133" operator="containsText" text="Atrasado/ porem iniciado">
      <formula>NOT(ISERROR(SEARCH("Atrasado/ porem iniciado",K147)))</formula>
    </cfRule>
  </conditionalFormatting>
  <conditionalFormatting sqref="K148">
    <cfRule type="containsText" dxfId="118" priority="132" operator="containsText" text="Iniciar Acompanhamento">
      <formula>NOT(ISERROR(SEARCH("Iniciar Acompanhamento",K148)))</formula>
    </cfRule>
  </conditionalFormatting>
  <conditionalFormatting sqref="K148">
    <cfRule type="containsText" dxfId="117" priority="131" operator="containsText" text="Atrasado">
      <formula>NOT(ISERROR(SEARCH("Atrasado",K148)))</formula>
    </cfRule>
  </conditionalFormatting>
  <conditionalFormatting sqref="K148">
    <cfRule type="containsText" dxfId="116" priority="130" operator="containsText" text="Concluído">
      <formula>NOT(ISERROR(SEARCH("Concluído",K148)))</formula>
    </cfRule>
  </conditionalFormatting>
  <conditionalFormatting sqref="K148">
    <cfRule type="containsText" dxfId="115" priority="128" operator="containsText" text="Em andamento">
      <formula>NOT(ISERROR(SEARCH("Em andamento",K148)))</formula>
    </cfRule>
    <cfRule type="containsText" dxfId="114" priority="129" operator="containsText" text="Não iniciado">
      <formula>NOT(ISERROR(SEARCH("Não iniciado",K148)))</formula>
    </cfRule>
  </conditionalFormatting>
  <conditionalFormatting sqref="K148">
    <cfRule type="containsText" dxfId="113" priority="127" operator="containsText" text="Atrasado/ porem iniciado">
      <formula>NOT(ISERROR(SEARCH("Atrasado/ porem iniciado",K148)))</formula>
    </cfRule>
  </conditionalFormatting>
  <conditionalFormatting sqref="K149">
    <cfRule type="containsText" dxfId="112" priority="126" operator="containsText" text="Iniciar Acompanhamento">
      <formula>NOT(ISERROR(SEARCH("Iniciar Acompanhamento",K149)))</formula>
    </cfRule>
  </conditionalFormatting>
  <conditionalFormatting sqref="K149">
    <cfRule type="containsText" dxfId="111" priority="125" operator="containsText" text="Atrasado">
      <formula>NOT(ISERROR(SEARCH("Atrasado",K149)))</formula>
    </cfRule>
  </conditionalFormatting>
  <conditionalFormatting sqref="K149">
    <cfRule type="containsText" dxfId="110" priority="124" operator="containsText" text="Concluído">
      <formula>NOT(ISERROR(SEARCH("Concluído",K149)))</formula>
    </cfRule>
  </conditionalFormatting>
  <conditionalFormatting sqref="K149">
    <cfRule type="containsText" dxfId="109" priority="122" operator="containsText" text="Em andamento">
      <formula>NOT(ISERROR(SEARCH("Em andamento",K149)))</formula>
    </cfRule>
    <cfRule type="containsText" dxfId="108" priority="123" operator="containsText" text="Não iniciado">
      <formula>NOT(ISERROR(SEARCH("Não iniciado",K149)))</formula>
    </cfRule>
  </conditionalFormatting>
  <conditionalFormatting sqref="K149">
    <cfRule type="containsText" dxfId="107" priority="121" operator="containsText" text="Atrasado/ porem iniciado">
      <formula>NOT(ISERROR(SEARCH("Atrasado/ porem iniciado",K149)))</formula>
    </cfRule>
  </conditionalFormatting>
  <conditionalFormatting sqref="K172">
    <cfRule type="containsText" dxfId="106" priority="120" operator="containsText" text="Iniciar Acompanhamento">
      <formula>NOT(ISERROR(SEARCH("Iniciar Acompanhamento",K172)))</formula>
    </cfRule>
  </conditionalFormatting>
  <conditionalFormatting sqref="K172">
    <cfRule type="containsText" dxfId="105" priority="119" operator="containsText" text="Atrasado">
      <formula>NOT(ISERROR(SEARCH("Atrasado",K172)))</formula>
    </cfRule>
  </conditionalFormatting>
  <conditionalFormatting sqref="K172">
    <cfRule type="containsText" dxfId="104" priority="118" operator="containsText" text="Concluído">
      <formula>NOT(ISERROR(SEARCH("Concluído",K172)))</formula>
    </cfRule>
  </conditionalFormatting>
  <conditionalFormatting sqref="K172">
    <cfRule type="containsText" dxfId="103" priority="116" operator="containsText" text="Em andamento">
      <formula>NOT(ISERROR(SEARCH("Em andamento",K172)))</formula>
    </cfRule>
    <cfRule type="containsText" dxfId="102" priority="117" operator="containsText" text="Não iniciado">
      <formula>NOT(ISERROR(SEARCH("Não iniciado",K172)))</formula>
    </cfRule>
  </conditionalFormatting>
  <conditionalFormatting sqref="K172">
    <cfRule type="containsText" dxfId="101" priority="115" operator="containsText" text="Atrasado/ porem iniciado">
      <formula>NOT(ISERROR(SEARCH("Atrasado/ porem iniciado",K172)))</formula>
    </cfRule>
  </conditionalFormatting>
  <conditionalFormatting sqref="K179">
    <cfRule type="containsText" dxfId="100" priority="114" operator="containsText" text="Iniciar Acompanhamento">
      <formula>NOT(ISERROR(SEARCH("Iniciar Acompanhamento",K179)))</formula>
    </cfRule>
  </conditionalFormatting>
  <conditionalFormatting sqref="K179">
    <cfRule type="containsText" dxfId="99" priority="113" operator="containsText" text="Atrasado">
      <formula>NOT(ISERROR(SEARCH("Atrasado",K179)))</formula>
    </cfRule>
  </conditionalFormatting>
  <conditionalFormatting sqref="K179">
    <cfRule type="containsText" dxfId="98" priority="112" operator="containsText" text="Concluído">
      <formula>NOT(ISERROR(SEARCH("Concluído",K179)))</formula>
    </cfRule>
  </conditionalFormatting>
  <conditionalFormatting sqref="K179">
    <cfRule type="containsText" dxfId="97" priority="110" operator="containsText" text="Em andamento">
      <formula>NOT(ISERROR(SEARCH("Em andamento",K179)))</formula>
    </cfRule>
    <cfRule type="containsText" dxfId="96" priority="111" operator="containsText" text="Não iniciado">
      <formula>NOT(ISERROR(SEARCH("Não iniciado",K179)))</formula>
    </cfRule>
  </conditionalFormatting>
  <conditionalFormatting sqref="K179">
    <cfRule type="containsText" dxfId="95" priority="109" operator="containsText" text="Atrasado/ porem iniciado">
      <formula>NOT(ISERROR(SEARCH("Atrasado/ porem iniciado",K179)))</formula>
    </cfRule>
  </conditionalFormatting>
  <conditionalFormatting sqref="K186">
    <cfRule type="containsText" dxfId="94" priority="108" operator="containsText" text="Iniciar Acompanhamento">
      <formula>NOT(ISERROR(SEARCH("Iniciar Acompanhamento",K186)))</formula>
    </cfRule>
  </conditionalFormatting>
  <conditionalFormatting sqref="K186">
    <cfRule type="containsText" dxfId="93" priority="107" operator="containsText" text="Atrasado">
      <formula>NOT(ISERROR(SEARCH("Atrasado",K186)))</formula>
    </cfRule>
  </conditionalFormatting>
  <conditionalFormatting sqref="K186">
    <cfRule type="containsText" dxfId="92" priority="106" operator="containsText" text="Concluído">
      <formula>NOT(ISERROR(SEARCH("Concluído",K186)))</formula>
    </cfRule>
  </conditionalFormatting>
  <conditionalFormatting sqref="K186">
    <cfRule type="containsText" dxfId="91" priority="104" operator="containsText" text="Em andamento">
      <formula>NOT(ISERROR(SEARCH("Em andamento",K186)))</formula>
    </cfRule>
    <cfRule type="containsText" dxfId="90" priority="105" operator="containsText" text="Não iniciado">
      <formula>NOT(ISERROR(SEARCH("Não iniciado",K186)))</formula>
    </cfRule>
  </conditionalFormatting>
  <conditionalFormatting sqref="K186">
    <cfRule type="containsText" dxfId="89" priority="103" operator="containsText" text="Atrasado/ porem iniciado">
      <formula>NOT(ISERROR(SEARCH("Atrasado/ porem iniciado",K186)))</formula>
    </cfRule>
  </conditionalFormatting>
  <conditionalFormatting sqref="K101">
    <cfRule type="containsText" dxfId="88" priority="102" operator="containsText" text="Iniciar Acompanhamento">
      <formula>NOT(ISERROR(SEARCH("Iniciar Acompanhamento",K101)))</formula>
    </cfRule>
  </conditionalFormatting>
  <conditionalFormatting sqref="K101">
    <cfRule type="containsText" dxfId="87" priority="101" operator="containsText" text="Atrasado">
      <formula>NOT(ISERROR(SEARCH("Atrasado",K101)))</formula>
    </cfRule>
  </conditionalFormatting>
  <conditionalFormatting sqref="K101">
    <cfRule type="containsText" dxfId="86" priority="100" operator="containsText" text="Concluído">
      <formula>NOT(ISERROR(SEARCH("Concluído",K101)))</formula>
    </cfRule>
  </conditionalFormatting>
  <conditionalFormatting sqref="K101">
    <cfRule type="containsText" dxfId="85" priority="98" operator="containsText" text="Em andamento">
      <formula>NOT(ISERROR(SEARCH("Em andamento",K101)))</formula>
    </cfRule>
    <cfRule type="containsText" dxfId="84" priority="99" operator="containsText" text="Não iniciado">
      <formula>NOT(ISERROR(SEARCH("Não iniciado",K101)))</formula>
    </cfRule>
  </conditionalFormatting>
  <conditionalFormatting sqref="K101">
    <cfRule type="containsText" dxfId="83" priority="97" operator="containsText" text="Atrasado/ porem iniciado">
      <formula>NOT(ISERROR(SEARCH("Atrasado/ porem iniciado",K101)))</formula>
    </cfRule>
  </conditionalFormatting>
  <conditionalFormatting sqref="K100">
    <cfRule type="containsText" dxfId="82" priority="96" operator="containsText" text="Iniciar Acompanhamento">
      <formula>NOT(ISERROR(SEARCH("Iniciar Acompanhamento",K100)))</formula>
    </cfRule>
  </conditionalFormatting>
  <conditionalFormatting sqref="K100">
    <cfRule type="containsText" dxfId="81" priority="95" operator="containsText" text="Atrasado">
      <formula>NOT(ISERROR(SEARCH("Atrasado",K100)))</formula>
    </cfRule>
  </conditionalFormatting>
  <conditionalFormatting sqref="K100">
    <cfRule type="containsText" dxfId="80" priority="94" operator="containsText" text="Concluído">
      <formula>NOT(ISERROR(SEARCH("Concluído",K100)))</formula>
    </cfRule>
  </conditionalFormatting>
  <conditionalFormatting sqref="K100">
    <cfRule type="containsText" dxfId="79" priority="92" operator="containsText" text="Em andamento">
      <formula>NOT(ISERROR(SEARCH("Em andamento",K100)))</formula>
    </cfRule>
    <cfRule type="containsText" dxfId="78" priority="93" operator="containsText" text="Não iniciado">
      <formula>NOT(ISERROR(SEARCH("Não iniciado",K100)))</formula>
    </cfRule>
  </conditionalFormatting>
  <conditionalFormatting sqref="K100">
    <cfRule type="containsText" dxfId="77" priority="91" operator="containsText" text="Atrasado/ porem iniciado">
      <formula>NOT(ISERROR(SEARCH("Atrasado/ porem iniciado",K100)))</formula>
    </cfRule>
  </conditionalFormatting>
  <conditionalFormatting sqref="K192:K193">
    <cfRule type="containsText" dxfId="76" priority="90" operator="containsText" text="Iniciar Acompanhamento">
      <formula>NOT(ISERROR(SEARCH("Iniciar Acompanhamento",K192)))</formula>
    </cfRule>
  </conditionalFormatting>
  <conditionalFormatting sqref="K192:K193">
    <cfRule type="containsText" dxfId="75" priority="89" operator="containsText" text="Atrasado">
      <formula>NOT(ISERROR(SEARCH("Atrasado",K192)))</formula>
    </cfRule>
  </conditionalFormatting>
  <conditionalFormatting sqref="K192:K193">
    <cfRule type="containsText" dxfId="74" priority="88" operator="containsText" text="Concluído">
      <formula>NOT(ISERROR(SEARCH("Concluído",K192)))</formula>
    </cfRule>
  </conditionalFormatting>
  <conditionalFormatting sqref="K192:K193">
    <cfRule type="containsText" dxfId="73" priority="86" operator="containsText" text="Em andamento">
      <formula>NOT(ISERROR(SEARCH("Em andamento",K192)))</formula>
    </cfRule>
    <cfRule type="containsText" dxfId="72" priority="87" operator="containsText" text="Não iniciado">
      <formula>NOT(ISERROR(SEARCH("Não iniciado",K192)))</formula>
    </cfRule>
  </conditionalFormatting>
  <conditionalFormatting sqref="K192:K193">
    <cfRule type="containsText" dxfId="71" priority="85" operator="containsText" text="Atrasado/ porem iniciado">
      <formula>NOT(ISERROR(SEARCH("Atrasado/ porem iniciado",K192)))</formula>
    </cfRule>
  </conditionalFormatting>
  <conditionalFormatting sqref="K194">
    <cfRule type="containsText" dxfId="70" priority="84" operator="containsText" text="Iniciar Acompanhamento">
      <formula>NOT(ISERROR(SEARCH("Iniciar Acompanhamento",K194)))</formula>
    </cfRule>
  </conditionalFormatting>
  <conditionalFormatting sqref="K194">
    <cfRule type="containsText" dxfId="69" priority="83" operator="containsText" text="Atrasado">
      <formula>NOT(ISERROR(SEARCH("Atrasado",K194)))</formula>
    </cfRule>
  </conditionalFormatting>
  <conditionalFormatting sqref="K194">
    <cfRule type="containsText" dxfId="68" priority="82" operator="containsText" text="Concluído">
      <formula>NOT(ISERROR(SEARCH("Concluído",K194)))</formula>
    </cfRule>
  </conditionalFormatting>
  <conditionalFormatting sqref="K194">
    <cfRule type="containsText" dxfId="67" priority="80" operator="containsText" text="Em andamento">
      <formula>NOT(ISERROR(SEARCH("Em andamento",K194)))</formula>
    </cfRule>
    <cfRule type="containsText" dxfId="66" priority="81" operator="containsText" text="Não iniciado">
      <formula>NOT(ISERROR(SEARCH("Não iniciado",K194)))</formula>
    </cfRule>
  </conditionalFormatting>
  <conditionalFormatting sqref="K194">
    <cfRule type="containsText" dxfId="65" priority="79" operator="containsText" text="Atrasado/ porem iniciado">
      <formula>NOT(ISERROR(SEARCH("Atrasado/ porem iniciado",K194)))</formula>
    </cfRule>
  </conditionalFormatting>
  <conditionalFormatting sqref="K202">
    <cfRule type="containsText" dxfId="64" priority="78" operator="containsText" text="Iniciar Acompanhamento">
      <formula>NOT(ISERROR(SEARCH("Iniciar Acompanhamento",K202)))</formula>
    </cfRule>
  </conditionalFormatting>
  <conditionalFormatting sqref="K202">
    <cfRule type="containsText" dxfId="63" priority="77" operator="containsText" text="Atrasado">
      <formula>NOT(ISERROR(SEARCH("Atrasado",K202)))</formula>
    </cfRule>
  </conditionalFormatting>
  <conditionalFormatting sqref="K202">
    <cfRule type="containsText" dxfId="62" priority="76" operator="containsText" text="Concluído">
      <formula>NOT(ISERROR(SEARCH("Concluído",K202)))</formula>
    </cfRule>
  </conditionalFormatting>
  <conditionalFormatting sqref="K202">
    <cfRule type="containsText" dxfId="61" priority="74" operator="containsText" text="Em andamento">
      <formula>NOT(ISERROR(SEARCH("Em andamento",K202)))</formula>
    </cfRule>
    <cfRule type="containsText" dxfId="60" priority="75" operator="containsText" text="Não iniciado">
      <formula>NOT(ISERROR(SEARCH("Não iniciado",K202)))</formula>
    </cfRule>
  </conditionalFormatting>
  <conditionalFormatting sqref="K202">
    <cfRule type="containsText" dxfId="59" priority="73" operator="containsText" text="Atrasado/ porem iniciado">
      <formula>NOT(ISERROR(SEARCH("Atrasado/ porem iniciado",K202)))</formula>
    </cfRule>
  </conditionalFormatting>
  <conditionalFormatting sqref="K151:K152">
    <cfRule type="containsText" dxfId="58" priority="72" operator="containsText" text="Iniciar Acompanhamento">
      <formula>NOT(ISERROR(SEARCH("Iniciar Acompanhamento",K151)))</formula>
    </cfRule>
  </conditionalFormatting>
  <conditionalFormatting sqref="K151:K152">
    <cfRule type="containsText" dxfId="57" priority="71" operator="containsText" text="Atrasado">
      <formula>NOT(ISERROR(SEARCH("Atrasado",K151)))</formula>
    </cfRule>
  </conditionalFormatting>
  <conditionalFormatting sqref="K151:K152">
    <cfRule type="containsText" dxfId="56" priority="70" operator="containsText" text="Concluído">
      <formula>NOT(ISERROR(SEARCH("Concluído",K151)))</formula>
    </cfRule>
  </conditionalFormatting>
  <conditionalFormatting sqref="K151:K152">
    <cfRule type="containsText" dxfId="55" priority="68" operator="containsText" text="Em andamento">
      <formula>NOT(ISERROR(SEARCH("Em andamento",K151)))</formula>
    </cfRule>
    <cfRule type="containsText" dxfId="54" priority="69" operator="containsText" text="Não iniciado">
      <formula>NOT(ISERROR(SEARCH("Não iniciado",K151)))</formula>
    </cfRule>
  </conditionalFormatting>
  <conditionalFormatting sqref="K151:K152">
    <cfRule type="containsText" dxfId="53" priority="67" operator="containsText" text="Atrasado/ porem iniciado">
      <formula>NOT(ISERROR(SEARCH("Atrasado/ porem iniciado",K151)))</formula>
    </cfRule>
  </conditionalFormatting>
  <conditionalFormatting sqref="K160">
    <cfRule type="containsText" dxfId="52" priority="60" operator="containsText" text="Iniciar Acompanhamento">
      <formula>NOT(ISERROR(SEARCH("Iniciar Acompanhamento",K160)))</formula>
    </cfRule>
  </conditionalFormatting>
  <conditionalFormatting sqref="K160">
    <cfRule type="containsText" dxfId="51" priority="59" operator="containsText" text="Atrasado">
      <formula>NOT(ISERROR(SEARCH("Atrasado",K160)))</formula>
    </cfRule>
  </conditionalFormatting>
  <conditionalFormatting sqref="K160">
    <cfRule type="containsText" dxfId="50" priority="58" operator="containsText" text="Concluído">
      <formula>NOT(ISERROR(SEARCH("Concluído",K160)))</formula>
    </cfRule>
  </conditionalFormatting>
  <conditionalFormatting sqref="K160">
    <cfRule type="containsText" dxfId="49" priority="56" operator="containsText" text="Em andamento">
      <formula>NOT(ISERROR(SEARCH("Em andamento",K160)))</formula>
    </cfRule>
    <cfRule type="containsText" dxfId="48" priority="57" operator="containsText" text="Não iniciado">
      <formula>NOT(ISERROR(SEARCH("Não iniciado",K160)))</formula>
    </cfRule>
  </conditionalFormatting>
  <conditionalFormatting sqref="K160">
    <cfRule type="containsText" dxfId="47" priority="55" operator="containsText" text="Atrasado/ porem iniciado">
      <formula>NOT(ISERROR(SEARCH("Atrasado/ porem iniciado",K160)))</formula>
    </cfRule>
  </conditionalFormatting>
  <conditionalFormatting sqref="K153">
    <cfRule type="containsText" dxfId="46" priority="24" operator="containsText" text="Iniciar Acompanhamento">
      <formula>NOT(ISERROR(SEARCH("Iniciar Acompanhamento",K153)))</formula>
    </cfRule>
  </conditionalFormatting>
  <conditionalFormatting sqref="K153">
    <cfRule type="containsText" dxfId="45" priority="23" operator="containsText" text="Atrasado">
      <formula>NOT(ISERROR(SEARCH("Atrasado",K153)))</formula>
    </cfRule>
  </conditionalFormatting>
  <conditionalFormatting sqref="K153">
    <cfRule type="containsText" dxfId="44" priority="22" operator="containsText" text="Concluído">
      <formula>NOT(ISERROR(SEARCH("Concluído",K153)))</formula>
    </cfRule>
  </conditionalFormatting>
  <conditionalFormatting sqref="K153">
    <cfRule type="containsText" dxfId="43" priority="20" operator="containsText" text="Em andamento">
      <formula>NOT(ISERROR(SEARCH("Em andamento",K153)))</formula>
    </cfRule>
    <cfRule type="containsText" dxfId="42" priority="21" operator="containsText" text="Não iniciado">
      <formula>NOT(ISERROR(SEARCH("Não iniciado",K153)))</formula>
    </cfRule>
  </conditionalFormatting>
  <conditionalFormatting sqref="K153">
    <cfRule type="containsText" dxfId="41" priority="19" operator="containsText" text="Atrasado/ porem iniciado">
      <formula>NOT(ISERROR(SEARCH("Atrasado/ porem iniciado",K153)))</formula>
    </cfRule>
  </conditionalFormatting>
  <conditionalFormatting sqref="K144">
    <cfRule type="containsText" dxfId="40" priority="18" operator="containsText" text="Iniciar Acompanhamento">
      <formula>NOT(ISERROR(SEARCH("Iniciar Acompanhamento",K144)))</formula>
    </cfRule>
  </conditionalFormatting>
  <conditionalFormatting sqref="K144">
    <cfRule type="containsText" dxfId="39" priority="17" operator="containsText" text="Atrasado">
      <formula>NOT(ISERROR(SEARCH("Atrasado",K144)))</formula>
    </cfRule>
  </conditionalFormatting>
  <conditionalFormatting sqref="K144">
    <cfRule type="containsText" dxfId="38" priority="16" operator="containsText" text="Concluído">
      <formula>NOT(ISERROR(SEARCH("Concluído",K144)))</formula>
    </cfRule>
  </conditionalFormatting>
  <conditionalFormatting sqref="K144">
    <cfRule type="containsText" dxfId="37" priority="14" operator="containsText" text="Em andamento">
      <formula>NOT(ISERROR(SEARCH("Em andamento",K144)))</formula>
    </cfRule>
    <cfRule type="containsText" dxfId="36" priority="15" operator="containsText" text="Não iniciado">
      <formula>NOT(ISERROR(SEARCH("Não iniciado",K144)))</formula>
    </cfRule>
  </conditionalFormatting>
  <conditionalFormatting sqref="K144">
    <cfRule type="containsText" dxfId="35" priority="13" operator="containsText" text="Atrasado/ porem iniciado">
      <formula>NOT(ISERROR(SEARCH("Atrasado/ porem iniciado",K144)))</formula>
    </cfRule>
  </conditionalFormatting>
  <conditionalFormatting sqref="K163">
    <cfRule type="containsText" dxfId="34" priority="12" operator="containsText" text="Iniciar Acompanhamento">
      <formula>NOT(ISERROR(SEARCH("Iniciar Acompanhamento",K163)))</formula>
    </cfRule>
  </conditionalFormatting>
  <conditionalFormatting sqref="K163">
    <cfRule type="containsText" dxfId="33" priority="11" operator="containsText" text="Atrasado">
      <formula>NOT(ISERROR(SEARCH("Atrasado",K163)))</formula>
    </cfRule>
  </conditionalFormatting>
  <conditionalFormatting sqref="K163">
    <cfRule type="containsText" dxfId="32" priority="10" operator="containsText" text="Concluído">
      <formula>NOT(ISERROR(SEARCH("Concluído",K163)))</formula>
    </cfRule>
  </conditionalFormatting>
  <conditionalFormatting sqref="K163">
    <cfRule type="containsText" dxfId="31" priority="8" operator="containsText" text="Em andamento">
      <formula>NOT(ISERROR(SEARCH("Em andamento",K163)))</formula>
    </cfRule>
    <cfRule type="containsText" dxfId="30" priority="9" operator="containsText" text="Não iniciado">
      <formula>NOT(ISERROR(SEARCH("Não iniciado",K163)))</formula>
    </cfRule>
  </conditionalFormatting>
  <conditionalFormatting sqref="K163">
    <cfRule type="containsText" dxfId="29" priority="7" operator="containsText" text="Atrasado/ porem iniciado">
      <formula>NOT(ISERROR(SEARCH("Atrasado/ porem iniciado",K163)))</formula>
    </cfRule>
  </conditionalFormatting>
  <conditionalFormatting sqref="K165">
    <cfRule type="containsText" dxfId="28" priority="6" operator="containsText" text="Iniciar Acompanhamento">
      <formula>NOT(ISERROR(SEARCH("Iniciar Acompanhamento",K165)))</formula>
    </cfRule>
  </conditionalFormatting>
  <conditionalFormatting sqref="K165">
    <cfRule type="containsText" dxfId="27" priority="5" operator="containsText" text="Atrasado">
      <formula>NOT(ISERROR(SEARCH("Atrasado",K165)))</formula>
    </cfRule>
  </conditionalFormatting>
  <conditionalFormatting sqref="K165">
    <cfRule type="containsText" dxfId="26" priority="4" operator="containsText" text="Concluído">
      <formula>NOT(ISERROR(SEARCH("Concluído",K165)))</formula>
    </cfRule>
  </conditionalFormatting>
  <conditionalFormatting sqref="K165">
    <cfRule type="containsText" dxfId="25" priority="2" operator="containsText" text="Em andamento">
      <formula>NOT(ISERROR(SEARCH("Em andamento",K165)))</formula>
    </cfRule>
    <cfRule type="containsText" dxfId="24" priority="3" operator="containsText" text="Não iniciado">
      <formula>NOT(ISERROR(SEARCH("Não iniciado",K165)))</formula>
    </cfRule>
  </conditionalFormatting>
  <conditionalFormatting sqref="K165">
    <cfRule type="containsText" dxfId="23" priority="1" operator="containsText" text="Atrasado/ porem iniciado">
      <formula>NOT(ISERROR(SEARCH("Atrasado/ porem iniciado",K165)))</formula>
    </cfRule>
  </conditionalFormatting>
  <dataValidations disablePrompts="1" count="1">
    <dataValidation type="list" allowBlank="1" showInputMessage="1" showErrorMessage="1" sqref="E4:E214" xr:uid="{F19DED01-295B-417B-BECB-40845CEDA482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DE39-7B7E-4508-A4BB-D79A6384DB7B}">
  <dimension ref="B1:R345"/>
  <sheetViews>
    <sheetView showGridLines="0" zoomScale="70" zoomScaleNormal="70" workbookViewId="0">
      <selection activeCell="N50" sqref="N50"/>
    </sheetView>
  </sheetViews>
  <sheetFormatPr defaultColWidth="9.140625" defaultRowHeight="15" customHeight="1" zeroHeight="1" x14ac:dyDescent="0.25"/>
  <cols>
    <col min="1" max="1" width="1.85546875" customWidth="1"/>
    <col min="2" max="2" width="9.140625" customWidth="1"/>
    <col min="3" max="3" width="39.7109375" customWidth="1"/>
    <col min="4" max="4" width="28.7109375" customWidth="1"/>
    <col min="5" max="5" width="10.7109375" hidden="1" customWidth="1"/>
    <col min="6" max="6" width="14.5703125" customWidth="1"/>
    <col min="7" max="7" width="11.5703125" customWidth="1"/>
    <col min="8" max="8" width="13.28515625" customWidth="1"/>
    <col min="9" max="9" width="12.7109375" customWidth="1"/>
    <col min="10" max="10" width="12.85546875" customWidth="1"/>
    <col min="11" max="11" width="18.5703125" customWidth="1"/>
    <col min="12" max="12" width="41" customWidth="1"/>
    <col min="13" max="13" width="10.7109375" customWidth="1"/>
    <col min="14" max="14" width="39" customWidth="1"/>
    <col min="15" max="17" width="9.140625" customWidth="1"/>
  </cols>
  <sheetData>
    <row r="1" spans="2:18" ht="57.75" customHeight="1" x14ac:dyDescent="0.25"/>
    <row r="2" spans="2:18" ht="15.75" x14ac:dyDescent="0.25">
      <c r="B2" s="4"/>
      <c r="C2" s="4"/>
      <c r="D2" s="4"/>
      <c r="E2" s="4"/>
      <c r="F2" s="115"/>
      <c r="G2" s="212" t="s">
        <v>22</v>
      </c>
      <c r="H2" s="212"/>
      <c r="I2" s="212" t="s">
        <v>23</v>
      </c>
      <c r="J2" s="212"/>
      <c r="K2" s="9">
        <f ca="1">TODAY()</f>
        <v>44495</v>
      </c>
      <c r="L2" s="9"/>
    </row>
    <row r="3" spans="2:18" ht="32.25" thickBot="1" x14ac:dyDescent="0.3">
      <c r="B3" s="6" t="s">
        <v>5</v>
      </c>
      <c r="C3" s="6" t="s">
        <v>19</v>
      </c>
      <c r="D3" s="6" t="s">
        <v>18</v>
      </c>
      <c r="E3" s="93" t="s">
        <v>175</v>
      </c>
      <c r="F3" s="113" t="s">
        <v>221</v>
      </c>
      <c r="G3" s="93" t="s">
        <v>10</v>
      </c>
      <c r="H3" s="93" t="s">
        <v>11</v>
      </c>
      <c r="I3" s="93" t="s">
        <v>12</v>
      </c>
      <c r="J3" s="93" t="s">
        <v>13</v>
      </c>
      <c r="K3" s="6" t="s">
        <v>7</v>
      </c>
      <c r="L3" s="6" t="s">
        <v>1</v>
      </c>
      <c r="M3" s="11" t="s">
        <v>6</v>
      </c>
      <c r="N3" s="11" t="s">
        <v>14</v>
      </c>
      <c r="O3" s="44" t="s">
        <v>15</v>
      </c>
      <c r="P3" s="44" t="s">
        <v>16</v>
      </c>
      <c r="Q3" s="44" t="s">
        <v>17</v>
      </c>
      <c r="R3" s="45" t="s">
        <v>166</v>
      </c>
    </row>
    <row r="4" spans="2:18" ht="45" x14ac:dyDescent="0.25">
      <c r="B4" s="120">
        <v>145</v>
      </c>
      <c r="C4" s="125" t="s">
        <v>99</v>
      </c>
      <c r="D4" s="126" t="s">
        <v>145</v>
      </c>
      <c r="E4" s="126" t="s">
        <v>176</v>
      </c>
      <c r="F4" s="127"/>
      <c r="G4" s="128">
        <v>44391</v>
      </c>
      <c r="H4" s="128">
        <v>44403</v>
      </c>
      <c r="I4" s="128">
        <v>44391</v>
      </c>
      <c r="J4" s="128">
        <v>44410</v>
      </c>
      <c r="K4" s="129" t="str">
        <f t="shared" ref="K4:K32" ca="1" si="0">IF(D4="","",IF(G4="","Não há prazo",IF(OR(AND(G4="",H4=""),$K$2&lt;G4),"Não Iniciado",IF(AND(J4&lt;&gt;"",J4&lt;=H4),"Concluído",IF(J4&gt;H4,"Concluído",IF(OR(I4&gt;H4,AND(H4&lt;$K$2,J4="")),"Atrasado",IF(J4="",IF(AND($K$2&gt;=G4,I4=""),"Iniciar Acompanhamento",IF(I4&lt;=H4,"Em Andamento",)))))))))</f>
        <v>Concluído</v>
      </c>
      <c r="L4" s="121" t="s">
        <v>238</v>
      </c>
    </row>
    <row r="5" spans="2:18" ht="25.5" hidden="1" customHeight="1" x14ac:dyDescent="0.25">
      <c r="B5" s="120">
        <v>146</v>
      </c>
      <c r="C5" s="130" t="s">
        <v>99</v>
      </c>
      <c r="D5" s="7" t="s">
        <v>46</v>
      </c>
      <c r="E5" s="7" t="s">
        <v>176</v>
      </c>
      <c r="F5" s="2"/>
      <c r="G5" s="53">
        <v>44461</v>
      </c>
      <c r="H5" s="53">
        <v>44462</v>
      </c>
      <c r="I5" s="53"/>
      <c r="J5" s="53"/>
      <c r="K5" s="131" t="str">
        <f t="shared" ca="1" si="0"/>
        <v>Atrasado</v>
      </c>
      <c r="L5" s="121"/>
    </row>
    <row r="6" spans="2:18" ht="25.5" hidden="1" customHeight="1" x14ac:dyDescent="0.25">
      <c r="B6" s="120">
        <v>147</v>
      </c>
      <c r="C6" s="130" t="s">
        <v>99</v>
      </c>
      <c r="D6" s="7" t="s">
        <v>51</v>
      </c>
      <c r="E6" s="7" t="s">
        <v>176</v>
      </c>
      <c r="F6" s="2"/>
      <c r="G6" s="53">
        <v>44462</v>
      </c>
      <c r="H6" s="53">
        <v>44462</v>
      </c>
      <c r="I6" s="53"/>
      <c r="J6" s="53"/>
      <c r="K6" s="131" t="str">
        <f t="shared" ca="1" si="0"/>
        <v>Atrasado</v>
      </c>
      <c r="L6" s="121"/>
    </row>
    <row r="7" spans="2:18" ht="25.5" hidden="1" customHeight="1" x14ac:dyDescent="0.25">
      <c r="B7" s="120">
        <v>148</v>
      </c>
      <c r="C7" s="130" t="s">
        <v>99</v>
      </c>
      <c r="D7" s="7" t="s">
        <v>41</v>
      </c>
      <c r="E7" s="7" t="s">
        <v>176</v>
      </c>
      <c r="F7" s="2"/>
      <c r="G7" s="53">
        <v>44462</v>
      </c>
      <c r="H7" s="53">
        <v>44462</v>
      </c>
      <c r="I7" s="53"/>
      <c r="J7" s="53"/>
      <c r="K7" s="131" t="str">
        <f t="shared" ca="1" si="0"/>
        <v>Atrasado</v>
      </c>
      <c r="L7" s="121"/>
    </row>
    <row r="8" spans="2:18" ht="25.5" hidden="1" customHeight="1" x14ac:dyDescent="0.25">
      <c r="B8" s="120">
        <v>149</v>
      </c>
      <c r="C8" s="130" t="s">
        <v>99</v>
      </c>
      <c r="D8" s="7" t="s">
        <v>49</v>
      </c>
      <c r="E8" s="7" t="s">
        <v>177</v>
      </c>
      <c r="F8" s="2"/>
      <c r="G8" s="53">
        <v>44462</v>
      </c>
      <c r="H8" s="53">
        <v>44462</v>
      </c>
      <c r="I8" s="53"/>
      <c r="J8" s="53"/>
      <c r="K8" s="131" t="str">
        <f t="shared" ca="1" si="0"/>
        <v>Atrasado</v>
      </c>
      <c r="L8" s="121"/>
    </row>
    <row r="9" spans="2:18" ht="25.5" hidden="1" customHeight="1" x14ac:dyDescent="0.25">
      <c r="B9" s="120">
        <v>150</v>
      </c>
      <c r="C9" s="130" t="s">
        <v>99</v>
      </c>
      <c r="D9" s="7" t="s">
        <v>36</v>
      </c>
      <c r="E9" s="7" t="s">
        <v>176</v>
      </c>
      <c r="F9" s="2"/>
      <c r="G9" s="53">
        <v>44462</v>
      </c>
      <c r="H9" s="53">
        <v>44462</v>
      </c>
      <c r="I9" s="53"/>
      <c r="J9" s="53"/>
      <c r="K9" s="131" t="str">
        <f t="shared" ca="1" si="0"/>
        <v>Atrasado</v>
      </c>
      <c r="L9" s="121"/>
    </row>
    <row r="10" spans="2:18" ht="25.5" hidden="1" customHeight="1" x14ac:dyDescent="0.25">
      <c r="B10" s="120">
        <v>151</v>
      </c>
      <c r="C10" s="130" t="s">
        <v>99</v>
      </c>
      <c r="D10" s="7" t="s">
        <v>146</v>
      </c>
      <c r="E10" s="7"/>
      <c r="F10" s="2"/>
      <c r="G10" s="53">
        <v>44462</v>
      </c>
      <c r="H10" s="53">
        <v>44462</v>
      </c>
      <c r="I10" s="53"/>
      <c r="J10" s="53"/>
      <c r="K10" s="131" t="str">
        <f t="shared" ca="1" si="0"/>
        <v>Atrasado</v>
      </c>
      <c r="L10" s="121"/>
    </row>
    <row r="11" spans="2:18" ht="28.5" hidden="1" x14ac:dyDescent="0.25">
      <c r="B11" s="120">
        <v>152</v>
      </c>
      <c r="C11" s="130" t="s">
        <v>99</v>
      </c>
      <c r="D11" s="7" t="s">
        <v>220</v>
      </c>
      <c r="E11" s="7"/>
      <c r="F11" s="2"/>
      <c r="G11" s="53">
        <v>44462</v>
      </c>
      <c r="H11" s="53">
        <v>44462</v>
      </c>
      <c r="I11" s="53"/>
      <c r="J11" s="53"/>
      <c r="K11" s="131" t="str">
        <f t="shared" ca="1" si="0"/>
        <v>Atrasado</v>
      </c>
      <c r="L11" s="121"/>
    </row>
    <row r="12" spans="2:18" ht="29.25" hidden="1" thickBot="1" x14ac:dyDescent="0.3">
      <c r="B12" s="120">
        <v>153</v>
      </c>
      <c r="C12" s="132" t="s">
        <v>99</v>
      </c>
      <c r="D12" s="133" t="s">
        <v>182</v>
      </c>
      <c r="E12" s="133"/>
      <c r="F12" s="134"/>
      <c r="G12" s="135">
        <v>44462</v>
      </c>
      <c r="H12" s="135">
        <v>44462</v>
      </c>
      <c r="I12" s="135"/>
      <c r="J12" s="135"/>
      <c r="K12" s="136" t="str">
        <f t="shared" ca="1" si="0"/>
        <v>Atrasado</v>
      </c>
      <c r="L12" s="121"/>
    </row>
    <row r="13" spans="2:18" ht="31.5" hidden="1" customHeight="1" x14ac:dyDescent="0.25">
      <c r="B13" s="120">
        <v>154</v>
      </c>
      <c r="C13" s="125" t="s">
        <v>101</v>
      </c>
      <c r="D13" s="126" t="s">
        <v>145</v>
      </c>
      <c r="E13" s="126" t="s">
        <v>176</v>
      </c>
      <c r="F13" s="127"/>
      <c r="G13" s="137">
        <v>44463</v>
      </c>
      <c r="H13" s="137">
        <v>44468</v>
      </c>
      <c r="I13" s="137"/>
      <c r="J13" s="137"/>
      <c r="K13" s="129" t="str">
        <f t="shared" ca="1" si="0"/>
        <v>Atrasado</v>
      </c>
      <c r="L13" s="121"/>
    </row>
    <row r="14" spans="2:18" ht="28.5" hidden="1" x14ac:dyDescent="0.25">
      <c r="B14" s="120">
        <v>155</v>
      </c>
      <c r="C14" s="130" t="s">
        <v>101</v>
      </c>
      <c r="D14" s="7" t="s">
        <v>46</v>
      </c>
      <c r="E14" s="7" t="s">
        <v>176</v>
      </c>
      <c r="F14" s="2"/>
      <c r="G14" s="53">
        <v>44467</v>
      </c>
      <c r="H14" s="53">
        <v>44469</v>
      </c>
      <c r="I14" s="53"/>
      <c r="J14" s="53"/>
      <c r="K14" s="131" t="str">
        <f t="shared" ca="1" si="0"/>
        <v>Atrasado</v>
      </c>
      <c r="L14" s="121"/>
    </row>
    <row r="15" spans="2:18" ht="28.5" hidden="1" x14ac:dyDescent="0.25">
      <c r="B15" s="120">
        <v>156</v>
      </c>
      <c r="C15" s="130" t="s">
        <v>101</v>
      </c>
      <c r="D15" s="7" t="s">
        <v>51</v>
      </c>
      <c r="E15" s="7" t="s">
        <v>176</v>
      </c>
      <c r="F15" s="19"/>
      <c r="G15" s="53">
        <v>44469</v>
      </c>
      <c r="H15" s="53">
        <v>44470</v>
      </c>
      <c r="I15" s="19"/>
      <c r="J15" s="19"/>
      <c r="K15" s="131" t="str">
        <f t="shared" ca="1" si="0"/>
        <v>Atrasado</v>
      </c>
      <c r="L15" s="121"/>
    </row>
    <row r="16" spans="2:18" ht="28.5" hidden="1" x14ac:dyDescent="0.25">
      <c r="B16" s="120">
        <v>157</v>
      </c>
      <c r="C16" s="130" t="s">
        <v>101</v>
      </c>
      <c r="D16" s="7" t="s">
        <v>41</v>
      </c>
      <c r="E16" s="7" t="s">
        <v>176</v>
      </c>
      <c r="F16" s="19"/>
      <c r="G16" s="53">
        <v>44473</v>
      </c>
      <c r="H16" s="53">
        <v>44475</v>
      </c>
      <c r="I16" s="19"/>
      <c r="J16" s="19"/>
      <c r="K16" s="131" t="str">
        <f t="shared" ca="1" si="0"/>
        <v>Atrasado</v>
      </c>
      <c r="L16" s="121"/>
    </row>
    <row r="17" spans="2:12" ht="28.5" hidden="1" x14ac:dyDescent="0.25">
      <c r="B17" s="120">
        <v>158</v>
      </c>
      <c r="C17" s="130" t="s">
        <v>101</v>
      </c>
      <c r="D17" s="7" t="s">
        <v>49</v>
      </c>
      <c r="E17" s="7" t="s">
        <v>177</v>
      </c>
      <c r="F17" s="19"/>
      <c r="G17" s="53">
        <v>44475</v>
      </c>
      <c r="H17" s="53">
        <v>44477</v>
      </c>
      <c r="I17" s="19"/>
      <c r="J17" s="19"/>
      <c r="K17" s="131" t="str">
        <f t="shared" ca="1" si="0"/>
        <v>Atrasado</v>
      </c>
      <c r="L17" s="121"/>
    </row>
    <row r="18" spans="2:12" ht="29.25" thickBot="1" x14ac:dyDescent="0.3">
      <c r="B18" s="120">
        <v>159</v>
      </c>
      <c r="C18" s="132" t="s">
        <v>101</v>
      </c>
      <c r="D18" s="133" t="s">
        <v>146</v>
      </c>
      <c r="E18" s="133" t="s">
        <v>176</v>
      </c>
      <c r="F18" s="138"/>
      <c r="G18" s="135">
        <v>44500</v>
      </c>
      <c r="H18" s="135">
        <v>44477</v>
      </c>
      <c r="I18" s="138"/>
      <c r="J18" s="138"/>
      <c r="K18" s="136" t="str">
        <f t="shared" ca="1" si="0"/>
        <v>Não Iniciado</v>
      </c>
      <c r="L18" s="121"/>
    </row>
    <row r="19" spans="2:12" ht="30" x14ac:dyDescent="0.25">
      <c r="B19" s="120">
        <v>160</v>
      </c>
      <c r="C19" s="125" t="s">
        <v>100</v>
      </c>
      <c r="D19" s="126" t="s">
        <v>145</v>
      </c>
      <c r="E19" s="126" t="s">
        <v>176</v>
      </c>
      <c r="F19" s="139"/>
      <c r="G19" s="137">
        <v>44477</v>
      </c>
      <c r="H19" s="137">
        <v>44483</v>
      </c>
      <c r="I19" s="139"/>
      <c r="J19" s="139"/>
      <c r="K19" s="129" t="str">
        <f t="shared" ca="1" si="0"/>
        <v>Atrasado</v>
      </c>
      <c r="L19" s="121"/>
    </row>
    <row r="20" spans="2:12" ht="25.5" hidden="1" customHeight="1" x14ac:dyDescent="0.25">
      <c r="B20" s="120">
        <v>161</v>
      </c>
      <c r="C20" s="130" t="s">
        <v>100</v>
      </c>
      <c r="D20" s="7" t="s">
        <v>46</v>
      </c>
      <c r="E20" s="7" t="s">
        <v>176</v>
      </c>
      <c r="F20" s="19"/>
      <c r="G20" s="53">
        <v>44483</v>
      </c>
      <c r="H20" s="53">
        <v>44487</v>
      </c>
      <c r="I20" s="19"/>
      <c r="J20" s="19"/>
      <c r="K20" s="131" t="str">
        <f t="shared" ca="1" si="0"/>
        <v>Atrasado</v>
      </c>
      <c r="L20" s="121"/>
    </row>
    <row r="21" spans="2:12" ht="25.5" hidden="1" customHeight="1" x14ac:dyDescent="0.25">
      <c r="B21" s="120">
        <v>162</v>
      </c>
      <c r="C21" s="130" t="s">
        <v>100</v>
      </c>
      <c r="D21" s="7" t="s">
        <v>51</v>
      </c>
      <c r="E21" s="7" t="s">
        <v>176</v>
      </c>
      <c r="F21" s="19"/>
      <c r="G21" s="53">
        <v>44487</v>
      </c>
      <c r="H21" s="53">
        <v>44489</v>
      </c>
      <c r="I21" s="19"/>
      <c r="J21" s="19"/>
      <c r="K21" s="131" t="str">
        <f t="shared" ca="1" si="0"/>
        <v>Atrasado</v>
      </c>
      <c r="L21" s="121"/>
    </row>
    <row r="22" spans="2:12" ht="25.5" hidden="1" customHeight="1" x14ac:dyDescent="0.25">
      <c r="B22" s="120">
        <v>163</v>
      </c>
      <c r="C22" s="130" t="s">
        <v>100</v>
      </c>
      <c r="D22" s="7" t="s">
        <v>41</v>
      </c>
      <c r="E22" s="7" t="s">
        <v>176</v>
      </c>
      <c r="F22" s="19"/>
      <c r="G22" s="53">
        <v>44489</v>
      </c>
      <c r="H22" s="53">
        <v>44491</v>
      </c>
      <c r="I22" s="19"/>
      <c r="J22" s="19"/>
      <c r="K22" s="131" t="str">
        <f t="shared" ca="1" si="0"/>
        <v>Atrasado</v>
      </c>
      <c r="L22" s="121"/>
    </row>
    <row r="23" spans="2:12" ht="25.5" hidden="1" customHeight="1" x14ac:dyDescent="0.25">
      <c r="B23" s="120">
        <v>164</v>
      </c>
      <c r="C23" s="130" t="s">
        <v>100</v>
      </c>
      <c r="D23" s="7" t="s">
        <v>49</v>
      </c>
      <c r="E23" s="7" t="s">
        <v>177</v>
      </c>
      <c r="F23" s="19"/>
      <c r="G23" s="53">
        <v>44491</v>
      </c>
      <c r="H23" s="53">
        <v>44494</v>
      </c>
      <c r="I23" s="19"/>
      <c r="J23" s="19"/>
      <c r="K23" s="131" t="str">
        <f t="shared" ca="1" si="0"/>
        <v>Atrasado</v>
      </c>
      <c r="L23" s="121"/>
    </row>
    <row r="24" spans="2:12" ht="25.5" hidden="1" customHeight="1" x14ac:dyDescent="0.25">
      <c r="B24" s="120">
        <v>165</v>
      </c>
      <c r="C24" s="130" t="s">
        <v>100</v>
      </c>
      <c r="D24" s="7" t="s">
        <v>36</v>
      </c>
      <c r="E24" s="7" t="s">
        <v>176</v>
      </c>
      <c r="F24" s="19"/>
      <c r="G24" s="53">
        <v>44491</v>
      </c>
      <c r="H24" s="53">
        <v>44494</v>
      </c>
      <c r="I24" s="19"/>
      <c r="J24" s="19"/>
      <c r="K24" s="131" t="str">
        <f t="shared" ca="1" si="0"/>
        <v>Atrasado</v>
      </c>
      <c r="L24" s="121"/>
    </row>
    <row r="25" spans="2:12" ht="25.5" hidden="1" customHeight="1" thickBot="1" x14ac:dyDescent="0.3">
      <c r="B25" s="120">
        <v>166</v>
      </c>
      <c r="C25" s="132" t="s">
        <v>100</v>
      </c>
      <c r="D25" s="133" t="s">
        <v>146</v>
      </c>
      <c r="E25" s="133" t="s">
        <v>176</v>
      </c>
      <c r="F25" s="138"/>
      <c r="G25" s="135">
        <v>44484</v>
      </c>
      <c r="H25" s="135">
        <v>44494</v>
      </c>
      <c r="I25" s="138"/>
      <c r="J25" s="138"/>
      <c r="K25" s="136" t="str">
        <f t="shared" ca="1" si="0"/>
        <v>Atrasado</v>
      </c>
      <c r="L25" s="121"/>
    </row>
    <row r="26" spans="2:12" ht="25.5" hidden="1" customHeight="1" x14ac:dyDescent="0.25">
      <c r="B26" s="120">
        <v>167</v>
      </c>
      <c r="C26" s="125" t="s">
        <v>102</v>
      </c>
      <c r="D26" s="126" t="s">
        <v>145</v>
      </c>
      <c r="E26" s="126" t="s">
        <v>176</v>
      </c>
      <c r="F26" s="139"/>
      <c r="G26" s="137">
        <v>44494</v>
      </c>
      <c r="H26" s="137">
        <v>44497</v>
      </c>
      <c r="I26" s="139"/>
      <c r="J26" s="139"/>
      <c r="K26" s="129" t="str">
        <f t="shared" ca="1" si="0"/>
        <v>Iniciar Acompanhamento</v>
      </c>
      <c r="L26" s="121"/>
    </row>
    <row r="27" spans="2:12" ht="25.5" hidden="1" customHeight="1" x14ac:dyDescent="0.25">
      <c r="B27" s="120">
        <v>168</v>
      </c>
      <c r="C27" s="130" t="s">
        <v>102</v>
      </c>
      <c r="D27" s="7" t="s">
        <v>46</v>
      </c>
      <c r="E27" s="7" t="s">
        <v>176</v>
      </c>
      <c r="F27" s="19"/>
      <c r="G27" s="53">
        <v>44497</v>
      </c>
      <c r="H27" s="53">
        <v>44501</v>
      </c>
      <c r="I27" s="19"/>
      <c r="J27" s="19"/>
      <c r="K27" s="131" t="str">
        <f t="shared" ca="1" si="0"/>
        <v>Não Iniciado</v>
      </c>
      <c r="L27" s="121"/>
    </row>
    <row r="28" spans="2:12" ht="25.5" hidden="1" customHeight="1" x14ac:dyDescent="0.25">
      <c r="B28" s="120">
        <v>169</v>
      </c>
      <c r="C28" s="130" t="s">
        <v>102</v>
      </c>
      <c r="D28" s="7" t="s">
        <v>51</v>
      </c>
      <c r="E28" s="7" t="s">
        <v>176</v>
      </c>
      <c r="F28" s="19"/>
      <c r="G28" s="53">
        <v>44503</v>
      </c>
      <c r="H28" s="53">
        <v>44505</v>
      </c>
      <c r="I28" s="19"/>
      <c r="J28" s="19"/>
      <c r="K28" s="131" t="str">
        <f t="shared" ca="1" si="0"/>
        <v>Não Iniciado</v>
      </c>
      <c r="L28" s="121"/>
    </row>
    <row r="29" spans="2:12" ht="25.5" hidden="1" customHeight="1" x14ac:dyDescent="0.25">
      <c r="B29" s="120">
        <v>170</v>
      </c>
      <c r="C29" s="130" t="s">
        <v>102</v>
      </c>
      <c r="D29" s="7" t="s">
        <v>41</v>
      </c>
      <c r="E29" s="7" t="s">
        <v>176</v>
      </c>
      <c r="F29" s="19"/>
      <c r="G29" s="53">
        <v>44505</v>
      </c>
      <c r="H29" s="53">
        <v>44509</v>
      </c>
      <c r="I29" s="19"/>
      <c r="J29" s="19"/>
      <c r="K29" s="131" t="str">
        <f t="shared" ca="1" si="0"/>
        <v>Não Iniciado</v>
      </c>
      <c r="L29" s="121"/>
    </row>
    <row r="30" spans="2:12" ht="25.5" hidden="1" customHeight="1" x14ac:dyDescent="0.25">
      <c r="B30" s="120">
        <v>171</v>
      </c>
      <c r="C30" s="130" t="s">
        <v>102</v>
      </c>
      <c r="D30" s="7" t="s">
        <v>49</v>
      </c>
      <c r="E30" s="7" t="s">
        <v>177</v>
      </c>
      <c r="F30" s="19"/>
      <c r="G30" s="53">
        <v>44509</v>
      </c>
      <c r="H30" s="53">
        <v>44511</v>
      </c>
      <c r="I30" s="19"/>
      <c r="J30" s="19"/>
      <c r="K30" s="131" t="str">
        <f t="shared" ca="1" si="0"/>
        <v>Não Iniciado</v>
      </c>
      <c r="L30" s="121"/>
    </row>
    <row r="31" spans="2:12" ht="25.5" hidden="1" customHeight="1" x14ac:dyDescent="0.25">
      <c r="B31" s="120">
        <v>172</v>
      </c>
      <c r="C31" s="130" t="s">
        <v>102</v>
      </c>
      <c r="D31" s="7" t="s">
        <v>36</v>
      </c>
      <c r="E31" s="7" t="s">
        <v>176</v>
      </c>
      <c r="F31" s="19"/>
      <c r="G31" s="53">
        <v>44511</v>
      </c>
      <c r="H31" s="53">
        <v>44512</v>
      </c>
      <c r="I31" s="19"/>
      <c r="J31" s="19"/>
      <c r="K31" s="131" t="str">
        <f t="shared" ca="1" si="0"/>
        <v>Não Iniciado</v>
      </c>
      <c r="L31" s="121"/>
    </row>
    <row r="32" spans="2:12" ht="25.5" customHeight="1" thickBot="1" x14ac:dyDescent="0.3">
      <c r="B32" s="120">
        <v>173</v>
      </c>
      <c r="C32" s="132" t="s">
        <v>102</v>
      </c>
      <c r="D32" s="133" t="s">
        <v>237</v>
      </c>
      <c r="E32" s="133" t="s">
        <v>176</v>
      </c>
      <c r="F32" s="138"/>
      <c r="G32" s="135">
        <v>44503</v>
      </c>
      <c r="H32" s="135">
        <v>44516</v>
      </c>
      <c r="I32" s="138"/>
      <c r="J32" s="138"/>
      <c r="K32" s="136" t="str">
        <f t="shared" ca="1" si="0"/>
        <v>Não Iniciado</v>
      </c>
      <c r="L32" s="121"/>
    </row>
    <row r="33" spans="3:8" x14ac:dyDescent="0.25">
      <c r="G33" s="9"/>
      <c r="H33" s="9"/>
    </row>
    <row r="34" spans="3:8" ht="28.5" hidden="1" customHeight="1" x14ac:dyDescent="0.25">
      <c r="C34" s="6" t="s">
        <v>19</v>
      </c>
      <c r="D34" s="6" t="s">
        <v>18</v>
      </c>
      <c r="E34" s="93" t="s">
        <v>175</v>
      </c>
      <c r="F34" s="113" t="s">
        <v>221</v>
      </c>
      <c r="G34" s="9"/>
      <c r="H34" s="9"/>
    </row>
    <row r="35" spans="3:8" ht="25.5" hidden="1" customHeight="1" x14ac:dyDescent="0.25">
      <c r="C35" s="7" t="s">
        <v>99</v>
      </c>
      <c r="D35" s="7" t="s">
        <v>145</v>
      </c>
      <c r="F35" s="19"/>
    </row>
    <row r="36" spans="3:8" ht="25.5" hidden="1" customHeight="1" x14ac:dyDescent="0.25">
      <c r="C36" s="7" t="s">
        <v>99</v>
      </c>
      <c r="D36" s="7" t="s">
        <v>46</v>
      </c>
      <c r="F36" s="19"/>
    </row>
    <row r="37" spans="3:8" ht="25.5" hidden="1" customHeight="1" x14ac:dyDescent="0.25">
      <c r="C37" s="7" t="s">
        <v>99</v>
      </c>
      <c r="D37" s="7" t="s">
        <v>51</v>
      </c>
      <c r="F37" s="19"/>
    </row>
    <row r="38" spans="3:8" ht="25.5" hidden="1" customHeight="1" x14ac:dyDescent="0.25">
      <c r="C38" s="7" t="s">
        <v>99</v>
      </c>
      <c r="D38" s="7" t="s">
        <v>41</v>
      </c>
      <c r="F38" s="19"/>
    </row>
    <row r="39" spans="3:8" ht="33.75" hidden="1" customHeight="1" x14ac:dyDescent="0.25">
      <c r="C39" s="7" t="s">
        <v>99</v>
      </c>
      <c r="D39" s="7" t="s">
        <v>49</v>
      </c>
      <c r="F39" s="19"/>
    </row>
    <row r="40" spans="3:8" ht="25.5" hidden="1" customHeight="1" x14ac:dyDescent="0.25">
      <c r="C40" s="7" t="s">
        <v>99</v>
      </c>
      <c r="D40" s="7" t="s">
        <v>36</v>
      </c>
      <c r="F40" s="19"/>
    </row>
    <row r="41" spans="3:8" ht="25.5" hidden="1" customHeight="1" x14ac:dyDescent="0.25">
      <c r="C41" s="7" t="s">
        <v>99</v>
      </c>
      <c r="D41" s="7" t="s">
        <v>146</v>
      </c>
      <c r="F41" s="19"/>
    </row>
    <row r="42" spans="3:8" ht="25.5" hidden="1" customHeight="1" x14ac:dyDescent="0.25">
      <c r="C42" s="7" t="s">
        <v>99</v>
      </c>
      <c r="D42" s="7" t="s">
        <v>220</v>
      </c>
      <c r="F42" s="19"/>
    </row>
    <row r="43" spans="3:8" ht="28.5" hidden="1" customHeight="1" x14ac:dyDescent="0.25">
      <c r="C43" s="7" t="s">
        <v>99</v>
      </c>
      <c r="D43" s="7" t="s">
        <v>182</v>
      </c>
      <c r="F43" s="19"/>
    </row>
    <row r="44" spans="3:8" ht="25.5" hidden="1" customHeight="1" x14ac:dyDescent="0.25">
      <c r="C44" s="114" t="s">
        <v>100</v>
      </c>
      <c r="D44" s="7" t="s">
        <v>222</v>
      </c>
      <c r="F44" s="19"/>
    </row>
    <row r="45" spans="3:8" ht="28.5" hidden="1" customHeight="1" x14ac:dyDescent="0.25">
      <c r="C45" s="114" t="s">
        <v>101</v>
      </c>
      <c r="D45" s="7" t="s">
        <v>222</v>
      </c>
      <c r="F45" s="19"/>
    </row>
    <row r="46" spans="3:8" ht="29.25" hidden="1" customHeight="1" x14ac:dyDescent="0.25">
      <c r="C46" s="114" t="s">
        <v>102</v>
      </c>
      <c r="D46" s="7" t="s">
        <v>222</v>
      </c>
      <c r="F46" s="19"/>
    </row>
    <row r="47" spans="3:8" ht="15" customHeight="1" x14ac:dyDescent="0.25"/>
    <row r="48" spans="3: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</sheetData>
  <autoFilter ref="B3:R32" xr:uid="{311EA34D-A1C1-4980-A6D4-BD281CD94A3D}"/>
  <mergeCells count="2">
    <mergeCell ref="G2:H2"/>
    <mergeCell ref="I2:J2"/>
  </mergeCells>
  <conditionalFormatting sqref="K4:K24 K26:K31">
    <cfRule type="containsText" dxfId="22" priority="84" operator="containsText" text="Iniciar Acompanhamento">
      <formula>NOT(ISERROR(SEARCH("Iniciar Acompanhamento",K4)))</formula>
    </cfRule>
  </conditionalFormatting>
  <conditionalFormatting sqref="K4:K24 K26:K31">
    <cfRule type="containsText" dxfId="21" priority="83" operator="containsText" text="Atrasado">
      <formula>NOT(ISERROR(SEARCH("Atrasado",K4)))</formula>
    </cfRule>
  </conditionalFormatting>
  <conditionalFormatting sqref="K4:K24 K26:K31">
    <cfRule type="containsText" dxfId="20" priority="82" operator="containsText" text="Concluído">
      <formula>NOT(ISERROR(SEARCH("Concluído",K4)))</formula>
    </cfRule>
  </conditionalFormatting>
  <conditionalFormatting sqref="K1:K24 K26:K31 K33:K1048576">
    <cfRule type="containsText" dxfId="19" priority="80" operator="containsText" text="Em andamento">
      <formula>NOT(ISERROR(SEARCH("Em andamento",K1)))</formula>
    </cfRule>
    <cfRule type="containsText" dxfId="18" priority="81" operator="containsText" text="Não iniciado">
      <formula>NOT(ISERROR(SEARCH("Não iniciado",K1)))</formula>
    </cfRule>
  </conditionalFormatting>
  <conditionalFormatting sqref="K1:K24 K26:K31 K33:K1048576">
    <cfRule type="containsText" dxfId="17" priority="79" operator="containsText" text="Atrasado/ porem iniciado">
      <formula>NOT(ISERROR(SEARCH("Atrasado/ porem iniciado",K1)))</formula>
    </cfRule>
  </conditionalFormatting>
  <conditionalFormatting sqref="K25">
    <cfRule type="containsText" dxfId="16" priority="18" operator="containsText" text="Iniciar Acompanhamento">
      <formula>NOT(ISERROR(SEARCH("Iniciar Acompanhamento",K25)))</formula>
    </cfRule>
  </conditionalFormatting>
  <conditionalFormatting sqref="K25">
    <cfRule type="containsText" dxfId="15" priority="17" operator="containsText" text="Atrasado">
      <formula>NOT(ISERROR(SEARCH("Atrasado",K25)))</formula>
    </cfRule>
  </conditionalFormatting>
  <conditionalFormatting sqref="K25">
    <cfRule type="containsText" dxfId="14" priority="16" operator="containsText" text="Concluído">
      <formula>NOT(ISERROR(SEARCH("Concluído",K25)))</formula>
    </cfRule>
  </conditionalFormatting>
  <conditionalFormatting sqref="K25">
    <cfRule type="containsText" dxfId="13" priority="14" operator="containsText" text="Em andamento">
      <formula>NOT(ISERROR(SEARCH("Em andamento",K25)))</formula>
    </cfRule>
    <cfRule type="containsText" dxfId="12" priority="15" operator="containsText" text="Não iniciado">
      <formula>NOT(ISERROR(SEARCH("Não iniciado",K25)))</formula>
    </cfRule>
  </conditionalFormatting>
  <conditionalFormatting sqref="K25">
    <cfRule type="containsText" dxfId="11" priority="13" operator="containsText" text="Atrasado/ porem iniciado">
      <formula>NOT(ISERROR(SEARCH("Atrasado/ porem iniciado",K25)))</formula>
    </cfRule>
  </conditionalFormatting>
  <conditionalFormatting sqref="K32">
    <cfRule type="containsText" dxfId="10" priority="12" operator="containsText" text="Iniciar Acompanhamento">
      <formula>NOT(ISERROR(SEARCH("Iniciar Acompanhamento",K32)))</formula>
    </cfRule>
  </conditionalFormatting>
  <conditionalFormatting sqref="K32">
    <cfRule type="containsText" dxfId="9" priority="11" operator="containsText" text="Atrasado">
      <formula>NOT(ISERROR(SEARCH("Atrasado",K32)))</formula>
    </cfRule>
  </conditionalFormatting>
  <conditionalFormatting sqref="K32">
    <cfRule type="containsText" dxfId="8" priority="10" operator="containsText" text="Concluído">
      <formula>NOT(ISERROR(SEARCH("Concluído",K32)))</formula>
    </cfRule>
  </conditionalFormatting>
  <conditionalFormatting sqref="K32">
    <cfRule type="containsText" dxfId="7" priority="8" operator="containsText" text="Em andamento">
      <formula>NOT(ISERROR(SEARCH("Em andamento",K32)))</formula>
    </cfRule>
    <cfRule type="containsText" dxfId="6" priority="9" operator="containsText" text="Não iniciado">
      <formula>NOT(ISERROR(SEARCH("Não iniciado",K32)))</formula>
    </cfRule>
  </conditionalFormatting>
  <conditionalFormatting sqref="K32">
    <cfRule type="containsText" dxfId="5" priority="7" operator="containsText" text="Atrasado/ porem iniciado">
      <formula>NOT(ISERROR(SEARCH("Atrasado/ porem iniciado",K32)))</formula>
    </cfRule>
  </conditionalFormatting>
  <dataValidations count="1">
    <dataValidation type="list" allowBlank="1" showInputMessage="1" showErrorMessage="1" sqref="E4:E32" xr:uid="{59FE0261-9B24-4052-ABD5-7A11E891D336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526E-6A66-44D5-B49A-455972D97B8A}">
  <dimension ref="A1:K27"/>
  <sheetViews>
    <sheetView showGridLines="0" workbookViewId="0">
      <selection activeCell="D11" sqref="D11"/>
    </sheetView>
  </sheetViews>
  <sheetFormatPr defaultColWidth="0" defaultRowHeight="15" customHeight="1" zeroHeight="1" x14ac:dyDescent="0.25"/>
  <cols>
    <col min="1" max="10" width="9.140625" customWidth="1"/>
    <col min="11" max="11" width="0" hidden="1" customWidth="1"/>
    <col min="12" max="16384" width="9.140625" hidden="1"/>
  </cols>
  <sheetData>
    <row r="1" spans="1:10" ht="21" customHeight="1" x14ac:dyDescent="0.25">
      <c r="A1" s="204"/>
      <c r="B1" s="204"/>
      <c r="C1" s="204"/>
      <c r="D1" s="204"/>
      <c r="E1" s="204"/>
      <c r="F1" s="204"/>
      <c r="G1" s="204"/>
      <c r="H1" s="204"/>
      <c r="I1" s="204"/>
      <c r="J1" s="204"/>
    </row>
    <row r="2" spans="1:10" ht="15" customHeight="1" x14ac:dyDescent="0.25">
      <c r="A2" s="204"/>
      <c r="B2" s="204"/>
      <c r="C2" s="204"/>
      <c r="D2" s="204"/>
      <c r="E2" s="204"/>
      <c r="F2" s="204"/>
      <c r="G2" s="204"/>
      <c r="H2" s="204"/>
      <c r="I2" s="204"/>
      <c r="J2" s="204"/>
    </row>
    <row r="3" spans="1:10" x14ac:dyDescent="0.25"/>
    <row r="4" spans="1:10" x14ac:dyDescent="0.25"/>
    <row r="5" spans="1:10" x14ac:dyDescent="0.25">
      <c r="F5" s="10"/>
      <c r="G5" s="10"/>
      <c r="H5" s="10"/>
      <c r="I5" s="10"/>
      <c r="J5" s="10"/>
    </row>
    <row r="6" spans="1:10" x14ac:dyDescent="0.25">
      <c r="F6" s="11" t="s">
        <v>6</v>
      </c>
      <c r="G6" s="11" t="s">
        <v>14</v>
      </c>
      <c r="H6" s="12" t="s">
        <v>15</v>
      </c>
      <c r="I6" s="12" t="s">
        <v>16</v>
      </c>
      <c r="J6" s="12" t="s">
        <v>17</v>
      </c>
    </row>
    <row r="7" spans="1:10" x14ac:dyDescent="0.25">
      <c r="F7" s="13">
        <f ca="1">'Cronograma (ISO 37001)  '!S4</f>
        <v>0.31818181818181818</v>
      </c>
      <c r="G7" s="13">
        <f ca="1">'Cronograma (ISO 37001)  '!T4</f>
        <v>0.54545454545454541</v>
      </c>
      <c r="H7" s="13">
        <f ca="1">'Cronograma (ISO 37001)  '!U4</f>
        <v>9.0909090909090912E-2</v>
      </c>
      <c r="I7" s="13">
        <f ca="1">'Cronograma (ISO 37001)  '!V4</f>
        <v>0</v>
      </c>
      <c r="J7" s="13">
        <f ca="1">'Cronograma (ISO 37001)  '!W4</f>
        <v>9.0909090909090912E-2</v>
      </c>
    </row>
    <row r="8" spans="1:10" x14ac:dyDescent="0.25">
      <c r="F8" s="10"/>
      <c r="G8" s="10"/>
      <c r="H8" s="10"/>
      <c r="I8" s="10"/>
      <c r="J8" s="10"/>
    </row>
    <row r="9" spans="1:10" x14ac:dyDescent="0.25"/>
    <row r="10" spans="1:10" x14ac:dyDescent="0.25"/>
    <row r="11" spans="1:10" x14ac:dyDescent="0.25"/>
    <row r="12" spans="1:10" x14ac:dyDescent="0.25"/>
    <row r="13" spans="1:10" x14ac:dyDescent="0.25"/>
    <row r="14" spans="1:10" x14ac:dyDescent="0.25"/>
    <row r="15" spans="1:10" x14ac:dyDescent="0.25"/>
    <row r="16" spans="1:10" x14ac:dyDescent="0.25">
      <c r="E16" s="11" t="s">
        <v>6</v>
      </c>
      <c r="F16" s="11" t="s">
        <v>14</v>
      </c>
      <c r="G16" s="12" t="s">
        <v>15</v>
      </c>
      <c r="H16" s="12" t="s">
        <v>16</v>
      </c>
      <c r="I16" s="12" t="s">
        <v>17</v>
      </c>
      <c r="J16" s="12" t="s">
        <v>166</v>
      </c>
    </row>
    <row r="17" spans="4:10" x14ac:dyDescent="0.25">
      <c r="E17" s="15">
        <f ca="1">'P.Ação Implementação'!M4</f>
        <v>0.34597156398104267</v>
      </c>
      <c r="F17" s="15">
        <f ca="1">'P.Ação Implementação'!N4</f>
        <v>0.23696682464454977</v>
      </c>
      <c r="G17" s="15">
        <f ca="1">'P.Ação Implementação'!O4</f>
        <v>4.7393364928909956E-3</v>
      </c>
      <c r="H17" s="15">
        <f ca="1">'P.Ação Implementação'!P4</f>
        <v>0.25592417061611372</v>
      </c>
      <c r="I17" s="15">
        <f ca="1">'P.Ação Implementação'!Q4</f>
        <v>9.4786729857819899E-2</v>
      </c>
      <c r="J17" s="15">
        <f ca="1">'P.Ação Implementação'!R4</f>
        <v>5.2132701421800945E-2</v>
      </c>
    </row>
    <row r="18" spans="4:10" x14ac:dyDescent="0.25"/>
    <row r="19" spans="4:10" x14ac:dyDescent="0.25">
      <c r="D19" t="s">
        <v>91</v>
      </c>
    </row>
    <row r="20" spans="4:10" x14ac:dyDescent="0.25"/>
    <row r="21" spans="4:10" x14ac:dyDescent="0.25"/>
    <row r="22" spans="4:10" x14ac:dyDescent="0.25"/>
    <row r="23" spans="4:10" x14ac:dyDescent="0.25"/>
    <row r="24" spans="4:10" x14ac:dyDescent="0.25"/>
    <row r="25" spans="4:10" x14ac:dyDescent="0.25"/>
    <row r="26" spans="4:10" x14ac:dyDescent="0.25"/>
    <row r="27" spans="4:10" x14ac:dyDescent="0.25"/>
  </sheetData>
  <mergeCells count="1">
    <mergeCell ref="A1:J2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85"/>
  <sheetViews>
    <sheetView showGridLines="0" topLeftCell="A22" zoomScaleNormal="100" workbookViewId="0">
      <selection activeCell="P25" sqref="P25"/>
    </sheetView>
  </sheetViews>
  <sheetFormatPr defaultColWidth="0" defaultRowHeight="15" zeroHeight="1" x14ac:dyDescent="0.25"/>
  <cols>
    <col min="1" max="1" width="2.42578125" customWidth="1"/>
    <col min="2" max="2" width="9.140625" customWidth="1"/>
    <col min="3" max="3" width="26.28515625" customWidth="1"/>
    <col min="4" max="4" width="9.140625" hidden="1" customWidth="1"/>
    <col min="5" max="5" width="24.85546875" customWidth="1"/>
    <col min="6" max="6" width="15.7109375" style="9" hidden="1" customWidth="1"/>
    <col min="7" max="7" width="18.28515625" style="9" hidden="1" customWidth="1"/>
    <col min="8" max="8" width="14.85546875" style="9" hidden="1" customWidth="1"/>
    <col min="9" max="10" width="14" style="9" hidden="1" customWidth="1"/>
    <col min="11" max="11" width="13.85546875" style="9" hidden="1" customWidth="1"/>
    <col min="12" max="12" width="19" style="9" hidden="1" customWidth="1"/>
    <col min="13" max="13" width="10.85546875" style="9" bestFit="1" customWidth="1"/>
    <col min="14" max="14" width="13.7109375" bestFit="1" customWidth="1"/>
    <col min="15" max="15" width="15.5703125" bestFit="1" customWidth="1"/>
    <col min="16" max="16" width="18.5703125" bestFit="1" customWidth="1"/>
    <col min="17" max="17" width="18" customWidth="1"/>
    <col min="18" max="18" width="32.140625" customWidth="1"/>
    <col min="19" max="19" width="10.7109375" hidden="1" customWidth="1"/>
    <col min="20" max="16384" width="9.140625" hidden="1"/>
  </cols>
  <sheetData>
    <row r="1" spans="2:23" ht="57.75" customHeight="1" thickBot="1" x14ac:dyDescent="0.3">
      <c r="F1"/>
      <c r="G1"/>
      <c r="H1"/>
      <c r="I1"/>
      <c r="J1"/>
      <c r="K1"/>
      <c r="L1"/>
      <c r="M1"/>
    </row>
    <row r="2" spans="2:23" ht="13.5" customHeight="1" thickBot="1" x14ac:dyDescent="0.3">
      <c r="B2" s="4"/>
      <c r="C2" s="4"/>
      <c r="D2" s="5"/>
      <c r="E2" s="5"/>
      <c r="F2" s="205" t="s">
        <v>92</v>
      </c>
      <c r="G2" s="206"/>
      <c r="H2" s="206"/>
      <c r="I2" s="206"/>
      <c r="J2" s="206"/>
      <c r="K2" s="207"/>
      <c r="L2" s="101" t="s">
        <v>93</v>
      </c>
      <c r="M2" s="208" t="s">
        <v>8</v>
      </c>
      <c r="N2" s="209"/>
      <c r="O2" s="210" t="s">
        <v>9</v>
      </c>
      <c r="P2" s="211"/>
      <c r="Q2" s="9">
        <f ca="1">TODAY()</f>
        <v>44495</v>
      </c>
    </row>
    <row r="3" spans="2:23" s="48" customFormat="1" ht="63" x14ac:dyDescent="0.25">
      <c r="B3" s="47" t="s">
        <v>5</v>
      </c>
      <c r="C3" s="47" t="s">
        <v>2</v>
      </c>
      <c r="D3" s="47" t="s">
        <v>3</v>
      </c>
      <c r="E3" s="47" t="s">
        <v>4</v>
      </c>
      <c r="F3" s="47" t="s">
        <v>36</v>
      </c>
      <c r="G3" s="47" t="s">
        <v>37</v>
      </c>
      <c r="H3" s="47" t="s">
        <v>38</v>
      </c>
      <c r="I3" s="47" t="s">
        <v>39</v>
      </c>
      <c r="J3" s="47" t="s">
        <v>40</v>
      </c>
      <c r="K3" s="47" t="s">
        <v>41</v>
      </c>
      <c r="L3" s="47" t="s">
        <v>94</v>
      </c>
      <c r="M3" s="108" t="s">
        <v>10</v>
      </c>
      <c r="N3" s="108" t="s">
        <v>11</v>
      </c>
      <c r="O3" s="108" t="s">
        <v>12</v>
      </c>
      <c r="P3" s="108" t="s">
        <v>13</v>
      </c>
      <c r="Q3" s="47" t="s">
        <v>7</v>
      </c>
      <c r="R3" s="47" t="s">
        <v>136</v>
      </c>
      <c r="S3" s="49" t="s">
        <v>6</v>
      </c>
      <c r="T3" s="49" t="s">
        <v>14</v>
      </c>
      <c r="U3" s="50" t="s">
        <v>15</v>
      </c>
      <c r="V3" s="50" t="s">
        <v>16</v>
      </c>
      <c r="W3" s="50" t="s">
        <v>17</v>
      </c>
    </row>
    <row r="4" spans="2:23" ht="42.75" x14ac:dyDescent="0.25">
      <c r="B4" s="107">
        <v>1</v>
      </c>
      <c r="C4" s="118" t="s">
        <v>117</v>
      </c>
      <c r="D4" s="103"/>
      <c r="E4" s="103" t="s">
        <v>207</v>
      </c>
      <c r="F4" s="104" t="s">
        <v>42</v>
      </c>
      <c r="G4" s="104" t="s">
        <v>42</v>
      </c>
      <c r="H4" s="104" t="s">
        <v>42</v>
      </c>
      <c r="I4" s="104" t="s">
        <v>42</v>
      </c>
      <c r="J4" s="104" t="s">
        <v>42</v>
      </c>
      <c r="K4" s="105" t="s">
        <v>42</v>
      </c>
      <c r="L4" s="105" t="s">
        <v>42</v>
      </c>
      <c r="M4" s="104">
        <v>44306</v>
      </c>
      <c r="N4" s="104">
        <v>44322</v>
      </c>
      <c r="O4" s="104">
        <v>44294</v>
      </c>
      <c r="P4" s="104">
        <v>44344</v>
      </c>
      <c r="Q4" s="104" t="str">
        <f t="shared" ref="Q4:Q26" ca="1" si="0">IF(C4="","",IF(M4="","Não há prazo",IF(OR(AND(M4="",N4=""),$Q$2&lt;M4),"Não Iniciado",IF(AND(P4&lt;&gt;"",P4&lt;=N4),"Concluído",IF(P4&gt;N4,"Concluído",IF(OR(O4&gt;N4,AND(N4&lt;$Q$2,P4="")),"Atrasado",IF(P4="",IF(AND($Q$2&gt;=M4,O4=""),"Iniciar Acompanhamento",IF(O4&lt;=N4,"Em Andamento",)))))))))</f>
        <v>Concluído</v>
      </c>
      <c r="R4" s="95"/>
      <c r="S4" s="14">
        <f ca="1">COUNTIF($Q$4:$Q$26,S3)/(COUNTA($B$4:$B$26))</f>
        <v>0.31818181818181818</v>
      </c>
      <c r="T4" s="14">
        <f ca="1">COUNTIF($Q$4:$Q$26,T3)/(COUNTA($B$4:$B$26))</f>
        <v>0.54545454545454541</v>
      </c>
      <c r="U4" s="14">
        <f ca="1">COUNTIF($Q$4:$Q$26,U3)/(COUNTA($B$4:$B$26))</f>
        <v>9.0909090909090912E-2</v>
      </c>
      <c r="V4" s="14">
        <f ca="1">COUNTIF($Q$4:$Q$26,V3)/(COUNTA($B$4:$B$26))</f>
        <v>0</v>
      </c>
      <c r="W4" s="14">
        <f ca="1">COUNTIF($Q$4:$Q$26,W3)/(COUNTA($B$4:$B$26))</f>
        <v>9.0909090909090912E-2</v>
      </c>
    </row>
    <row r="5" spans="2:23" ht="30" x14ac:dyDescent="0.25">
      <c r="B5" s="107">
        <v>2</v>
      </c>
      <c r="C5" s="118" t="s">
        <v>122</v>
      </c>
      <c r="D5" s="103"/>
      <c r="E5" s="103" t="s">
        <v>207</v>
      </c>
      <c r="F5" s="104" t="s">
        <v>42</v>
      </c>
      <c r="G5" s="104" t="s">
        <v>42</v>
      </c>
      <c r="H5" s="104" t="s">
        <v>42</v>
      </c>
      <c r="I5" s="104" t="s">
        <v>42</v>
      </c>
      <c r="J5" s="104" t="s">
        <v>42</v>
      </c>
      <c r="K5" s="105" t="s">
        <v>42</v>
      </c>
      <c r="L5" s="105" t="s">
        <v>42</v>
      </c>
      <c r="M5" s="104">
        <v>44322</v>
      </c>
      <c r="N5" s="104">
        <v>44338</v>
      </c>
      <c r="O5" s="104">
        <v>44294</v>
      </c>
      <c r="P5" s="104">
        <v>44323</v>
      </c>
      <c r="Q5" s="104" t="str">
        <f t="shared" ca="1" si="0"/>
        <v>Concluído</v>
      </c>
      <c r="R5" s="95"/>
    </row>
    <row r="6" spans="2:23" ht="99.75" x14ac:dyDescent="0.25">
      <c r="B6" s="107">
        <v>3</v>
      </c>
      <c r="C6" s="118" t="s">
        <v>120</v>
      </c>
      <c r="D6" s="103">
        <v>1</v>
      </c>
      <c r="E6" s="103" t="s">
        <v>78</v>
      </c>
      <c r="F6" s="104">
        <v>44285</v>
      </c>
      <c r="G6" s="104" t="s">
        <v>43</v>
      </c>
      <c r="H6" s="104" t="s">
        <v>43</v>
      </c>
      <c r="I6" s="104" t="s">
        <v>43</v>
      </c>
      <c r="J6" s="104" t="s">
        <v>43</v>
      </c>
      <c r="K6" s="105" t="s">
        <v>43</v>
      </c>
      <c r="L6" s="105" t="s">
        <v>43</v>
      </c>
      <c r="M6" s="104">
        <v>44286</v>
      </c>
      <c r="N6" s="104">
        <v>44298</v>
      </c>
      <c r="O6" s="104">
        <v>44286</v>
      </c>
      <c r="P6" s="53">
        <v>44417</v>
      </c>
      <c r="Q6" s="104" t="str">
        <f t="shared" ca="1" si="0"/>
        <v>Concluído</v>
      </c>
      <c r="R6" s="95"/>
    </row>
    <row r="7" spans="2:23" ht="25.5" customHeight="1" x14ac:dyDescent="0.25">
      <c r="B7" s="107">
        <v>4</v>
      </c>
      <c r="C7" s="118" t="s">
        <v>85</v>
      </c>
      <c r="D7" s="103"/>
      <c r="E7" s="103" t="s">
        <v>123</v>
      </c>
      <c r="F7" s="104" t="s">
        <v>81</v>
      </c>
      <c r="G7" s="104" t="s">
        <v>124</v>
      </c>
      <c r="H7" s="104" t="s">
        <v>42</v>
      </c>
      <c r="I7" s="104" t="s">
        <v>42</v>
      </c>
      <c r="J7" s="104" t="s">
        <v>42</v>
      </c>
      <c r="K7" s="105" t="s">
        <v>42</v>
      </c>
      <c r="L7" s="105" t="s">
        <v>42</v>
      </c>
      <c r="M7" s="104">
        <v>44291</v>
      </c>
      <c r="N7" s="104">
        <v>44305</v>
      </c>
      <c r="O7" s="104">
        <v>44291</v>
      </c>
      <c r="P7" s="53">
        <v>44421</v>
      </c>
      <c r="Q7" s="104" t="str">
        <f t="shared" ca="1" si="0"/>
        <v>Concluído</v>
      </c>
      <c r="R7" s="95"/>
    </row>
    <row r="8" spans="2:23" ht="25.5" customHeight="1" x14ac:dyDescent="0.25">
      <c r="B8" s="107">
        <v>5</v>
      </c>
      <c r="C8" s="118" t="s">
        <v>144</v>
      </c>
      <c r="D8" s="103" t="s">
        <v>35</v>
      </c>
      <c r="E8" s="103" t="s">
        <v>207</v>
      </c>
      <c r="F8" s="104" t="s">
        <v>42</v>
      </c>
      <c r="G8" s="104" t="s">
        <v>81</v>
      </c>
      <c r="H8" s="104" t="s">
        <v>42</v>
      </c>
      <c r="I8" s="104" t="s">
        <v>42</v>
      </c>
      <c r="J8" s="104" t="s">
        <v>42</v>
      </c>
      <c r="K8" s="105" t="s">
        <v>42</v>
      </c>
      <c r="L8" s="105" t="s">
        <v>42</v>
      </c>
      <c r="M8" s="104">
        <v>44361</v>
      </c>
      <c r="N8" s="104">
        <v>44371</v>
      </c>
      <c r="O8" s="104">
        <v>44285</v>
      </c>
      <c r="P8" s="104"/>
      <c r="Q8" s="104" t="str">
        <f t="shared" ca="1" si="0"/>
        <v>Atrasado</v>
      </c>
      <c r="R8" s="95"/>
    </row>
    <row r="9" spans="2:23" ht="42.75" x14ac:dyDescent="0.25">
      <c r="B9" s="107">
        <v>6</v>
      </c>
      <c r="C9" s="118" t="s">
        <v>125</v>
      </c>
      <c r="D9" s="103" t="s">
        <v>35</v>
      </c>
      <c r="E9" s="103" t="s">
        <v>103</v>
      </c>
      <c r="F9" s="104" t="s">
        <v>81</v>
      </c>
      <c r="G9" s="104" t="s">
        <v>88</v>
      </c>
      <c r="H9" s="104" t="s">
        <v>42</v>
      </c>
      <c r="I9" s="104" t="s">
        <v>42</v>
      </c>
      <c r="J9" s="104" t="s">
        <v>42</v>
      </c>
      <c r="K9" s="105" t="s">
        <v>42</v>
      </c>
      <c r="L9" s="105" t="s">
        <v>42</v>
      </c>
      <c r="M9" s="104">
        <v>44364</v>
      </c>
      <c r="N9" s="104">
        <v>44378</v>
      </c>
      <c r="O9" s="104"/>
      <c r="P9" s="104"/>
      <c r="Q9" s="104" t="str">
        <f t="shared" ca="1" si="0"/>
        <v>Atrasado</v>
      </c>
      <c r="R9" s="95"/>
    </row>
    <row r="10" spans="2:23" ht="30" x14ac:dyDescent="0.25">
      <c r="B10" s="107">
        <v>7</v>
      </c>
      <c r="C10" s="119" t="s">
        <v>184</v>
      </c>
      <c r="D10" s="103" t="s">
        <v>35</v>
      </c>
      <c r="E10" s="103" t="s">
        <v>208</v>
      </c>
      <c r="F10" s="104" t="s">
        <v>81</v>
      </c>
      <c r="G10" s="104" t="s">
        <v>81</v>
      </c>
      <c r="H10" s="104" t="s">
        <v>42</v>
      </c>
      <c r="I10" s="104" t="s">
        <v>42</v>
      </c>
      <c r="J10" s="104" t="s">
        <v>42</v>
      </c>
      <c r="K10" s="105" t="s">
        <v>42</v>
      </c>
      <c r="L10" s="105" t="s">
        <v>42</v>
      </c>
      <c r="M10" s="104">
        <v>44329</v>
      </c>
      <c r="N10" s="104">
        <v>44333</v>
      </c>
      <c r="O10" s="104">
        <v>44329</v>
      </c>
      <c r="P10" s="104">
        <v>44335</v>
      </c>
      <c r="Q10" s="104" t="str">
        <f ca="1">IF(C10="","",IF(M10="","Não há prazo",IF(OR(AND(M10="",N10=""),$Q$2&lt;M10),"Não Iniciado",IF(AND(P10&lt;&gt;"",P10&lt;=N10),"Concluído",IF(P10&gt;N10,"Concluído",IF(OR(O10&gt;N10,AND(N10&lt;$Q$2,P10="")),"Atrasado",IF(P10="",IF(AND($Q$2&gt;=M10,O10=""),"Iniciar Acompanhamento",IF(O10&lt;=N10,"Em Andamento",)))))))))</f>
        <v>Concluído</v>
      </c>
      <c r="R10" s="19"/>
    </row>
    <row r="11" spans="2:23" ht="30" x14ac:dyDescent="0.25">
      <c r="B11" s="107">
        <v>8</v>
      </c>
      <c r="C11" s="118" t="s">
        <v>185</v>
      </c>
      <c r="D11" s="103"/>
      <c r="E11" s="103" t="s">
        <v>208</v>
      </c>
      <c r="F11" s="104"/>
      <c r="G11" s="104"/>
      <c r="H11" s="104"/>
      <c r="I11" s="104"/>
      <c r="J11" s="104"/>
      <c r="K11" s="105"/>
      <c r="L11" s="105"/>
      <c r="M11" s="104">
        <v>44333</v>
      </c>
      <c r="N11" s="104">
        <v>44349</v>
      </c>
      <c r="O11" s="104">
        <v>44333</v>
      </c>
      <c r="P11" s="104"/>
      <c r="Q11" s="104" t="str">
        <f ca="1">IF(C11="","",IF(M11="","Não há prazo",IF(OR(AND(M11="",N11=""),$Q$2&lt;M11),"Não Iniciado",IF(AND(P11&lt;&gt;"",P11&lt;=N11),"Concluído",IF(P11&gt;N11,"Concluído",IF(OR(O11&gt;N11,AND(N11&lt;$Q$2,P11="")),"Atrasado",IF(P11="",IF(AND($Q$2&gt;=M11,O11=""),"Iniciar Acompanhamento",IF(O11&lt;=N11,"Em Andamento",)))))))))</f>
        <v>Atrasado</v>
      </c>
      <c r="R11" s="95" t="s">
        <v>211</v>
      </c>
    </row>
    <row r="12" spans="2:23" ht="30" x14ac:dyDescent="0.25">
      <c r="B12" s="107">
        <v>9</v>
      </c>
      <c r="C12" s="118" t="s">
        <v>193</v>
      </c>
      <c r="D12" s="103" t="s">
        <v>35</v>
      </c>
      <c r="E12" s="103" t="s">
        <v>208</v>
      </c>
      <c r="F12" s="104" t="s">
        <v>81</v>
      </c>
      <c r="G12" s="104" t="s">
        <v>81</v>
      </c>
      <c r="H12" s="104" t="s">
        <v>42</v>
      </c>
      <c r="I12" s="104" t="s">
        <v>42</v>
      </c>
      <c r="J12" s="104" t="s">
        <v>42</v>
      </c>
      <c r="K12" s="105" t="s">
        <v>42</v>
      </c>
      <c r="L12" s="105" t="s">
        <v>42</v>
      </c>
      <c r="M12" s="104">
        <v>44355</v>
      </c>
      <c r="N12" s="104">
        <v>44368</v>
      </c>
      <c r="O12" s="104">
        <v>44355</v>
      </c>
      <c r="P12" s="104">
        <v>44363</v>
      </c>
      <c r="Q12" s="104" t="str">
        <f ca="1">IF(C12="","",IF(M12="","Não há prazo",IF(OR(AND(M12="",N12=""),$Q$2&lt;M12),"Não Iniciado",IF(AND(P12&lt;&gt;"",P12&lt;=N12),"Concluído",IF(P12&gt;N12,"Concluído",IF(OR(O12&gt;N12,AND(N12&lt;$Q$2,P12="")),"Atrasado",IF(P12="",IF(AND($Q$2&gt;=M12,O12=""),"Iniciar Acompanhamento",IF(O12&lt;=N12,"Em Andamento",)))))))))</f>
        <v>Concluído</v>
      </c>
      <c r="R12" s="95" t="s">
        <v>206</v>
      </c>
    </row>
    <row r="13" spans="2:23" ht="30" x14ac:dyDescent="0.25">
      <c r="B13" s="107">
        <v>10</v>
      </c>
      <c r="C13" s="118" t="s">
        <v>165</v>
      </c>
      <c r="D13" s="103" t="s">
        <v>35</v>
      </c>
      <c r="E13" s="103" t="s">
        <v>208</v>
      </c>
      <c r="F13" s="104" t="s">
        <v>81</v>
      </c>
      <c r="G13" s="104" t="s">
        <v>88</v>
      </c>
      <c r="H13" s="104" t="s">
        <v>42</v>
      </c>
      <c r="I13" s="104" t="s">
        <v>42</v>
      </c>
      <c r="J13" s="104" t="s">
        <v>42</v>
      </c>
      <c r="K13" s="105" t="s">
        <v>42</v>
      </c>
      <c r="L13" s="105" t="s">
        <v>42</v>
      </c>
      <c r="M13" s="104">
        <v>44365</v>
      </c>
      <c r="N13" s="104">
        <v>44377</v>
      </c>
      <c r="O13" s="104">
        <v>44364</v>
      </c>
      <c r="P13" s="104"/>
      <c r="Q13" s="104" t="str">
        <f t="shared" ca="1" si="0"/>
        <v>Atrasado</v>
      </c>
      <c r="R13" s="95" t="s">
        <v>211</v>
      </c>
    </row>
    <row r="14" spans="2:23" ht="35.25" customHeight="1" x14ac:dyDescent="0.25">
      <c r="B14" s="107">
        <v>11</v>
      </c>
      <c r="C14" s="118" t="s">
        <v>126</v>
      </c>
      <c r="D14" s="103" t="s">
        <v>114</v>
      </c>
      <c r="E14" s="103" t="s">
        <v>114</v>
      </c>
      <c r="F14" s="104" t="s">
        <v>42</v>
      </c>
      <c r="G14" s="104" t="s">
        <v>42</v>
      </c>
      <c r="H14" s="104" t="s">
        <v>42</v>
      </c>
      <c r="I14" s="104" t="s">
        <v>42</v>
      </c>
      <c r="J14" s="104" t="s">
        <v>42</v>
      </c>
      <c r="K14" s="105" t="s">
        <v>42</v>
      </c>
      <c r="L14" s="105" t="s">
        <v>42</v>
      </c>
      <c r="M14" s="104">
        <v>44404</v>
      </c>
      <c r="N14" s="104">
        <v>44419</v>
      </c>
      <c r="O14" s="104">
        <v>44404</v>
      </c>
      <c r="P14" s="104"/>
      <c r="Q14" s="104" t="str">
        <f ca="1">IF(C14="","",IF(M14="","Não há prazo",IF(OR(AND(M14="",N14=""),$Q$2&lt;M14),"Não Iniciado",IF(AND(P14&lt;&gt;"",P14&lt;=N14),"Concluído",IF(P14&gt;N14,"Concluído",IF(OR(O14&gt;N14,AND(N14&lt;$Q$2,P14="")),"Atrasado",IF(P14="",IF(AND($Q$2&gt;=M14,O14=""),"Iniciar Acompanhamento",IF(O14&lt;=N14,"Em Andamento",)))))))))</f>
        <v>Atrasado</v>
      </c>
      <c r="R14" s="95"/>
    </row>
    <row r="15" spans="2:23" ht="31.5" customHeight="1" x14ac:dyDescent="0.25">
      <c r="B15" s="107">
        <v>12</v>
      </c>
      <c r="C15" s="118" t="s">
        <v>190</v>
      </c>
      <c r="D15" s="103" t="s">
        <v>115</v>
      </c>
      <c r="E15" s="103" t="s">
        <v>208</v>
      </c>
      <c r="F15" s="104" t="s">
        <v>42</v>
      </c>
      <c r="G15" s="104" t="s">
        <v>42</v>
      </c>
      <c r="H15" s="104" t="s">
        <v>42</v>
      </c>
      <c r="I15" s="104" t="s">
        <v>42</v>
      </c>
      <c r="J15" s="104" t="s">
        <v>42</v>
      </c>
      <c r="K15" s="105" t="s">
        <v>42</v>
      </c>
      <c r="L15" s="105" t="s">
        <v>42</v>
      </c>
      <c r="M15" s="104">
        <v>44410</v>
      </c>
      <c r="N15" s="104">
        <v>44424</v>
      </c>
      <c r="O15" s="53">
        <v>44417</v>
      </c>
      <c r="P15" s="104"/>
      <c r="Q15" s="104" t="str">
        <f t="shared" ca="1" si="0"/>
        <v>Atrasado</v>
      </c>
      <c r="R15" s="95" t="s">
        <v>227</v>
      </c>
    </row>
    <row r="16" spans="2:23" ht="42.75" x14ac:dyDescent="0.25">
      <c r="B16" s="107">
        <v>13</v>
      </c>
      <c r="C16" s="118" t="s">
        <v>44</v>
      </c>
      <c r="D16" s="103" t="s">
        <v>115</v>
      </c>
      <c r="E16" s="103" t="s">
        <v>249</v>
      </c>
      <c r="F16" s="104" t="s">
        <v>42</v>
      </c>
      <c r="G16" s="104" t="s">
        <v>42</v>
      </c>
      <c r="H16" s="104" t="s">
        <v>42</v>
      </c>
      <c r="I16" s="104" t="s">
        <v>42</v>
      </c>
      <c r="J16" s="104" t="s">
        <v>42</v>
      </c>
      <c r="K16" s="105" t="s">
        <v>42</v>
      </c>
      <c r="L16" s="105" t="s">
        <v>42</v>
      </c>
      <c r="M16" s="104">
        <v>44477</v>
      </c>
      <c r="N16" s="104">
        <v>44494</v>
      </c>
      <c r="O16" s="104">
        <v>44477</v>
      </c>
      <c r="P16" s="104"/>
      <c r="Q16" s="104" t="str">
        <f t="shared" ca="1" si="0"/>
        <v>Atrasado</v>
      </c>
      <c r="R16" s="95"/>
    </row>
    <row r="17" spans="2:18" ht="60" x14ac:dyDescent="0.25">
      <c r="B17" s="107">
        <v>14</v>
      </c>
      <c r="C17" s="118" t="s">
        <v>99</v>
      </c>
      <c r="D17" s="103" t="s">
        <v>116</v>
      </c>
      <c r="E17" s="103" t="s">
        <v>104</v>
      </c>
      <c r="F17" s="104" t="s">
        <v>42</v>
      </c>
      <c r="G17" s="104" t="s">
        <v>42</v>
      </c>
      <c r="H17" s="104" t="s">
        <v>42</v>
      </c>
      <c r="I17" s="104" t="s">
        <v>42</v>
      </c>
      <c r="J17" s="104" t="s">
        <v>42</v>
      </c>
      <c r="K17" s="105" t="s">
        <v>42</v>
      </c>
      <c r="L17" s="105" t="s">
        <v>42</v>
      </c>
      <c r="M17" s="104">
        <v>44453</v>
      </c>
      <c r="N17" s="104">
        <v>44466</v>
      </c>
      <c r="O17" s="104">
        <v>44391</v>
      </c>
      <c r="P17" s="104"/>
      <c r="Q17" s="104" t="str">
        <f t="shared" ca="1" si="0"/>
        <v>Atrasado</v>
      </c>
      <c r="R17" s="95" t="s">
        <v>250</v>
      </c>
    </row>
    <row r="18" spans="2:18" ht="30" x14ac:dyDescent="0.25">
      <c r="B18" s="107">
        <v>15</v>
      </c>
      <c r="C18" s="118" t="s">
        <v>100</v>
      </c>
      <c r="D18" s="103" t="s">
        <v>104</v>
      </c>
      <c r="E18" s="103" t="s">
        <v>104</v>
      </c>
      <c r="F18" s="104" t="s">
        <v>42</v>
      </c>
      <c r="G18" s="104" t="s">
        <v>42</v>
      </c>
      <c r="H18" s="104" t="s">
        <v>42</v>
      </c>
      <c r="I18" s="104" t="s">
        <v>42</v>
      </c>
      <c r="J18" s="104" t="s">
        <v>42</v>
      </c>
      <c r="K18" s="105" t="s">
        <v>42</v>
      </c>
      <c r="L18" s="105" t="s">
        <v>42</v>
      </c>
      <c r="M18" s="104">
        <v>44477</v>
      </c>
      <c r="N18" s="104">
        <v>44494</v>
      </c>
      <c r="O18" s="104"/>
      <c r="P18" s="104"/>
      <c r="Q18" s="104" t="str">
        <f t="shared" ca="1" si="0"/>
        <v>Atrasado</v>
      </c>
      <c r="R18" s="95"/>
    </row>
    <row r="19" spans="2:18" ht="30" x14ac:dyDescent="0.25">
      <c r="B19" s="107">
        <v>16</v>
      </c>
      <c r="C19" s="118" t="s">
        <v>101</v>
      </c>
      <c r="D19" s="103" t="s">
        <v>104</v>
      </c>
      <c r="E19" s="103" t="s">
        <v>104</v>
      </c>
      <c r="F19" s="104" t="s">
        <v>42</v>
      </c>
      <c r="G19" s="104" t="s">
        <v>42</v>
      </c>
      <c r="H19" s="104" t="s">
        <v>42</v>
      </c>
      <c r="I19" s="104" t="s">
        <v>42</v>
      </c>
      <c r="J19" s="104" t="s">
        <v>42</v>
      </c>
      <c r="K19" s="104" t="s">
        <v>42</v>
      </c>
      <c r="L19" s="104" t="s">
        <v>42</v>
      </c>
      <c r="M19" s="104">
        <v>44463</v>
      </c>
      <c r="N19" s="104">
        <v>44477</v>
      </c>
      <c r="O19" s="104">
        <v>44477</v>
      </c>
      <c r="P19" s="104"/>
      <c r="Q19" s="104" t="str">
        <f t="shared" ca="1" si="0"/>
        <v>Atrasado</v>
      </c>
      <c r="R19" s="95"/>
    </row>
    <row r="20" spans="2:18" ht="30" x14ac:dyDescent="0.25">
      <c r="B20" s="107">
        <v>17</v>
      </c>
      <c r="C20" s="118" t="s">
        <v>102</v>
      </c>
      <c r="D20" s="103" t="s">
        <v>104</v>
      </c>
      <c r="E20" s="103" t="s">
        <v>104</v>
      </c>
      <c r="F20" s="104" t="s">
        <v>42</v>
      </c>
      <c r="G20" s="104" t="s">
        <v>42</v>
      </c>
      <c r="H20" s="104" t="s">
        <v>42</v>
      </c>
      <c r="I20" s="104" t="s">
        <v>42</v>
      </c>
      <c r="J20" s="104" t="s">
        <v>42</v>
      </c>
      <c r="K20" s="104" t="s">
        <v>42</v>
      </c>
      <c r="L20" s="104" t="s">
        <v>42</v>
      </c>
      <c r="M20" s="104">
        <v>44494</v>
      </c>
      <c r="N20" s="104">
        <v>44516</v>
      </c>
      <c r="O20" s="104"/>
      <c r="P20" s="104"/>
      <c r="Q20" s="104" t="str">
        <f t="shared" ca="1" si="0"/>
        <v>Iniciar Acompanhamento</v>
      </c>
      <c r="R20" s="95"/>
    </row>
    <row r="21" spans="2:18" ht="40.5" customHeight="1" x14ac:dyDescent="0.25">
      <c r="B21" s="107"/>
      <c r="C21" s="118" t="s">
        <v>245</v>
      </c>
      <c r="D21" s="103"/>
      <c r="E21" s="103" t="s">
        <v>104</v>
      </c>
      <c r="F21" s="104"/>
      <c r="G21" s="104"/>
      <c r="H21" s="104"/>
      <c r="I21" s="104"/>
      <c r="J21" s="104"/>
      <c r="K21" s="104"/>
      <c r="L21" s="104"/>
      <c r="M21" s="104">
        <v>44477</v>
      </c>
      <c r="N21" s="104">
        <v>44494</v>
      </c>
      <c r="O21" s="104">
        <v>44477</v>
      </c>
      <c r="P21" s="104"/>
      <c r="Q21" s="104" t="str">
        <f t="shared" ca="1" si="0"/>
        <v>Atrasado</v>
      </c>
      <c r="R21" s="95" t="s">
        <v>266</v>
      </c>
    </row>
    <row r="22" spans="2:18" ht="85.5" x14ac:dyDescent="0.25">
      <c r="B22" s="107">
        <v>18</v>
      </c>
      <c r="C22" s="118" t="s">
        <v>239</v>
      </c>
      <c r="D22" s="103" t="s">
        <v>98</v>
      </c>
      <c r="E22" s="103" t="s">
        <v>116</v>
      </c>
      <c r="F22" s="104" t="s">
        <v>42</v>
      </c>
      <c r="G22" s="104" t="s">
        <v>42</v>
      </c>
      <c r="H22" s="104" t="s">
        <v>42</v>
      </c>
      <c r="I22" s="104" t="s">
        <v>42</v>
      </c>
      <c r="J22" s="104" t="s">
        <v>42</v>
      </c>
      <c r="K22" s="104" t="s">
        <v>42</v>
      </c>
      <c r="L22" s="104" t="s">
        <v>42</v>
      </c>
      <c r="M22" s="104">
        <v>44456</v>
      </c>
      <c r="N22" s="104">
        <v>44474</v>
      </c>
      <c r="O22" s="104">
        <v>44456</v>
      </c>
      <c r="P22" s="104"/>
      <c r="Q22" s="104" t="str">
        <f t="shared" ca="1" si="0"/>
        <v>Atrasado</v>
      </c>
      <c r="R22" s="95" t="s">
        <v>251</v>
      </c>
    </row>
    <row r="23" spans="2:18" ht="42.75" x14ac:dyDescent="0.25">
      <c r="B23" s="107">
        <v>19</v>
      </c>
      <c r="C23" s="118" t="s">
        <v>202</v>
      </c>
      <c r="D23" s="103"/>
      <c r="E23" s="103" t="s">
        <v>78</v>
      </c>
      <c r="F23" s="106"/>
      <c r="G23" s="104"/>
      <c r="H23" s="104"/>
      <c r="I23" s="104"/>
      <c r="J23" s="104"/>
      <c r="K23" s="105"/>
      <c r="L23" s="105"/>
      <c r="M23" s="104">
        <v>44351</v>
      </c>
      <c r="N23" s="104">
        <v>44368</v>
      </c>
      <c r="O23" s="104">
        <v>44295</v>
      </c>
      <c r="P23" s="104">
        <v>44372</v>
      </c>
      <c r="Q23" s="104" t="str">
        <f t="shared" ca="1" si="0"/>
        <v>Concluído</v>
      </c>
      <c r="R23" s="19"/>
    </row>
    <row r="24" spans="2:18" ht="45" x14ac:dyDescent="0.25">
      <c r="B24" s="107">
        <v>20</v>
      </c>
      <c r="C24" s="118" t="s">
        <v>240</v>
      </c>
      <c r="D24" s="103"/>
      <c r="E24" s="103" t="s">
        <v>243</v>
      </c>
      <c r="F24" s="106"/>
      <c r="G24" s="104"/>
      <c r="H24" s="104"/>
      <c r="I24" s="104"/>
      <c r="J24" s="104"/>
      <c r="K24" s="105"/>
      <c r="L24" s="105"/>
      <c r="M24" s="104">
        <v>44454</v>
      </c>
      <c r="N24" s="104">
        <v>44498</v>
      </c>
      <c r="O24" s="104">
        <v>44454</v>
      </c>
      <c r="P24" s="104"/>
      <c r="Q24" s="104" t="str">
        <f ca="1">IF(C24="","",IF(M24="","Não há prazo",IF(OR(AND(M24="",N24=""),$Q$2&lt;M24),"Não Iniciado",IF(AND(P24&lt;&gt;"",P24&lt;=N24),"Concluído",IF(P24&gt;N24,"Concluído",IF(OR(O24&gt;N24,AND(N24&lt;$Q$2,P24="")),"Atrasado",IF(P24="",IF(AND($Q$2&gt;=M24,O24=""),"Iniciar Acompanhamento",IF(O24&lt;=N24,"Em Andamento",)))))))))</f>
        <v>Em Andamento</v>
      </c>
      <c r="R24" s="95" t="s">
        <v>265</v>
      </c>
    </row>
    <row r="25" spans="2:18" ht="105" x14ac:dyDescent="0.25">
      <c r="B25" s="107">
        <v>21</v>
      </c>
      <c r="C25" s="118" t="s">
        <v>241</v>
      </c>
      <c r="D25" s="103"/>
      <c r="E25" s="103" t="s">
        <v>243</v>
      </c>
      <c r="F25" s="106"/>
      <c r="G25" s="104"/>
      <c r="H25" s="104"/>
      <c r="I25" s="104"/>
      <c r="J25" s="104"/>
      <c r="K25" s="105"/>
      <c r="L25" s="105"/>
      <c r="M25" s="104">
        <v>44454</v>
      </c>
      <c r="N25" s="104">
        <v>44498</v>
      </c>
      <c r="O25" s="104">
        <v>44454</v>
      </c>
      <c r="P25" s="104"/>
      <c r="Q25" s="104" t="str">
        <f t="shared" ca="1" si="0"/>
        <v>Em Andamento</v>
      </c>
      <c r="R25" s="95" t="s">
        <v>252</v>
      </c>
    </row>
    <row r="26" spans="2:18" ht="42.75" x14ac:dyDescent="0.25">
      <c r="B26" s="107">
        <v>22</v>
      </c>
      <c r="C26" s="118" t="s">
        <v>242</v>
      </c>
      <c r="D26" s="103"/>
      <c r="E26" s="103" t="s">
        <v>244</v>
      </c>
      <c r="F26" s="106"/>
      <c r="G26" s="104"/>
      <c r="H26" s="104"/>
      <c r="I26" s="104"/>
      <c r="J26" s="104"/>
      <c r="K26" s="105"/>
      <c r="L26" s="105"/>
      <c r="M26" s="104">
        <v>44477</v>
      </c>
      <c r="N26" s="104">
        <v>44514</v>
      </c>
      <c r="O26" s="104"/>
      <c r="P26" s="104"/>
      <c r="Q26" s="104" t="str">
        <f t="shared" ca="1" si="0"/>
        <v>Iniciar Acompanhamento</v>
      </c>
      <c r="R26" s="95"/>
    </row>
    <row r="27" spans="2:18" x14ac:dyDescent="0.25"/>
    <row r="28" spans="2:18" x14ac:dyDescent="0.25"/>
    <row r="29" spans="2:18" x14ac:dyDescent="0.25"/>
    <row r="30" spans="2:18" x14ac:dyDescent="0.25"/>
    <row r="31" spans="2:18" x14ac:dyDescent="0.25"/>
    <row r="32" spans="2:18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</sheetData>
  <autoFilter ref="B3:Q26" xr:uid="{00000000-0009-0000-0000-00000B000000}"/>
  <mergeCells count="3">
    <mergeCell ref="M2:N2"/>
    <mergeCell ref="O2:P2"/>
    <mergeCell ref="F2:K2"/>
  </mergeCells>
  <conditionalFormatting sqref="Q4:Q26">
    <cfRule type="containsText" dxfId="4" priority="1" operator="containsText" text="Não Iniciado">
      <formula>NOT(ISERROR(SEARCH("Não Iniciado",Q4)))</formula>
    </cfRule>
    <cfRule type="containsText" dxfId="3" priority="2" operator="containsText" text="Em Andamento">
      <formula>NOT(ISERROR(SEARCH("Em Andamento",Q4)))</formula>
    </cfRule>
    <cfRule type="containsText" dxfId="2" priority="3" operator="containsText" text="Iniciar Acompanhamento">
      <formula>NOT(ISERROR(SEARCH("Iniciar Acompanhamento",Q4)))</formula>
    </cfRule>
    <cfRule type="containsText" dxfId="1" priority="4" operator="containsText" text="Atrasado">
      <formula>NOT(ISERROR(SEARCH("Atrasado",Q4)))</formula>
    </cfRule>
    <cfRule type="containsText" dxfId="0" priority="5" operator="containsText" text="Concluído">
      <formula>NOT(ISERROR(SEARCH("Concluído",Q4)))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55"/>
  <sheetViews>
    <sheetView showGridLines="0" zoomScale="87" zoomScaleNormal="87" workbookViewId="0"/>
  </sheetViews>
  <sheetFormatPr defaultColWidth="0" defaultRowHeight="15" x14ac:dyDescent="0.25"/>
  <cols>
    <col min="1" max="1" width="25.7109375" customWidth="1"/>
    <col min="2" max="2" width="37" style="3" customWidth="1"/>
    <col min="3" max="3" width="39.28515625" style="3" customWidth="1"/>
    <col min="4" max="4" width="36.85546875" style="3" customWidth="1"/>
    <col min="5" max="5" width="29.42578125" style="3" customWidth="1"/>
    <col min="6" max="6" width="28.5703125" style="3" customWidth="1"/>
    <col min="7" max="7" width="28.7109375" style="3" customWidth="1"/>
    <col min="8" max="8" width="18.85546875" style="3" customWidth="1"/>
    <col min="9" max="9" width="16.28515625" style="3" customWidth="1"/>
    <col min="10" max="16384" width="9.140625" hidden="1"/>
  </cols>
  <sheetData>
    <row r="1" spans="1:9" x14ac:dyDescent="0.25">
      <c r="F1" s="16"/>
      <c r="G1" s="16"/>
    </row>
    <row r="2" spans="1:9" x14ac:dyDescent="0.25">
      <c r="F2" s="16"/>
      <c r="G2" s="16"/>
    </row>
    <row r="3" spans="1:9" x14ac:dyDescent="0.25">
      <c r="F3" s="16"/>
      <c r="G3" s="16"/>
    </row>
    <row r="5" spans="1:9" ht="15" customHeight="1" x14ac:dyDescent="0.25">
      <c r="A5" s="214" t="s">
        <v>20</v>
      </c>
      <c r="B5" s="214"/>
      <c r="C5" s="214"/>
      <c r="D5" s="214"/>
      <c r="E5" s="214"/>
      <c r="F5" s="214"/>
      <c r="G5" s="214"/>
      <c r="H5" s="214"/>
      <c r="I5" s="214"/>
    </row>
    <row r="6" spans="1:9" ht="45.75" customHeight="1" x14ac:dyDescent="0.25">
      <c r="A6" s="17" t="s">
        <v>2</v>
      </c>
      <c r="B6" s="17" t="s">
        <v>59</v>
      </c>
      <c r="C6" s="17" t="s">
        <v>52</v>
      </c>
      <c r="D6" s="17" t="s">
        <v>21</v>
      </c>
      <c r="E6" s="17" t="s">
        <v>53</v>
      </c>
      <c r="F6" s="17" t="s">
        <v>54</v>
      </c>
      <c r="G6" s="17" t="s">
        <v>55</v>
      </c>
      <c r="H6" s="17" t="s">
        <v>56</v>
      </c>
      <c r="I6" s="17" t="s">
        <v>57</v>
      </c>
    </row>
    <row r="7" spans="1:9" ht="45" customHeight="1" x14ac:dyDescent="0.25">
      <c r="A7" s="215" t="s">
        <v>58</v>
      </c>
      <c r="B7" s="22" t="s">
        <v>77</v>
      </c>
      <c r="C7" s="38" t="s">
        <v>60</v>
      </c>
      <c r="D7" s="38" t="s">
        <v>61</v>
      </c>
      <c r="E7" s="38" t="s">
        <v>62</v>
      </c>
      <c r="F7" s="39" t="s">
        <v>63</v>
      </c>
      <c r="G7" s="40" t="s">
        <v>27</v>
      </c>
      <c r="H7" s="38" t="s">
        <v>64</v>
      </c>
      <c r="I7" s="38" t="s">
        <v>65</v>
      </c>
    </row>
    <row r="8" spans="1:9" ht="45" customHeight="1" x14ac:dyDescent="0.25">
      <c r="A8" s="216"/>
      <c r="B8" s="22"/>
      <c r="C8" s="38" t="s">
        <v>66</v>
      </c>
      <c r="D8" s="38" t="s">
        <v>67</v>
      </c>
      <c r="E8" s="39">
        <v>0.85</v>
      </c>
      <c r="F8" s="39" t="s">
        <v>63</v>
      </c>
      <c r="G8" s="40" t="s">
        <v>27</v>
      </c>
      <c r="H8" s="38" t="s">
        <v>64</v>
      </c>
      <c r="I8" s="38" t="s">
        <v>65</v>
      </c>
    </row>
    <row r="9" spans="1:9" ht="45" customHeight="1" x14ac:dyDescent="0.25">
      <c r="A9" s="215" t="s">
        <v>68</v>
      </c>
      <c r="B9" s="22"/>
      <c r="C9" s="38" t="s">
        <v>69</v>
      </c>
      <c r="D9" s="38" t="s">
        <v>71</v>
      </c>
      <c r="E9" s="39">
        <v>0.85</v>
      </c>
      <c r="F9" s="39" t="s">
        <v>72</v>
      </c>
      <c r="G9" s="40" t="s">
        <v>73</v>
      </c>
      <c r="H9" s="38" t="s">
        <v>64</v>
      </c>
      <c r="I9" s="38" t="s">
        <v>65</v>
      </c>
    </row>
    <row r="10" spans="1:9" ht="45" customHeight="1" x14ac:dyDescent="0.25">
      <c r="A10" s="216"/>
      <c r="B10" s="22"/>
      <c r="C10" s="2" t="s">
        <v>70</v>
      </c>
      <c r="D10" s="38" t="s">
        <v>76</v>
      </c>
      <c r="E10" s="39">
        <v>0.9</v>
      </c>
      <c r="F10" s="41" t="s">
        <v>75</v>
      </c>
      <c r="G10" s="42" t="s">
        <v>74</v>
      </c>
      <c r="H10" s="38" t="s">
        <v>64</v>
      </c>
      <c r="I10" s="38" t="s">
        <v>65</v>
      </c>
    </row>
    <row r="11" spans="1:9" ht="45" customHeight="1" x14ac:dyDescent="0.25">
      <c r="A11" s="28"/>
      <c r="B11" s="22"/>
      <c r="C11" s="25"/>
      <c r="D11" s="22"/>
      <c r="E11" s="22"/>
      <c r="F11" s="24"/>
      <c r="G11" s="23"/>
      <c r="H11" s="2"/>
      <c r="I11" s="23"/>
    </row>
    <row r="12" spans="1:9" ht="45" customHeight="1" x14ac:dyDescent="0.25">
      <c r="A12" s="28"/>
      <c r="B12" s="22"/>
      <c r="C12" s="22"/>
      <c r="D12" s="22"/>
      <c r="E12" s="22"/>
      <c r="F12" s="24"/>
      <c r="G12" s="24"/>
      <c r="H12" s="22"/>
      <c r="I12" s="23"/>
    </row>
    <row r="13" spans="1:9" ht="45" customHeight="1" x14ac:dyDescent="0.25">
      <c r="A13" s="27"/>
      <c r="B13" s="22"/>
      <c r="C13" s="22"/>
      <c r="D13" s="23"/>
      <c r="E13" s="22"/>
      <c r="F13" s="24"/>
      <c r="G13" s="24"/>
      <c r="H13" s="22"/>
      <c r="I13" s="23"/>
    </row>
    <row r="14" spans="1:9" ht="45" customHeight="1" x14ac:dyDescent="0.25">
      <c r="A14" s="27"/>
      <c r="B14" s="22"/>
      <c r="C14" s="22"/>
      <c r="D14" s="23"/>
      <c r="E14" s="22"/>
      <c r="F14" s="24"/>
      <c r="G14" s="24"/>
      <c r="H14" s="22"/>
      <c r="I14" s="23"/>
    </row>
    <row r="15" spans="1:9" ht="45" customHeight="1" x14ac:dyDescent="0.25">
      <c r="A15" s="27"/>
      <c r="B15" s="22"/>
      <c r="C15" s="22"/>
      <c r="D15" s="23"/>
      <c r="E15" s="22"/>
      <c r="F15" s="24"/>
      <c r="G15" s="24"/>
      <c r="H15" s="22"/>
      <c r="I15" s="23"/>
    </row>
    <row r="16" spans="1:9" ht="45" customHeight="1" x14ac:dyDescent="0.25">
      <c r="A16" s="27"/>
      <c r="B16" s="22"/>
      <c r="C16" s="22"/>
      <c r="D16" s="23"/>
      <c r="E16" s="22"/>
      <c r="F16" s="24"/>
      <c r="G16" s="24"/>
      <c r="H16" s="22"/>
      <c r="I16" s="23"/>
    </row>
    <row r="17" spans="1:16" ht="45" customHeight="1" x14ac:dyDescent="0.25">
      <c r="A17" s="27"/>
      <c r="B17" s="22"/>
      <c r="C17" s="22"/>
      <c r="D17" s="23"/>
      <c r="E17" s="22"/>
      <c r="F17" s="24"/>
      <c r="G17" s="23"/>
      <c r="H17" s="22"/>
      <c r="I17" s="23"/>
    </row>
    <row r="18" spans="1:16" ht="45" customHeight="1" x14ac:dyDescent="0.25">
      <c r="A18" s="27"/>
      <c r="B18" s="22"/>
      <c r="C18" s="22"/>
      <c r="D18" s="23"/>
      <c r="E18" s="22"/>
      <c r="F18" s="24"/>
      <c r="G18" s="23"/>
      <c r="H18" s="22"/>
      <c r="I18" s="23"/>
    </row>
    <row r="19" spans="1:16" ht="45" customHeight="1" x14ac:dyDescent="0.25">
      <c r="A19" s="27"/>
      <c r="B19" s="22"/>
      <c r="C19" s="22"/>
      <c r="D19" s="23"/>
      <c r="E19" s="22"/>
      <c r="F19" s="24"/>
      <c r="G19" s="37"/>
      <c r="H19" s="22"/>
      <c r="I19" s="23"/>
    </row>
    <row r="20" spans="1:16" ht="45" customHeight="1" x14ac:dyDescent="0.25">
      <c r="A20" s="27"/>
      <c r="B20" s="22"/>
      <c r="C20" s="22"/>
      <c r="D20" s="23"/>
      <c r="E20" s="22"/>
      <c r="F20" s="24"/>
      <c r="G20" s="24"/>
      <c r="H20" s="22"/>
      <c r="I20" s="23"/>
    </row>
    <row r="21" spans="1:16" ht="45" customHeight="1" x14ac:dyDescent="0.25">
      <c r="A21" s="27"/>
      <c r="B21" s="22"/>
      <c r="C21" s="22"/>
      <c r="D21" s="31"/>
      <c r="E21" s="30"/>
      <c r="F21" s="32"/>
      <c r="G21" s="33"/>
      <c r="H21" s="30"/>
      <c r="I21" s="31"/>
    </row>
    <row r="22" spans="1:16" ht="45" customHeight="1" x14ac:dyDescent="0.25">
      <c r="A22" s="27"/>
      <c r="B22" s="22"/>
      <c r="C22" s="22"/>
      <c r="D22" s="31"/>
      <c r="E22" s="30"/>
      <c r="F22" s="32"/>
      <c r="G22" s="33"/>
      <c r="H22" s="30"/>
      <c r="I22" s="31"/>
    </row>
    <row r="23" spans="1:16" ht="45" customHeight="1" x14ac:dyDescent="0.25">
      <c r="A23" s="27"/>
      <c r="B23" s="22"/>
      <c r="C23" s="22"/>
      <c r="D23" s="31"/>
      <c r="E23" s="30"/>
      <c r="F23" s="32"/>
      <c r="G23" s="33"/>
      <c r="H23" s="30"/>
      <c r="I23" s="31"/>
    </row>
    <row r="24" spans="1:16" ht="45" customHeight="1" x14ac:dyDescent="0.25">
      <c r="A24" s="27"/>
      <c r="B24" s="22"/>
      <c r="C24" s="22"/>
      <c r="D24" s="31"/>
      <c r="E24" s="30"/>
      <c r="F24" s="32"/>
      <c r="G24" s="33"/>
      <c r="H24" s="30"/>
      <c r="I24" s="31"/>
    </row>
    <row r="25" spans="1:16" ht="45" customHeight="1" x14ac:dyDescent="0.25">
      <c r="A25" s="27"/>
      <c r="B25" s="22"/>
      <c r="C25" s="22"/>
      <c r="D25" s="31"/>
      <c r="E25" s="22"/>
      <c r="F25" s="32"/>
      <c r="G25" s="33"/>
      <c r="H25" s="30"/>
      <c r="I25" s="31"/>
    </row>
    <row r="26" spans="1:16" ht="45" customHeight="1" x14ac:dyDescent="0.25">
      <c r="A26" s="27"/>
      <c r="B26" s="22"/>
      <c r="C26" s="22"/>
      <c r="D26" s="31"/>
      <c r="E26" s="30"/>
      <c r="F26" s="32"/>
      <c r="G26" s="31"/>
      <c r="H26" s="30"/>
      <c r="I26" s="31"/>
    </row>
    <row r="27" spans="1:16" ht="45" customHeight="1" x14ac:dyDescent="0.25">
      <c r="A27" s="27"/>
      <c r="B27" s="22"/>
      <c r="C27" s="22"/>
      <c r="D27" s="23"/>
      <c r="E27" s="22"/>
      <c r="F27" s="24"/>
      <c r="G27" s="37"/>
      <c r="H27" s="22"/>
      <c r="I27" s="23"/>
    </row>
    <row r="28" spans="1:16" ht="45" customHeight="1" x14ac:dyDescent="0.25">
      <c r="A28" s="27"/>
      <c r="B28" s="22"/>
      <c r="C28" s="30"/>
      <c r="D28" s="30"/>
      <c r="E28" s="30"/>
      <c r="F28" s="30"/>
      <c r="G28" s="33"/>
      <c r="H28" s="32"/>
      <c r="I28" s="32"/>
      <c r="J28" s="29"/>
      <c r="K28" s="213"/>
      <c r="L28" s="213"/>
      <c r="M28" s="19"/>
      <c r="N28" s="19"/>
      <c r="O28" s="213" t="s">
        <v>29</v>
      </c>
      <c r="P28" s="213"/>
    </row>
    <row r="29" spans="1:16" ht="45" customHeight="1" x14ac:dyDescent="0.25">
      <c r="A29" s="27"/>
      <c r="B29" s="22"/>
      <c r="C29" s="30"/>
      <c r="D29" s="30"/>
      <c r="E29" s="30"/>
      <c r="F29" s="30"/>
      <c r="G29" s="33"/>
      <c r="H29" s="34"/>
      <c r="I29" s="32"/>
    </row>
    <row r="30" spans="1:16" ht="45" customHeight="1" x14ac:dyDescent="0.25">
      <c r="A30" s="27"/>
      <c r="B30" s="22"/>
      <c r="C30" s="22"/>
      <c r="D30" s="23"/>
      <c r="E30" s="22"/>
      <c r="F30" s="24"/>
      <c r="G30" s="33"/>
      <c r="H30" s="23"/>
      <c r="I30" s="22"/>
      <c r="K30" t="s">
        <v>30</v>
      </c>
    </row>
    <row r="31" spans="1:16" ht="45" customHeight="1" x14ac:dyDescent="0.25">
      <c r="A31" s="27"/>
      <c r="B31" s="22"/>
      <c r="C31" s="22"/>
      <c r="D31" s="23"/>
      <c r="E31" s="22"/>
      <c r="F31" s="24"/>
      <c r="G31" s="33"/>
      <c r="H31" s="23"/>
      <c r="I31" s="22"/>
      <c r="J31" t="s">
        <v>31</v>
      </c>
      <c r="K31" t="s">
        <v>30</v>
      </c>
    </row>
    <row r="32" spans="1:16" ht="45" customHeight="1" x14ac:dyDescent="0.25">
      <c r="A32" s="27"/>
      <c r="B32" s="22"/>
      <c r="C32" s="22"/>
      <c r="D32" s="23"/>
      <c r="E32" s="22"/>
      <c r="F32" s="24"/>
      <c r="G32" s="23"/>
      <c r="H32" s="2"/>
      <c r="I32" s="22"/>
      <c r="K32" t="s">
        <v>28</v>
      </c>
      <c r="L32" t="s">
        <v>32</v>
      </c>
    </row>
    <row r="33" spans="1:12" ht="45" customHeight="1" x14ac:dyDescent="0.25">
      <c r="A33" s="27"/>
      <c r="B33" s="22"/>
      <c r="C33" s="22"/>
      <c r="D33" s="23"/>
      <c r="E33" s="22"/>
      <c r="F33" s="24"/>
      <c r="G33" s="23"/>
      <c r="H33" s="2"/>
      <c r="I33" s="22"/>
      <c r="J33" t="s">
        <v>31</v>
      </c>
      <c r="K33" t="s">
        <v>31</v>
      </c>
      <c r="L33" t="s">
        <v>32</v>
      </c>
    </row>
    <row r="34" spans="1:12" ht="45" customHeight="1" x14ac:dyDescent="0.25">
      <c r="A34" s="27"/>
      <c r="B34" s="22"/>
      <c r="C34" s="22"/>
      <c r="D34" s="23"/>
      <c r="E34" s="22"/>
      <c r="F34" s="24"/>
      <c r="G34" s="23"/>
      <c r="H34" s="2"/>
      <c r="I34" s="22"/>
      <c r="J34" t="s">
        <v>28</v>
      </c>
      <c r="L34" t="s">
        <v>32</v>
      </c>
    </row>
    <row r="35" spans="1:12" ht="45" customHeight="1" x14ac:dyDescent="0.25">
      <c r="A35" s="27"/>
      <c r="B35" s="22"/>
      <c r="C35" s="22"/>
      <c r="D35" s="23"/>
      <c r="E35" s="22"/>
      <c r="F35" s="24"/>
      <c r="G35" s="23"/>
      <c r="H35" s="2"/>
      <c r="I35" s="22"/>
      <c r="K35" t="s">
        <v>28</v>
      </c>
      <c r="L35" t="s">
        <v>32</v>
      </c>
    </row>
    <row r="36" spans="1:12" ht="45" customHeight="1" x14ac:dyDescent="0.25">
      <c r="A36" s="27"/>
      <c r="B36" s="22"/>
      <c r="C36" s="22"/>
      <c r="D36" s="23"/>
      <c r="E36" s="22"/>
      <c r="F36" s="24"/>
      <c r="G36" s="23"/>
      <c r="H36" s="2"/>
      <c r="I36" s="22"/>
      <c r="J36" t="s">
        <v>28</v>
      </c>
      <c r="L36" t="s">
        <v>32</v>
      </c>
    </row>
    <row r="37" spans="1:12" ht="45" customHeight="1" x14ac:dyDescent="0.25">
      <c r="A37" s="27"/>
      <c r="B37" s="22"/>
      <c r="C37" s="22"/>
      <c r="D37" s="23"/>
      <c r="E37" s="22"/>
      <c r="F37" s="24"/>
      <c r="G37" s="23"/>
      <c r="H37" s="2"/>
      <c r="I37" s="22"/>
      <c r="K37" t="s">
        <v>28</v>
      </c>
      <c r="L37" t="s">
        <v>32</v>
      </c>
    </row>
    <row r="38" spans="1:12" ht="45" customHeight="1" x14ac:dyDescent="0.25">
      <c r="A38" s="27"/>
      <c r="B38" s="22"/>
      <c r="C38" s="22"/>
      <c r="D38" s="23"/>
      <c r="E38" s="22"/>
      <c r="F38" s="24"/>
      <c r="G38" s="23"/>
      <c r="H38" s="2"/>
      <c r="I38" s="22"/>
      <c r="K38" t="s">
        <v>28</v>
      </c>
      <c r="L38" t="s">
        <v>32</v>
      </c>
    </row>
    <row r="39" spans="1:12" ht="45" customHeight="1" x14ac:dyDescent="0.25">
      <c r="A39" s="27"/>
      <c r="B39" s="22"/>
      <c r="C39" s="22"/>
      <c r="D39" s="23"/>
      <c r="E39" s="22"/>
      <c r="F39" s="24"/>
      <c r="G39" s="23"/>
      <c r="H39" s="2"/>
      <c r="I39" s="22"/>
    </row>
    <row r="40" spans="1:12" ht="45" customHeight="1" x14ac:dyDescent="0.25">
      <c r="A40" s="27"/>
      <c r="B40" s="22"/>
      <c r="C40" s="22"/>
      <c r="D40" s="23"/>
      <c r="E40" s="22"/>
      <c r="F40" s="24"/>
      <c r="G40" s="23"/>
      <c r="H40" s="2"/>
      <c r="I40" s="22"/>
    </row>
    <row r="41" spans="1:12" ht="45" customHeight="1" x14ac:dyDescent="0.25">
      <c r="A41" s="27"/>
      <c r="B41" s="22"/>
      <c r="C41" s="22"/>
      <c r="D41" s="23"/>
      <c r="E41" s="22"/>
      <c r="F41" s="24"/>
      <c r="G41" s="23"/>
      <c r="H41" s="2"/>
      <c r="I41" s="22"/>
    </row>
    <row r="42" spans="1:12" x14ac:dyDescent="0.25">
      <c r="A42" s="25"/>
      <c r="B42" s="26"/>
      <c r="C42" s="26"/>
      <c r="D42" s="26"/>
      <c r="E42" s="26"/>
      <c r="F42" s="26"/>
      <c r="G42" s="26"/>
      <c r="H42" s="26"/>
      <c r="I42" s="26"/>
    </row>
    <row r="43" spans="1:12" x14ac:dyDescent="0.25">
      <c r="A43" s="25"/>
      <c r="B43" s="26"/>
      <c r="C43" s="26"/>
      <c r="D43" s="26"/>
      <c r="E43" s="26"/>
      <c r="F43" s="26"/>
      <c r="G43" s="26"/>
      <c r="H43" s="26"/>
      <c r="I43" s="26"/>
    </row>
    <row r="44" spans="1:12" x14ac:dyDescent="0.25">
      <c r="A44" s="25"/>
      <c r="B44" s="26"/>
      <c r="C44" s="26"/>
      <c r="D44" s="26"/>
      <c r="E44" s="26"/>
      <c r="F44" s="26"/>
      <c r="G44" s="26"/>
      <c r="H44" s="26"/>
      <c r="I44" s="26"/>
    </row>
    <row r="45" spans="1:12" x14ac:dyDescent="0.25">
      <c r="A45" s="25"/>
      <c r="B45" s="26"/>
      <c r="C45" s="26"/>
      <c r="D45" s="26"/>
      <c r="E45" s="26"/>
      <c r="F45" s="26"/>
      <c r="G45" s="26"/>
      <c r="H45" s="26"/>
      <c r="I45" s="26"/>
    </row>
    <row r="46" spans="1:12" x14ac:dyDescent="0.25">
      <c r="A46" s="25"/>
      <c r="B46" s="26"/>
      <c r="C46" s="26"/>
      <c r="D46" s="26"/>
      <c r="E46" s="26"/>
      <c r="F46" s="26"/>
      <c r="G46" s="26"/>
      <c r="H46" s="26"/>
      <c r="I46" s="26"/>
    </row>
    <row r="47" spans="1:12" x14ac:dyDescent="0.25">
      <c r="A47" s="21"/>
    </row>
    <row r="48" spans="1:12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</sheetData>
  <autoFilter ref="A6:A41" xr:uid="{00000000-0009-0000-0000-000017000000}"/>
  <mergeCells count="5">
    <mergeCell ref="K28:L28"/>
    <mergeCell ref="O28:P28"/>
    <mergeCell ref="A5:I5"/>
    <mergeCell ref="A7:A8"/>
    <mergeCell ref="A9:A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A8AD-4A24-4E8B-8496-E83DA80EFF0A}">
  <dimension ref="B1:F198"/>
  <sheetViews>
    <sheetView topLeftCell="A166" zoomScale="58" zoomScaleNormal="60" workbookViewId="0">
      <selection activeCell="E174" sqref="E174"/>
    </sheetView>
  </sheetViews>
  <sheetFormatPr defaultRowHeight="15" x14ac:dyDescent="0.25"/>
  <cols>
    <col min="2" max="2" width="2.28515625" customWidth="1"/>
    <col min="3" max="3" width="15.140625" customWidth="1"/>
    <col min="4" max="4" width="179.42578125" style="48" bestFit="1" customWidth="1"/>
    <col min="5" max="6" width="26.28515625" bestFit="1" customWidth="1"/>
    <col min="7" max="7" width="21.140625" bestFit="1" customWidth="1"/>
    <col min="8" max="8" width="19.7109375" bestFit="1" customWidth="1"/>
    <col min="9" max="9" width="21.140625" bestFit="1" customWidth="1"/>
    <col min="10" max="10" width="20.28515625" bestFit="1" customWidth="1"/>
    <col min="11" max="11" width="34.42578125" bestFit="1" customWidth="1"/>
    <col min="12" max="12" width="9.28515625" bestFit="1" customWidth="1"/>
    <col min="13" max="13" width="14.28515625" bestFit="1" customWidth="1"/>
  </cols>
  <sheetData>
    <row r="1" spans="2:6" ht="16.5" customHeight="1" x14ac:dyDescent="0.25"/>
    <row r="2" spans="2:6" ht="16.5" customHeight="1" x14ac:dyDescent="0.25"/>
    <row r="3" spans="2:6" ht="16.5" customHeight="1" x14ac:dyDescent="0.25"/>
    <row r="4" spans="2:6" ht="18.75" x14ac:dyDescent="0.3">
      <c r="B4" s="72" t="s">
        <v>7</v>
      </c>
      <c r="C4" s="72" t="s">
        <v>18</v>
      </c>
      <c r="D4" s="73" t="s">
        <v>19</v>
      </c>
      <c r="E4" s="74" t="s">
        <v>139</v>
      </c>
    </row>
    <row r="5" spans="2:6" s="68" customFormat="1" ht="18.75" x14ac:dyDescent="0.3">
      <c r="B5" s="99" t="s">
        <v>6</v>
      </c>
      <c r="C5" s="68" t="s">
        <v>51</v>
      </c>
      <c r="D5"/>
      <c r="E5" s="69">
        <v>7</v>
      </c>
      <c r="F5"/>
    </row>
    <row r="6" spans="2:6" s="68" customFormat="1" ht="17.25" customHeight="1" x14ac:dyDescent="0.3">
      <c r="B6" s="99"/>
      <c r="D6" t="s">
        <v>121</v>
      </c>
      <c r="E6" s="67">
        <v>1</v>
      </c>
      <c r="F6"/>
    </row>
    <row r="7" spans="2:6" s="68" customFormat="1" ht="18.75" x14ac:dyDescent="0.3">
      <c r="B7" s="99"/>
      <c r="D7" s="68" t="s">
        <v>85</v>
      </c>
      <c r="E7" s="67">
        <v>1</v>
      </c>
      <c r="F7"/>
    </row>
    <row r="8" spans="2:6" s="68" customFormat="1" ht="18.75" x14ac:dyDescent="0.3">
      <c r="B8" s="99"/>
      <c r="D8" s="68" t="s">
        <v>120</v>
      </c>
      <c r="E8" s="67">
        <v>1</v>
      </c>
      <c r="F8"/>
    </row>
    <row r="9" spans="2:6" s="68" customFormat="1" ht="17.25" customHeight="1" x14ac:dyDescent="0.3">
      <c r="B9" s="99"/>
      <c r="D9" t="s">
        <v>122</v>
      </c>
      <c r="E9" s="67">
        <v>1</v>
      </c>
      <c r="F9"/>
    </row>
    <row r="10" spans="2:6" s="68" customFormat="1" ht="17.25" customHeight="1" x14ac:dyDescent="0.3">
      <c r="B10" s="99"/>
      <c r="D10" t="s">
        <v>87</v>
      </c>
      <c r="E10" s="67">
        <v>1</v>
      </c>
      <c r="F10"/>
    </row>
    <row r="11" spans="2:6" s="68" customFormat="1" ht="17.25" customHeight="1" x14ac:dyDescent="0.3">
      <c r="B11" s="99"/>
      <c r="D11" t="s">
        <v>164</v>
      </c>
      <c r="E11" s="67">
        <v>1</v>
      </c>
      <c r="F11"/>
    </row>
    <row r="12" spans="2:6" s="68" customFormat="1" ht="4.5" customHeight="1" x14ac:dyDescent="0.3">
      <c r="B12" s="99"/>
      <c r="D12" t="s">
        <v>191</v>
      </c>
      <c r="E12" s="67">
        <v>1</v>
      </c>
      <c r="F12"/>
    </row>
    <row r="13" spans="2:6" s="68" customFormat="1" ht="18.75" x14ac:dyDescent="0.3">
      <c r="B13" s="99"/>
      <c r="C13"/>
      <c r="D13"/>
      <c r="E13" s="67"/>
      <c r="F13"/>
    </row>
    <row r="14" spans="2:6" s="68" customFormat="1" ht="18.75" x14ac:dyDescent="0.3">
      <c r="B14" s="99"/>
      <c r="C14" s="68" t="s">
        <v>41</v>
      </c>
      <c r="D14"/>
      <c r="E14" s="69">
        <v>6</v>
      </c>
      <c r="F14"/>
    </row>
    <row r="15" spans="2:6" s="68" customFormat="1" ht="18.75" x14ac:dyDescent="0.3">
      <c r="B15" s="99"/>
      <c r="D15" t="s">
        <v>121</v>
      </c>
      <c r="E15" s="67">
        <v>1</v>
      </c>
      <c r="F15"/>
    </row>
    <row r="16" spans="2:6" s="68" customFormat="1" ht="18.75" x14ac:dyDescent="0.3">
      <c r="B16" s="99"/>
      <c r="D16" s="68" t="s">
        <v>85</v>
      </c>
      <c r="E16" s="67">
        <v>1</v>
      </c>
      <c r="F16"/>
    </row>
    <row r="17" spans="2:6" s="68" customFormat="1" ht="18.75" x14ac:dyDescent="0.3">
      <c r="B17" s="99"/>
      <c r="D17" s="68" t="s">
        <v>120</v>
      </c>
      <c r="E17" s="67">
        <v>1</v>
      </c>
      <c r="F17"/>
    </row>
    <row r="18" spans="2:6" s="68" customFormat="1" ht="0.75" customHeight="1" x14ac:dyDescent="0.3">
      <c r="B18" s="99"/>
      <c r="D18" t="s">
        <v>122</v>
      </c>
      <c r="E18" s="67">
        <v>1</v>
      </c>
      <c r="F18"/>
    </row>
    <row r="19" spans="2:6" s="68" customFormat="1" ht="18.75" x14ac:dyDescent="0.3">
      <c r="B19" s="99"/>
      <c r="D19" t="s">
        <v>87</v>
      </c>
      <c r="E19" s="67">
        <v>1</v>
      </c>
      <c r="F19"/>
    </row>
    <row r="20" spans="2:6" s="68" customFormat="1" ht="18.75" x14ac:dyDescent="0.3">
      <c r="B20" s="99"/>
      <c r="D20" t="s">
        <v>191</v>
      </c>
      <c r="E20" s="67">
        <v>1</v>
      </c>
      <c r="F20"/>
    </row>
    <row r="21" spans="2:6" s="68" customFormat="1" ht="18.75" x14ac:dyDescent="0.3">
      <c r="B21" s="99"/>
      <c r="C21"/>
      <c r="D21"/>
      <c r="E21" s="67"/>
      <c r="F21"/>
    </row>
    <row r="22" spans="2:6" s="68" customFormat="1" ht="18.75" x14ac:dyDescent="0.3">
      <c r="B22" s="99"/>
      <c r="C22" s="68" t="s">
        <v>46</v>
      </c>
      <c r="D22"/>
      <c r="E22" s="69">
        <v>8</v>
      </c>
      <c r="F22"/>
    </row>
    <row r="23" spans="2:6" s="68" customFormat="1" ht="18.75" x14ac:dyDescent="0.3">
      <c r="B23" s="99"/>
      <c r="D23" t="s">
        <v>121</v>
      </c>
      <c r="E23" s="67">
        <v>1</v>
      </c>
      <c r="F23"/>
    </row>
    <row r="24" spans="2:6" s="68" customFormat="1" ht="18.75" x14ac:dyDescent="0.3">
      <c r="B24" s="99"/>
      <c r="D24" s="68" t="s">
        <v>85</v>
      </c>
      <c r="E24" s="67">
        <v>1</v>
      </c>
      <c r="F24"/>
    </row>
    <row r="25" spans="2:6" s="68" customFormat="1" ht="18.75" x14ac:dyDescent="0.3">
      <c r="B25" s="99"/>
      <c r="D25" s="68" t="s">
        <v>120</v>
      </c>
      <c r="E25" s="67">
        <v>1</v>
      </c>
      <c r="F25"/>
    </row>
    <row r="26" spans="2:6" s="68" customFormat="1" ht="18.75" x14ac:dyDescent="0.3">
      <c r="B26" s="99"/>
      <c r="D26" t="s">
        <v>122</v>
      </c>
      <c r="E26" s="67">
        <v>1</v>
      </c>
      <c r="F26"/>
    </row>
    <row r="27" spans="2:6" s="68" customFormat="1" ht="18.75" x14ac:dyDescent="0.3">
      <c r="B27" s="99"/>
      <c r="D27" s="68" t="s">
        <v>87</v>
      </c>
      <c r="E27" s="67">
        <v>1</v>
      </c>
      <c r="F27"/>
    </row>
    <row r="28" spans="2:6" s="68" customFormat="1" ht="18.75" x14ac:dyDescent="0.3">
      <c r="B28" s="99"/>
      <c r="D28" s="68" t="s">
        <v>147</v>
      </c>
      <c r="E28" s="67">
        <v>1</v>
      </c>
      <c r="F28"/>
    </row>
    <row r="29" spans="2:6" s="68" customFormat="1" ht="18.75" x14ac:dyDescent="0.3">
      <c r="B29" s="99"/>
      <c r="D29" t="s">
        <v>164</v>
      </c>
      <c r="E29" s="67">
        <v>1</v>
      </c>
      <c r="F29"/>
    </row>
    <row r="30" spans="2:6" s="68" customFormat="1" ht="18.75" x14ac:dyDescent="0.3">
      <c r="B30" s="99"/>
      <c r="D30" t="s">
        <v>191</v>
      </c>
      <c r="E30" s="67">
        <v>1</v>
      </c>
      <c r="F30"/>
    </row>
    <row r="31" spans="2:6" s="68" customFormat="1" ht="18.75" x14ac:dyDescent="0.3">
      <c r="B31" s="99"/>
      <c r="C31"/>
      <c r="D31"/>
      <c r="E31" s="67"/>
      <c r="F31"/>
    </row>
    <row r="32" spans="2:6" s="68" customFormat="1" ht="18.75" x14ac:dyDescent="0.3">
      <c r="B32" s="99"/>
      <c r="C32" s="68" t="s">
        <v>36</v>
      </c>
      <c r="D32"/>
      <c r="E32" s="69">
        <v>9</v>
      </c>
      <c r="F32"/>
    </row>
    <row r="33" spans="2:6" s="68" customFormat="1" ht="18.75" x14ac:dyDescent="0.3">
      <c r="B33" s="99"/>
      <c r="D33" s="68" t="s">
        <v>121</v>
      </c>
      <c r="E33" s="67">
        <v>1</v>
      </c>
      <c r="F33"/>
    </row>
    <row r="34" spans="2:6" s="68" customFormat="1" ht="18.75" x14ac:dyDescent="0.3">
      <c r="B34" s="99"/>
      <c r="D34" s="68" t="s">
        <v>119</v>
      </c>
      <c r="E34" s="67">
        <v>1</v>
      </c>
      <c r="F34"/>
    </row>
    <row r="35" spans="2:6" s="68" customFormat="1" ht="18.75" x14ac:dyDescent="0.3">
      <c r="B35" s="99"/>
      <c r="D35" t="s">
        <v>85</v>
      </c>
      <c r="E35" s="67">
        <v>1</v>
      </c>
      <c r="F35"/>
    </row>
    <row r="36" spans="2:6" s="68" customFormat="1" ht="18.75" x14ac:dyDescent="0.3">
      <c r="B36" s="99"/>
      <c r="D36" s="68" t="s">
        <v>120</v>
      </c>
      <c r="E36" s="67">
        <v>1</v>
      </c>
      <c r="F36"/>
    </row>
    <row r="37" spans="2:6" s="68" customFormat="1" ht="18.75" x14ac:dyDescent="0.3">
      <c r="B37" s="99"/>
      <c r="D37" s="68" t="s">
        <v>122</v>
      </c>
      <c r="E37" s="67">
        <v>1</v>
      </c>
      <c r="F37"/>
    </row>
    <row r="38" spans="2:6" ht="18.75" x14ac:dyDescent="0.3">
      <c r="B38" s="99"/>
      <c r="C38" s="68"/>
      <c r="D38" s="68" t="s">
        <v>118</v>
      </c>
      <c r="E38" s="67">
        <v>1</v>
      </c>
    </row>
    <row r="39" spans="2:6" ht="18.75" x14ac:dyDescent="0.3">
      <c r="B39" s="99"/>
      <c r="C39" s="68"/>
      <c r="D39" s="68" t="s">
        <v>87</v>
      </c>
      <c r="E39" s="67">
        <v>1</v>
      </c>
    </row>
    <row r="40" spans="2:6" ht="3" customHeight="1" x14ac:dyDescent="0.3">
      <c r="B40" s="99"/>
      <c r="C40" s="68"/>
      <c r="D40" t="s">
        <v>167</v>
      </c>
      <c r="E40" s="67">
        <v>1</v>
      </c>
    </row>
    <row r="41" spans="2:6" ht="18.75" x14ac:dyDescent="0.3">
      <c r="B41" s="99"/>
      <c r="C41" s="68"/>
      <c r="D41" t="s">
        <v>191</v>
      </c>
      <c r="E41" s="67">
        <v>1</v>
      </c>
    </row>
    <row r="42" spans="2:6" ht="18.75" x14ac:dyDescent="0.3">
      <c r="B42" s="99"/>
      <c r="D42"/>
      <c r="E42" s="67"/>
    </row>
    <row r="43" spans="2:6" ht="18.75" x14ac:dyDescent="0.3">
      <c r="B43" s="99"/>
      <c r="C43" s="68" t="s">
        <v>49</v>
      </c>
      <c r="D43"/>
      <c r="E43" s="69">
        <v>10</v>
      </c>
    </row>
    <row r="44" spans="2:6" ht="18.75" x14ac:dyDescent="0.3">
      <c r="B44" s="99"/>
      <c r="C44" s="68"/>
      <c r="D44" s="68" t="s">
        <v>121</v>
      </c>
      <c r="E44" s="67">
        <v>1</v>
      </c>
    </row>
    <row r="45" spans="2:6" ht="18.75" x14ac:dyDescent="0.3">
      <c r="B45" s="99"/>
      <c r="C45" s="68"/>
      <c r="D45" s="68" t="s">
        <v>119</v>
      </c>
      <c r="E45" s="67">
        <v>1</v>
      </c>
    </row>
    <row r="46" spans="2:6" ht="18.75" x14ac:dyDescent="0.3">
      <c r="B46" s="99"/>
      <c r="C46" s="68"/>
      <c r="D46" s="68" t="s">
        <v>85</v>
      </c>
      <c r="E46" s="67">
        <v>1</v>
      </c>
    </row>
    <row r="47" spans="2:6" ht="18.75" x14ac:dyDescent="0.3">
      <c r="B47" s="99"/>
      <c r="C47" s="68"/>
      <c r="D47" s="68" t="s">
        <v>120</v>
      </c>
      <c r="E47" s="67">
        <v>1</v>
      </c>
    </row>
    <row r="48" spans="2:6" ht="18.75" x14ac:dyDescent="0.3">
      <c r="B48" s="99"/>
      <c r="C48" s="68"/>
      <c r="D48" s="68" t="s">
        <v>122</v>
      </c>
      <c r="E48" s="67">
        <v>1</v>
      </c>
    </row>
    <row r="49" spans="2:5" ht="18.75" x14ac:dyDescent="0.3">
      <c r="B49" s="99"/>
      <c r="C49" s="68"/>
      <c r="D49" s="68" t="s">
        <v>118</v>
      </c>
      <c r="E49" s="67">
        <v>1</v>
      </c>
    </row>
    <row r="50" spans="2:5" ht="17.25" customHeight="1" x14ac:dyDescent="0.3">
      <c r="B50" s="99"/>
      <c r="C50" s="68"/>
      <c r="D50" t="s">
        <v>87</v>
      </c>
      <c r="E50" s="67">
        <v>1</v>
      </c>
    </row>
    <row r="51" spans="2:5" ht="3" customHeight="1" x14ac:dyDescent="0.3">
      <c r="B51" s="99"/>
      <c r="C51" s="68"/>
      <c r="D51" t="s">
        <v>167</v>
      </c>
      <c r="E51" s="67">
        <v>1</v>
      </c>
    </row>
    <row r="52" spans="2:5" ht="18.75" x14ac:dyDescent="0.3">
      <c r="B52" s="99"/>
      <c r="C52" s="68"/>
      <c r="D52" t="s">
        <v>164</v>
      </c>
      <c r="E52" s="67">
        <v>1</v>
      </c>
    </row>
    <row r="53" spans="2:5" ht="18.75" x14ac:dyDescent="0.3">
      <c r="B53" s="99"/>
      <c r="C53" s="68"/>
      <c r="D53" t="s">
        <v>191</v>
      </c>
      <c r="E53" s="67">
        <v>1</v>
      </c>
    </row>
    <row r="54" spans="2:5" ht="18.75" x14ac:dyDescent="0.3">
      <c r="B54" s="99"/>
      <c r="D54"/>
      <c r="E54" s="67"/>
    </row>
    <row r="55" spans="2:5" ht="18.75" x14ac:dyDescent="0.3">
      <c r="B55" s="99"/>
      <c r="C55" s="68" t="s">
        <v>145</v>
      </c>
      <c r="D55"/>
      <c r="E55" s="69">
        <v>13</v>
      </c>
    </row>
    <row r="56" spans="2:5" ht="18.75" x14ac:dyDescent="0.3">
      <c r="B56" s="99"/>
      <c r="C56" s="68"/>
      <c r="D56" t="s">
        <v>121</v>
      </c>
      <c r="E56" s="67">
        <v>1</v>
      </c>
    </row>
    <row r="57" spans="2:5" ht="18.75" x14ac:dyDescent="0.3">
      <c r="B57" s="99"/>
      <c r="C57" s="68"/>
      <c r="D57" t="s">
        <v>119</v>
      </c>
      <c r="E57" s="67">
        <v>1</v>
      </c>
    </row>
    <row r="58" spans="2:5" ht="18.75" x14ac:dyDescent="0.3">
      <c r="B58" s="99"/>
      <c r="C58" s="68"/>
      <c r="D58" s="68" t="s">
        <v>85</v>
      </c>
      <c r="E58" s="67">
        <v>1</v>
      </c>
    </row>
    <row r="59" spans="2:5" ht="18.75" x14ac:dyDescent="0.3">
      <c r="B59" s="99"/>
      <c r="C59" s="68"/>
      <c r="D59" t="s">
        <v>120</v>
      </c>
      <c r="E59" s="67">
        <v>1</v>
      </c>
    </row>
    <row r="60" spans="2:5" ht="17.25" customHeight="1" x14ac:dyDescent="0.3">
      <c r="B60" s="99"/>
      <c r="C60" s="68"/>
      <c r="D60" t="s">
        <v>122</v>
      </c>
      <c r="E60" s="67">
        <v>1</v>
      </c>
    </row>
    <row r="61" spans="2:5" ht="17.25" customHeight="1" x14ac:dyDescent="0.3">
      <c r="B61" s="99"/>
      <c r="C61" s="68"/>
      <c r="D61" t="s">
        <v>87</v>
      </c>
      <c r="E61" s="67">
        <v>1</v>
      </c>
    </row>
    <row r="62" spans="2:5" ht="17.25" customHeight="1" x14ac:dyDescent="0.3">
      <c r="B62" s="99"/>
      <c r="C62" s="68"/>
      <c r="D62" s="68" t="s">
        <v>147</v>
      </c>
      <c r="E62" s="67">
        <v>1</v>
      </c>
    </row>
    <row r="63" spans="2:5" ht="18.75" x14ac:dyDescent="0.3">
      <c r="B63" s="99"/>
      <c r="C63" s="68"/>
      <c r="D63" t="s">
        <v>167</v>
      </c>
      <c r="E63" s="67">
        <v>1</v>
      </c>
    </row>
    <row r="64" spans="2:5" ht="3" customHeight="1" x14ac:dyDescent="0.3">
      <c r="B64" s="99"/>
      <c r="C64" s="68"/>
      <c r="D64" t="s">
        <v>164</v>
      </c>
      <c r="E64" s="67">
        <v>1</v>
      </c>
    </row>
    <row r="65" spans="2:5" ht="18.75" x14ac:dyDescent="0.3">
      <c r="B65" s="99"/>
      <c r="C65" s="68"/>
      <c r="D65" t="s">
        <v>165</v>
      </c>
      <c r="E65" s="67">
        <v>1</v>
      </c>
    </row>
    <row r="66" spans="2:5" ht="17.25" customHeight="1" x14ac:dyDescent="0.3">
      <c r="B66" s="99"/>
      <c r="C66" s="68"/>
      <c r="D66" t="s">
        <v>191</v>
      </c>
      <c r="E66" s="67">
        <v>1</v>
      </c>
    </row>
    <row r="67" spans="2:5" ht="17.25" customHeight="1" x14ac:dyDescent="0.3">
      <c r="B67" s="99"/>
      <c r="C67" s="68"/>
      <c r="D67" t="s">
        <v>239</v>
      </c>
      <c r="E67" s="67">
        <v>1</v>
      </c>
    </row>
    <row r="68" spans="2:5" ht="18.75" x14ac:dyDescent="0.3">
      <c r="B68" s="99"/>
      <c r="C68" s="68"/>
      <c r="D68" t="s">
        <v>253</v>
      </c>
      <c r="E68" s="67">
        <v>1</v>
      </c>
    </row>
    <row r="69" spans="2:5" ht="18.75" x14ac:dyDescent="0.3">
      <c r="B69" s="99"/>
      <c r="D69"/>
      <c r="E69" s="67"/>
    </row>
    <row r="70" spans="2:5" ht="18.75" x14ac:dyDescent="0.3">
      <c r="B70" s="99"/>
      <c r="C70" s="68" t="s">
        <v>146</v>
      </c>
      <c r="D70"/>
      <c r="E70" s="69">
        <v>4</v>
      </c>
    </row>
    <row r="71" spans="2:5" ht="18.75" x14ac:dyDescent="0.3">
      <c r="B71" s="99"/>
      <c r="C71" s="68"/>
      <c r="D71" t="s">
        <v>121</v>
      </c>
      <c r="E71" s="67">
        <v>1</v>
      </c>
    </row>
    <row r="72" spans="2:5" ht="17.25" customHeight="1" x14ac:dyDescent="0.3">
      <c r="B72" s="99"/>
      <c r="C72" s="68"/>
      <c r="D72" s="68" t="s">
        <v>85</v>
      </c>
      <c r="E72" s="67">
        <v>1</v>
      </c>
    </row>
    <row r="73" spans="2:5" ht="17.25" customHeight="1" x14ac:dyDescent="0.3">
      <c r="B73" s="99"/>
      <c r="C73" s="68"/>
      <c r="D73" t="s">
        <v>87</v>
      </c>
      <c r="E73" s="67">
        <v>1</v>
      </c>
    </row>
    <row r="74" spans="2:5" ht="2.25" customHeight="1" x14ac:dyDescent="0.3">
      <c r="B74" s="99"/>
      <c r="C74" s="68"/>
      <c r="D74" t="s">
        <v>191</v>
      </c>
      <c r="E74" s="67">
        <v>1</v>
      </c>
    </row>
    <row r="75" spans="2:5" ht="17.25" customHeight="1" x14ac:dyDescent="0.3">
      <c r="B75" s="99"/>
      <c r="D75"/>
      <c r="E75" s="67"/>
    </row>
    <row r="76" spans="2:5" ht="17.25" customHeight="1" x14ac:dyDescent="0.3">
      <c r="B76" s="99"/>
      <c r="C76" t="s">
        <v>148</v>
      </c>
      <c r="D76"/>
      <c r="E76" s="67">
        <v>1</v>
      </c>
    </row>
    <row r="77" spans="2:5" ht="17.25" customHeight="1" x14ac:dyDescent="0.3">
      <c r="B77" s="99"/>
      <c r="D77" t="s">
        <v>87</v>
      </c>
      <c r="E77" s="67">
        <v>1</v>
      </c>
    </row>
    <row r="78" spans="2:5" ht="17.25" customHeight="1" x14ac:dyDescent="0.3">
      <c r="B78" s="99"/>
      <c r="D78"/>
      <c r="E78" s="67"/>
    </row>
    <row r="79" spans="2:5" ht="0.75" customHeight="1" x14ac:dyDescent="0.3">
      <c r="B79" s="99"/>
      <c r="C79" t="s">
        <v>149</v>
      </c>
      <c r="D79"/>
      <c r="E79" s="67">
        <v>1</v>
      </c>
    </row>
    <row r="80" spans="2:5" ht="17.25" customHeight="1" x14ac:dyDescent="0.3">
      <c r="B80" s="99"/>
      <c r="D80" t="s">
        <v>121</v>
      </c>
      <c r="E80" s="67">
        <v>1</v>
      </c>
    </row>
    <row r="81" spans="2:5" ht="17.25" customHeight="1" x14ac:dyDescent="0.3">
      <c r="B81" s="99"/>
      <c r="D81"/>
      <c r="E81" s="67"/>
    </row>
    <row r="82" spans="2:5" ht="17.25" customHeight="1" x14ac:dyDescent="0.3">
      <c r="B82" s="99"/>
      <c r="C82" t="s">
        <v>181</v>
      </c>
      <c r="D82"/>
      <c r="E82" s="67">
        <v>1</v>
      </c>
    </row>
    <row r="83" spans="2:5" ht="18.75" x14ac:dyDescent="0.3">
      <c r="B83" s="99"/>
      <c r="D83" t="s">
        <v>120</v>
      </c>
      <c r="E83" s="67">
        <v>1</v>
      </c>
    </row>
    <row r="84" spans="2:5" ht="18.75" x14ac:dyDescent="0.3">
      <c r="B84" s="99"/>
      <c r="D84"/>
      <c r="E84" s="67"/>
    </row>
    <row r="85" spans="2:5" ht="18.75" customHeight="1" x14ac:dyDescent="0.3">
      <c r="B85" s="99"/>
      <c r="C85" t="s">
        <v>182</v>
      </c>
      <c r="D85"/>
      <c r="E85" s="67">
        <v>3</v>
      </c>
    </row>
    <row r="86" spans="2:5" ht="18.75" x14ac:dyDescent="0.3">
      <c r="B86" s="99"/>
      <c r="D86" t="s">
        <v>85</v>
      </c>
      <c r="E86" s="67">
        <v>1</v>
      </c>
    </row>
    <row r="87" spans="2:5" ht="18.75" x14ac:dyDescent="0.3">
      <c r="B87" s="99"/>
      <c r="D87" t="s">
        <v>120</v>
      </c>
      <c r="E87" s="67">
        <v>1</v>
      </c>
    </row>
    <row r="88" spans="2:5" ht="18.75" x14ac:dyDescent="0.3">
      <c r="B88" s="99"/>
      <c r="D88" t="s">
        <v>164</v>
      </c>
      <c r="E88" s="67">
        <v>1</v>
      </c>
    </row>
    <row r="89" spans="2:5" ht="18.75" x14ac:dyDescent="0.3">
      <c r="B89" s="99"/>
      <c r="D89"/>
      <c r="E89" s="67"/>
    </row>
    <row r="90" spans="2:5" ht="18.75" x14ac:dyDescent="0.3">
      <c r="B90" s="99"/>
      <c r="C90" t="s">
        <v>192</v>
      </c>
      <c r="D90"/>
      <c r="E90" s="67">
        <v>1</v>
      </c>
    </row>
    <row r="91" spans="2:5" ht="18.75" x14ac:dyDescent="0.3">
      <c r="B91" s="99"/>
      <c r="D91" t="s">
        <v>85</v>
      </c>
      <c r="E91" s="67">
        <v>1</v>
      </c>
    </row>
    <row r="92" spans="2:5" ht="18.75" x14ac:dyDescent="0.3">
      <c r="B92" s="99"/>
      <c r="D92"/>
      <c r="E92" s="67"/>
    </row>
    <row r="93" spans="2:5" ht="18.75" x14ac:dyDescent="0.3">
      <c r="B93" s="99"/>
      <c r="C93" t="s">
        <v>197</v>
      </c>
      <c r="D93"/>
      <c r="E93" s="67">
        <v>1</v>
      </c>
    </row>
    <row r="94" spans="2:5" ht="18.75" x14ac:dyDescent="0.3">
      <c r="B94" s="99"/>
      <c r="D94" t="s">
        <v>87</v>
      </c>
      <c r="E94" s="67">
        <v>1</v>
      </c>
    </row>
    <row r="95" spans="2:5" ht="18.75" x14ac:dyDescent="0.3">
      <c r="B95" s="99"/>
      <c r="D95"/>
      <c r="E95" s="67"/>
    </row>
    <row r="96" spans="2:5" ht="18.75" x14ac:dyDescent="0.3">
      <c r="B96" s="99"/>
      <c r="C96" t="s">
        <v>52</v>
      </c>
      <c r="D96"/>
      <c r="E96" s="67">
        <v>1</v>
      </c>
    </row>
    <row r="97" spans="2:5" ht="18.75" x14ac:dyDescent="0.3">
      <c r="B97" s="99"/>
      <c r="D97" t="s">
        <v>167</v>
      </c>
      <c r="E97" s="67">
        <v>1</v>
      </c>
    </row>
    <row r="98" spans="2:5" ht="18.75" x14ac:dyDescent="0.3">
      <c r="B98" s="99"/>
      <c r="D98"/>
      <c r="E98" s="67"/>
    </row>
    <row r="99" spans="2:5" ht="18.75" x14ac:dyDescent="0.3">
      <c r="B99" s="68" t="s">
        <v>203</v>
      </c>
      <c r="C99" s="68"/>
      <c r="D99" s="68"/>
      <c r="E99" s="98">
        <v>66</v>
      </c>
    </row>
    <row r="100" spans="2:5" ht="18.75" x14ac:dyDescent="0.3">
      <c r="B100" s="112" t="s">
        <v>17</v>
      </c>
      <c r="C100" s="68" t="s">
        <v>51</v>
      </c>
      <c r="D100"/>
      <c r="E100" s="69">
        <v>1</v>
      </c>
    </row>
    <row r="101" spans="2:5" ht="18.75" x14ac:dyDescent="0.3">
      <c r="B101" s="112"/>
      <c r="C101" s="68"/>
      <c r="D101" t="s">
        <v>101</v>
      </c>
      <c r="E101" s="67">
        <v>1</v>
      </c>
    </row>
    <row r="102" spans="2:5" ht="18.75" x14ac:dyDescent="0.3">
      <c r="B102" s="112"/>
      <c r="D102"/>
      <c r="E102" s="67"/>
    </row>
    <row r="103" spans="2:5" ht="18.75" x14ac:dyDescent="0.3">
      <c r="B103" s="112"/>
      <c r="C103" s="68" t="s">
        <v>36</v>
      </c>
      <c r="D103"/>
      <c r="E103" s="69">
        <v>1</v>
      </c>
    </row>
    <row r="104" spans="2:5" ht="18.75" x14ac:dyDescent="0.3">
      <c r="B104" s="112"/>
      <c r="C104" s="68"/>
      <c r="D104" t="s">
        <v>239</v>
      </c>
      <c r="E104" s="67">
        <v>1</v>
      </c>
    </row>
    <row r="105" spans="2:5" ht="18.75" x14ac:dyDescent="0.3">
      <c r="B105" s="112"/>
      <c r="D105"/>
      <c r="E105" s="67"/>
    </row>
    <row r="106" spans="2:5" ht="18.75" x14ac:dyDescent="0.3">
      <c r="B106" s="112"/>
      <c r="C106" s="68" t="s">
        <v>146</v>
      </c>
      <c r="D106"/>
      <c r="E106" s="69">
        <v>1</v>
      </c>
    </row>
    <row r="107" spans="2:5" ht="18.75" x14ac:dyDescent="0.3">
      <c r="B107" s="112"/>
      <c r="C107" s="68"/>
      <c r="D107" t="s">
        <v>239</v>
      </c>
      <c r="E107" s="67">
        <v>1</v>
      </c>
    </row>
    <row r="108" spans="2:5" ht="18.75" x14ac:dyDescent="0.3">
      <c r="B108" s="112"/>
      <c r="D108"/>
      <c r="E108" s="67"/>
    </row>
    <row r="109" spans="2:5" ht="18.75" x14ac:dyDescent="0.3">
      <c r="B109" s="112"/>
      <c r="C109" t="s">
        <v>182</v>
      </c>
      <c r="D109"/>
      <c r="E109" s="67">
        <v>1</v>
      </c>
    </row>
    <row r="110" spans="2:5" ht="18.75" x14ac:dyDescent="0.3">
      <c r="B110" s="112"/>
      <c r="D110" t="s">
        <v>239</v>
      </c>
      <c r="E110" s="67">
        <v>1</v>
      </c>
    </row>
    <row r="111" spans="2:5" ht="18.75" x14ac:dyDescent="0.3">
      <c r="B111" s="112"/>
      <c r="D111"/>
      <c r="E111" s="67"/>
    </row>
    <row r="112" spans="2:5" ht="18.75" x14ac:dyDescent="0.3">
      <c r="B112" s="112"/>
      <c r="C112" t="s">
        <v>220</v>
      </c>
      <c r="D112"/>
      <c r="E112" s="67">
        <v>1</v>
      </c>
    </row>
    <row r="113" spans="2:5" ht="18.75" x14ac:dyDescent="0.3">
      <c r="B113" s="112"/>
      <c r="D113" t="s">
        <v>239</v>
      </c>
      <c r="E113" s="67">
        <v>1</v>
      </c>
    </row>
    <row r="114" spans="2:5" ht="18.75" x14ac:dyDescent="0.3">
      <c r="B114" s="112"/>
      <c r="D114"/>
      <c r="E114" s="67"/>
    </row>
    <row r="115" spans="2:5" ht="18.75" x14ac:dyDescent="0.3">
      <c r="B115" s="68" t="s">
        <v>218</v>
      </c>
      <c r="C115" s="68"/>
      <c r="D115" s="68"/>
      <c r="E115" s="111">
        <v>5</v>
      </c>
    </row>
    <row r="116" spans="2:5" ht="18.75" x14ac:dyDescent="0.3">
      <c r="B116" s="100" t="s">
        <v>16</v>
      </c>
      <c r="C116" s="96"/>
      <c r="D116" s="96"/>
      <c r="E116" s="97">
        <v>91</v>
      </c>
    </row>
    <row r="117" spans="2:5" ht="18.75" x14ac:dyDescent="0.3">
      <c r="B117" s="70" t="s">
        <v>14</v>
      </c>
      <c r="C117" s="68" t="s">
        <v>51</v>
      </c>
      <c r="D117"/>
      <c r="E117" s="69">
        <v>6</v>
      </c>
    </row>
    <row r="118" spans="2:5" ht="18.75" x14ac:dyDescent="0.3">
      <c r="B118" s="70"/>
      <c r="C118" s="68"/>
      <c r="D118" t="s">
        <v>119</v>
      </c>
      <c r="E118" s="67">
        <v>1</v>
      </c>
    </row>
    <row r="119" spans="2:5" ht="18.75" x14ac:dyDescent="0.3">
      <c r="B119" s="70"/>
      <c r="C119" s="68"/>
      <c r="D119" t="s">
        <v>99</v>
      </c>
      <c r="E119" s="67">
        <v>1</v>
      </c>
    </row>
    <row r="120" spans="2:5" ht="18.75" x14ac:dyDescent="0.3">
      <c r="B120" s="70"/>
      <c r="C120" s="68"/>
      <c r="D120" t="s">
        <v>126</v>
      </c>
      <c r="E120" s="67">
        <v>1</v>
      </c>
    </row>
    <row r="121" spans="2:5" ht="18.75" x14ac:dyDescent="0.3">
      <c r="B121" s="70"/>
      <c r="C121" s="68"/>
      <c r="D121" t="s">
        <v>165</v>
      </c>
      <c r="E121" s="67">
        <v>1</v>
      </c>
    </row>
    <row r="122" spans="2:5" ht="18.75" x14ac:dyDescent="0.3">
      <c r="B122" s="70"/>
      <c r="C122" s="68"/>
      <c r="D122" t="s">
        <v>198</v>
      </c>
      <c r="E122" s="67">
        <v>1</v>
      </c>
    </row>
    <row r="123" spans="2:5" ht="18.75" x14ac:dyDescent="0.3">
      <c r="B123" s="70"/>
      <c r="C123" s="68"/>
      <c r="D123" t="s">
        <v>239</v>
      </c>
      <c r="E123" s="67">
        <v>1</v>
      </c>
    </row>
    <row r="124" spans="2:5" ht="18.75" x14ac:dyDescent="0.3">
      <c r="B124" s="70"/>
      <c r="D124"/>
      <c r="E124" s="67"/>
    </row>
    <row r="125" spans="2:5" ht="18.75" x14ac:dyDescent="0.3">
      <c r="B125" s="70"/>
      <c r="C125" s="68" t="s">
        <v>41</v>
      </c>
      <c r="D125"/>
      <c r="E125" s="69">
        <v>7</v>
      </c>
    </row>
    <row r="126" spans="2:5" ht="18.75" x14ac:dyDescent="0.3">
      <c r="B126" s="70"/>
      <c r="C126" s="68"/>
      <c r="D126" t="s">
        <v>119</v>
      </c>
      <c r="E126" s="67">
        <v>1</v>
      </c>
    </row>
    <row r="127" spans="2:5" ht="18.75" x14ac:dyDescent="0.3">
      <c r="B127" s="70"/>
      <c r="C127" s="68"/>
      <c r="D127" t="s">
        <v>99</v>
      </c>
      <c r="E127" s="67">
        <v>1</v>
      </c>
    </row>
    <row r="128" spans="2:5" ht="18.75" x14ac:dyDescent="0.3">
      <c r="B128" s="70"/>
      <c r="C128" s="68"/>
      <c r="D128" t="s">
        <v>126</v>
      </c>
      <c r="E128" s="67">
        <v>1</v>
      </c>
    </row>
    <row r="129" spans="2:5" ht="18.75" x14ac:dyDescent="0.3">
      <c r="B129" s="70"/>
      <c r="C129" s="68"/>
      <c r="D129" t="s">
        <v>164</v>
      </c>
      <c r="E129" s="67">
        <v>1</v>
      </c>
    </row>
    <row r="130" spans="2:5" ht="18.75" x14ac:dyDescent="0.3">
      <c r="B130" s="70"/>
      <c r="C130" s="68"/>
      <c r="D130" t="s">
        <v>165</v>
      </c>
      <c r="E130" s="67">
        <v>1</v>
      </c>
    </row>
    <row r="131" spans="2:5" ht="18.75" x14ac:dyDescent="0.3">
      <c r="B131" s="70"/>
      <c r="C131" s="68"/>
      <c r="D131" t="s">
        <v>198</v>
      </c>
      <c r="E131" s="67">
        <v>1</v>
      </c>
    </row>
    <row r="132" spans="2:5" ht="18.75" x14ac:dyDescent="0.3">
      <c r="B132" s="70"/>
      <c r="C132" s="68"/>
      <c r="D132" t="s">
        <v>239</v>
      </c>
      <c r="E132" s="67">
        <v>1</v>
      </c>
    </row>
    <row r="133" spans="2:5" ht="18.75" x14ac:dyDescent="0.3">
      <c r="B133" s="70"/>
      <c r="D133"/>
      <c r="E133" s="67"/>
    </row>
    <row r="134" spans="2:5" ht="18.75" x14ac:dyDescent="0.3">
      <c r="B134" s="70"/>
      <c r="C134" s="68" t="s">
        <v>46</v>
      </c>
      <c r="D134"/>
      <c r="E134" s="69">
        <v>7</v>
      </c>
    </row>
    <row r="135" spans="2:5" ht="18.75" x14ac:dyDescent="0.3">
      <c r="B135" s="70"/>
      <c r="C135" s="68"/>
      <c r="D135" t="s">
        <v>101</v>
      </c>
      <c r="E135" s="67">
        <v>1</v>
      </c>
    </row>
    <row r="136" spans="2:5" ht="20.25" customHeight="1" x14ac:dyDescent="0.3">
      <c r="B136" s="70"/>
      <c r="C136" s="68"/>
      <c r="D136" t="s">
        <v>119</v>
      </c>
      <c r="E136" s="67">
        <v>1</v>
      </c>
    </row>
    <row r="137" spans="2:5" ht="18.75" x14ac:dyDescent="0.3">
      <c r="B137" s="70"/>
      <c r="C137" s="68"/>
      <c r="D137" t="s">
        <v>99</v>
      </c>
      <c r="E137" s="67">
        <v>1</v>
      </c>
    </row>
    <row r="138" spans="2:5" ht="18.75" x14ac:dyDescent="0.3">
      <c r="B138" s="70"/>
      <c r="C138" s="68"/>
      <c r="D138" t="s">
        <v>126</v>
      </c>
      <c r="E138" s="67">
        <v>1</v>
      </c>
    </row>
    <row r="139" spans="2:5" ht="20.25" customHeight="1" x14ac:dyDescent="0.3">
      <c r="B139" s="70"/>
      <c r="C139" s="68"/>
      <c r="D139" t="s">
        <v>165</v>
      </c>
      <c r="E139" s="67">
        <v>1</v>
      </c>
    </row>
    <row r="140" spans="2:5" ht="18.75" x14ac:dyDescent="0.3">
      <c r="B140" s="70"/>
      <c r="C140" s="68"/>
      <c r="D140" t="s">
        <v>198</v>
      </c>
      <c r="E140" s="67">
        <v>1</v>
      </c>
    </row>
    <row r="141" spans="2:5" ht="18.75" x14ac:dyDescent="0.3">
      <c r="B141" s="70"/>
      <c r="C141" s="68"/>
      <c r="D141" t="s">
        <v>239</v>
      </c>
      <c r="E141" s="67">
        <v>1</v>
      </c>
    </row>
    <row r="142" spans="2:5" ht="18.75" x14ac:dyDescent="0.3">
      <c r="B142" s="70"/>
      <c r="D142"/>
      <c r="E142" s="67"/>
    </row>
    <row r="143" spans="2:5" ht="18.75" x14ac:dyDescent="0.3">
      <c r="B143" s="70"/>
      <c r="C143" s="68" t="s">
        <v>36</v>
      </c>
      <c r="D143"/>
      <c r="E143" s="69">
        <v>5</v>
      </c>
    </row>
    <row r="144" spans="2:5" ht="18.75" x14ac:dyDescent="0.3">
      <c r="B144" s="70"/>
      <c r="C144" s="68"/>
      <c r="D144" t="s">
        <v>99</v>
      </c>
      <c r="E144" s="67">
        <v>1</v>
      </c>
    </row>
    <row r="145" spans="2:5" ht="18.75" x14ac:dyDescent="0.3">
      <c r="B145" s="70"/>
      <c r="C145" s="68"/>
      <c r="D145" t="s">
        <v>126</v>
      </c>
      <c r="E145" s="67">
        <v>1</v>
      </c>
    </row>
    <row r="146" spans="2:5" ht="18.75" x14ac:dyDescent="0.3">
      <c r="B146" s="70"/>
      <c r="C146" s="68"/>
      <c r="D146" t="s">
        <v>164</v>
      </c>
      <c r="E146" s="67">
        <v>1</v>
      </c>
    </row>
    <row r="147" spans="2:5" ht="18.75" x14ac:dyDescent="0.3">
      <c r="B147" s="70"/>
      <c r="C147" s="68"/>
      <c r="D147" t="s">
        <v>165</v>
      </c>
      <c r="E147" s="67">
        <v>1</v>
      </c>
    </row>
    <row r="148" spans="2:5" ht="18.75" x14ac:dyDescent="0.3">
      <c r="B148" s="70"/>
      <c r="C148" s="68"/>
      <c r="D148" t="s">
        <v>198</v>
      </c>
      <c r="E148" s="67">
        <v>1</v>
      </c>
    </row>
    <row r="149" spans="2:5" ht="18.75" x14ac:dyDescent="0.3">
      <c r="B149" s="70"/>
      <c r="D149"/>
      <c r="E149" s="67"/>
    </row>
    <row r="150" spans="2:5" ht="18.75" x14ac:dyDescent="0.3">
      <c r="B150" s="70"/>
      <c r="C150" s="68" t="s">
        <v>49</v>
      </c>
      <c r="D150"/>
      <c r="E150" s="69">
        <v>5</v>
      </c>
    </row>
    <row r="151" spans="2:5" ht="18.75" x14ac:dyDescent="0.3">
      <c r="B151" s="70"/>
      <c r="C151" s="68"/>
      <c r="D151" t="s">
        <v>99</v>
      </c>
      <c r="E151" s="67">
        <v>1</v>
      </c>
    </row>
    <row r="152" spans="2:5" ht="18.75" x14ac:dyDescent="0.3">
      <c r="B152" s="70"/>
      <c r="C152" s="68"/>
      <c r="D152" t="s">
        <v>126</v>
      </c>
      <c r="E152" s="67">
        <v>1</v>
      </c>
    </row>
    <row r="153" spans="2:5" ht="18.75" x14ac:dyDescent="0.3">
      <c r="B153" s="70"/>
      <c r="C153" s="68"/>
      <c r="D153" t="s">
        <v>165</v>
      </c>
      <c r="E153" s="67">
        <v>1</v>
      </c>
    </row>
    <row r="154" spans="2:5" ht="18.75" x14ac:dyDescent="0.3">
      <c r="B154" s="70"/>
      <c r="C154" s="68"/>
      <c r="D154" t="s">
        <v>198</v>
      </c>
      <c r="E154" s="67">
        <v>1</v>
      </c>
    </row>
    <row r="155" spans="2:5" ht="18.75" x14ac:dyDescent="0.3">
      <c r="B155" s="70"/>
      <c r="C155" s="68"/>
      <c r="D155" t="s">
        <v>239</v>
      </c>
      <c r="E155" s="67">
        <v>1</v>
      </c>
    </row>
    <row r="156" spans="2:5" ht="18.75" x14ac:dyDescent="0.3">
      <c r="B156" s="70"/>
      <c r="D156"/>
      <c r="E156" s="67"/>
    </row>
    <row r="157" spans="2:5" ht="18.75" x14ac:dyDescent="0.3">
      <c r="B157" s="70"/>
      <c r="C157" s="68" t="s">
        <v>145</v>
      </c>
      <c r="D157"/>
      <c r="E157" s="69">
        <v>3</v>
      </c>
    </row>
    <row r="158" spans="2:5" ht="18.75" x14ac:dyDescent="0.3">
      <c r="B158" s="70"/>
      <c r="C158" s="68"/>
      <c r="D158" t="s">
        <v>101</v>
      </c>
      <c r="E158" s="67">
        <v>1</v>
      </c>
    </row>
    <row r="159" spans="2:5" ht="18.75" x14ac:dyDescent="0.3">
      <c r="B159" s="70"/>
      <c r="C159" s="68"/>
      <c r="D159" t="s">
        <v>99</v>
      </c>
      <c r="E159" s="67">
        <v>1</v>
      </c>
    </row>
    <row r="160" spans="2:5" ht="18.75" x14ac:dyDescent="0.3">
      <c r="B160" s="70"/>
      <c r="C160" s="68"/>
      <c r="D160" t="s">
        <v>198</v>
      </c>
      <c r="E160" s="67">
        <v>1</v>
      </c>
    </row>
    <row r="161" spans="2:5" ht="18.75" x14ac:dyDescent="0.3">
      <c r="B161" s="70"/>
      <c r="D161"/>
      <c r="E161" s="67"/>
    </row>
    <row r="162" spans="2:5" ht="18.75" x14ac:dyDescent="0.3">
      <c r="B162" s="70"/>
      <c r="C162" s="68" t="s">
        <v>146</v>
      </c>
      <c r="D162"/>
      <c r="E162" s="69">
        <v>5</v>
      </c>
    </row>
    <row r="163" spans="2:5" ht="18.75" x14ac:dyDescent="0.3">
      <c r="B163" s="70"/>
      <c r="C163" s="68"/>
      <c r="D163" t="s">
        <v>119</v>
      </c>
      <c r="E163" s="67">
        <v>1</v>
      </c>
    </row>
    <row r="164" spans="2:5" ht="18.75" x14ac:dyDescent="0.3">
      <c r="B164" s="70"/>
      <c r="C164" s="68"/>
      <c r="D164" t="s">
        <v>99</v>
      </c>
      <c r="E164" s="67">
        <v>1</v>
      </c>
    </row>
    <row r="165" spans="2:5" ht="18.75" x14ac:dyDescent="0.3">
      <c r="B165" s="70"/>
      <c r="C165" s="68"/>
      <c r="D165" t="s">
        <v>126</v>
      </c>
      <c r="E165" s="67">
        <v>1</v>
      </c>
    </row>
    <row r="166" spans="2:5" ht="18.75" x14ac:dyDescent="0.3">
      <c r="B166" s="70"/>
      <c r="C166" s="68"/>
      <c r="D166" t="s">
        <v>164</v>
      </c>
      <c r="E166" s="67">
        <v>1</v>
      </c>
    </row>
    <row r="167" spans="2:5" ht="18.75" x14ac:dyDescent="0.3">
      <c r="B167" s="70"/>
      <c r="C167" s="68"/>
      <c r="D167" t="s">
        <v>165</v>
      </c>
      <c r="E167" s="67">
        <v>1</v>
      </c>
    </row>
    <row r="168" spans="2:5" ht="18.75" x14ac:dyDescent="0.3">
      <c r="B168" s="70"/>
      <c r="D168"/>
      <c r="E168" s="67"/>
    </row>
    <row r="169" spans="2:5" ht="18.75" x14ac:dyDescent="0.3">
      <c r="B169" s="70"/>
      <c r="C169" s="68" t="s">
        <v>181</v>
      </c>
      <c r="D169"/>
      <c r="E169" s="67">
        <v>1</v>
      </c>
    </row>
    <row r="170" spans="2:5" ht="18.75" x14ac:dyDescent="0.3">
      <c r="B170" s="70"/>
      <c r="C170" s="68"/>
      <c r="D170" t="s">
        <v>164</v>
      </c>
      <c r="E170" s="67">
        <v>1</v>
      </c>
    </row>
    <row r="171" spans="2:5" ht="18.75" x14ac:dyDescent="0.3">
      <c r="B171" s="70"/>
      <c r="D171"/>
      <c r="E171" s="67"/>
    </row>
    <row r="172" spans="2:5" ht="18.75" x14ac:dyDescent="0.3">
      <c r="B172" s="70"/>
      <c r="C172" s="68" t="s">
        <v>182</v>
      </c>
      <c r="D172"/>
      <c r="E172" s="67">
        <v>1</v>
      </c>
    </row>
    <row r="173" spans="2:5" ht="18.75" x14ac:dyDescent="0.3">
      <c r="B173" s="70"/>
      <c r="C173" s="68"/>
      <c r="D173" t="s">
        <v>99</v>
      </c>
      <c r="E173" s="67">
        <v>1</v>
      </c>
    </row>
    <row r="174" spans="2:5" ht="18.75" x14ac:dyDescent="0.3">
      <c r="B174" s="70"/>
      <c r="D174"/>
      <c r="E174" s="67"/>
    </row>
    <row r="175" spans="2:5" ht="18.75" x14ac:dyDescent="0.3">
      <c r="B175" s="70"/>
      <c r="C175" s="68" t="s">
        <v>220</v>
      </c>
      <c r="D175"/>
      <c r="E175" s="67">
        <v>1</v>
      </c>
    </row>
    <row r="176" spans="2:5" ht="18.75" x14ac:dyDescent="0.3">
      <c r="B176" s="70"/>
      <c r="C176" s="68"/>
      <c r="D176" t="s">
        <v>99</v>
      </c>
      <c r="E176" s="67">
        <v>1</v>
      </c>
    </row>
    <row r="177" spans="2:5" ht="18.75" x14ac:dyDescent="0.3">
      <c r="B177" s="70"/>
      <c r="D177"/>
      <c r="E177" s="67"/>
    </row>
    <row r="178" spans="2:5" ht="18.75" x14ac:dyDescent="0.3">
      <c r="B178" s="68" t="s">
        <v>143</v>
      </c>
      <c r="C178" s="68"/>
      <c r="D178" s="68"/>
      <c r="E178" s="71">
        <v>41</v>
      </c>
    </row>
    <row r="179" spans="2:5" ht="18.75" x14ac:dyDescent="0.3">
      <c r="B179" s="68" t="s">
        <v>166</v>
      </c>
      <c r="C179" s="68" t="s">
        <v>51</v>
      </c>
      <c r="D179"/>
      <c r="E179" s="69">
        <v>1</v>
      </c>
    </row>
    <row r="180" spans="2:5" ht="18.75" x14ac:dyDescent="0.3">
      <c r="B180" s="68"/>
      <c r="C180" s="68"/>
      <c r="D180" t="s">
        <v>190</v>
      </c>
      <c r="E180" s="67">
        <v>1</v>
      </c>
    </row>
    <row r="181" spans="2:5" ht="18.75" x14ac:dyDescent="0.3">
      <c r="B181" s="68"/>
      <c r="D181"/>
      <c r="E181" s="67"/>
    </row>
    <row r="182" spans="2:5" ht="18.75" x14ac:dyDescent="0.3">
      <c r="B182" s="68"/>
      <c r="C182" s="68" t="s">
        <v>41</v>
      </c>
      <c r="D182"/>
      <c r="E182" s="69">
        <v>1</v>
      </c>
    </row>
    <row r="183" spans="2:5" ht="18.75" x14ac:dyDescent="0.3">
      <c r="B183" s="68"/>
      <c r="C183" s="68"/>
      <c r="D183" t="s">
        <v>190</v>
      </c>
      <c r="E183" s="67">
        <v>1</v>
      </c>
    </row>
    <row r="184" spans="2:5" ht="18.75" x14ac:dyDescent="0.3">
      <c r="B184" s="68"/>
      <c r="D184"/>
      <c r="E184" s="67"/>
    </row>
    <row r="185" spans="2:5" ht="18.75" x14ac:dyDescent="0.3">
      <c r="B185" s="68"/>
      <c r="C185" s="68" t="s">
        <v>46</v>
      </c>
      <c r="D185"/>
      <c r="E185" s="69">
        <v>1</v>
      </c>
    </row>
    <row r="186" spans="2:5" ht="18.75" x14ac:dyDescent="0.3">
      <c r="B186" s="68"/>
      <c r="C186" s="68"/>
      <c r="D186" t="s">
        <v>190</v>
      </c>
      <c r="E186" s="67">
        <v>1</v>
      </c>
    </row>
    <row r="187" spans="2:5" ht="18.75" x14ac:dyDescent="0.3">
      <c r="B187" s="68"/>
      <c r="D187"/>
      <c r="E187" s="67"/>
    </row>
    <row r="188" spans="2:5" ht="18.75" x14ac:dyDescent="0.3">
      <c r="B188" s="68"/>
      <c r="C188" s="68" t="s">
        <v>36</v>
      </c>
      <c r="D188"/>
      <c r="E188" s="69">
        <v>1</v>
      </c>
    </row>
    <row r="189" spans="2:5" ht="18.75" x14ac:dyDescent="0.3">
      <c r="B189" s="68"/>
      <c r="C189" s="68"/>
      <c r="D189" t="s">
        <v>190</v>
      </c>
      <c r="E189" s="67">
        <v>1</v>
      </c>
    </row>
    <row r="190" spans="2:5" ht="18.75" x14ac:dyDescent="0.3">
      <c r="B190" s="68"/>
      <c r="D190"/>
      <c r="E190" s="67"/>
    </row>
    <row r="191" spans="2:5" ht="18.75" x14ac:dyDescent="0.3">
      <c r="B191" s="68"/>
      <c r="C191" s="68" t="s">
        <v>49</v>
      </c>
      <c r="D191"/>
      <c r="E191" s="69">
        <v>1</v>
      </c>
    </row>
    <row r="192" spans="2:5" ht="18.75" x14ac:dyDescent="0.3">
      <c r="B192" s="68"/>
      <c r="C192" s="68"/>
      <c r="D192" t="s">
        <v>190</v>
      </c>
      <c r="E192" s="67">
        <v>1</v>
      </c>
    </row>
    <row r="193" spans="2:5" ht="18.75" x14ac:dyDescent="0.3">
      <c r="B193" s="68"/>
      <c r="D193"/>
      <c r="E193" s="67"/>
    </row>
    <row r="194" spans="2:5" ht="18.75" x14ac:dyDescent="0.3">
      <c r="B194" s="68"/>
      <c r="C194" s="68" t="s">
        <v>146</v>
      </c>
      <c r="D194"/>
      <c r="E194" s="69">
        <v>1</v>
      </c>
    </row>
    <row r="195" spans="2:5" ht="18.75" x14ac:dyDescent="0.3">
      <c r="B195" s="68"/>
      <c r="C195" s="68"/>
      <c r="D195" t="s">
        <v>190</v>
      </c>
      <c r="E195" s="67">
        <v>1</v>
      </c>
    </row>
    <row r="196" spans="2:5" ht="18.75" x14ac:dyDescent="0.3">
      <c r="B196" s="68"/>
      <c r="D196"/>
      <c r="E196" s="67"/>
    </row>
    <row r="197" spans="2:5" ht="18.75" x14ac:dyDescent="0.3">
      <c r="B197" s="68" t="s">
        <v>255</v>
      </c>
      <c r="C197" s="68"/>
      <c r="D197" s="68"/>
      <c r="E197" s="69">
        <v>6</v>
      </c>
    </row>
    <row r="198" spans="2:5" x14ac:dyDescent="0.25">
      <c r="B198" t="s">
        <v>127</v>
      </c>
      <c r="D198"/>
      <c r="E198" s="67">
        <v>209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F2880-BFF1-4474-B7B0-DC25ABCA3939}">
  <dimension ref="C1:I18"/>
  <sheetViews>
    <sheetView zoomScale="70" zoomScaleNormal="70" workbookViewId="0">
      <selection activeCell="H8" sqref="H8"/>
    </sheetView>
  </sheetViews>
  <sheetFormatPr defaultRowHeight="15" x14ac:dyDescent="0.25"/>
  <cols>
    <col min="3" max="3" width="43.5703125" customWidth="1"/>
    <col min="4" max="4" width="15.140625" customWidth="1"/>
    <col min="5" max="5" width="31.7109375" customWidth="1"/>
    <col min="6" max="6" width="35.85546875" customWidth="1"/>
    <col min="7" max="7" width="32.85546875" customWidth="1"/>
    <col min="8" max="8" width="35.7109375" customWidth="1"/>
    <col min="9" max="9" width="67.5703125" customWidth="1"/>
  </cols>
  <sheetData>
    <row r="1" spans="3:9" ht="75" x14ac:dyDescent="0.25">
      <c r="C1" s="91" t="s">
        <v>134</v>
      </c>
      <c r="D1" s="91" t="s">
        <v>135</v>
      </c>
      <c r="E1" s="91" t="s">
        <v>152</v>
      </c>
      <c r="F1" s="91" t="s">
        <v>174</v>
      </c>
      <c r="G1" s="91" t="s">
        <v>173</v>
      </c>
      <c r="H1" s="92" t="s">
        <v>172</v>
      </c>
      <c r="I1" s="91" t="s">
        <v>171</v>
      </c>
    </row>
    <row r="2" spans="3:9" ht="45" customHeight="1" x14ac:dyDescent="0.25">
      <c r="C2" s="90" t="s">
        <v>145</v>
      </c>
      <c r="D2" s="89">
        <v>1</v>
      </c>
      <c r="E2" s="78" t="s">
        <v>6</v>
      </c>
      <c r="F2" s="78" t="s">
        <v>6</v>
      </c>
      <c r="G2" s="78" t="s">
        <v>6</v>
      </c>
      <c r="H2" s="78" t="s">
        <v>6</v>
      </c>
      <c r="I2" s="84"/>
    </row>
    <row r="3" spans="3:9" ht="45" customHeight="1" x14ac:dyDescent="0.25">
      <c r="C3" s="90" t="s">
        <v>131</v>
      </c>
      <c r="D3" s="89">
        <v>1</v>
      </c>
      <c r="E3" s="78" t="s">
        <v>14</v>
      </c>
      <c r="F3" s="78" t="s">
        <v>157</v>
      </c>
      <c r="G3" s="78" t="s">
        <v>157</v>
      </c>
      <c r="H3" s="78" t="s">
        <v>6</v>
      </c>
      <c r="I3" s="84" t="s">
        <v>170</v>
      </c>
    </row>
    <row r="4" spans="3:9" ht="45" customHeight="1" x14ac:dyDescent="0.25">
      <c r="C4" s="90" t="s">
        <v>155</v>
      </c>
      <c r="D4" s="89">
        <v>1</v>
      </c>
      <c r="E4" s="78" t="s">
        <v>157</v>
      </c>
      <c r="F4" s="78" t="s">
        <v>14</v>
      </c>
      <c r="G4" s="78" t="s">
        <v>14</v>
      </c>
      <c r="H4" s="78" t="s">
        <v>6</v>
      </c>
      <c r="I4" s="84" t="s">
        <v>169</v>
      </c>
    </row>
    <row r="5" spans="3:9" ht="45" customHeight="1" x14ac:dyDescent="0.25">
      <c r="C5" s="90" t="s">
        <v>133</v>
      </c>
      <c r="D5" s="89">
        <v>1</v>
      </c>
      <c r="E5" s="78" t="s">
        <v>6</v>
      </c>
      <c r="F5" s="78" t="s">
        <v>14</v>
      </c>
      <c r="G5" s="78" t="s">
        <v>14</v>
      </c>
      <c r="H5" s="78" t="s">
        <v>6</v>
      </c>
      <c r="I5" s="84"/>
    </row>
    <row r="6" spans="3:9" ht="45" customHeight="1" x14ac:dyDescent="0.25">
      <c r="C6" s="90" t="s">
        <v>132</v>
      </c>
      <c r="D6" s="89">
        <v>1</v>
      </c>
      <c r="E6" s="78" t="s">
        <v>6</v>
      </c>
      <c r="F6" s="78" t="s">
        <v>16</v>
      </c>
      <c r="G6" s="78" t="s">
        <v>16</v>
      </c>
      <c r="H6" s="78" t="s">
        <v>6</v>
      </c>
      <c r="I6" s="84" t="s">
        <v>169</v>
      </c>
    </row>
    <row r="7" spans="3:9" ht="45" customHeight="1" x14ac:dyDescent="0.25">
      <c r="C7" s="90" t="s">
        <v>36</v>
      </c>
      <c r="D7" s="89">
        <v>1</v>
      </c>
      <c r="E7" s="78" t="s">
        <v>6</v>
      </c>
      <c r="F7" s="78" t="s">
        <v>6</v>
      </c>
      <c r="G7" s="78" t="s">
        <v>6</v>
      </c>
      <c r="H7" s="78" t="s">
        <v>6</v>
      </c>
      <c r="I7" s="84"/>
    </row>
    <row r="8" spans="3:9" ht="45" customHeight="1" x14ac:dyDescent="0.25">
      <c r="C8" s="90" t="s">
        <v>94</v>
      </c>
      <c r="D8" s="89">
        <v>1</v>
      </c>
      <c r="E8" s="78" t="s">
        <v>157</v>
      </c>
      <c r="F8" s="78" t="s">
        <v>157</v>
      </c>
      <c r="G8" s="78" t="s">
        <v>6</v>
      </c>
      <c r="H8" s="78" t="s">
        <v>6</v>
      </c>
      <c r="I8" s="84" t="s">
        <v>168</v>
      </c>
    </row>
    <row r="9" spans="3:9" ht="45" customHeight="1" x14ac:dyDescent="0.25">
      <c r="C9" s="90" t="s">
        <v>151</v>
      </c>
      <c r="D9" s="89">
        <v>1</v>
      </c>
      <c r="E9" s="78" t="s">
        <v>6</v>
      </c>
      <c r="F9" s="78" t="s">
        <v>16</v>
      </c>
      <c r="G9" s="78" t="s">
        <v>16</v>
      </c>
      <c r="H9" s="78" t="s">
        <v>17</v>
      </c>
      <c r="I9" s="84"/>
    </row>
    <row r="10" spans="3:9" ht="33" customHeight="1" x14ac:dyDescent="0.25"/>
    <row r="11" spans="3:9" ht="33" customHeight="1" x14ac:dyDescent="0.25"/>
    <row r="12" spans="3:9" ht="33" customHeight="1" x14ac:dyDescent="0.25">
      <c r="D12" s="82">
        <v>32</v>
      </c>
      <c r="E12" s="88">
        <f>COUNTIF($E$2:$H$9,"CONCLUÍDO")</f>
        <v>17</v>
      </c>
      <c r="F12" s="83" t="s">
        <v>6</v>
      </c>
      <c r="G12" s="87">
        <f>E12/$D$12</f>
        <v>0.53125</v>
      </c>
    </row>
    <row r="13" spans="3:9" ht="33" customHeight="1" x14ac:dyDescent="0.25">
      <c r="E13" s="88">
        <f>COUNTIF($E$2:$H$9,"Atrasado/ porém iniciado")</f>
        <v>5</v>
      </c>
      <c r="F13" s="83" t="s">
        <v>157</v>
      </c>
      <c r="G13" s="87">
        <f>E13/$D$12</f>
        <v>0.15625</v>
      </c>
    </row>
    <row r="14" spans="3:9" ht="33" customHeight="1" x14ac:dyDescent="0.25">
      <c r="E14" s="88">
        <f>COUNTIF($E$2:$H$9,"ATRASADO")</f>
        <v>5</v>
      </c>
      <c r="F14" s="83" t="s">
        <v>14</v>
      </c>
      <c r="G14" s="87">
        <f>E14/$D$12</f>
        <v>0.15625</v>
      </c>
    </row>
    <row r="15" spans="3:9" ht="28.15" customHeight="1" x14ac:dyDescent="0.25">
      <c r="E15" s="88">
        <f>COUNTIF($E$2:$H$9,"Não Iniciado")</f>
        <v>4</v>
      </c>
      <c r="F15" s="83" t="s">
        <v>16</v>
      </c>
      <c r="G15" s="87">
        <f>E15/$D$12</f>
        <v>0.125</v>
      </c>
    </row>
    <row r="16" spans="3:9" ht="18.75" x14ac:dyDescent="0.25">
      <c r="E16" s="88">
        <f>COUNTIF($E$2:$H$9,"Iniciar Acompanhamento")</f>
        <v>1</v>
      </c>
      <c r="F16" s="83" t="s">
        <v>17</v>
      </c>
      <c r="G16" s="87">
        <f>E16/$D$12</f>
        <v>3.125E-2</v>
      </c>
    </row>
    <row r="17" spans="7:7" ht="18.75" x14ac:dyDescent="0.25">
      <c r="G17" s="86"/>
    </row>
    <row r="18" spans="7:7" ht="18.75" x14ac:dyDescent="0.25">
      <c r="G18" s="85">
        <f>SUM(G12:G17)</f>
        <v>1</v>
      </c>
    </row>
  </sheetData>
  <conditionalFormatting sqref="F12 E2:H9">
    <cfRule type="containsText" dxfId="226" priority="25" operator="containsText" text="Não Iniciado">
      <formula>NOT(ISERROR(SEARCH("Não Iniciado",E2)))</formula>
    </cfRule>
    <cfRule type="containsText" dxfId="225" priority="26" operator="containsText" text="Iniciar Acompanhamento">
      <formula>NOT(ISERROR(SEARCH("Iniciar Acompanhamento",E2)))</formula>
    </cfRule>
    <cfRule type="containsText" dxfId="224" priority="27" operator="containsText" text="Em Andamento">
      <formula>NOT(ISERROR(SEARCH("Em Andamento",E2)))</formula>
    </cfRule>
    <cfRule type="containsText" dxfId="223" priority="28" operator="containsText" text="Atrasado/ porém iniciado">
      <formula>NOT(ISERROR(SEARCH("Atrasado/ porém iniciado",E2)))</formula>
    </cfRule>
    <cfRule type="containsText" dxfId="222" priority="29" operator="containsText" text="Atrasado">
      <formula>NOT(ISERROR(SEARCH("Atrasado",E2)))</formula>
    </cfRule>
    <cfRule type="containsText" dxfId="221" priority="30" operator="containsText" text="Concluído">
      <formula>NOT(ISERROR(SEARCH("Concluído",E2)))</formula>
    </cfRule>
  </conditionalFormatting>
  <conditionalFormatting sqref="F13">
    <cfRule type="containsText" dxfId="220" priority="19" operator="containsText" text="Não Iniciado">
      <formula>NOT(ISERROR(SEARCH("Não Iniciado",F13)))</formula>
    </cfRule>
    <cfRule type="containsText" dxfId="219" priority="20" operator="containsText" text="Iniciar Acompanhamento">
      <formula>NOT(ISERROR(SEARCH("Iniciar Acompanhamento",F13)))</formula>
    </cfRule>
    <cfRule type="containsText" dxfId="218" priority="21" operator="containsText" text="Em Andamento">
      <formula>NOT(ISERROR(SEARCH("Em Andamento",F13)))</formula>
    </cfRule>
    <cfRule type="containsText" dxfId="217" priority="22" operator="containsText" text="Atrasado/ porém iniciado">
      <formula>NOT(ISERROR(SEARCH("Atrasado/ porém iniciado",F13)))</formula>
    </cfRule>
    <cfRule type="containsText" dxfId="216" priority="23" operator="containsText" text="Atrasado">
      <formula>NOT(ISERROR(SEARCH("Atrasado",F13)))</formula>
    </cfRule>
    <cfRule type="containsText" dxfId="215" priority="24" operator="containsText" text="Concluído">
      <formula>NOT(ISERROR(SEARCH("Concluído",F13)))</formula>
    </cfRule>
  </conditionalFormatting>
  <conditionalFormatting sqref="F14">
    <cfRule type="containsText" dxfId="214" priority="13" operator="containsText" text="Não Iniciado">
      <formula>NOT(ISERROR(SEARCH("Não Iniciado",F14)))</formula>
    </cfRule>
    <cfRule type="containsText" dxfId="213" priority="14" operator="containsText" text="Iniciar Acompanhamento">
      <formula>NOT(ISERROR(SEARCH("Iniciar Acompanhamento",F14)))</formula>
    </cfRule>
    <cfRule type="containsText" dxfId="212" priority="15" operator="containsText" text="Em Andamento">
      <formula>NOT(ISERROR(SEARCH("Em Andamento",F14)))</formula>
    </cfRule>
    <cfRule type="containsText" dxfId="211" priority="16" operator="containsText" text="Atrasado/ porém iniciado">
      <formula>NOT(ISERROR(SEARCH("Atrasado/ porém iniciado",F14)))</formula>
    </cfRule>
    <cfRule type="containsText" dxfId="210" priority="17" operator="containsText" text="Atrasado">
      <formula>NOT(ISERROR(SEARCH("Atrasado",F14)))</formula>
    </cfRule>
    <cfRule type="containsText" dxfId="209" priority="18" operator="containsText" text="Concluído">
      <formula>NOT(ISERROR(SEARCH("Concluído",F14)))</formula>
    </cfRule>
  </conditionalFormatting>
  <conditionalFormatting sqref="F15">
    <cfRule type="containsText" dxfId="208" priority="7" operator="containsText" text="Não Iniciado">
      <formula>NOT(ISERROR(SEARCH("Não Iniciado",F15)))</formula>
    </cfRule>
    <cfRule type="containsText" dxfId="207" priority="8" operator="containsText" text="Iniciar Acompanhamento">
      <formula>NOT(ISERROR(SEARCH("Iniciar Acompanhamento",F15)))</formula>
    </cfRule>
    <cfRule type="containsText" dxfId="206" priority="9" operator="containsText" text="Em Andamento">
      <formula>NOT(ISERROR(SEARCH("Em Andamento",F15)))</formula>
    </cfRule>
    <cfRule type="containsText" dxfId="205" priority="10" operator="containsText" text="Atrasado/ porém iniciado">
      <formula>NOT(ISERROR(SEARCH("Atrasado/ porém iniciado",F15)))</formula>
    </cfRule>
    <cfRule type="containsText" dxfId="204" priority="11" operator="containsText" text="Atrasado">
      <formula>NOT(ISERROR(SEARCH("Atrasado",F15)))</formula>
    </cfRule>
    <cfRule type="containsText" dxfId="203" priority="12" operator="containsText" text="Concluído">
      <formula>NOT(ISERROR(SEARCH("Concluído",F15)))</formula>
    </cfRule>
  </conditionalFormatting>
  <conditionalFormatting sqref="F16">
    <cfRule type="containsText" dxfId="202" priority="1" operator="containsText" text="Não Iniciado">
      <formula>NOT(ISERROR(SEARCH("Não Iniciado",F16)))</formula>
    </cfRule>
    <cfRule type="containsText" dxfId="201" priority="2" operator="containsText" text="Iniciar Acompanhamento">
      <formula>NOT(ISERROR(SEARCH("Iniciar Acompanhamento",F16)))</formula>
    </cfRule>
    <cfRule type="containsText" dxfId="200" priority="3" operator="containsText" text="Em Andamento">
      <formula>NOT(ISERROR(SEARCH("Em Andamento",F16)))</formula>
    </cfRule>
    <cfRule type="containsText" dxfId="199" priority="4" operator="containsText" text="Atrasado/ porém iniciado">
      <formula>NOT(ISERROR(SEARCH("Atrasado/ porém iniciado",F16)))</formula>
    </cfRule>
    <cfRule type="containsText" dxfId="198" priority="5" operator="containsText" text="Atrasado">
      <formula>NOT(ISERROR(SEARCH("Atrasado",F16)))</formula>
    </cfRule>
    <cfRule type="containsText" dxfId="197" priority="6" operator="containsText" text="Concluído">
      <formula>NOT(ISERROR(SEARCH("Concluído",F16)))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28CC-68DB-44BD-AD17-744813F89118}">
  <dimension ref="A2:K15"/>
  <sheetViews>
    <sheetView showGridLines="0" topLeftCell="C7" workbookViewId="0">
      <selection activeCell="E1" sqref="E1"/>
    </sheetView>
  </sheetViews>
  <sheetFormatPr defaultRowHeight="15" x14ac:dyDescent="0.25"/>
  <cols>
    <col min="1" max="1" width="134" bestFit="1" customWidth="1"/>
    <col min="2" max="2" width="23.7109375" bestFit="1" customWidth="1"/>
    <col min="5" max="5" width="42.140625" customWidth="1"/>
    <col min="6" max="6" width="15.7109375" hidden="1" customWidth="1"/>
    <col min="7" max="10" width="20.7109375" customWidth="1"/>
    <col min="11" max="11" width="36.7109375" style="48" customWidth="1"/>
  </cols>
  <sheetData>
    <row r="2" spans="1:11" ht="7.5" customHeight="1" x14ac:dyDescent="0.25"/>
    <row r="3" spans="1:11" ht="108.75" customHeight="1" x14ac:dyDescent="0.25">
      <c r="A3" s="55" t="s">
        <v>2</v>
      </c>
      <c r="B3" s="60" t="s">
        <v>130</v>
      </c>
      <c r="E3" s="79" t="s">
        <v>134</v>
      </c>
      <c r="F3" s="80" t="s">
        <v>135</v>
      </c>
      <c r="G3" s="80" t="s">
        <v>152</v>
      </c>
      <c r="H3" s="80" t="s">
        <v>153</v>
      </c>
      <c r="I3" s="80" t="s">
        <v>154</v>
      </c>
      <c r="J3" s="80" t="s">
        <v>156</v>
      </c>
      <c r="K3" s="79" t="s">
        <v>136</v>
      </c>
    </row>
    <row r="4" spans="1:11" ht="48" customHeight="1" x14ac:dyDescent="0.25">
      <c r="A4" s="56" t="s">
        <v>44</v>
      </c>
      <c r="B4" s="67">
        <v>1</v>
      </c>
      <c r="E4" s="81" t="s">
        <v>145</v>
      </c>
      <c r="F4" s="82">
        <v>1</v>
      </c>
      <c r="G4" s="83" t="s">
        <v>6</v>
      </c>
      <c r="H4" s="83" t="s">
        <v>6</v>
      </c>
      <c r="I4" s="83" t="s">
        <v>6</v>
      </c>
      <c r="J4" s="83" t="s">
        <v>6</v>
      </c>
      <c r="K4" s="84" t="s">
        <v>158</v>
      </c>
    </row>
    <row r="5" spans="1:11" ht="80.25" customHeight="1" x14ac:dyDescent="0.25">
      <c r="A5" s="56" t="s">
        <v>117</v>
      </c>
      <c r="B5" s="67">
        <v>1</v>
      </c>
      <c r="E5" s="81" t="s">
        <v>131</v>
      </c>
      <c r="F5" s="82">
        <v>1</v>
      </c>
      <c r="G5" s="83" t="s">
        <v>14</v>
      </c>
      <c r="H5" s="83" t="s">
        <v>157</v>
      </c>
      <c r="I5" s="83" t="s">
        <v>157</v>
      </c>
      <c r="J5" s="83" t="s">
        <v>6</v>
      </c>
      <c r="K5" s="84" t="s">
        <v>159</v>
      </c>
    </row>
    <row r="6" spans="1:11" ht="49.5" customHeight="1" x14ac:dyDescent="0.25">
      <c r="A6" s="56" t="s">
        <v>101</v>
      </c>
      <c r="B6" s="67">
        <v>1</v>
      </c>
      <c r="E6" s="81" t="s">
        <v>155</v>
      </c>
      <c r="F6" s="82">
        <v>1</v>
      </c>
      <c r="G6" s="83" t="s">
        <v>157</v>
      </c>
      <c r="H6" s="83" t="s">
        <v>14</v>
      </c>
      <c r="I6" s="83" t="s">
        <v>14</v>
      </c>
      <c r="J6" s="83" t="s">
        <v>6</v>
      </c>
      <c r="K6" s="84" t="s">
        <v>160</v>
      </c>
    </row>
    <row r="7" spans="1:11" ht="27" customHeight="1" x14ac:dyDescent="0.25">
      <c r="A7" s="56" t="s">
        <v>102</v>
      </c>
      <c r="B7" s="67">
        <v>1</v>
      </c>
      <c r="E7" s="81" t="s">
        <v>133</v>
      </c>
      <c r="F7" s="82">
        <v>1</v>
      </c>
      <c r="G7" s="83" t="s">
        <v>6</v>
      </c>
      <c r="H7" s="83" t="s">
        <v>17</v>
      </c>
      <c r="I7" s="83" t="s">
        <v>17</v>
      </c>
      <c r="J7" s="83" t="s">
        <v>6</v>
      </c>
      <c r="K7" s="84"/>
    </row>
    <row r="8" spans="1:11" ht="50.25" customHeight="1" x14ac:dyDescent="0.25">
      <c r="A8" s="56" t="s">
        <v>125</v>
      </c>
      <c r="B8" s="67">
        <v>1</v>
      </c>
      <c r="E8" s="81" t="s">
        <v>132</v>
      </c>
      <c r="F8" s="82">
        <v>1</v>
      </c>
      <c r="G8" s="83" t="s">
        <v>6</v>
      </c>
      <c r="H8" s="83" t="s">
        <v>16</v>
      </c>
      <c r="I8" s="83" t="s">
        <v>16</v>
      </c>
      <c r="J8" s="83" t="s">
        <v>6</v>
      </c>
      <c r="K8" s="84" t="s">
        <v>160</v>
      </c>
    </row>
    <row r="9" spans="1:11" ht="27" customHeight="1" x14ac:dyDescent="0.25">
      <c r="A9" s="56" t="s">
        <v>99</v>
      </c>
      <c r="B9" s="67">
        <v>1</v>
      </c>
      <c r="E9" s="81" t="s">
        <v>36</v>
      </c>
      <c r="F9" s="82">
        <v>1</v>
      </c>
      <c r="G9" s="83" t="s">
        <v>6</v>
      </c>
      <c r="H9" s="83" t="s">
        <v>6</v>
      </c>
      <c r="I9" s="83" t="s">
        <v>6</v>
      </c>
      <c r="J9" s="83" t="s">
        <v>6</v>
      </c>
      <c r="K9" s="84"/>
    </row>
    <row r="10" spans="1:11" ht="101.25" customHeight="1" x14ac:dyDescent="0.25">
      <c r="A10" s="56" t="s">
        <v>100</v>
      </c>
      <c r="B10" s="67">
        <v>1</v>
      </c>
      <c r="E10" s="81" t="s">
        <v>94</v>
      </c>
      <c r="F10" s="82">
        <v>1</v>
      </c>
      <c r="G10" s="83" t="s">
        <v>157</v>
      </c>
      <c r="H10" s="83" t="s">
        <v>157</v>
      </c>
      <c r="I10" s="83" t="s">
        <v>6</v>
      </c>
      <c r="J10" s="83" t="s">
        <v>6</v>
      </c>
      <c r="K10" s="84" t="s">
        <v>161</v>
      </c>
    </row>
    <row r="11" spans="1:11" ht="31.5" x14ac:dyDescent="0.25">
      <c r="A11" s="56" t="s">
        <v>126</v>
      </c>
      <c r="B11" s="67">
        <v>1</v>
      </c>
      <c r="E11" s="81" t="s">
        <v>151</v>
      </c>
      <c r="F11" s="82">
        <v>1</v>
      </c>
      <c r="G11" s="83" t="s">
        <v>6</v>
      </c>
      <c r="H11" s="83" t="s">
        <v>16</v>
      </c>
      <c r="I11" s="83" t="s">
        <v>16</v>
      </c>
      <c r="J11" s="83" t="s">
        <v>17</v>
      </c>
      <c r="K11" s="84"/>
    </row>
    <row r="12" spans="1:11" x14ac:dyDescent="0.25">
      <c r="A12" s="56" t="s">
        <v>85</v>
      </c>
      <c r="B12" s="67">
        <v>1</v>
      </c>
      <c r="E12" s="76" t="s">
        <v>137</v>
      </c>
      <c r="F12" s="77">
        <f>SUM(F4:F11)</f>
        <v>8</v>
      </c>
      <c r="G12" s="77"/>
      <c r="H12" s="77"/>
      <c r="I12" s="77"/>
      <c r="J12" s="77"/>
      <c r="K12" s="75"/>
    </row>
    <row r="13" spans="1:11" x14ac:dyDescent="0.25">
      <c r="A13" s="56" t="s">
        <v>120</v>
      </c>
      <c r="B13" s="67">
        <v>1</v>
      </c>
      <c r="E13" s="76" t="s">
        <v>138</v>
      </c>
      <c r="F13" s="77">
        <f>GETPIVOTDATA("Processos",$A$3)*F12</f>
        <v>88</v>
      </c>
      <c r="G13" s="77"/>
      <c r="H13" s="77"/>
      <c r="I13" s="77"/>
      <c r="J13" s="77"/>
      <c r="K13" s="75"/>
    </row>
    <row r="14" spans="1:11" x14ac:dyDescent="0.25">
      <c r="A14" s="56" t="s">
        <v>122</v>
      </c>
      <c r="B14" s="67">
        <v>1</v>
      </c>
    </row>
    <row r="15" spans="1:11" x14ac:dyDescent="0.25">
      <c r="A15" s="56" t="s">
        <v>127</v>
      </c>
      <c r="B15" s="67">
        <v>11</v>
      </c>
    </row>
  </sheetData>
  <phoneticPr fontId="24" type="noConversion"/>
  <conditionalFormatting sqref="G4:J11">
    <cfRule type="containsText" dxfId="196" priority="1" operator="containsText" text="Não Iniciado">
      <formula>NOT(ISERROR(SEARCH("Não Iniciado",G4)))</formula>
    </cfRule>
    <cfRule type="containsText" dxfId="195" priority="2" operator="containsText" text="Iniciar Acompanhamento">
      <formula>NOT(ISERROR(SEARCH("Iniciar Acompanhamento",G4)))</formula>
    </cfRule>
    <cfRule type="containsText" dxfId="194" priority="3" operator="containsText" text="Em Andamento">
      <formula>NOT(ISERROR(SEARCH("Em Andamento",G4)))</formula>
    </cfRule>
    <cfRule type="containsText" dxfId="193" priority="4" operator="containsText" text="Atrasado/ porém iniciado">
      <formula>NOT(ISERROR(SEARCH("Atrasado/ porém iniciado",G4)))</formula>
    </cfRule>
    <cfRule type="containsText" dxfId="192" priority="5" operator="containsText" text="Atrasado">
      <formula>NOT(ISERROR(SEARCH("Atrasado",G4)))</formula>
    </cfRule>
    <cfRule type="containsText" dxfId="191" priority="6" operator="containsText" text="Concluído">
      <formula>NOT(ISERROR(SEARCH("Concluído",G4)))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20"/>
  <sheetViews>
    <sheetView showGridLines="0" zoomScale="70" zoomScaleNormal="70" workbookViewId="0"/>
  </sheetViews>
  <sheetFormatPr defaultColWidth="16.28515625" defaultRowHeight="15" customHeight="1" zeroHeight="1" x14ac:dyDescent="0.25"/>
  <cols>
    <col min="1" max="13" width="9.140625" customWidth="1"/>
    <col min="15" max="15" width="11.85546875" customWidth="1"/>
    <col min="16" max="16" width="9" customWidth="1"/>
    <col min="17" max="17" width="8.42578125" customWidth="1"/>
    <col min="18" max="18" width="10.42578125" customWidth="1"/>
  </cols>
  <sheetData>
    <row r="1" spans="1:17" ht="15" customHeight="1" x14ac:dyDescent="0.25"/>
    <row r="2" spans="1:17" ht="15" customHeight="1" x14ac:dyDescent="0.25">
      <c r="A2" s="202" t="s">
        <v>33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43"/>
      <c r="N2" s="43"/>
    </row>
    <row r="3" spans="1:17" ht="23.25" customHeight="1" x14ac:dyDescent="0.25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43"/>
      <c r="N3" s="43"/>
    </row>
    <row r="4" spans="1:17" ht="28.5" customHeight="1" x14ac:dyDescent="0.25">
      <c r="B4" s="200" t="s">
        <v>45</v>
      </c>
      <c r="C4" s="200"/>
      <c r="E4" s="200" t="s">
        <v>46</v>
      </c>
      <c r="F4" s="200"/>
      <c r="G4" s="20"/>
      <c r="H4" s="200" t="s">
        <v>47</v>
      </c>
      <c r="I4" s="200"/>
      <c r="J4" s="20"/>
      <c r="K4" s="200" t="s">
        <v>48</v>
      </c>
      <c r="L4" s="200"/>
      <c r="M4" s="20"/>
      <c r="N4" s="200" t="s">
        <v>41</v>
      </c>
      <c r="P4" s="200" t="s">
        <v>36</v>
      </c>
      <c r="Q4" s="201"/>
    </row>
    <row r="5" spans="1:17" ht="24.75" customHeight="1" x14ac:dyDescent="0.25">
      <c r="B5" s="200"/>
      <c r="C5" s="200"/>
      <c r="E5" s="200"/>
      <c r="F5" s="200"/>
      <c r="G5" s="20"/>
      <c r="H5" s="200"/>
      <c r="I5" s="200"/>
      <c r="J5" s="20"/>
      <c r="K5" s="200"/>
      <c r="L5" s="200"/>
      <c r="M5" s="20"/>
      <c r="N5" s="200"/>
      <c r="P5" s="200"/>
      <c r="Q5" s="201"/>
    </row>
    <row r="6" spans="1:17" ht="15" customHeight="1" x14ac:dyDescent="0.25">
      <c r="A6" s="198" t="s">
        <v>50</v>
      </c>
    </row>
    <row r="7" spans="1:17" x14ac:dyDescent="0.25">
      <c r="A7" s="198"/>
    </row>
    <row r="8" spans="1:17" x14ac:dyDescent="0.25">
      <c r="A8" s="198"/>
    </row>
    <row r="9" spans="1:17" x14ac:dyDescent="0.25">
      <c r="A9" s="198"/>
    </row>
    <row r="10" spans="1:17" x14ac:dyDescent="0.25">
      <c r="A10" s="198"/>
    </row>
    <row r="11" spans="1:17" x14ac:dyDescent="0.25">
      <c r="A11" s="198"/>
    </row>
    <row r="12" spans="1:17" x14ac:dyDescent="0.25">
      <c r="A12" s="198"/>
    </row>
    <row r="13" spans="1:17" ht="15" customHeight="1" x14ac:dyDescent="0.25">
      <c r="A13" s="198" t="s">
        <v>84</v>
      </c>
    </row>
    <row r="14" spans="1:17" x14ac:dyDescent="0.25">
      <c r="A14" s="199"/>
    </row>
    <row r="15" spans="1:17" x14ac:dyDescent="0.25">
      <c r="A15" s="199"/>
    </row>
    <row r="16" spans="1:17" x14ac:dyDescent="0.25">
      <c r="A16" s="199"/>
    </row>
    <row r="17" spans="1:1" ht="12.75" customHeight="1" x14ac:dyDescent="0.25">
      <c r="A17" s="199"/>
    </row>
    <row r="18" spans="1:1" x14ac:dyDescent="0.25">
      <c r="A18" s="199"/>
    </row>
    <row r="19" spans="1:1" x14ac:dyDescent="0.25">
      <c r="A19" s="199"/>
    </row>
    <row r="20" spans="1:1" x14ac:dyDescent="0.25">
      <c r="A20" s="199"/>
    </row>
    <row r="21" spans="1:1" ht="15" customHeight="1" x14ac:dyDescent="0.25">
      <c r="A21" s="199"/>
    </row>
    <row r="22" spans="1:1" x14ac:dyDescent="0.25">
      <c r="A22" s="198" t="s">
        <v>35</v>
      </c>
    </row>
    <row r="23" spans="1:1" x14ac:dyDescent="0.25">
      <c r="A23" s="199"/>
    </row>
    <row r="24" spans="1:1" x14ac:dyDescent="0.25">
      <c r="A24" s="199"/>
    </row>
    <row r="25" spans="1:1" ht="15" customHeight="1" x14ac:dyDescent="0.25">
      <c r="A25" s="199"/>
    </row>
    <row r="26" spans="1:1" x14ac:dyDescent="0.25">
      <c r="A26" s="199"/>
    </row>
    <row r="27" spans="1:1" x14ac:dyDescent="0.25">
      <c r="A27" s="199"/>
    </row>
    <row r="28" spans="1:1" x14ac:dyDescent="0.25">
      <c r="A28" s="199"/>
    </row>
    <row r="29" spans="1:1" x14ac:dyDescent="0.25">
      <c r="A29" s="199"/>
    </row>
    <row r="30" spans="1:1" x14ac:dyDescent="0.25">
      <c r="A30" s="199"/>
    </row>
    <row r="31" spans="1:1" x14ac:dyDescent="0.25">
      <c r="A31" s="199"/>
    </row>
    <row r="32" spans="1:1" x14ac:dyDescent="0.25">
      <c r="A32" s="199"/>
    </row>
    <row r="33" spans="1:1" x14ac:dyDescent="0.25">
      <c r="A33" s="199"/>
    </row>
    <row r="34" spans="1:1" x14ac:dyDescent="0.25">
      <c r="A34" s="199"/>
    </row>
    <row r="35" spans="1:1" x14ac:dyDescent="0.25">
      <c r="A35" s="199"/>
    </row>
    <row r="36" spans="1:1" x14ac:dyDescent="0.25">
      <c r="A36" s="199"/>
    </row>
    <row r="37" spans="1:1" x14ac:dyDescent="0.25">
      <c r="A37" s="199"/>
    </row>
    <row r="38" spans="1:1" x14ac:dyDescent="0.25">
      <c r="A38" s="199"/>
    </row>
    <row r="39" spans="1:1" x14ac:dyDescent="0.25">
      <c r="A39" s="199"/>
    </row>
    <row r="40" spans="1:1" x14ac:dyDescent="0.25">
      <c r="A40" s="199"/>
    </row>
    <row r="41" spans="1:1" x14ac:dyDescent="0.25">
      <c r="A41" s="198" t="s">
        <v>78</v>
      </c>
    </row>
    <row r="42" spans="1:1" x14ac:dyDescent="0.25">
      <c r="A42" s="199"/>
    </row>
    <row r="43" spans="1:1" x14ac:dyDescent="0.25">
      <c r="A43" s="199"/>
    </row>
    <row r="44" spans="1:1" x14ac:dyDescent="0.25">
      <c r="A44" s="199"/>
    </row>
    <row r="45" spans="1:1" x14ac:dyDescent="0.25">
      <c r="A45" s="199"/>
    </row>
    <row r="46" spans="1:1" x14ac:dyDescent="0.25">
      <c r="A46" s="199"/>
    </row>
    <row r="47" spans="1:1" x14ac:dyDescent="0.25">
      <c r="A47" s="199"/>
    </row>
    <row r="48" spans="1:1" x14ac:dyDescent="0.25">
      <c r="A48" s="199"/>
    </row>
    <row r="49" spans="1:1" x14ac:dyDescent="0.25">
      <c r="A49" s="199"/>
    </row>
    <row r="50" spans="1:1" ht="15" customHeight="1" x14ac:dyDescent="0.25">
      <c r="A50" s="199"/>
    </row>
    <row r="51" spans="1:1" x14ac:dyDescent="0.25">
      <c r="A51" s="199"/>
    </row>
    <row r="52" spans="1:1" x14ac:dyDescent="0.25">
      <c r="A52" s="199"/>
    </row>
    <row r="53" spans="1:1" x14ac:dyDescent="0.25">
      <c r="A53" s="199"/>
    </row>
    <row r="54" spans="1:1" x14ac:dyDescent="0.25">
      <c r="A54" s="199"/>
    </row>
    <row r="55" spans="1:1" x14ac:dyDescent="0.25">
      <c r="A55" s="199"/>
    </row>
    <row r="56" spans="1:1" x14ac:dyDescent="0.25">
      <c r="A56" s="199"/>
    </row>
    <row r="57" spans="1:1" x14ac:dyDescent="0.25">
      <c r="A57" s="199"/>
    </row>
    <row r="58" spans="1:1" x14ac:dyDescent="0.25">
      <c r="A58" s="199"/>
    </row>
    <row r="59" spans="1:1" x14ac:dyDescent="0.25">
      <c r="A59" s="199"/>
    </row>
    <row r="60" spans="1:1" x14ac:dyDescent="0.25">
      <c r="A60" s="199"/>
    </row>
    <row r="61" spans="1:1" x14ac:dyDescent="0.25">
      <c r="A61" s="199"/>
    </row>
    <row r="62" spans="1:1" x14ac:dyDescent="0.25">
      <c r="A62" s="199"/>
    </row>
    <row r="63" spans="1:1" x14ac:dyDescent="0.25">
      <c r="A63" s="199"/>
    </row>
    <row r="64" spans="1:1" x14ac:dyDescent="0.25">
      <c r="A64" s="199"/>
    </row>
    <row r="65" spans="1:1" x14ac:dyDescent="0.25">
      <c r="A65" s="199"/>
    </row>
    <row r="66" spans="1:1" x14ac:dyDescent="0.25">
      <c r="A66" s="199"/>
    </row>
    <row r="67" spans="1:1" x14ac:dyDescent="0.25">
      <c r="A67" s="199"/>
    </row>
    <row r="68" spans="1:1" x14ac:dyDescent="0.25">
      <c r="A68" s="199"/>
    </row>
    <row r="69" spans="1:1" x14ac:dyDescent="0.25">
      <c r="A69" s="198" t="s">
        <v>96</v>
      </c>
    </row>
    <row r="70" spans="1:1" x14ac:dyDescent="0.25">
      <c r="A70" s="199"/>
    </row>
    <row r="71" spans="1:1" x14ac:dyDescent="0.25">
      <c r="A71" s="199"/>
    </row>
    <row r="72" spans="1:1" x14ac:dyDescent="0.25">
      <c r="A72" s="199"/>
    </row>
    <row r="73" spans="1:1" x14ac:dyDescent="0.25">
      <c r="A73" s="199"/>
    </row>
    <row r="74" spans="1:1" x14ac:dyDescent="0.25">
      <c r="A74" s="199"/>
    </row>
    <row r="75" spans="1:1" x14ac:dyDescent="0.25">
      <c r="A75" s="199"/>
    </row>
    <row r="76" spans="1:1" x14ac:dyDescent="0.25">
      <c r="A76" s="199"/>
    </row>
    <row r="77" spans="1:1" x14ac:dyDescent="0.25">
      <c r="A77" s="199"/>
    </row>
    <row r="78" spans="1:1" x14ac:dyDescent="0.25">
      <c r="A78" s="199"/>
    </row>
    <row r="79" spans="1:1" x14ac:dyDescent="0.25">
      <c r="A79" s="199"/>
    </row>
    <row r="80" spans="1:1" x14ac:dyDescent="0.25">
      <c r="A80" s="199"/>
    </row>
    <row r="81" spans="1:13" x14ac:dyDescent="0.25">
      <c r="A81" s="52"/>
    </row>
    <row r="82" spans="1:13" x14ac:dyDescent="0.25">
      <c r="A82" s="52"/>
    </row>
    <row r="83" spans="1:13" x14ac:dyDescent="0.25">
      <c r="A83" s="52"/>
    </row>
    <row r="84" spans="1:13" x14ac:dyDescent="0.25">
      <c r="A84" s="52"/>
    </row>
    <row r="85" spans="1:13" x14ac:dyDescent="0.25">
      <c r="A85" s="52"/>
    </row>
    <row r="86" spans="1:13" x14ac:dyDescent="0.25">
      <c r="A86" s="52"/>
    </row>
    <row r="87" spans="1:13" x14ac:dyDescent="0.25"/>
    <row r="88" spans="1:13" x14ac:dyDescent="0.25"/>
    <row r="89" spans="1:13" x14ac:dyDescent="0.25"/>
    <row r="90" spans="1:13" x14ac:dyDescent="0.25"/>
    <row r="91" spans="1:13" x14ac:dyDescent="0.25"/>
    <row r="92" spans="1:13" ht="15" customHeight="1" x14ac:dyDescent="0.25">
      <c r="A92" s="203" t="s">
        <v>0</v>
      </c>
      <c r="B92" s="203"/>
      <c r="C92" s="203" t="s">
        <v>34</v>
      </c>
      <c r="D92" s="203"/>
      <c r="E92" s="203"/>
      <c r="F92" s="203"/>
      <c r="G92" s="203"/>
      <c r="H92" s="203"/>
      <c r="I92" s="203"/>
      <c r="J92" s="203"/>
      <c r="K92" s="203"/>
      <c r="L92" s="203"/>
      <c r="M92" s="203"/>
    </row>
    <row r="93" spans="1:13" x14ac:dyDescent="0.25">
      <c r="A93" s="203"/>
      <c r="B93" s="203"/>
      <c r="C93" s="203"/>
      <c r="D93" s="203"/>
      <c r="E93" s="203"/>
      <c r="F93" s="203"/>
      <c r="G93" s="203"/>
      <c r="H93" s="203"/>
      <c r="I93" s="203"/>
      <c r="J93" s="203"/>
      <c r="K93" s="203"/>
      <c r="L93" s="203"/>
      <c r="M93" s="203"/>
    </row>
    <row r="94" spans="1:13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7" ht="15" customHeight="1" x14ac:dyDescent="0.25"/>
    <row r="108" ht="15" customHeight="1" x14ac:dyDescent="0.25"/>
    <row r="109" ht="15" customHeight="1" x14ac:dyDescent="0.25"/>
    <row r="113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</sheetData>
  <mergeCells count="14">
    <mergeCell ref="A69:A80"/>
    <mergeCell ref="P4:Q5"/>
    <mergeCell ref="N4:N5"/>
    <mergeCell ref="A2:L3"/>
    <mergeCell ref="C92:M93"/>
    <mergeCell ref="B4:C5"/>
    <mergeCell ref="E4:F5"/>
    <mergeCell ref="H4:I5"/>
    <mergeCell ref="K4:L5"/>
    <mergeCell ref="A92:B93"/>
    <mergeCell ref="A6:A12"/>
    <mergeCell ref="A13:A21"/>
    <mergeCell ref="A22:A40"/>
    <mergeCell ref="A41:A6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6DE2-6EE8-4734-A373-525E3318BD96}">
  <dimension ref="A1"/>
  <sheetViews>
    <sheetView showGridLines="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D70"/>
  <sheetViews>
    <sheetView zoomScaleNormal="100" workbookViewId="0">
      <selection activeCell="D3" sqref="D3"/>
    </sheetView>
  </sheetViews>
  <sheetFormatPr defaultRowHeight="15" x14ac:dyDescent="0.25"/>
  <cols>
    <col min="2" max="2" width="17.7109375" bestFit="1" customWidth="1"/>
    <col min="3" max="3" width="61.85546875" customWidth="1"/>
    <col min="4" max="4" width="63.7109375" customWidth="1"/>
  </cols>
  <sheetData>
    <row r="2" spans="2:4" x14ac:dyDescent="0.25">
      <c r="B2" s="18" t="s">
        <v>24</v>
      </c>
      <c r="C2" s="18" t="s">
        <v>25</v>
      </c>
      <c r="D2" s="18" t="s">
        <v>26</v>
      </c>
    </row>
    <row r="3" spans="2:4" x14ac:dyDescent="0.25">
      <c r="B3" s="19" t="s">
        <v>35</v>
      </c>
      <c r="C3" s="19" t="s">
        <v>79</v>
      </c>
      <c r="D3" s="19" t="s">
        <v>80</v>
      </c>
    </row>
    <row r="4" spans="2:4" x14ac:dyDescent="0.25">
      <c r="B4" s="19" t="s">
        <v>78</v>
      </c>
      <c r="C4" s="19"/>
      <c r="D4" s="19"/>
    </row>
    <row r="5" spans="2:4" x14ac:dyDescent="0.25">
      <c r="B5" s="19"/>
      <c r="C5" s="19"/>
      <c r="D5" s="19"/>
    </row>
    <row r="6" spans="2:4" x14ac:dyDescent="0.25">
      <c r="B6" s="19"/>
      <c r="C6" s="19"/>
      <c r="D6" s="19"/>
    </row>
    <row r="7" spans="2:4" x14ac:dyDescent="0.25">
      <c r="B7" s="19"/>
      <c r="C7" s="19"/>
      <c r="D7" s="19"/>
    </row>
    <row r="8" spans="2:4" x14ac:dyDescent="0.25">
      <c r="B8" s="19"/>
      <c r="C8" s="19"/>
      <c r="D8" s="19"/>
    </row>
    <row r="9" spans="2:4" x14ac:dyDescent="0.25">
      <c r="B9" s="19"/>
      <c r="C9" s="19"/>
      <c r="D9" s="19"/>
    </row>
    <row r="10" spans="2:4" x14ac:dyDescent="0.25">
      <c r="B10" s="19"/>
      <c r="C10" s="19"/>
      <c r="D10" s="19"/>
    </row>
    <row r="11" spans="2:4" x14ac:dyDescent="0.25">
      <c r="B11" s="19"/>
      <c r="C11" s="19"/>
      <c r="D11" s="19"/>
    </row>
    <row r="12" spans="2:4" x14ac:dyDescent="0.25">
      <c r="B12" s="19"/>
      <c r="C12" s="19"/>
      <c r="D12" s="19"/>
    </row>
    <row r="13" spans="2:4" x14ac:dyDescent="0.25">
      <c r="B13" s="19"/>
      <c r="C13" s="19"/>
      <c r="D13" s="19"/>
    </row>
    <row r="14" spans="2:4" x14ac:dyDescent="0.25">
      <c r="B14" s="19"/>
      <c r="C14" s="19"/>
      <c r="D14" s="19"/>
    </row>
    <row r="15" spans="2:4" x14ac:dyDescent="0.25">
      <c r="B15" s="19"/>
      <c r="C15" s="19"/>
      <c r="D15" s="19"/>
    </row>
    <row r="16" spans="2:4" x14ac:dyDescent="0.25">
      <c r="B16" s="19"/>
      <c r="C16" s="19"/>
      <c r="D16" s="19"/>
    </row>
    <row r="17" spans="2:4" x14ac:dyDescent="0.25">
      <c r="B17" s="19"/>
      <c r="C17" s="19"/>
      <c r="D17" s="19"/>
    </row>
    <row r="18" spans="2:4" x14ac:dyDescent="0.25">
      <c r="B18" s="19"/>
      <c r="C18" s="19"/>
      <c r="D18" s="19"/>
    </row>
    <row r="19" spans="2:4" x14ac:dyDescent="0.25">
      <c r="B19" s="19"/>
      <c r="C19" s="19"/>
      <c r="D19" s="19"/>
    </row>
    <row r="20" spans="2:4" x14ac:dyDescent="0.25">
      <c r="B20" s="19"/>
      <c r="C20" s="10"/>
      <c r="D20" s="19"/>
    </row>
    <row r="21" spans="2:4" x14ac:dyDescent="0.25">
      <c r="B21" s="19"/>
      <c r="C21" s="19"/>
      <c r="D21" s="19"/>
    </row>
    <row r="22" spans="2:4" x14ac:dyDescent="0.25">
      <c r="B22" s="19"/>
      <c r="C22" s="36"/>
      <c r="D22" s="19"/>
    </row>
    <row r="23" spans="2:4" x14ac:dyDescent="0.25">
      <c r="B23" s="19"/>
      <c r="C23" s="35"/>
      <c r="D23" s="19"/>
    </row>
    <row r="24" spans="2:4" x14ac:dyDescent="0.25">
      <c r="B24" s="19"/>
      <c r="C24" s="35"/>
      <c r="D24" s="19"/>
    </row>
    <row r="25" spans="2:4" x14ac:dyDescent="0.25">
      <c r="B25" s="19"/>
      <c r="C25" s="35"/>
      <c r="D25" s="19"/>
    </row>
    <row r="26" spans="2:4" x14ac:dyDescent="0.25">
      <c r="B26" s="19"/>
      <c r="C26" s="35"/>
      <c r="D26" s="19"/>
    </row>
    <row r="27" spans="2:4" x14ac:dyDescent="0.25">
      <c r="B27" s="19"/>
      <c r="C27" s="35"/>
      <c r="D27" s="19"/>
    </row>
    <row r="28" spans="2:4" x14ac:dyDescent="0.25">
      <c r="B28" s="19"/>
      <c r="C28" s="35"/>
      <c r="D28" s="19"/>
    </row>
    <row r="29" spans="2:4" x14ac:dyDescent="0.25">
      <c r="B29" s="19"/>
      <c r="C29" s="35"/>
      <c r="D29" s="19"/>
    </row>
    <row r="30" spans="2:4" x14ac:dyDescent="0.25">
      <c r="B30" s="19"/>
      <c r="C30" s="35"/>
      <c r="D30" s="19"/>
    </row>
    <row r="31" spans="2:4" x14ac:dyDescent="0.25">
      <c r="B31" s="19"/>
      <c r="C31" s="35"/>
      <c r="D31" s="19"/>
    </row>
    <row r="32" spans="2:4" x14ac:dyDescent="0.25">
      <c r="B32" s="19"/>
      <c r="C32" s="35"/>
      <c r="D32" s="19"/>
    </row>
    <row r="33" spans="2:4" x14ac:dyDescent="0.25">
      <c r="B33" s="19"/>
      <c r="C33" s="35"/>
      <c r="D33" s="19"/>
    </row>
    <row r="34" spans="2:4" x14ac:dyDescent="0.25">
      <c r="B34" s="19"/>
      <c r="C34" s="19"/>
      <c r="D34" s="19"/>
    </row>
    <row r="35" spans="2:4" x14ac:dyDescent="0.25">
      <c r="B35" s="19"/>
      <c r="C35" s="19"/>
      <c r="D35" s="19"/>
    </row>
    <row r="36" spans="2:4" x14ac:dyDescent="0.25">
      <c r="B36" s="19"/>
      <c r="C36" s="19"/>
      <c r="D36" s="19"/>
    </row>
    <row r="37" spans="2:4" x14ac:dyDescent="0.25">
      <c r="B37" s="19"/>
      <c r="C37" s="19"/>
      <c r="D37" s="19"/>
    </row>
    <row r="39" spans="2:4" x14ac:dyDescent="0.25">
      <c r="B39" s="19"/>
      <c r="C39" s="19"/>
      <c r="D39" s="19"/>
    </row>
    <row r="40" spans="2:4" x14ac:dyDescent="0.25">
      <c r="B40" s="19"/>
      <c r="C40" s="19"/>
      <c r="D40" s="19"/>
    </row>
    <row r="41" spans="2:4" x14ac:dyDescent="0.25">
      <c r="B41" s="19"/>
      <c r="C41" s="19"/>
      <c r="D41" s="19"/>
    </row>
    <row r="42" spans="2:4" x14ac:dyDescent="0.25">
      <c r="B42" s="19"/>
      <c r="C42" s="19"/>
      <c r="D42" s="19"/>
    </row>
    <row r="43" spans="2:4" x14ac:dyDescent="0.25">
      <c r="B43" s="19"/>
      <c r="C43" s="19"/>
      <c r="D43" s="19"/>
    </row>
    <row r="44" spans="2:4" x14ac:dyDescent="0.25">
      <c r="B44" s="19"/>
      <c r="C44" s="19"/>
      <c r="D44" s="19"/>
    </row>
    <row r="45" spans="2:4" x14ac:dyDescent="0.25">
      <c r="B45" s="19"/>
      <c r="C45" s="19"/>
      <c r="D45" s="19"/>
    </row>
    <row r="46" spans="2:4" x14ac:dyDescent="0.25">
      <c r="B46" s="19"/>
      <c r="C46" s="19"/>
      <c r="D46" s="19"/>
    </row>
    <row r="47" spans="2:4" x14ac:dyDescent="0.25">
      <c r="B47" s="19"/>
      <c r="C47" s="19"/>
      <c r="D47" s="19"/>
    </row>
    <row r="48" spans="2:4" x14ac:dyDescent="0.25">
      <c r="B48" s="19"/>
      <c r="C48" s="19"/>
      <c r="D48" s="19"/>
    </row>
    <row r="49" spans="2:4" x14ac:dyDescent="0.25">
      <c r="B49" s="19"/>
      <c r="C49" s="19"/>
      <c r="D49" s="19"/>
    </row>
    <row r="50" spans="2:4" x14ac:dyDescent="0.25">
      <c r="B50" s="19"/>
      <c r="C50" s="19"/>
      <c r="D50" s="19"/>
    </row>
    <row r="51" spans="2:4" x14ac:dyDescent="0.25">
      <c r="B51" s="19"/>
      <c r="C51" s="19"/>
      <c r="D51" s="19"/>
    </row>
    <row r="52" spans="2:4" x14ac:dyDescent="0.25">
      <c r="B52" s="19"/>
      <c r="C52" s="19"/>
      <c r="D52" s="19"/>
    </row>
    <row r="53" spans="2:4" x14ac:dyDescent="0.25">
      <c r="B53" s="19"/>
      <c r="C53" s="19"/>
      <c r="D53" s="19"/>
    </row>
    <row r="54" spans="2:4" x14ac:dyDescent="0.25">
      <c r="B54" s="19"/>
      <c r="C54" s="19"/>
      <c r="D54" s="19"/>
    </row>
    <row r="55" spans="2:4" x14ac:dyDescent="0.25">
      <c r="B55" s="19"/>
      <c r="C55" s="19"/>
      <c r="D55" s="19"/>
    </row>
    <row r="56" spans="2:4" x14ac:dyDescent="0.25">
      <c r="B56" s="19"/>
      <c r="C56" s="19"/>
      <c r="D56" s="19"/>
    </row>
    <row r="57" spans="2:4" x14ac:dyDescent="0.25">
      <c r="B57" s="19"/>
      <c r="C57" s="19"/>
      <c r="D57" s="19"/>
    </row>
    <row r="58" spans="2:4" x14ac:dyDescent="0.25">
      <c r="B58" s="19"/>
      <c r="C58" s="19"/>
      <c r="D58" s="19"/>
    </row>
    <row r="59" spans="2:4" x14ac:dyDescent="0.25">
      <c r="B59" s="19"/>
      <c r="C59" s="19"/>
      <c r="D59" s="19"/>
    </row>
    <row r="60" spans="2:4" x14ac:dyDescent="0.25">
      <c r="B60" s="19"/>
      <c r="C60" s="19"/>
      <c r="D60" s="19"/>
    </row>
    <row r="61" spans="2:4" x14ac:dyDescent="0.25">
      <c r="B61" s="19"/>
      <c r="C61" s="19"/>
      <c r="D61" s="19"/>
    </row>
    <row r="62" spans="2:4" x14ac:dyDescent="0.25">
      <c r="B62" s="19"/>
      <c r="C62" s="19"/>
      <c r="D62" s="19"/>
    </row>
    <row r="63" spans="2:4" x14ac:dyDescent="0.25">
      <c r="B63" s="19"/>
      <c r="C63" s="19"/>
      <c r="D63" s="19"/>
    </row>
    <row r="64" spans="2:4" x14ac:dyDescent="0.25">
      <c r="B64" s="19"/>
      <c r="C64" s="19"/>
      <c r="D64" s="19"/>
    </row>
    <row r="65" spans="2:4" x14ac:dyDescent="0.25">
      <c r="B65" s="19"/>
      <c r="C65" s="19"/>
      <c r="D65" s="19"/>
    </row>
    <row r="66" spans="2:4" x14ac:dyDescent="0.25">
      <c r="B66" s="19"/>
      <c r="C66" s="19"/>
      <c r="D66" s="19"/>
    </row>
    <row r="67" spans="2:4" x14ac:dyDescent="0.25">
      <c r="B67" s="19"/>
      <c r="C67" s="19"/>
      <c r="D67" s="19"/>
    </row>
    <row r="68" spans="2:4" x14ac:dyDescent="0.25">
      <c r="B68" s="19"/>
      <c r="C68" s="19"/>
      <c r="D68" s="19"/>
    </row>
    <row r="69" spans="2:4" x14ac:dyDescent="0.25">
      <c r="B69" s="19"/>
      <c r="C69" s="19"/>
      <c r="D69" s="19"/>
    </row>
    <row r="70" spans="2:4" x14ac:dyDescent="0.25">
      <c r="B70" s="19"/>
      <c r="C70" s="19"/>
      <c r="D70" s="1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7"/>
  <sheetViews>
    <sheetView showGridLines="0" workbookViewId="0">
      <selection activeCell="O10" sqref="O10"/>
    </sheetView>
  </sheetViews>
  <sheetFormatPr defaultColWidth="9.140625" defaultRowHeight="15" zeroHeight="1" x14ac:dyDescent="0.25"/>
  <cols>
    <col min="1" max="10" width="9.140625" customWidth="1"/>
    <col min="11" max="11" width="0" hidden="1" customWidth="1"/>
  </cols>
  <sheetData>
    <row r="1" spans="1:10" ht="21" customHeight="1" x14ac:dyDescent="0.25">
      <c r="A1" s="204" t="s">
        <v>186</v>
      </c>
      <c r="B1" s="204"/>
      <c r="C1" s="204"/>
      <c r="D1" s="204"/>
      <c r="E1" s="204"/>
      <c r="F1" s="204"/>
      <c r="G1" s="204"/>
      <c r="H1" s="204"/>
      <c r="I1" s="204"/>
      <c r="J1" s="204"/>
    </row>
    <row r="2" spans="1:10" ht="15" customHeight="1" x14ac:dyDescent="0.25">
      <c r="A2" s="204"/>
      <c r="B2" s="204"/>
      <c r="C2" s="204"/>
      <c r="D2" s="204"/>
      <c r="E2" s="204"/>
      <c r="F2" s="204"/>
      <c r="G2" s="204"/>
      <c r="H2" s="204"/>
      <c r="I2" s="204"/>
      <c r="J2" s="204"/>
    </row>
    <row r="3" spans="1:10" x14ac:dyDescent="0.25"/>
    <row r="4" spans="1:10" x14ac:dyDescent="0.25"/>
    <row r="5" spans="1:10" x14ac:dyDescent="0.25">
      <c r="F5" s="10"/>
      <c r="G5" s="10"/>
      <c r="H5" s="10"/>
      <c r="I5" s="10"/>
      <c r="J5" s="10"/>
    </row>
    <row r="6" spans="1:10" x14ac:dyDescent="0.25">
      <c r="F6" s="11" t="s">
        <v>6</v>
      </c>
      <c r="G6" s="11" t="s">
        <v>14</v>
      </c>
      <c r="H6" s="12" t="s">
        <v>15</v>
      </c>
      <c r="I6" s="12" t="s">
        <v>16</v>
      </c>
      <c r="J6" s="12" t="s">
        <v>17</v>
      </c>
    </row>
    <row r="7" spans="1:10" x14ac:dyDescent="0.25">
      <c r="F7" s="13">
        <f ca="1">'Cronograma de Entregas'!S4</f>
        <v>0.3235294117647059</v>
      </c>
      <c r="G7" s="13">
        <f ca="1">'Cronograma de Entregas'!T4</f>
        <v>0.3235294117647059</v>
      </c>
      <c r="H7" s="13">
        <f ca="1">'Cronograma de Entregas'!U4</f>
        <v>0</v>
      </c>
      <c r="I7" s="13">
        <f ca="1">'Cronograma de Entregas'!V4</f>
        <v>0.26470588235294118</v>
      </c>
      <c r="J7" s="13">
        <f ca="1">'Cronograma de Entregas'!W4</f>
        <v>8.8235294117647065E-2</v>
      </c>
    </row>
    <row r="8" spans="1:10" x14ac:dyDescent="0.25">
      <c r="F8" s="10"/>
      <c r="G8" s="10"/>
      <c r="H8" s="10"/>
      <c r="I8" s="10"/>
      <c r="J8" s="10"/>
    </row>
    <row r="9" spans="1:10" x14ac:dyDescent="0.25"/>
    <row r="10" spans="1:10" x14ac:dyDescent="0.25"/>
    <row r="11" spans="1:10" x14ac:dyDescent="0.25"/>
    <row r="12" spans="1:10" x14ac:dyDescent="0.25"/>
    <row r="13" spans="1:10" x14ac:dyDescent="0.25"/>
    <row r="14" spans="1:10" x14ac:dyDescent="0.25"/>
    <row r="15" spans="1:10" x14ac:dyDescent="0.25"/>
    <row r="16" spans="1:10" x14ac:dyDescent="0.25">
      <c r="E16" s="11" t="s">
        <v>6</v>
      </c>
      <c r="F16" s="11" t="s">
        <v>14</v>
      </c>
      <c r="G16" s="12" t="s">
        <v>15</v>
      </c>
      <c r="H16" s="12" t="s">
        <v>16</v>
      </c>
      <c r="I16" s="12" t="s">
        <v>17</v>
      </c>
      <c r="J16" s="12" t="s">
        <v>166</v>
      </c>
    </row>
    <row r="17" spans="4:10" x14ac:dyDescent="0.25">
      <c r="E17" s="15">
        <f ca="1">'P.Ação Implementação'!M4</f>
        <v>0.34597156398104267</v>
      </c>
      <c r="F17" s="15">
        <f ca="1">'P.Ação Implementação'!N4</f>
        <v>0.23696682464454977</v>
      </c>
      <c r="G17" s="15">
        <f ca="1">'P.Ação Implementação'!O4</f>
        <v>4.7393364928909956E-3</v>
      </c>
      <c r="H17" s="15">
        <f ca="1">'P.Ação Implementação'!P4</f>
        <v>0.25592417061611372</v>
      </c>
      <c r="I17" s="15">
        <f ca="1">'P.Ação Implementação'!Q4</f>
        <v>9.4786729857819899E-2</v>
      </c>
      <c r="J17" s="15">
        <f ca="1">'P.Ação Implementação'!R4</f>
        <v>5.2132701421800945E-2</v>
      </c>
    </row>
    <row r="18" spans="4:10" x14ac:dyDescent="0.25"/>
    <row r="19" spans="4:10" x14ac:dyDescent="0.25">
      <c r="D19" t="s">
        <v>91</v>
      </c>
    </row>
    <row r="20" spans="4:10" x14ac:dyDescent="0.25"/>
    <row r="21" spans="4:10" x14ac:dyDescent="0.25"/>
    <row r="22" spans="4:10" x14ac:dyDescent="0.25"/>
    <row r="23" spans="4:10" x14ac:dyDescent="0.25"/>
    <row r="24" spans="4:10" x14ac:dyDescent="0.25"/>
    <row r="25" spans="4:10" x14ac:dyDescent="0.25"/>
    <row r="26" spans="4:10" x14ac:dyDescent="0.25"/>
    <row r="27" spans="4:10" x14ac:dyDescent="0.25"/>
  </sheetData>
  <mergeCells count="1">
    <mergeCell ref="A1:J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27C4-DAE0-4857-8D51-1AAA507B72C8}">
  <dimension ref="A1:W83"/>
  <sheetViews>
    <sheetView showGridLines="0" topLeftCell="A22" zoomScaleNormal="100" workbookViewId="0"/>
  </sheetViews>
  <sheetFormatPr defaultColWidth="0" defaultRowHeight="15" customHeight="1" zeroHeight="1" x14ac:dyDescent="0.25"/>
  <cols>
    <col min="1" max="1" width="2.42578125" customWidth="1"/>
    <col min="2" max="2" width="9.140625" customWidth="1"/>
    <col min="3" max="3" width="26.28515625" customWidth="1"/>
    <col min="4" max="4" width="9.140625" hidden="1" customWidth="1"/>
    <col min="5" max="5" width="24.85546875" customWidth="1"/>
    <col min="6" max="6" width="15.7109375" style="9" hidden="1" customWidth="1"/>
    <col min="7" max="7" width="18.28515625" style="9" hidden="1" customWidth="1"/>
    <col min="8" max="8" width="14.85546875" style="9" hidden="1" customWidth="1"/>
    <col min="9" max="10" width="14" style="9" hidden="1" customWidth="1"/>
    <col min="11" max="11" width="13.85546875" style="9" hidden="1" customWidth="1"/>
    <col min="12" max="12" width="19" style="9" hidden="1" customWidth="1"/>
    <col min="13" max="13" width="10.85546875" style="9" bestFit="1" customWidth="1"/>
    <col min="14" max="14" width="13.7109375" bestFit="1" customWidth="1"/>
    <col min="15" max="15" width="15.5703125" bestFit="1" customWidth="1"/>
    <col min="16" max="16" width="18.5703125" bestFit="1" customWidth="1"/>
    <col min="17" max="17" width="18" customWidth="1"/>
    <col min="18" max="18" width="32.140625" hidden="1" customWidth="1"/>
    <col min="19" max="19" width="10.7109375" hidden="1" customWidth="1"/>
    <col min="20" max="16384" width="9.140625" hidden="1"/>
  </cols>
  <sheetData>
    <row r="1" spans="2:23" ht="57.75" customHeight="1" thickBot="1" x14ac:dyDescent="0.3">
      <c r="F1"/>
      <c r="G1"/>
      <c r="H1"/>
      <c r="I1"/>
      <c r="J1"/>
      <c r="K1"/>
      <c r="L1"/>
      <c r="M1"/>
    </row>
    <row r="2" spans="2:23" ht="13.5" customHeight="1" thickBot="1" x14ac:dyDescent="0.3">
      <c r="B2" s="4"/>
      <c r="C2" s="4"/>
      <c r="D2" s="117"/>
      <c r="E2" s="117"/>
      <c r="F2" s="205" t="s">
        <v>92</v>
      </c>
      <c r="G2" s="206"/>
      <c r="H2" s="206"/>
      <c r="I2" s="206"/>
      <c r="J2" s="206"/>
      <c r="K2" s="207"/>
      <c r="L2" s="116" t="s">
        <v>93</v>
      </c>
      <c r="M2" s="208" t="s">
        <v>8</v>
      </c>
      <c r="N2" s="209"/>
      <c r="O2" s="210" t="s">
        <v>9</v>
      </c>
      <c r="P2" s="211"/>
      <c r="Q2" s="9">
        <f ca="1">TODAY()</f>
        <v>44495</v>
      </c>
    </row>
    <row r="3" spans="2:23" s="48" customFormat="1" ht="63" x14ac:dyDescent="0.25">
      <c r="B3" s="47" t="s">
        <v>5</v>
      </c>
      <c r="C3" s="47" t="s">
        <v>2</v>
      </c>
      <c r="D3" s="47" t="s">
        <v>3</v>
      </c>
      <c r="E3" s="47" t="s">
        <v>4</v>
      </c>
      <c r="F3" s="47" t="s">
        <v>36</v>
      </c>
      <c r="G3" s="47" t="s">
        <v>37</v>
      </c>
      <c r="H3" s="47" t="s">
        <v>38</v>
      </c>
      <c r="I3" s="47" t="s">
        <v>39</v>
      </c>
      <c r="J3" s="47" t="s">
        <v>40</v>
      </c>
      <c r="K3" s="47" t="s">
        <v>41</v>
      </c>
      <c r="L3" s="47" t="s">
        <v>94</v>
      </c>
      <c r="M3" s="108" t="s">
        <v>10</v>
      </c>
      <c r="N3" s="108" t="s">
        <v>11</v>
      </c>
      <c r="O3" s="108" t="s">
        <v>12</v>
      </c>
      <c r="P3" s="108" t="s">
        <v>13</v>
      </c>
      <c r="Q3" s="47" t="s">
        <v>7</v>
      </c>
      <c r="R3" s="47" t="s">
        <v>136</v>
      </c>
      <c r="S3" s="49" t="s">
        <v>6</v>
      </c>
      <c r="T3" s="49" t="s">
        <v>14</v>
      </c>
      <c r="U3" s="50" t="s">
        <v>15</v>
      </c>
      <c r="V3" s="50" t="s">
        <v>16</v>
      </c>
      <c r="W3" s="50" t="s">
        <v>17</v>
      </c>
    </row>
    <row r="4" spans="2:23" ht="71.25" x14ac:dyDescent="0.25">
      <c r="B4" s="107">
        <v>1</v>
      </c>
      <c r="C4" s="102" t="s">
        <v>129</v>
      </c>
      <c r="D4" s="103">
        <v>1</v>
      </c>
      <c r="E4" s="103" t="s">
        <v>208</v>
      </c>
      <c r="F4" s="104">
        <v>44144</v>
      </c>
      <c r="G4" s="104">
        <v>44144</v>
      </c>
      <c r="H4" s="104">
        <v>44144</v>
      </c>
      <c r="I4" s="104">
        <v>44144</v>
      </c>
      <c r="J4" s="104">
        <v>44264</v>
      </c>
      <c r="K4" s="105">
        <v>44091</v>
      </c>
      <c r="L4" s="105" t="s">
        <v>28</v>
      </c>
      <c r="M4" s="104">
        <v>44264</v>
      </c>
      <c r="N4" s="104">
        <v>44265</v>
      </c>
      <c r="O4" s="104">
        <v>44264</v>
      </c>
      <c r="P4" s="104">
        <v>44264</v>
      </c>
      <c r="Q4" s="104" t="str">
        <f ca="1">IF(C4="","",IF(M4="","Não há prazo",IF(OR(AND(M4="",N4=""),$Q$2&lt;M4),"Não Iniciado",IF(AND(P4&lt;&gt;"",P4&lt;=N4),"Concluído",IF(P4&gt;N4,"Concluído",IF(OR(O4&gt;N4,AND(N4&lt;$Q$2,P4="")),"Atrasado",IF(P4="",IF(AND($Q$2&gt;=M4,O4=""),"Iniciar Acompanhamento",IF(O4&lt;=N4,"Em Andamento",)))))))))</f>
        <v>Concluído</v>
      </c>
      <c r="R4" s="95"/>
      <c r="S4" s="14">
        <f ca="1">COUNTIF($Q$4:$Q$37,S3)/(COUNTA($B$4:$B$37))</f>
        <v>0.3235294117647059</v>
      </c>
      <c r="T4" s="14">
        <f ca="1">COUNTIF($Q$4:$Q$37,T3)/(COUNTA($B$4:$B$37))</f>
        <v>0.3235294117647059</v>
      </c>
      <c r="U4" s="14">
        <f ca="1">COUNTIF($Q$4:$Q$37,U3)/(COUNTA($B$4:$B$37))</f>
        <v>0</v>
      </c>
      <c r="V4" s="14">
        <f ca="1">COUNTIF($Q$4:$Q$37,V3)/(COUNTA($B$4:$B$37))</f>
        <v>0.26470588235294118</v>
      </c>
      <c r="W4" s="14">
        <f ca="1">COUNTIF($Q$4:$Q$37,W3)/(COUNTA($B$4:$B$37))</f>
        <v>8.8235294117647065E-2</v>
      </c>
    </row>
    <row r="5" spans="2:23" ht="57" x14ac:dyDescent="0.25">
      <c r="B5" s="107">
        <v>2</v>
      </c>
      <c r="C5" s="102" t="s">
        <v>82</v>
      </c>
      <c r="D5" s="103"/>
      <c r="E5" s="103" t="s">
        <v>83</v>
      </c>
      <c r="F5" s="104" t="s">
        <v>28</v>
      </c>
      <c r="G5" s="104" t="s">
        <v>28</v>
      </c>
      <c r="H5" s="104" t="s">
        <v>28</v>
      </c>
      <c r="I5" s="104" t="s">
        <v>28</v>
      </c>
      <c r="J5" s="104" t="s">
        <v>28</v>
      </c>
      <c r="K5" s="105" t="s">
        <v>28</v>
      </c>
      <c r="L5" s="105" t="s">
        <v>28</v>
      </c>
      <c r="M5" s="104">
        <v>44263</v>
      </c>
      <c r="N5" s="104">
        <v>44267</v>
      </c>
      <c r="O5" s="104">
        <v>44263</v>
      </c>
      <c r="P5" s="104">
        <v>44266</v>
      </c>
      <c r="Q5" s="104" t="str">
        <f t="shared" ref="Q5:Q37" ca="1" si="0">IF(C5="","",IF(M5="","Não há prazo",IF(OR(AND(M5="",N5=""),$Q$2&lt;M5),"Não Iniciado",IF(AND(P5&lt;&gt;"",P5&lt;=N5),"Concluído",IF(P5&gt;N5,"Concluído",IF(OR(O5&gt;N5,AND(N5&lt;$Q$2,P5="")),"Atrasado",IF(P5="",IF(AND($Q$2&gt;=M5,O5=""),"Iniciar Acompanhamento",IF(O5&lt;=N5,"Em Andamento",)))))))))</f>
        <v>Concluído</v>
      </c>
      <c r="R5" s="95"/>
      <c r="S5" s="14"/>
      <c r="T5" s="14"/>
      <c r="U5" s="14"/>
      <c r="V5" s="14"/>
      <c r="W5" s="14"/>
    </row>
    <row r="6" spans="2:23" ht="28.5" x14ac:dyDescent="0.25">
      <c r="B6" s="107">
        <v>3</v>
      </c>
      <c r="C6" s="102" t="s">
        <v>95</v>
      </c>
      <c r="D6" s="103"/>
      <c r="E6" s="103" t="s">
        <v>96</v>
      </c>
      <c r="F6" s="104" t="s">
        <v>28</v>
      </c>
      <c r="G6" s="104" t="s">
        <v>28</v>
      </c>
      <c r="H6" s="104" t="s">
        <v>28</v>
      </c>
      <c r="I6" s="104" t="s">
        <v>28</v>
      </c>
      <c r="J6" s="104" t="s">
        <v>28</v>
      </c>
      <c r="K6" s="105" t="s">
        <v>28</v>
      </c>
      <c r="L6" s="105" t="s">
        <v>28</v>
      </c>
      <c r="M6" s="104">
        <v>44274</v>
      </c>
      <c r="N6" s="104">
        <v>44274</v>
      </c>
      <c r="O6" s="104">
        <v>44274</v>
      </c>
      <c r="P6" s="104">
        <v>44274</v>
      </c>
      <c r="Q6" s="104" t="str">
        <f t="shared" ca="1" si="0"/>
        <v>Concluído</v>
      </c>
      <c r="R6" s="95"/>
      <c r="S6" s="14"/>
      <c r="T6" s="14"/>
      <c r="U6" s="14"/>
      <c r="V6" s="14"/>
      <c r="W6" s="14"/>
    </row>
    <row r="7" spans="2:23" ht="42.75" x14ac:dyDescent="0.25">
      <c r="B7" s="107">
        <v>4</v>
      </c>
      <c r="C7" s="118" t="s">
        <v>117</v>
      </c>
      <c r="D7" s="103"/>
      <c r="E7" s="103" t="s">
        <v>207</v>
      </c>
      <c r="F7" s="104" t="s">
        <v>42</v>
      </c>
      <c r="G7" s="104" t="s">
        <v>42</v>
      </c>
      <c r="H7" s="104" t="s">
        <v>42</v>
      </c>
      <c r="I7" s="104" t="s">
        <v>42</v>
      </c>
      <c r="J7" s="104" t="s">
        <v>42</v>
      </c>
      <c r="K7" s="105" t="s">
        <v>42</v>
      </c>
      <c r="L7" s="105" t="s">
        <v>42</v>
      </c>
      <c r="M7" s="104">
        <v>44306</v>
      </c>
      <c r="N7" s="104">
        <v>44322</v>
      </c>
      <c r="O7" s="104">
        <v>44294</v>
      </c>
      <c r="P7" s="104">
        <v>44344</v>
      </c>
      <c r="Q7" s="104" t="str">
        <f t="shared" ca="1" si="0"/>
        <v>Concluído</v>
      </c>
      <c r="R7" s="95"/>
    </row>
    <row r="8" spans="2:23" ht="30" x14ac:dyDescent="0.25">
      <c r="B8" s="107">
        <v>5</v>
      </c>
      <c r="C8" s="118" t="s">
        <v>122</v>
      </c>
      <c r="D8" s="103"/>
      <c r="E8" s="103" t="s">
        <v>207</v>
      </c>
      <c r="F8" s="104" t="s">
        <v>42</v>
      </c>
      <c r="G8" s="104" t="s">
        <v>42</v>
      </c>
      <c r="H8" s="104" t="s">
        <v>42</v>
      </c>
      <c r="I8" s="104" t="s">
        <v>42</v>
      </c>
      <c r="J8" s="104" t="s">
        <v>42</v>
      </c>
      <c r="K8" s="105" t="s">
        <v>42</v>
      </c>
      <c r="L8" s="105" t="s">
        <v>42</v>
      </c>
      <c r="M8" s="104">
        <v>44322</v>
      </c>
      <c r="N8" s="104">
        <v>44338</v>
      </c>
      <c r="O8" s="104">
        <v>44294</v>
      </c>
      <c r="P8" s="104">
        <v>44323</v>
      </c>
      <c r="Q8" s="104" t="str">
        <f t="shared" ca="1" si="0"/>
        <v>Concluído</v>
      </c>
      <c r="R8" s="95"/>
    </row>
    <row r="9" spans="2:23" ht="99.75" x14ac:dyDescent="0.25">
      <c r="B9" s="107">
        <v>6</v>
      </c>
      <c r="C9" s="118" t="s">
        <v>120</v>
      </c>
      <c r="D9" s="103">
        <v>1</v>
      </c>
      <c r="E9" s="103" t="s">
        <v>78</v>
      </c>
      <c r="F9" s="104">
        <v>44285</v>
      </c>
      <c r="G9" s="104" t="s">
        <v>43</v>
      </c>
      <c r="H9" s="104" t="s">
        <v>43</v>
      </c>
      <c r="I9" s="104" t="s">
        <v>43</v>
      </c>
      <c r="J9" s="104" t="s">
        <v>43</v>
      </c>
      <c r="K9" s="105" t="s">
        <v>43</v>
      </c>
      <c r="L9" s="105" t="s">
        <v>43</v>
      </c>
      <c r="M9" s="104">
        <v>44286</v>
      </c>
      <c r="N9" s="104">
        <v>44298</v>
      </c>
      <c r="O9" s="104">
        <v>44286</v>
      </c>
      <c r="P9" s="104">
        <v>44417</v>
      </c>
      <c r="Q9" s="104" t="str">
        <f t="shared" ca="1" si="0"/>
        <v>Concluído</v>
      </c>
      <c r="R9" s="95"/>
    </row>
    <row r="10" spans="2:23" ht="25.5" customHeight="1" x14ac:dyDescent="0.25">
      <c r="B10" s="107">
        <v>7</v>
      </c>
      <c r="C10" s="118" t="s">
        <v>85</v>
      </c>
      <c r="D10" s="103"/>
      <c r="E10" s="103" t="s">
        <v>123</v>
      </c>
      <c r="F10" s="104" t="s">
        <v>81</v>
      </c>
      <c r="G10" s="104" t="s">
        <v>124</v>
      </c>
      <c r="H10" s="104" t="s">
        <v>42</v>
      </c>
      <c r="I10" s="104" t="s">
        <v>42</v>
      </c>
      <c r="J10" s="104" t="s">
        <v>42</v>
      </c>
      <c r="K10" s="105" t="s">
        <v>42</v>
      </c>
      <c r="L10" s="105" t="s">
        <v>42</v>
      </c>
      <c r="M10" s="104">
        <v>44291</v>
      </c>
      <c r="N10" s="104">
        <v>44305</v>
      </c>
      <c r="O10" s="104">
        <v>44291</v>
      </c>
      <c r="P10" s="104">
        <v>44421</v>
      </c>
      <c r="Q10" s="104" t="str">
        <f t="shared" ca="1" si="0"/>
        <v>Concluído</v>
      </c>
      <c r="R10" s="95"/>
    </row>
    <row r="11" spans="2:23" ht="42.75" x14ac:dyDescent="0.25">
      <c r="B11" s="107">
        <v>8</v>
      </c>
      <c r="C11" s="118" t="s">
        <v>144</v>
      </c>
      <c r="D11" s="103" t="s">
        <v>35</v>
      </c>
      <c r="E11" s="103" t="s">
        <v>207</v>
      </c>
      <c r="F11" s="104" t="s">
        <v>42</v>
      </c>
      <c r="G11" s="104" t="s">
        <v>81</v>
      </c>
      <c r="H11" s="104" t="s">
        <v>42</v>
      </c>
      <c r="I11" s="104" t="s">
        <v>42</v>
      </c>
      <c r="J11" s="104" t="s">
        <v>42</v>
      </c>
      <c r="K11" s="105" t="s">
        <v>42</v>
      </c>
      <c r="L11" s="105" t="s">
        <v>42</v>
      </c>
      <c r="M11" s="104">
        <v>44361</v>
      </c>
      <c r="N11" s="104">
        <v>44371</v>
      </c>
      <c r="O11" s="104">
        <v>44285</v>
      </c>
      <c r="P11" s="104"/>
      <c r="Q11" s="104" t="str">
        <f t="shared" ca="1" si="0"/>
        <v>Atrasado</v>
      </c>
      <c r="R11" s="95"/>
    </row>
    <row r="12" spans="2:23" ht="42.75" x14ac:dyDescent="0.25">
      <c r="B12" s="107">
        <v>9</v>
      </c>
      <c r="C12" s="118" t="s">
        <v>125</v>
      </c>
      <c r="D12" s="103" t="s">
        <v>35</v>
      </c>
      <c r="E12" s="103" t="s">
        <v>103</v>
      </c>
      <c r="F12" s="104" t="s">
        <v>81</v>
      </c>
      <c r="G12" s="104" t="s">
        <v>88</v>
      </c>
      <c r="H12" s="104" t="s">
        <v>42</v>
      </c>
      <c r="I12" s="104" t="s">
        <v>42</v>
      </c>
      <c r="J12" s="104" t="s">
        <v>42</v>
      </c>
      <c r="K12" s="105" t="s">
        <v>42</v>
      </c>
      <c r="L12" s="105" t="s">
        <v>42</v>
      </c>
      <c r="M12" s="104">
        <v>44364</v>
      </c>
      <c r="N12" s="104">
        <v>44378</v>
      </c>
      <c r="O12" s="104"/>
      <c r="P12" s="104"/>
      <c r="Q12" s="104" t="str">
        <f t="shared" ca="1" si="0"/>
        <v>Atrasado</v>
      </c>
      <c r="R12" s="95"/>
    </row>
    <row r="13" spans="2:23" ht="30" x14ac:dyDescent="0.25">
      <c r="B13" s="107">
        <v>10</v>
      </c>
      <c r="C13" s="119" t="s">
        <v>184</v>
      </c>
      <c r="D13" s="103" t="s">
        <v>35</v>
      </c>
      <c r="E13" s="103" t="s">
        <v>208</v>
      </c>
      <c r="F13" s="104" t="s">
        <v>81</v>
      </c>
      <c r="G13" s="104" t="s">
        <v>81</v>
      </c>
      <c r="H13" s="104" t="s">
        <v>42</v>
      </c>
      <c r="I13" s="104" t="s">
        <v>42</v>
      </c>
      <c r="J13" s="104" t="s">
        <v>42</v>
      </c>
      <c r="K13" s="105" t="s">
        <v>42</v>
      </c>
      <c r="L13" s="105" t="s">
        <v>42</v>
      </c>
      <c r="M13" s="104">
        <v>44329</v>
      </c>
      <c r="N13" s="104">
        <v>44333</v>
      </c>
      <c r="O13" s="104">
        <v>44329</v>
      </c>
      <c r="P13" s="104">
        <v>44335</v>
      </c>
      <c r="Q13" s="104" t="str">
        <f ca="1">IF(C13="","",IF(M13="","Não há prazo",IF(OR(AND(M13="",N13=""),$Q$2&lt;M13),"Não Iniciado",IF(AND(P13&lt;&gt;"",P13&lt;=N13),"Concluído",IF(P13&gt;N13,"Concluído",IF(OR(O13&gt;N13,AND(N13&lt;$Q$2,P13="")),"Atrasado",IF(P13="",IF(AND($Q$2&gt;=M13,O13=""),"Iniciar Acompanhamento",IF(O13&lt;=N13,"Em Andamento",)))))))))</f>
        <v>Concluído</v>
      </c>
      <c r="R13" s="19"/>
    </row>
    <row r="14" spans="2:23" ht="30" x14ac:dyDescent="0.25">
      <c r="B14" s="107">
        <v>11</v>
      </c>
      <c r="C14" s="118" t="s">
        <v>185</v>
      </c>
      <c r="D14" s="103"/>
      <c r="E14" s="103" t="s">
        <v>208</v>
      </c>
      <c r="F14" s="104"/>
      <c r="G14" s="104"/>
      <c r="H14" s="104"/>
      <c r="I14" s="104"/>
      <c r="J14" s="104"/>
      <c r="K14" s="105"/>
      <c r="L14" s="105"/>
      <c r="M14" s="104">
        <v>44333</v>
      </c>
      <c r="N14" s="104">
        <v>44349</v>
      </c>
      <c r="O14" s="104">
        <v>44333</v>
      </c>
      <c r="P14" s="104"/>
      <c r="Q14" s="104" t="str">
        <f ca="1">IF(C14="","",IF(M14="","Não há prazo",IF(OR(AND(M14="",N14=""),$Q$2&lt;M14),"Não Iniciado",IF(AND(P14&lt;&gt;"",P14&lt;=N14),"Concluído",IF(P14&gt;N14,"Concluído",IF(OR(O14&gt;N14,AND(N14&lt;$Q$2,P14="")),"Atrasado",IF(P14="",IF(AND($Q$2&gt;=M14,O14=""),"Iniciar Acompanhamento",IF(O14&lt;=N14,"Em Andamento",)))))))))</f>
        <v>Atrasado</v>
      </c>
      <c r="R14" s="95" t="s">
        <v>211</v>
      </c>
    </row>
    <row r="15" spans="2:23" ht="30" x14ac:dyDescent="0.25">
      <c r="B15" s="107">
        <v>12</v>
      </c>
      <c r="C15" s="118" t="s">
        <v>193</v>
      </c>
      <c r="D15" s="103" t="s">
        <v>35</v>
      </c>
      <c r="E15" s="103" t="s">
        <v>208</v>
      </c>
      <c r="F15" s="104" t="s">
        <v>81</v>
      </c>
      <c r="G15" s="104" t="s">
        <v>81</v>
      </c>
      <c r="H15" s="104" t="s">
        <v>42</v>
      </c>
      <c r="I15" s="104" t="s">
        <v>42</v>
      </c>
      <c r="J15" s="104" t="s">
        <v>42</v>
      </c>
      <c r="K15" s="105" t="s">
        <v>42</v>
      </c>
      <c r="L15" s="105" t="s">
        <v>42</v>
      </c>
      <c r="M15" s="104">
        <v>44355</v>
      </c>
      <c r="N15" s="104">
        <v>44368</v>
      </c>
      <c r="O15" s="104">
        <v>44355</v>
      </c>
      <c r="P15" s="104">
        <v>44363</v>
      </c>
      <c r="Q15" s="104" t="str">
        <f ca="1">IF(C15="","",IF(M15="","Não há prazo",IF(OR(AND(M15="",N15=""),$Q$2&lt;M15),"Não Iniciado",IF(AND(P15&lt;&gt;"",P15&lt;=N15),"Concluído",IF(P15&gt;N15,"Concluído",IF(OR(O15&gt;N15,AND(N15&lt;$Q$2,P15="")),"Atrasado",IF(P15="",IF(AND($Q$2&gt;=M15,O15=""),"Iniciar Acompanhamento",IF(O15&lt;=N15,"Em Andamento",)))))))))</f>
        <v>Concluído</v>
      </c>
      <c r="R15" s="95" t="s">
        <v>206</v>
      </c>
    </row>
    <row r="16" spans="2:23" ht="30" x14ac:dyDescent="0.25">
      <c r="B16" s="107">
        <v>13</v>
      </c>
      <c r="C16" s="118" t="s">
        <v>165</v>
      </c>
      <c r="D16" s="103" t="s">
        <v>35</v>
      </c>
      <c r="E16" s="103" t="s">
        <v>208</v>
      </c>
      <c r="F16" s="104" t="s">
        <v>81</v>
      </c>
      <c r="G16" s="104" t="s">
        <v>88</v>
      </c>
      <c r="H16" s="104" t="s">
        <v>42</v>
      </c>
      <c r="I16" s="104" t="s">
        <v>42</v>
      </c>
      <c r="J16" s="104" t="s">
        <v>42</v>
      </c>
      <c r="K16" s="105" t="s">
        <v>42</v>
      </c>
      <c r="L16" s="105" t="s">
        <v>42</v>
      </c>
      <c r="M16" s="104">
        <v>44365</v>
      </c>
      <c r="N16" s="104">
        <v>44377</v>
      </c>
      <c r="O16" s="104">
        <v>44364</v>
      </c>
      <c r="P16" s="104"/>
      <c r="Q16" s="104" t="str">
        <f t="shared" ca="1" si="0"/>
        <v>Atrasado</v>
      </c>
      <c r="R16" s="95" t="s">
        <v>211</v>
      </c>
    </row>
    <row r="17" spans="2:18" ht="31.5" customHeight="1" x14ac:dyDescent="0.25">
      <c r="B17" s="107">
        <v>14</v>
      </c>
      <c r="C17" s="118" t="s">
        <v>126</v>
      </c>
      <c r="D17" s="103" t="s">
        <v>114</v>
      </c>
      <c r="E17" s="103" t="s">
        <v>114</v>
      </c>
      <c r="F17" s="104" t="s">
        <v>42</v>
      </c>
      <c r="G17" s="104" t="s">
        <v>42</v>
      </c>
      <c r="H17" s="104" t="s">
        <v>42</v>
      </c>
      <c r="I17" s="104" t="s">
        <v>42</v>
      </c>
      <c r="J17" s="104" t="s">
        <v>42</v>
      </c>
      <c r="K17" s="105" t="s">
        <v>42</v>
      </c>
      <c r="L17" s="105" t="s">
        <v>42</v>
      </c>
      <c r="M17" s="104">
        <v>44404</v>
      </c>
      <c r="N17" s="104">
        <v>44419</v>
      </c>
      <c r="O17" s="104">
        <v>44404</v>
      </c>
      <c r="P17" s="104"/>
      <c r="Q17" s="104" t="str">
        <f ca="1">IF(C17="","",IF(M17="","Não há prazo",IF(OR(AND(M17="",N17=""),$Q$2&lt;M17),"Não Iniciado",IF(AND(P17&lt;&gt;"",P17&lt;=N17),"Concluído",IF(P17&gt;N17,"Concluído",IF(OR(O17&gt;N17,AND(N17&lt;$Q$2,P17="")),"Atrasado",IF(P17="",IF(AND($Q$2&gt;=M17,O17=""),"Iniciar Acompanhamento",IF(O17&lt;=N17,"Em Andamento",)))))))))</f>
        <v>Atrasado</v>
      </c>
      <c r="R17" s="95"/>
    </row>
    <row r="18" spans="2:18" ht="30" x14ac:dyDescent="0.25">
      <c r="B18" s="107">
        <v>15</v>
      </c>
      <c r="C18" s="118" t="s">
        <v>190</v>
      </c>
      <c r="D18" s="103" t="s">
        <v>115</v>
      </c>
      <c r="E18" s="103" t="s">
        <v>208</v>
      </c>
      <c r="F18" s="104" t="s">
        <v>42</v>
      </c>
      <c r="G18" s="104" t="s">
        <v>42</v>
      </c>
      <c r="H18" s="104" t="s">
        <v>42</v>
      </c>
      <c r="I18" s="104" t="s">
        <v>42</v>
      </c>
      <c r="J18" s="104" t="s">
        <v>42</v>
      </c>
      <c r="K18" s="105" t="s">
        <v>42</v>
      </c>
      <c r="L18" s="105" t="s">
        <v>42</v>
      </c>
      <c r="M18" s="104">
        <v>44410</v>
      </c>
      <c r="N18" s="104">
        <v>44424</v>
      </c>
      <c r="O18" s="104">
        <v>44417</v>
      </c>
      <c r="P18" s="104"/>
      <c r="Q18" s="104" t="str">
        <f t="shared" ca="1" si="0"/>
        <v>Atrasado</v>
      </c>
      <c r="R18" s="95" t="s">
        <v>227</v>
      </c>
    </row>
    <row r="19" spans="2:18" ht="42.75" x14ac:dyDescent="0.25">
      <c r="B19" s="107">
        <v>16</v>
      </c>
      <c r="C19" s="118" t="s">
        <v>44</v>
      </c>
      <c r="D19" s="103" t="s">
        <v>115</v>
      </c>
      <c r="E19" s="103" t="s">
        <v>209</v>
      </c>
      <c r="F19" s="104" t="s">
        <v>42</v>
      </c>
      <c r="G19" s="104" t="s">
        <v>42</v>
      </c>
      <c r="H19" s="104" t="s">
        <v>42</v>
      </c>
      <c r="I19" s="104" t="s">
        <v>42</v>
      </c>
      <c r="J19" s="104" t="s">
        <v>42</v>
      </c>
      <c r="K19" s="105" t="s">
        <v>42</v>
      </c>
      <c r="L19" s="105" t="s">
        <v>42</v>
      </c>
      <c r="M19" s="104">
        <v>44474</v>
      </c>
      <c r="N19" s="104">
        <v>44496</v>
      </c>
      <c r="O19" s="104"/>
      <c r="P19" s="104"/>
      <c r="Q19" s="104" t="str">
        <f t="shared" ca="1" si="0"/>
        <v>Iniciar Acompanhamento</v>
      </c>
      <c r="R19" s="95"/>
    </row>
    <row r="20" spans="2:18" ht="42.75" x14ac:dyDescent="0.25">
      <c r="B20" s="107">
        <v>17</v>
      </c>
      <c r="C20" s="118" t="s">
        <v>110</v>
      </c>
      <c r="D20" s="103" t="s">
        <v>114</v>
      </c>
      <c r="E20" s="103" t="s">
        <v>115</v>
      </c>
      <c r="F20" s="104" t="s">
        <v>42</v>
      </c>
      <c r="G20" s="104" t="s">
        <v>42</v>
      </c>
      <c r="H20" s="104" t="s">
        <v>42</v>
      </c>
      <c r="I20" s="104" t="s">
        <v>42</v>
      </c>
      <c r="J20" s="104" t="s">
        <v>42</v>
      </c>
      <c r="K20" s="105" t="s">
        <v>42</v>
      </c>
      <c r="L20" s="105" t="s">
        <v>42</v>
      </c>
      <c r="M20" s="104">
        <v>44473</v>
      </c>
      <c r="N20" s="104">
        <v>44482</v>
      </c>
      <c r="O20" s="104"/>
      <c r="P20" s="104"/>
      <c r="Q20" s="104" t="str">
        <f t="shared" ca="1" si="0"/>
        <v>Atrasado</v>
      </c>
      <c r="R20" s="95"/>
    </row>
    <row r="21" spans="2:18" ht="85.5" x14ac:dyDescent="0.25">
      <c r="B21" s="107">
        <v>18</v>
      </c>
      <c r="C21" s="118" t="s">
        <v>111</v>
      </c>
      <c r="D21" s="103" t="s">
        <v>114</v>
      </c>
      <c r="E21" s="103" t="s">
        <v>115</v>
      </c>
      <c r="F21" s="104" t="s">
        <v>42</v>
      </c>
      <c r="G21" s="104" t="s">
        <v>42</v>
      </c>
      <c r="H21" s="104" t="s">
        <v>42</v>
      </c>
      <c r="I21" s="104" t="s">
        <v>42</v>
      </c>
      <c r="J21" s="104" t="s">
        <v>42</v>
      </c>
      <c r="K21" s="105" t="s">
        <v>42</v>
      </c>
      <c r="L21" s="105" t="s">
        <v>42</v>
      </c>
      <c r="M21" s="104">
        <v>44482</v>
      </c>
      <c r="N21" s="104">
        <v>44495</v>
      </c>
      <c r="O21" s="104"/>
      <c r="P21" s="104"/>
      <c r="Q21" s="104" t="str">
        <f t="shared" ca="1" si="0"/>
        <v>Iniciar Acompanhamento</v>
      </c>
      <c r="R21" s="95"/>
    </row>
    <row r="22" spans="2:18" x14ac:dyDescent="0.25">
      <c r="B22" s="107">
        <v>19</v>
      </c>
      <c r="C22" s="102" t="s">
        <v>194</v>
      </c>
      <c r="D22" s="103" t="s">
        <v>114</v>
      </c>
      <c r="E22" s="103" t="s">
        <v>196</v>
      </c>
      <c r="F22" s="104" t="s">
        <v>42</v>
      </c>
      <c r="G22" s="104" t="s">
        <v>42</v>
      </c>
      <c r="H22" s="104" t="s">
        <v>42</v>
      </c>
      <c r="I22" s="104" t="s">
        <v>42</v>
      </c>
      <c r="J22" s="104" t="s">
        <v>42</v>
      </c>
      <c r="K22" s="105" t="s">
        <v>42</v>
      </c>
      <c r="L22" s="105" t="s">
        <v>42</v>
      </c>
      <c r="M22" s="104">
        <v>44378</v>
      </c>
      <c r="N22" s="104">
        <v>44407</v>
      </c>
      <c r="O22" s="104">
        <v>44378</v>
      </c>
      <c r="P22" s="104">
        <v>44407</v>
      </c>
      <c r="Q22" s="104" t="str">
        <f t="shared" ca="1" si="0"/>
        <v>Concluído</v>
      </c>
      <c r="R22" s="95"/>
    </row>
    <row r="23" spans="2:18" ht="45" x14ac:dyDescent="0.25">
      <c r="B23" s="107">
        <v>20</v>
      </c>
      <c r="C23" s="118" t="s">
        <v>99</v>
      </c>
      <c r="D23" s="103" t="s">
        <v>116</v>
      </c>
      <c r="E23" s="103" t="s">
        <v>104</v>
      </c>
      <c r="F23" s="104" t="s">
        <v>42</v>
      </c>
      <c r="G23" s="104" t="s">
        <v>42</v>
      </c>
      <c r="H23" s="104" t="s">
        <v>42</v>
      </c>
      <c r="I23" s="104" t="s">
        <v>42</v>
      </c>
      <c r="J23" s="104" t="s">
        <v>42</v>
      </c>
      <c r="K23" s="105" t="s">
        <v>42</v>
      </c>
      <c r="L23" s="105" t="s">
        <v>42</v>
      </c>
      <c r="M23" s="104">
        <v>44461</v>
      </c>
      <c r="N23" s="104">
        <v>44470</v>
      </c>
      <c r="O23" s="104">
        <v>44391</v>
      </c>
      <c r="P23" s="104"/>
      <c r="Q23" s="104" t="str">
        <f t="shared" ca="1" si="0"/>
        <v>Atrasado</v>
      </c>
      <c r="R23" s="95" t="s">
        <v>225</v>
      </c>
    </row>
    <row r="24" spans="2:18" ht="45" x14ac:dyDescent="0.25">
      <c r="B24" s="107">
        <v>21</v>
      </c>
      <c r="C24" s="118" t="s">
        <v>100</v>
      </c>
      <c r="D24" s="103" t="s">
        <v>104</v>
      </c>
      <c r="E24" s="103" t="s">
        <v>104</v>
      </c>
      <c r="F24" s="104" t="s">
        <v>42</v>
      </c>
      <c r="G24" s="104" t="s">
        <v>42</v>
      </c>
      <c r="H24" s="104" t="s">
        <v>42</v>
      </c>
      <c r="I24" s="104" t="s">
        <v>42</v>
      </c>
      <c r="J24" s="104" t="s">
        <v>42</v>
      </c>
      <c r="K24" s="105" t="s">
        <v>42</v>
      </c>
      <c r="L24" s="105" t="s">
        <v>42</v>
      </c>
      <c r="M24" s="104">
        <v>44477</v>
      </c>
      <c r="N24" s="104">
        <v>44494</v>
      </c>
      <c r="O24" s="104"/>
      <c r="P24" s="104"/>
      <c r="Q24" s="104" t="str">
        <f t="shared" ca="1" si="0"/>
        <v>Atrasado</v>
      </c>
      <c r="R24" s="95" t="s">
        <v>225</v>
      </c>
    </row>
    <row r="25" spans="2:18" ht="30" x14ac:dyDescent="0.25">
      <c r="B25" s="107">
        <v>22</v>
      </c>
      <c r="C25" s="118" t="s">
        <v>101</v>
      </c>
      <c r="D25" s="103" t="s">
        <v>104</v>
      </c>
      <c r="E25" s="103" t="s">
        <v>104</v>
      </c>
      <c r="F25" s="104" t="s">
        <v>42</v>
      </c>
      <c r="G25" s="104" t="s">
        <v>42</v>
      </c>
      <c r="H25" s="104" t="s">
        <v>42</v>
      </c>
      <c r="I25" s="104" t="s">
        <v>42</v>
      </c>
      <c r="J25" s="104" t="s">
        <v>42</v>
      </c>
      <c r="K25" s="104" t="s">
        <v>42</v>
      </c>
      <c r="L25" s="104" t="s">
        <v>42</v>
      </c>
      <c r="M25" s="104">
        <v>44463</v>
      </c>
      <c r="N25" s="104">
        <v>44477</v>
      </c>
      <c r="O25" s="104"/>
      <c r="P25" s="104"/>
      <c r="Q25" s="104" t="str">
        <f t="shared" ca="1" si="0"/>
        <v>Atrasado</v>
      </c>
      <c r="R25" s="95"/>
    </row>
    <row r="26" spans="2:18" ht="30" x14ac:dyDescent="0.25">
      <c r="B26" s="107">
        <v>23</v>
      </c>
      <c r="C26" s="118" t="s">
        <v>102</v>
      </c>
      <c r="D26" s="103" t="s">
        <v>104</v>
      </c>
      <c r="E26" s="103" t="s">
        <v>104</v>
      </c>
      <c r="F26" s="104" t="s">
        <v>42</v>
      </c>
      <c r="G26" s="104" t="s">
        <v>42</v>
      </c>
      <c r="H26" s="104" t="s">
        <v>42</v>
      </c>
      <c r="I26" s="104" t="s">
        <v>42</v>
      </c>
      <c r="J26" s="104" t="s">
        <v>42</v>
      </c>
      <c r="K26" s="104" t="s">
        <v>42</v>
      </c>
      <c r="L26" s="104" t="s">
        <v>42</v>
      </c>
      <c r="M26" s="104">
        <v>44503</v>
      </c>
      <c r="N26" s="104">
        <v>44516</v>
      </c>
      <c r="O26" s="104"/>
      <c r="P26" s="104"/>
      <c r="Q26" s="104" t="str">
        <f t="shared" ca="1" si="0"/>
        <v>Não Iniciado</v>
      </c>
      <c r="R26" s="95"/>
    </row>
    <row r="27" spans="2:18" ht="30" x14ac:dyDescent="0.25">
      <c r="B27" s="107">
        <v>24</v>
      </c>
      <c r="C27" s="118" t="s">
        <v>97</v>
      </c>
      <c r="D27" s="103" t="s">
        <v>104</v>
      </c>
      <c r="E27" s="103" t="s">
        <v>98</v>
      </c>
      <c r="F27" s="104" t="s">
        <v>42</v>
      </c>
      <c r="G27" s="104" t="s">
        <v>42</v>
      </c>
      <c r="H27" s="104" t="s">
        <v>42</v>
      </c>
      <c r="I27" s="104" t="s">
        <v>42</v>
      </c>
      <c r="J27" s="104" t="s">
        <v>42</v>
      </c>
      <c r="K27" s="104" t="s">
        <v>42</v>
      </c>
      <c r="L27" s="104" t="s">
        <v>42</v>
      </c>
      <c r="M27" s="104">
        <v>44516</v>
      </c>
      <c r="N27" s="104">
        <v>44530</v>
      </c>
      <c r="O27" s="104"/>
      <c r="P27" s="104"/>
      <c r="Q27" s="104" t="str">
        <f t="shared" ca="1" si="0"/>
        <v>Não Iniciado</v>
      </c>
      <c r="R27" s="95"/>
    </row>
    <row r="28" spans="2:18" ht="85.5" x14ac:dyDescent="0.25">
      <c r="B28" s="107">
        <v>25</v>
      </c>
      <c r="C28" s="118" t="s">
        <v>112</v>
      </c>
      <c r="D28" s="103" t="s">
        <v>98</v>
      </c>
      <c r="E28" s="103" t="s">
        <v>116</v>
      </c>
      <c r="F28" s="104" t="s">
        <v>42</v>
      </c>
      <c r="G28" s="104" t="s">
        <v>42</v>
      </c>
      <c r="H28" s="104" t="s">
        <v>42</v>
      </c>
      <c r="I28" s="104" t="s">
        <v>42</v>
      </c>
      <c r="J28" s="104" t="s">
        <v>42</v>
      </c>
      <c r="K28" s="104" t="s">
        <v>42</v>
      </c>
      <c r="L28" s="104" t="s">
        <v>42</v>
      </c>
      <c r="M28" s="104">
        <v>44456</v>
      </c>
      <c r="N28" s="104">
        <v>44474</v>
      </c>
      <c r="O28" s="104">
        <v>44456</v>
      </c>
      <c r="P28" s="104"/>
      <c r="Q28" s="104" t="str">
        <f t="shared" ca="1" si="0"/>
        <v>Atrasado</v>
      </c>
      <c r="R28" s="95"/>
    </row>
    <row r="29" spans="2:18" ht="45" x14ac:dyDescent="0.25">
      <c r="B29" s="107">
        <v>26</v>
      </c>
      <c r="C29" s="118" t="s">
        <v>107</v>
      </c>
      <c r="D29" s="103" t="s">
        <v>113</v>
      </c>
      <c r="E29" s="103" t="s">
        <v>114</v>
      </c>
      <c r="F29" s="104" t="s">
        <v>42</v>
      </c>
      <c r="G29" s="104" t="s">
        <v>42</v>
      </c>
      <c r="H29" s="104" t="s">
        <v>42</v>
      </c>
      <c r="I29" s="104" t="s">
        <v>42</v>
      </c>
      <c r="J29" s="104" t="s">
        <v>42</v>
      </c>
      <c r="K29" s="104" t="s">
        <v>42</v>
      </c>
      <c r="L29" s="104" t="s">
        <v>42</v>
      </c>
      <c r="M29" s="104">
        <v>44495</v>
      </c>
      <c r="N29" s="104">
        <v>44504</v>
      </c>
      <c r="O29" s="104"/>
      <c r="P29" s="104"/>
      <c r="Q29" s="104" t="str">
        <f t="shared" ca="1" si="0"/>
        <v>Iniciar Acompanhamento</v>
      </c>
      <c r="R29" s="95"/>
    </row>
    <row r="30" spans="2:18" ht="45" x14ac:dyDescent="0.25">
      <c r="B30" s="107">
        <v>27</v>
      </c>
      <c r="C30" s="118" t="s">
        <v>108</v>
      </c>
      <c r="D30" s="103" t="s">
        <v>113</v>
      </c>
      <c r="E30" s="103" t="s">
        <v>114</v>
      </c>
      <c r="F30" s="104" t="s">
        <v>42</v>
      </c>
      <c r="G30" s="104" t="s">
        <v>42</v>
      </c>
      <c r="H30" s="104" t="s">
        <v>42</v>
      </c>
      <c r="I30" s="104" t="s">
        <v>42</v>
      </c>
      <c r="J30" s="104" t="s">
        <v>42</v>
      </c>
      <c r="K30" s="104" t="s">
        <v>42</v>
      </c>
      <c r="L30" s="104" t="s">
        <v>42</v>
      </c>
      <c r="M30" s="104">
        <v>44517</v>
      </c>
      <c r="N30" s="104">
        <v>44530</v>
      </c>
      <c r="O30" s="104"/>
      <c r="P30" s="104"/>
      <c r="Q30" s="104" t="str">
        <f t="shared" ca="1" si="0"/>
        <v>Não Iniciado</v>
      </c>
      <c r="R30" s="95"/>
    </row>
    <row r="31" spans="2:18" ht="28.5" x14ac:dyDescent="0.25">
      <c r="B31" s="107">
        <v>28</v>
      </c>
      <c r="C31" s="118" t="s">
        <v>109</v>
      </c>
      <c r="D31" s="103" t="s">
        <v>90</v>
      </c>
      <c r="E31" s="103" t="s">
        <v>114</v>
      </c>
      <c r="F31" s="104" t="s">
        <v>42</v>
      </c>
      <c r="G31" s="104" t="s">
        <v>42</v>
      </c>
      <c r="H31" s="104" t="s">
        <v>42</v>
      </c>
      <c r="I31" s="104" t="s">
        <v>42</v>
      </c>
      <c r="J31" s="104" t="s">
        <v>42</v>
      </c>
      <c r="K31" s="105" t="s">
        <v>42</v>
      </c>
      <c r="L31" s="105" t="s">
        <v>42</v>
      </c>
      <c r="M31" s="104">
        <v>44517</v>
      </c>
      <c r="N31" s="104">
        <v>44530</v>
      </c>
      <c r="O31" s="104"/>
      <c r="P31" s="104"/>
      <c r="Q31" s="104" t="str">
        <f t="shared" ca="1" si="0"/>
        <v>Não Iniciado</v>
      </c>
      <c r="R31" s="95"/>
    </row>
    <row r="32" spans="2:18" ht="42.75" x14ac:dyDescent="0.25">
      <c r="B32" s="107">
        <v>29</v>
      </c>
      <c r="C32" s="118" t="s">
        <v>105</v>
      </c>
      <c r="D32" s="103" t="s">
        <v>90</v>
      </c>
      <c r="E32" s="103" t="s">
        <v>113</v>
      </c>
      <c r="F32" s="104" t="s">
        <v>42</v>
      </c>
      <c r="G32" s="104" t="s">
        <v>42</v>
      </c>
      <c r="H32" s="104" t="s">
        <v>42</v>
      </c>
      <c r="I32" s="104" t="s">
        <v>42</v>
      </c>
      <c r="J32" s="104" t="s">
        <v>42</v>
      </c>
      <c r="K32" s="105" t="s">
        <v>42</v>
      </c>
      <c r="L32" s="105" t="s">
        <v>42</v>
      </c>
      <c r="M32" s="104">
        <v>44530</v>
      </c>
      <c r="N32" s="104">
        <v>44544</v>
      </c>
      <c r="O32" s="104"/>
      <c r="P32" s="104"/>
      <c r="Q32" s="104" t="str">
        <f t="shared" ca="1" si="0"/>
        <v>Não Iniciado</v>
      </c>
      <c r="R32" s="95"/>
    </row>
    <row r="33" spans="2:18" x14ac:dyDescent="0.25">
      <c r="B33" s="107">
        <v>30</v>
      </c>
      <c r="C33" s="102" t="s">
        <v>195</v>
      </c>
      <c r="D33" s="103" t="s">
        <v>90</v>
      </c>
      <c r="E33" s="103" t="s">
        <v>196</v>
      </c>
      <c r="F33" s="106" t="s">
        <v>42</v>
      </c>
      <c r="G33" s="104" t="s">
        <v>42</v>
      </c>
      <c r="H33" s="104" t="s">
        <v>42</v>
      </c>
      <c r="I33" s="104" t="s">
        <v>42</v>
      </c>
      <c r="J33" s="104" t="s">
        <v>42</v>
      </c>
      <c r="K33" s="105" t="s">
        <v>42</v>
      </c>
      <c r="L33" s="105" t="s">
        <v>42</v>
      </c>
      <c r="M33" s="104">
        <v>44503</v>
      </c>
      <c r="N33" s="104">
        <v>44530</v>
      </c>
      <c r="O33" s="104"/>
      <c r="P33" s="104"/>
      <c r="Q33" s="104" t="str">
        <f t="shared" ca="1" si="0"/>
        <v>Não Iniciado</v>
      </c>
      <c r="R33" s="95"/>
    </row>
    <row r="34" spans="2:18" ht="42.75" x14ac:dyDescent="0.25">
      <c r="B34" s="107">
        <v>31</v>
      </c>
      <c r="C34" s="118" t="s">
        <v>106</v>
      </c>
      <c r="D34" s="103"/>
      <c r="E34" s="103" t="s">
        <v>113</v>
      </c>
      <c r="F34" s="106"/>
      <c r="G34" s="104"/>
      <c r="H34" s="104"/>
      <c r="I34" s="104"/>
      <c r="J34" s="104"/>
      <c r="K34" s="105"/>
      <c r="L34" s="105"/>
      <c r="M34" s="104">
        <v>44544</v>
      </c>
      <c r="N34" s="104">
        <v>44558</v>
      </c>
      <c r="O34" s="104"/>
      <c r="P34" s="104"/>
      <c r="Q34" s="104" t="str">
        <f t="shared" ca="1" si="0"/>
        <v>Não Iniciado</v>
      </c>
      <c r="R34" s="95"/>
    </row>
    <row r="35" spans="2:18" ht="42.75" x14ac:dyDescent="0.25">
      <c r="B35" s="107">
        <v>32</v>
      </c>
      <c r="C35" s="118" t="s">
        <v>202</v>
      </c>
      <c r="D35" s="103"/>
      <c r="E35" s="103" t="s">
        <v>78</v>
      </c>
      <c r="F35" s="106"/>
      <c r="G35" s="104"/>
      <c r="H35" s="104"/>
      <c r="I35" s="104"/>
      <c r="J35" s="104"/>
      <c r="K35" s="105"/>
      <c r="L35" s="105"/>
      <c r="M35" s="104">
        <v>44351</v>
      </c>
      <c r="N35" s="104">
        <v>44368</v>
      </c>
      <c r="O35" s="104">
        <v>44295</v>
      </c>
      <c r="P35" s="104">
        <v>44372</v>
      </c>
      <c r="Q35" s="104" t="str">
        <f t="shared" ca="1" si="0"/>
        <v>Concluído</v>
      </c>
      <c r="R35" s="19"/>
    </row>
    <row r="36" spans="2:18" ht="28.5" x14ac:dyDescent="0.25">
      <c r="B36" s="107">
        <v>33</v>
      </c>
      <c r="C36" s="118" t="s">
        <v>86</v>
      </c>
      <c r="D36" s="103"/>
      <c r="E36" s="103" t="s">
        <v>90</v>
      </c>
      <c r="F36" s="106"/>
      <c r="G36" s="104"/>
      <c r="H36" s="104"/>
      <c r="I36" s="104"/>
      <c r="J36" s="104"/>
      <c r="K36" s="105"/>
      <c r="L36" s="105"/>
      <c r="M36" s="104">
        <v>44522</v>
      </c>
      <c r="N36" s="104">
        <v>44536</v>
      </c>
      <c r="O36" s="104"/>
      <c r="P36" s="104"/>
      <c r="Q36" s="104" t="str">
        <f t="shared" ca="1" si="0"/>
        <v>Não Iniciado</v>
      </c>
      <c r="R36" s="95"/>
    </row>
    <row r="37" spans="2:18" ht="42.75" x14ac:dyDescent="0.25">
      <c r="B37" s="107">
        <v>34</v>
      </c>
      <c r="C37" s="118" t="s">
        <v>89</v>
      </c>
      <c r="D37" s="103"/>
      <c r="E37" s="103" t="s">
        <v>90</v>
      </c>
      <c r="F37" s="106"/>
      <c r="G37" s="104"/>
      <c r="H37" s="104"/>
      <c r="I37" s="104"/>
      <c r="J37" s="104"/>
      <c r="K37" s="105"/>
      <c r="L37" s="105"/>
      <c r="M37" s="104">
        <v>44536</v>
      </c>
      <c r="N37" s="104">
        <v>44550</v>
      </c>
      <c r="O37" s="104"/>
      <c r="P37" s="104"/>
      <c r="Q37" s="104" t="str">
        <f t="shared" ca="1" si="0"/>
        <v>Não Iniciado</v>
      </c>
      <c r="R37" s="95"/>
    </row>
    <row r="38" spans="2:18" x14ac:dyDescent="0.25"/>
    <row r="39" spans="2:18" x14ac:dyDescent="0.25"/>
    <row r="40" spans="2:18" x14ac:dyDescent="0.25"/>
    <row r="41" spans="2:18" x14ac:dyDescent="0.25"/>
    <row r="42" spans="2:18" x14ac:dyDescent="0.25"/>
    <row r="43" spans="2:18" x14ac:dyDescent="0.25"/>
    <row r="44" spans="2:18" x14ac:dyDescent="0.25"/>
    <row r="45" spans="2:18" x14ac:dyDescent="0.25"/>
    <row r="46" spans="2:18" x14ac:dyDescent="0.25"/>
    <row r="47" spans="2:18" x14ac:dyDescent="0.25"/>
    <row r="48" spans="2:1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</sheetData>
  <autoFilter ref="B3:Q37" xr:uid="{00000000-0009-0000-0000-00000B000000}"/>
  <mergeCells count="3">
    <mergeCell ref="F2:K2"/>
    <mergeCell ref="M2:N2"/>
    <mergeCell ref="O2:P2"/>
  </mergeCells>
  <conditionalFormatting sqref="Q4:Q37">
    <cfRule type="containsText" dxfId="177" priority="1" operator="containsText" text="Não Iniciado">
      <formula>NOT(ISERROR(SEARCH("Não Iniciado",Q4)))</formula>
    </cfRule>
    <cfRule type="containsText" dxfId="176" priority="2" operator="containsText" text="Em Andamento">
      <formula>NOT(ISERROR(SEARCH("Em Andamento",Q4)))</formula>
    </cfRule>
    <cfRule type="containsText" dxfId="175" priority="3" operator="containsText" text="Iniciar Acompanhamento">
      <formula>NOT(ISERROR(SEARCH("Iniciar Acompanhamento",Q4)))</formula>
    </cfRule>
    <cfRule type="containsText" dxfId="174" priority="4" operator="containsText" text="Atrasado">
      <formula>NOT(ISERROR(SEARCH("Atrasado",Q4)))</formula>
    </cfRule>
    <cfRule type="containsText" dxfId="173" priority="5" operator="containsText" text="Concluído">
      <formula>NOT(ISERROR(SEARCH("Concluído",Q4)))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Dinâmica 1</vt:lpstr>
      <vt:lpstr>Dinâmica 2</vt:lpstr>
      <vt:lpstr>Mapa de status</vt:lpstr>
      <vt:lpstr>Quantidade de entregas</vt:lpstr>
      <vt:lpstr>Menu de Entregas</vt:lpstr>
      <vt:lpstr>Controle de Documentos</vt:lpstr>
      <vt:lpstr>Base Interligação</vt:lpstr>
      <vt:lpstr>DashBoard</vt:lpstr>
      <vt:lpstr>Cronograma de Entregas</vt:lpstr>
      <vt:lpstr>P.Ação Implementação</vt:lpstr>
      <vt:lpstr>Planilha suporte</vt:lpstr>
      <vt:lpstr>DashBoard ISO37001</vt:lpstr>
      <vt:lpstr>Cronograma (ISO 37001)  </vt:lpstr>
      <vt:lpstr>Base de Indicadores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Cruz Narita</dc:creator>
  <cp:lastModifiedBy>Adriano Pires De Sousa</cp:lastModifiedBy>
  <dcterms:created xsi:type="dcterms:W3CDTF">2018-04-12T17:51:54Z</dcterms:created>
  <dcterms:modified xsi:type="dcterms:W3CDTF">2021-10-26T23:53:45Z</dcterms:modified>
</cp:coreProperties>
</file>