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alessiomuolo/Desktop/"/>
    </mc:Choice>
  </mc:AlternateContent>
  <xr:revisionPtr revIDLastSave="0" documentId="13_ncr:1_{D86E70A2-E0BE-7E47-8FC8-9CDE0195801A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2" l="1"/>
  <c r="I39" i="2"/>
  <c r="G40" i="2"/>
  <c r="G39" i="2"/>
  <c r="F40" i="2"/>
  <c r="F39" i="2"/>
  <c r="D33" i="2"/>
  <c r="E33" i="2"/>
  <c r="F33" i="2"/>
  <c r="G33" i="2"/>
  <c r="H33" i="2"/>
  <c r="I33" i="2"/>
  <c r="J33" i="2"/>
  <c r="C33" i="2"/>
  <c r="D28" i="2"/>
  <c r="E28" i="2"/>
  <c r="F28" i="2"/>
  <c r="G28" i="2"/>
  <c r="G34" i="2" s="1"/>
  <c r="H28" i="2"/>
  <c r="I28" i="2"/>
  <c r="J28" i="2"/>
  <c r="J34" i="2" s="1"/>
  <c r="D29" i="2"/>
  <c r="D34" i="2" s="1"/>
  <c r="E29" i="2"/>
  <c r="F29" i="2"/>
  <c r="G29" i="2"/>
  <c r="H29" i="2"/>
  <c r="I29" i="2"/>
  <c r="J29" i="2"/>
  <c r="D30" i="2"/>
  <c r="E30" i="2"/>
  <c r="E34" i="2" s="1"/>
  <c r="F30" i="2"/>
  <c r="G30" i="2"/>
  <c r="H30" i="2"/>
  <c r="I30" i="2"/>
  <c r="J30" i="2"/>
  <c r="D31" i="2"/>
  <c r="E31" i="2"/>
  <c r="F31" i="2"/>
  <c r="F34" i="2" s="1"/>
  <c r="G31" i="2"/>
  <c r="H31" i="2"/>
  <c r="I31" i="2"/>
  <c r="J31" i="2"/>
  <c r="D32" i="2"/>
  <c r="E32" i="2"/>
  <c r="F32" i="2"/>
  <c r="G32" i="2"/>
  <c r="H32" i="2"/>
  <c r="I32" i="2"/>
  <c r="J32" i="2"/>
  <c r="C29" i="2"/>
  <c r="C30" i="2"/>
  <c r="C31" i="2"/>
  <c r="C32" i="2"/>
  <c r="C28" i="2"/>
  <c r="D15" i="2"/>
  <c r="E15" i="2"/>
  <c r="F15" i="2"/>
  <c r="G15" i="2"/>
  <c r="H15" i="2"/>
  <c r="I15" i="2"/>
  <c r="J15" i="2"/>
  <c r="C15" i="2"/>
  <c r="D10" i="2"/>
  <c r="E10" i="2"/>
  <c r="F10" i="2"/>
  <c r="G10" i="2"/>
  <c r="G16" i="2" s="1"/>
  <c r="H10" i="2"/>
  <c r="I10" i="2"/>
  <c r="J10" i="2"/>
  <c r="J16" i="2" s="1"/>
  <c r="D11" i="2"/>
  <c r="D16" i="2" s="1"/>
  <c r="E11" i="2"/>
  <c r="F11" i="2"/>
  <c r="G11" i="2"/>
  <c r="H11" i="2"/>
  <c r="I11" i="2"/>
  <c r="J11" i="2"/>
  <c r="D12" i="2"/>
  <c r="E12" i="2"/>
  <c r="E16" i="2" s="1"/>
  <c r="F12" i="2"/>
  <c r="G12" i="2"/>
  <c r="H12" i="2"/>
  <c r="I12" i="2"/>
  <c r="J12" i="2"/>
  <c r="D13" i="2"/>
  <c r="E13" i="2"/>
  <c r="F13" i="2"/>
  <c r="F16" i="2" s="1"/>
  <c r="G13" i="2"/>
  <c r="H13" i="2"/>
  <c r="I13" i="2"/>
  <c r="J13" i="2"/>
  <c r="D14" i="2"/>
  <c r="E14" i="2"/>
  <c r="F14" i="2"/>
  <c r="G14" i="2"/>
  <c r="H14" i="2"/>
  <c r="I14" i="2"/>
  <c r="J14" i="2"/>
  <c r="C11" i="2"/>
  <c r="C12" i="2"/>
  <c r="C13" i="2"/>
  <c r="C14" i="2"/>
  <c r="C10" i="2"/>
  <c r="I34" i="2"/>
  <c r="H34" i="2"/>
  <c r="C34" i="2"/>
  <c r="I16" i="2"/>
  <c r="H16" i="2"/>
  <c r="C16" i="2"/>
</calcChain>
</file>

<file path=xl/sharedStrings.xml><?xml version="1.0" encoding="utf-8"?>
<sst xmlns="http://schemas.openxmlformats.org/spreadsheetml/2006/main" count="74" uniqueCount="26">
  <si>
    <t>Total Reads:</t>
  </si>
  <si>
    <t>Reads per machine:</t>
  </si>
  <si>
    <t>Reads per computational challenge</t>
  </si>
  <si>
    <t>35B</t>
  </si>
  <si>
    <t>r7iz.large</t>
  </si>
  <si>
    <t>2 threads</t>
  </si>
  <si>
    <t>32k</t>
  </si>
  <si>
    <t>time (s)</t>
  </si>
  <si>
    <t>stdev</t>
  </si>
  <si>
    <t>r6a.large</t>
  </si>
  <si>
    <t>best case scenario</t>
  </si>
  <si>
    <t>CPU farm</t>
  </si>
  <si>
    <t>Instance type</t>
  </si>
  <si>
    <t>nodes</t>
  </si>
  <si>
    <t>TTA 1k / site</t>
  </si>
  <si>
    <t>TTA 35 B reads / site (h)</t>
  </si>
  <si>
    <t>$/hour per node</t>
  </si>
  <si>
    <t>Tot. cost est. ($)</t>
  </si>
  <si>
    <t>Site 1</t>
  </si>
  <si>
    <t>Site 2</t>
  </si>
  <si>
    <t>1 thread (par)</t>
  </si>
  <si>
    <t>128k</t>
  </si>
  <si>
    <t>256k</t>
  </si>
  <si>
    <t>512k</t>
  </si>
  <si>
    <t>time per 1k (s)</t>
  </si>
  <si>
    <t>avg/1k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</si>
</sst>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40"/>
  <sheetViews>
    <sheetView tabSelected="1" zoomScale="125" workbookViewId="0">
      <selection activeCell="L26" sqref="L26"/>
    </sheetView>
  </sheetViews>
  <sheetFormatPr baseColWidth="10" defaultColWidth="12.6640625" defaultRowHeight="15.75" customHeight="1" x14ac:dyDescent="0.15"/>
  <sheetData>
    <row r="1" spans="1:15" ht="15.75" customHeight="1" x14ac:dyDescent="0.15">
      <c r="A1" s="1" t="s">
        <v>9</v>
      </c>
      <c r="C1" s="1" t="s">
        <v>20</v>
      </c>
      <c r="G1" s="1" t="s">
        <v>5</v>
      </c>
      <c r="L1" s="1" t="s">
        <v>0</v>
      </c>
      <c r="M1" s="1" t="s">
        <v>1</v>
      </c>
      <c r="O1" s="1" t="s">
        <v>2</v>
      </c>
    </row>
    <row r="2" spans="1:15" ht="15.75" customHeight="1" x14ac:dyDescent="0.15">
      <c r="C2" s="1" t="s">
        <v>6</v>
      </c>
      <c r="D2" s="1" t="s">
        <v>21</v>
      </c>
      <c r="E2" s="1" t="s">
        <v>22</v>
      </c>
      <c r="F2" s="1" t="s">
        <v>23</v>
      </c>
      <c r="G2" s="1" t="s">
        <v>6</v>
      </c>
      <c r="H2" s="1" t="s">
        <v>21</v>
      </c>
      <c r="I2" s="1" t="s">
        <v>22</v>
      </c>
      <c r="J2" s="1" t="s">
        <v>23</v>
      </c>
      <c r="L2" s="1">
        <v>35799624</v>
      </c>
      <c r="M2" s="1">
        <v>1024000</v>
      </c>
      <c r="O2" s="1" t="s">
        <v>3</v>
      </c>
    </row>
    <row r="3" spans="1:15" ht="15.75" customHeight="1" x14ac:dyDescent="0.15"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s="1" t="s">
        <v>7</v>
      </c>
      <c r="I3" s="1" t="s">
        <v>7</v>
      </c>
      <c r="J3" s="1" t="s">
        <v>7</v>
      </c>
    </row>
    <row r="4" spans="1:15" ht="15.75" customHeight="1" x14ac:dyDescent="0.15">
      <c r="C4" s="1">
        <v>197.14</v>
      </c>
      <c r="D4" s="1">
        <v>132.35</v>
      </c>
      <c r="E4" s="1">
        <v>116.86</v>
      </c>
      <c r="F4" s="1">
        <v>105.7</v>
      </c>
      <c r="G4" s="1">
        <v>128.08000000000001</v>
      </c>
      <c r="H4" s="1">
        <v>98.66</v>
      </c>
      <c r="I4" s="1">
        <v>93.57</v>
      </c>
      <c r="J4" s="1">
        <v>91.77</v>
      </c>
    </row>
    <row r="5" spans="1:15" ht="15.75" customHeight="1" x14ac:dyDescent="0.15">
      <c r="A5" s="3"/>
      <c r="C5" s="1">
        <v>194.93</v>
      </c>
      <c r="D5" s="1">
        <v>131.93</v>
      </c>
      <c r="E5" s="1">
        <v>117.27</v>
      </c>
      <c r="F5" s="1">
        <v>108.98</v>
      </c>
      <c r="G5" s="1">
        <v>125.89</v>
      </c>
      <c r="H5" s="1">
        <v>98.67</v>
      </c>
      <c r="I5" s="1">
        <v>94.03</v>
      </c>
      <c r="J5" s="1">
        <v>91.14</v>
      </c>
    </row>
    <row r="6" spans="1:15" ht="15.75" customHeight="1" x14ac:dyDescent="0.15">
      <c r="A6" s="3"/>
      <c r="C6" s="1">
        <v>194.59</v>
      </c>
      <c r="D6" s="1">
        <v>128.54</v>
      </c>
      <c r="E6" s="1">
        <v>117.14</v>
      </c>
      <c r="F6" s="1">
        <v>105.95</v>
      </c>
      <c r="G6" s="1">
        <v>126.07</v>
      </c>
      <c r="H6" s="1">
        <v>98.13</v>
      </c>
      <c r="I6" s="1">
        <v>93.51</v>
      </c>
      <c r="J6" s="1">
        <v>90.85</v>
      </c>
    </row>
    <row r="7" spans="1:15" ht="15.75" customHeight="1" x14ac:dyDescent="0.15">
      <c r="A7" s="3"/>
      <c r="C7" s="1">
        <v>196.07</v>
      </c>
      <c r="D7" s="1">
        <v>129.31</v>
      </c>
      <c r="E7" s="1">
        <v>121</v>
      </c>
      <c r="F7" s="1">
        <v>110.16</v>
      </c>
      <c r="G7" s="1">
        <v>126.68</v>
      </c>
      <c r="H7" s="1">
        <v>99.63</v>
      </c>
      <c r="I7" s="1">
        <v>93.68</v>
      </c>
      <c r="J7" s="1">
        <v>91.14</v>
      </c>
    </row>
    <row r="8" spans="1:15" ht="15.75" customHeight="1" x14ac:dyDescent="0.15">
      <c r="A8" s="3"/>
      <c r="C8" s="1">
        <v>195.03</v>
      </c>
      <c r="D8" s="1">
        <v>130.93</v>
      </c>
      <c r="E8" s="1">
        <v>118.36</v>
      </c>
      <c r="F8" s="1">
        <v>106.95</v>
      </c>
      <c r="G8" s="1">
        <v>126.03</v>
      </c>
      <c r="H8" s="1">
        <v>98.65</v>
      </c>
      <c r="I8" s="1">
        <v>93.78</v>
      </c>
      <c r="J8" s="1">
        <v>90.98</v>
      </c>
    </row>
    <row r="9" spans="1:15" ht="15.75" customHeight="1" x14ac:dyDescent="0.15">
      <c r="A9" s="3"/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J9" s="1" t="s">
        <v>24</v>
      </c>
    </row>
    <row r="10" spans="1:15" ht="15.75" customHeight="1" x14ac:dyDescent="0.15">
      <c r="A10" s="3"/>
      <c r="C10" s="1">
        <f>ROUND(C4/1024, 4)</f>
        <v>0.1925</v>
      </c>
      <c r="D10" s="1">
        <f t="shared" ref="D10:J10" si="0">ROUND(D4/1024, 4)</f>
        <v>0.12920000000000001</v>
      </c>
      <c r="E10" s="1">
        <f t="shared" si="0"/>
        <v>0.11409999999999999</v>
      </c>
      <c r="F10" s="1">
        <f t="shared" si="0"/>
        <v>0.1032</v>
      </c>
      <c r="G10" s="1">
        <f t="shared" si="0"/>
        <v>0.12509999999999999</v>
      </c>
      <c r="H10" s="1">
        <f t="shared" si="0"/>
        <v>9.6299999999999997E-2</v>
      </c>
      <c r="I10" s="1">
        <f t="shared" si="0"/>
        <v>9.1399999999999995E-2</v>
      </c>
      <c r="J10" s="1">
        <f t="shared" si="0"/>
        <v>8.9599999999999999E-2</v>
      </c>
    </row>
    <row r="11" spans="1:15" ht="15.75" customHeight="1" x14ac:dyDescent="0.15">
      <c r="A11" s="3"/>
      <c r="C11" s="1">
        <f t="shared" ref="C11:J14" si="1">ROUND(C5/1024, 4)</f>
        <v>0.19040000000000001</v>
      </c>
      <c r="D11" s="1">
        <f t="shared" si="1"/>
        <v>0.1288</v>
      </c>
      <c r="E11" s="1">
        <f t="shared" si="1"/>
        <v>0.1145</v>
      </c>
      <c r="F11" s="1">
        <f t="shared" si="1"/>
        <v>0.10639999999999999</v>
      </c>
      <c r="G11" s="1">
        <f t="shared" si="1"/>
        <v>0.1229</v>
      </c>
      <c r="H11" s="1">
        <f t="shared" si="1"/>
        <v>9.64E-2</v>
      </c>
      <c r="I11" s="1">
        <f t="shared" si="1"/>
        <v>9.1800000000000007E-2</v>
      </c>
      <c r="J11" s="1">
        <f t="shared" si="1"/>
        <v>8.8999999999999996E-2</v>
      </c>
    </row>
    <row r="12" spans="1:15" ht="15.75" customHeight="1" x14ac:dyDescent="0.15">
      <c r="A12" s="3"/>
      <c r="C12" s="1">
        <f t="shared" si="1"/>
        <v>0.19</v>
      </c>
      <c r="D12" s="1">
        <f t="shared" si="1"/>
        <v>0.1255</v>
      </c>
      <c r="E12" s="1">
        <f t="shared" si="1"/>
        <v>0.1144</v>
      </c>
      <c r="F12" s="1">
        <f t="shared" si="1"/>
        <v>0.10349999999999999</v>
      </c>
      <c r="G12" s="1">
        <f t="shared" si="1"/>
        <v>0.1231</v>
      </c>
      <c r="H12" s="1">
        <f t="shared" si="1"/>
        <v>9.5799999999999996E-2</v>
      </c>
      <c r="I12" s="1">
        <f t="shared" si="1"/>
        <v>9.1300000000000006E-2</v>
      </c>
      <c r="J12" s="1">
        <f t="shared" si="1"/>
        <v>8.8700000000000001E-2</v>
      </c>
    </row>
    <row r="13" spans="1:15" ht="15.75" customHeight="1" x14ac:dyDescent="0.15">
      <c r="A13" s="3"/>
      <c r="C13" s="1">
        <f t="shared" si="1"/>
        <v>0.1915</v>
      </c>
      <c r="D13" s="1">
        <f t="shared" si="1"/>
        <v>0.1263</v>
      </c>
      <c r="E13" s="1">
        <f t="shared" si="1"/>
        <v>0.1182</v>
      </c>
      <c r="F13" s="1">
        <f t="shared" si="1"/>
        <v>0.1076</v>
      </c>
      <c r="G13" s="1">
        <f t="shared" si="1"/>
        <v>0.1237</v>
      </c>
      <c r="H13" s="1">
        <f t="shared" si="1"/>
        <v>9.7299999999999998E-2</v>
      </c>
      <c r="I13" s="1">
        <f t="shared" si="1"/>
        <v>9.1499999999999998E-2</v>
      </c>
      <c r="J13" s="1">
        <f t="shared" si="1"/>
        <v>8.8999999999999996E-2</v>
      </c>
    </row>
    <row r="14" spans="1:15" ht="15.75" customHeight="1" x14ac:dyDescent="0.15">
      <c r="A14" s="3"/>
      <c r="C14" s="1">
        <f t="shared" si="1"/>
        <v>0.1905</v>
      </c>
      <c r="D14" s="1">
        <f t="shared" si="1"/>
        <v>0.12790000000000001</v>
      </c>
      <c r="E14" s="1">
        <f t="shared" si="1"/>
        <v>0.11559999999999999</v>
      </c>
      <c r="F14" s="1">
        <f t="shared" si="1"/>
        <v>0.10440000000000001</v>
      </c>
      <c r="G14" s="1">
        <f t="shared" si="1"/>
        <v>0.1231</v>
      </c>
      <c r="H14" s="1">
        <f t="shared" si="1"/>
        <v>9.6299999999999997E-2</v>
      </c>
      <c r="I14" s="1">
        <f t="shared" si="1"/>
        <v>9.1600000000000001E-2</v>
      </c>
      <c r="J14" s="1">
        <f t="shared" si="1"/>
        <v>8.8800000000000004E-2</v>
      </c>
    </row>
    <row r="15" spans="1:15" ht="15.75" customHeight="1" x14ac:dyDescent="0.15">
      <c r="A15" s="3"/>
      <c r="B15" s="1" t="s">
        <v>25</v>
      </c>
      <c r="C15" s="1">
        <f>ROUND(AVERAGE(C4:C8)/1024, 4)</f>
        <v>0.191</v>
      </c>
      <c r="D15" s="1">
        <f t="shared" ref="D15:J15" si="2">ROUND(AVERAGE(D4:D8)/1024, 4)</f>
        <v>0.12759999999999999</v>
      </c>
      <c r="E15" s="1">
        <f t="shared" si="2"/>
        <v>0.1154</v>
      </c>
      <c r="F15" s="1">
        <f t="shared" si="2"/>
        <v>0.105</v>
      </c>
      <c r="G15" s="1">
        <f t="shared" si="2"/>
        <v>0.1236</v>
      </c>
      <c r="H15" s="1">
        <f t="shared" si="2"/>
        <v>9.64E-2</v>
      </c>
      <c r="I15" s="1">
        <f t="shared" si="2"/>
        <v>9.1499999999999998E-2</v>
      </c>
      <c r="J15" s="1">
        <f t="shared" si="2"/>
        <v>8.8999999999999996E-2</v>
      </c>
    </row>
    <row r="16" spans="1:15" ht="15.75" customHeight="1" x14ac:dyDescent="0.15">
      <c r="A16" s="3"/>
      <c r="B16" s="1" t="s">
        <v>8</v>
      </c>
      <c r="C16" s="1">
        <f t="shared" ref="C16:J16" si="3">ROUND(STDEV(C10:C14), 4)</f>
        <v>1E-3</v>
      </c>
      <c r="D16" s="1">
        <f t="shared" si="3"/>
        <v>1.6000000000000001E-3</v>
      </c>
      <c r="E16" s="1">
        <f t="shared" si="3"/>
        <v>1.6999999999999999E-3</v>
      </c>
      <c r="F16" s="1">
        <f t="shared" si="3"/>
        <v>1.9E-3</v>
      </c>
      <c r="G16" s="1">
        <f t="shared" si="3"/>
        <v>8.9999999999999998E-4</v>
      </c>
      <c r="H16" s="1">
        <f t="shared" si="3"/>
        <v>5.0000000000000001E-4</v>
      </c>
      <c r="I16" s="1">
        <f t="shared" si="3"/>
        <v>2.0000000000000001E-4</v>
      </c>
      <c r="J16" s="1">
        <f t="shared" si="3"/>
        <v>2.9999999999999997E-4</v>
      </c>
    </row>
    <row r="19" spans="1:10" ht="15.75" customHeight="1" x14ac:dyDescent="0.15">
      <c r="A19" s="1" t="s">
        <v>4</v>
      </c>
      <c r="C19" s="1" t="s">
        <v>20</v>
      </c>
      <c r="G19" s="1" t="s">
        <v>5</v>
      </c>
    </row>
    <row r="20" spans="1:10" ht="15.75" customHeight="1" x14ac:dyDescent="0.15">
      <c r="C20" s="1" t="s">
        <v>6</v>
      </c>
      <c r="D20" s="1" t="s">
        <v>21</v>
      </c>
      <c r="E20" s="1" t="s">
        <v>22</v>
      </c>
      <c r="F20" s="1" t="s">
        <v>23</v>
      </c>
      <c r="G20" s="1" t="s">
        <v>6</v>
      </c>
      <c r="H20" s="1" t="s">
        <v>21</v>
      </c>
      <c r="I20" s="1" t="s">
        <v>22</v>
      </c>
      <c r="J20" s="1" t="s">
        <v>23</v>
      </c>
    </row>
    <row r="21" spans="1:10" ht="15.75" customHeight="1" x14ac:dyDescent="0.15">
      <c r="C21" s="1" t="s">
        <v>7</v>
      </c>
      <c r="D21" s="1" t="s">
        <v>7</v>
      </c>
      <c r="E21" s="1" t="s">
        <v>7</v>
      </c>
      <c r="F21" s="1" t="s">
        <v>7</v>
      </c>
      <c r="G21" s="1" t="s">
        <v>7</v>
      </c>
      <c r="H21" s="1" t="s">
        <v>7</v>
      </c>
      <c r="I21" s="1" t="s">
        <v>7</v>
      </c>
      <c r="J21" s="1" t="s">
        <v>7</v>
      </c>
    </row>
    <row r="22" spans="1:10" ht="15.75" customHeight="1" x14ac:dyDescent="0.15">
      <c r="C22" s="1">
        <v>187.62</v>
      </c>
      <c r="D22" s="1">
        <v>124.98</v>
      </c>
      <c r="E22" s="2">
        <v>108.14</v>
      </c>
      <c r="F22" s="2">
        <v>97.68</v>
      </c>
      <c r="G22" s="2">
        <v>124.12</v>
      </c>
      <c r="H22" s="1">
        <v>96</v>
      </c>
      <c r="I22" s="1">
        <v>90.71</v>
      </c>
      <c r="J22" s="1">
        <v>88.89</v>
      </c>
    </row>
    <row r="23" spans="1:10" ht="15.75" customHeight="1" x14ac:dyDescent="0.15">
      <c r="C23" s="2">
        <v>185.59</v>
      </c>
      <c r="D23" s="2">
        <v>121.41</v>
      </c>
      <c r="E23" s="2">
        <v>108.92</v>
      </c>
      <c r="F23" s="2">
        <v>98.47</v>
      </c>
      <c r="G23" s="2">
        <v>124.52</v>
      </c>
      <c r="H23" s="1">
        <v>95.81</v>
      </c>
      <c r="I23" s="1">
        <v>90.75</v>
      </c>
      <c r="J23" s="1">
        <v>88.37</v>
      </c>
    </row>
    <row r="24" spans="1:10" ht="15.75" customHeight="1" x14ac:dyDescent="0.15">
      <c r="C24" s="2">
        <v>184.42</v>
      </c>
      <c r="D24" s="2">
        <v>121.2</v>
      </c>
      <c r="E24" s="2">
        <v>107.66</v>
      </c>
      <c r="F24" s="2">
        <v>100.44</v>
      </c>
      <c r="G24" s="2">
        <v>124.32</v>
      </c>
      <c r="H24" s="1">
        <v>95.84</v>
      </c>
      <c r="I24" s="1">
        <v>90.78</v>
      </c>
      <c r="J24" s="1">
        <v>88.23</v>
      </c>
    </row>
    <row r="25" spans="1:10" ht="15.75" customHeight="1" x14ac:dyDescent="0.15">
      <c r="C25" s="2">
        <v>185.28</v>
      </c>
      <c r="D25" s="2">
        <v>120.85</v>
      </c>
      <c r="E25" s="2">
        <v>108.12</v>
      </c>
      <c r="F25" s="2">
        <v>99.09</v>
      </c>
      <c r="G25" s="2">
        <v>124.35</v>
      </c>
      <c r="H25" s="1">
        <v>95.6</v>
      </c>
      <c r="I25" s="1">
        <v>90.83</v>
      </c>
      <c r="J25" s="1">
        <v>88.24</v>
      </c>
    </row>
    <row r="26" spans="1:10" ht="15.75" customHeight="1" x14ac:dyDescent="0.15">
      <c r="C26" s="2">
        <v>185.13</v>
      </c>
      <c r="D26" s="2">
        <v>121.03</v>
      </c>
      <c r="E26" s="2">
        <v>107.62</v>
      </c>
      <c r="F26" s="2">
        <v>99.47</v>
      </c>
      <c r="G26" s="1">
        <v>125.52</v>
      </c>
      <c r="H26" s="1">
        <v>95.52</v>
      </c>
      <c r="I26" s="1">
        <v>90.82</v>
      </c>
      <c r="J26" s="1">
        <v>88.15</v>
      </c>
    </row>
    <row r="27" spans="1:10" ht="15.75" customHeight="1" x14ac:dyDescent="0.15"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J27" s="1" t="s">
        <v>24</v>
      </c>
    </row>
    <row r="28" spans="1:10" ht="15.75" customHeight="1" x14ac:dyDescent="0.15">
      <c r="C28" s="1">
        <f>ROUND(C22/1024,4)</f>
        <v>0.1832</v>
      </c>
      <c r="D28" s="1">
        <f t="shared" ref="D28:J28" si="4">ROUND(D22/1024,4)</f>
        <v>0.1221</v>
      </c>
      <c r="E28" s="1">
        <f t="shared" si="4"/>
        <v>0.1056</v>
      </c>
      <c r="F28" s="1">
        <f t="shared" si="4"/>
        <v>9.5399999999999999E-2</v>
      </c>
      <c r="G28" s="1">
        <f t="shared" si="4"/>
        <v>0.1212</v>
      </c>
      <c r="H28" s="1">
        <f t="shared" si="4"/>
        <v>9.3799999999999994E-2</v>
      </c>
      <c r="I28" s="1">
        <f t="shared" si="4"/>
        <v>8.8599999999999998E-2</v>
      </c>
      <c r="J28" s="1">
        <f t="shared" si="4"/>
        <v>8.6800000000000002E-2</v>
      </c>
    </row>
    <row r="29" spans="1:10" ht="15.75" customHeight="1" x14ac:dyDescent="0.15">
      <c r="C29" s="1">
        <f t="shared" ref="C29:J32" si="5">ROUND(C23/1024,4)</f>
        <v>0.1812</v>
      </c>
      <c r="D29" s="1">
        <f t="shared" si="5"/>
        <v>0.1186</v>
      </c>
      <c r="E29" s="1">
        <f t="shared" si="5"/>
        <v>0.10639999999999999</v>
      </c>
      <c r="F29" s="1">
        <f t="shared" si="5"/>
        <v>9.6199999999999994E-2</v>
      </c>
      <c r="G29" s="1">
        <f t="shared" si="5"/>
        <v>0.1216</v>
      </c>
      <c r="H29" s="1">
        <f t="shared" si="5"/>
        <v>9.3600000000000003E-2</v>
      </c>
      <c r="I29" s="1">
        <f t="shared" si="5"/>
        <v>8.8599999999999998E-2</v>
      </c>
      <c r="J29" s="1">
        <f t="shared" si="5"/>
        <v>8.6300000000000002E-2</v>
      </c>
    </row>
    <row r="30" spans="1:10" ht="15.75" customHeight="1" x14ac:dyDescent="0.15">
      <c r="C30" s="1">
        <f t="shared" si="5"/>
        <v>0.18010000000000001</v>
      </c>
      <c r="D30" s="1">
        <f t="shared" si="5"/>
        <v>0.11840000000000001</v>
      </c>
      <c r="E30" s="1">
        <f t="shared" si="5"/>
        <v>0.1051</v>
      </c>
      <c r="F30" s="1">
        <f t="shared" si="5"/>
        <v>9.8100000000000007E-2</v>
      </c>
      <c r="G30" s="1">
        <f t="shared" si="5"/>
        <v>0.12139999999999999</v>
      </c>
      <c r="H30" s="1">
        <f t="shared" si="5"/>
        <v>9.3600000000000003E-2</v>
      </c>
      <c r="I30" s="1">
        <f t="shared" si="5"/>
        <v>8.8700000000000001E-2</v>
      </c>
      <c r="J30" s="1">
        <f t="shared" si="5"/>
        <v>8.6199999999999999E-2</v>
      </c>
    </row>
    <row r="31" spans="1:10" ht="15.75" customHeight="1" x14ac:dyDescent="0.15">
      <c r="C31" s="1">
        <f t="shared" si="5"/>
        <v>0.18090000000000001</v>
      </c>
      <c r="D31" s="1">
        <f t="shared" si="5"/>
        <v>0.11799999999999999</v>
      </c>
      <c r="E31" s="1">
        <f t="shared" si="5"/>
        <v>0.1056</v>
      </c>
      <c r="F31" s="1">
        <f t="shared" si="5"/>
        <v>9.6799999999999997E-2</v>
      </c>
      <c r="G31" s="1">
        <f t="shared" si="5"/>
        <v>0.12139999999999999</v>
      </c>
      <c r="H31" s="1">
        <f t="shared" si="5"/>
        <v>9.3399999999999997E-2</v>
      </c>
      <c r="I31" s="1">
        <f t="shared" si="5"/>
        <v>8.8700000000000001E-2</v>
      </c>
      <c r="J31" s="1">
        <f t="shared" si="5"/>
        <v>8.6199999999999999E-2</v>
      </c>
    </row>
    <row r="32" spans="1:10" ht="15.75" customHeight="1" x14ac:dyDescent="0.15">
      <c r="C32" s="1">
        <f t="shared" si="5"/>
        <v>0.18079999999999999</v>
      </c>
      <c r="D32" s="1">
        <f t="shared" si="5"/>
        <v>0.1182</v>
      </c>
      <c r="E32" s="1">
        <f t="shared" si="5"/>
        <v>0.1051</v>
      </c>
      <c r="F32" s="1">
        <f t="shared" si="5"/>
        <v>9.7100000000000006E-2</v>
      </c>
      <c r="G32" s="1">
        <f t="shared" si="5"/>
        <v>0.1226</v>
      </c>
      <c r="H32" s="1">
        <f t="shared" si="5"/>
        <v>9.3299999999999994E-2</v>
      </c>
      <c r="I32" s="1">
        <f t="shared" si="5"/>
        <v>8.8700000000000001E-2</v>
      </c>
      <c r="J32" s="1">
        <f t="shared" si="5"/>
        <v>8.6099999999999996E-2</v>
      </c>
    </row>
    <row r="33" spans="2:10" ht="15.75" customHeight="1" x14ac:dyDescent="0.15">
      <c r="B33" s="1" t="s">
        <v>25</v>
      </c>
      <c r="C33" s="1">
        <f>ROUND(AVERAGE(C22:C26)/1024, 4)</f>
        <v>0.18129999999999999</v>
      </c>
      <c r="D33" s="1">
        <f t="shared" ref="D33:J33" si="6">ROUND(AVERAGE(D22:D26)/1024, 4)</f>
        <v>0.11899999999999999</v>
      </c>
      <c r="E33" s="1">
        <f t="shared" si="6"/>
        <v>0.1056</v>
      </c>
      <c r="F33" s="1">
        <f t="shared" si="6"/>
        <v>9.6699999999999994E-2</v>
      </c>
      <c r="G33" s="1">
        <f t="shared" si="6"/>
        <v>0.1216</v>
      </c>
      <c r="H33" s="1">
        <f t="shared" si="6"/>
        <v>9.35E-2</v>
      </c>
      <c r="I33" s="1">
        <f t="shared" si="6"/>
        <v>8.8700000000000001E-2</v>
      </c>
      <c r="J33" s="1">
        <f t="shared" si="6"/>
        <v>8.6300000000000002E-2</v>
      </c>
    </row>
    <row r="34" spans="2:10" ht="15.75" customHeight="1" x14ac:dyDescent="0.15">
      <c r="B34" s="1" t="s">
        <v>8</v>
      </c>
      <c r="C34" s="1">
        <f t="shared" ref="C34:J34" si="7">ROUND(STDEV(C28:C32), 4)</f>
        <v>1.1999999999999999E-3</v>
      </c>
      <c r="D34" s="1">
        <f t="shared" si="7"/>
        <v>1.6999999999999999E-3</v>
      </c>
      <c r="E34" s="1">
        <f t="shared" si="7"/>
        <v>5.0000000000000001E-4</v>
      </c>
      <c r="F34" s="1">
        <f t="shared" si="7"/>
        <v>1E-3</v>
      </c>
      <c r="G34" s="1">
        <f t="shared" si="7"/>
        <v>5.9999999999999995E-4</v>
      </c>
      <c r="H34" s="1">
        <f t="shared" si="7"/>
        <v>2.0000000000000001E-4</v>
      </c>
      <c r="I34" s="1">
        <f t="shared" si="7"/>
        <v>1E-4</v>
      </c>
      <c r="J34" s="1">
        <f t="shared" si="7"/>
        <v>2.9999999999999997E-4</v>
      </c>
    </row>
    <row r="37" spans="2:10" ht="15.75" customHeight="1" x14ac:dyDescent="0.15">
      <c r="C37" s="1" t="s">
        <v>10</v>
      </c>
    </row>
    <row r="38" spans="2:10" ht="15.75" customHeight="1" x14ac:dyDescent="0.15">
      <c r="C38" s="1" t="s">
        <v>11</v>
      </c>
      <c r="D38" s="1" t="s">
        <v>12</v>
      </c>
      <c r="E38" s="1" t="s">
        <v>13</v>
      </c>
      <c r="F38" s="1" t="s">
        <v>14</v>
      </c>
      <c r="G38" s="1" t="s">
        <v>15</v>
      </c>
      <c r="H38" s="1" t="s">
        <v>16</v>
      </c>
      <c r="I38" s="1" t="s">
        <v>17</v>
      </c>
    </row>
    <row r="39" spans="2:10" ht="15.75" customHeight="1" x14ac:dyDescent="0.15">
      <c r="C39" s="1" t="s">
        <v>18</v>
      </c>
      <c r="D39" s="1" t="s">
        <v>9</v>
      </c>
      <c r="E39" s="1">
        <v>3</v>
      </c>
      <c r="F39" s="1">
        <f>ROUND(J15/ 3, 4)</f>
        <v>2.9700000000000001E-2</v>
      </c>
      <c r="G39" s="1">
        <f>ROUND((35000000 * F39) / 3600, 2)</f>
        <v>288.75</v>
      </c>
      <c r="H39" s="1">
        <v>0.14219999999999999</v>
      </c>
      <c r="I39" s="1">
        <f>ROUND((G39/2) * (H39*6), 2)</f>
        <v>123.18</v>
      </c>
    </row>
    <row r="40" spans="2:10" ht="15.75" customHeight="1" x14ac:dyDescent="0.15">
      <c r="C40" s="1" t="s">
        <v>19</v>
      </c>
      <c r="D40" s="1" t="s">
        <v>4</v>
      </c>
      <c r="E40" s="1">
        <v>3</v>
      </c>
      <c r="F40" s="1">
        <f>ROUND(J33/ 3, 4)</f>
        <v>2.8799999999999999E-2</v>
      </c>
      <c r="G40" s="1">
        <f>ROUND((35000000 * F40) / 3600, 2)</f>
        <v>280</v>
      </c>
      <c r="H40" s="1">
        <v>0.21479999999999999</v>
      </c>
      <c r="I40" s="1">
        <f>ROUND((G40/2) * (H40*6), 2)</f>
        <v>180.43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Alessio Muolo</cp:lastModifiedBy>
  <dcterms:modified xsi:type="dcterms:W3CDTF">2025-06-09T09:27:42Z</dcterms:modified>
</cp:coreProperties>
</file>