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tikelen\tijdschriften\submitted\rateYieldTradeOff20\submitted\"/>
    </mc:Choice>
  </mc:AlternateContent>
  <xr:revisionPtr revIDLastSave="0" documentId="13_ncr:1_{DE6ECE59-1809-408B-A873-F0D8EEF482BF}" xr6:coauthVersionLast="36" xr6:coauthVersionMax="36" xr10:uidLastSave="{00000000-0000-0000-0000-000000000000}"/>
  <bookViews>
    <workbookView xWindow="0" yWindow="0" windowWidth="17256" windowHeight="5064" tabRatio="500" xr2:uid="{00000000-000D-0000-FFFF-FFFF00000000}"/>
  </bookViews>
  <sheets>
    <sheet name="Description" sheetId="1" r:id="rId1"/>
    <sheet name="Batch" sheetId="2" r:id="rId2"/>
    <sheet name="Chemostat" sheetId="3" r:id="rId3"/>
  </sheet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31" i="3" l="1"/>
  <c r="B131" i="3"/>
  <c r="F130" i="3"/>
  <c r="B130" i="3"/>
  <c r="F129" i="3"/>
  <c r="B129" i="3"/>
  <c r="F128" i="3"/>
  <c r="B128" i="3"/>
  <c r="F127" i="3"/>
  <c r="B127" i="3"/>
  <c r="B126" i="3"/>
  <c r="B125" i="3"/>
  <c r="B124" i="3"/>
  <c r="B123" i="3"/>
  <c r="B118" i="3"/>
  <c r="B117" i="3"/>
  <c r="B116" i="3"/>
  <c r="B115" i="3"/>
  <c r="B114" i="3"/>
  <c r="B113" i="3"/>
  <c r="B112" i="3"/>
  <c r="B111" i="3"/>
  <c r="B110" i="3"/>
  <c r="B109" i="3"/>
  <c r="B108" i="3"/>
  <c r="F107" i="3"/>
  <c r="B107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G211" i="2"/>
  <c r="B211" i="2"/>
  <c r="G206" i="2"/>
  <c r="B206" i="2"/>
  <c r="G205" i="2"/>
  <c r="B205" i="2"/>
  <c r="G204" i="2"/>
  <c r="B204" i="2"/>
  <c r="G203" i="2"/>
  <c r="B203" i="2"/>
  <c r="G202" i="2"/>
  <c r="B202" i="2"/>
  <c r="G201" i="2"/>
  <c r="B201" i="2"/>
  <c r="G200" i="2"/>
  <c r="B200" i="2"/>
  <c r="G199" i="2"/>
  <c r="B199" i="2"/>
  <c r="G198" i="2"/>
  <c r="B198" i="2"/>
  <c r="B197" i="2"/>
  <c r="B196" i="2"/>
  <c r="G195" i="2"/>
  <c r="B195" i="2"/>
  <c r="G194" i="2"/>
  <c r="B194" i="2"/>
  <c r="G193" i="2"/>
  <c r="B193" i="2"/>
  <c r="G192" i="2"/>
  <c r="B192" i="2"/>
  <c r="G191" i="2"/>
  <c r="B191" i="2"/>
  <c r="G190" i="2"/>
  <c r="B190" i="2"/>
  <c r="G189" i="2"/>
  <c r="B189" i="2"/>
  <c r="G188" i="2"/>
  <c r="B188" i="2"/>
  <c r="G187" i="2"/>
  <c r="B187" i="2"/>
  <c r="G186" i="2"/>
  <c r="B186" i="2"/>
  <c r="G185" i="2"/>
  <c r="B185" i="2"/>
  <c r="G184" i="2"/>
  <c r="B184" i="2"/>
  <c r="G183" i="2"/>
  <c r="B183" i="2"/>
  <c r="G182" i="2"/>
  <c r="B182" i="2"/>
  <c r="G181" i="2"/>
  <c r="B181" i="2"/>
  <c r="G180" i="2"/>
  <c r="B180" i="2"/>
  <c r="G179" i="2"/>
  <c r="B179" i="2"/>
  <c r="G178" i="2"/>
  <c r="B178" i="2"/>
  <c r="G177" i="2"/>
  <c r="B177" i="2"/>
  <c r="G176" i="2"/>
  <c r="B176" i="2"/>
  <c r="G175" i="2"/>
  <c r="B175" i="2"/>
  <c r="G174" i="2"/>
  <c r="B174" i="2"/>
  <c r="G173" i="2"/>
  <c r="B173" i="2"/>
  <c r="G172" i="2"/>
  <c r="B172" i="2"/>
  <c r="G171" i="2"/>
  <c r="B171" i="2"/>
  <c r="G170" i="2"/>
  <c r="B170" i="2"/>
  <c r="G169" i="2"/>
  <c r="B169" i="2"/>
  <c r="G168" i="2"/>
  <c r="B168" i="2"/>
  <c r="G167" i="2"/>
  <c r="B167" i="2"/>
  <c r="G166" i="2"/>
  <c r="B166" i="2"/>
  <c r="G165" i="2"/>
  <c r="B165" i="2"/>
  <c r="G164" i="2"/>
  <c r="B164" i="2"/>
  <c r="G163" i="2"/>
  <c r="B163" i="2"/>
  <c r="G162" i="2"/>
  <c r="B162" i="2"/>
  <c r="G161" i="2"/>
  <c r="B161" i="2"/>
  <c r="G160" i="2"/>
  <c r="B160" i="2"/>
  <c r="G159" i="2"/>
  <c r="B159" i="2"/>
  <c r="G158" i="2"/>
  <c r="B158" i="2"/>
  <c r="G157" i="2"/>
  <c r="B157" i="2"/>
  <c r="G156" i="2"/>
  <c r="B156" i="2"/>
  <c r="G155" i="2"/>
  <c r="B155" i="2"/>
  <c r="G154" i="2"/>
  <c r="B154" i="2"/>
  <c r="G153" i="2"/>
  <c r="B153" i="2"/>
  <c r="G152" i="2"/>
  <c r="B152" i="2"/>
  <c r="G151" i="2"/>
  <c r="B151" i="2"/>
  <c r="G150" i="2"/>
  <c r="B150" i="2"/>
  <c r="G149" i="2"/>
  <c r="B149" i="2"/>
  <c r="G148" i="2"/>
  <c r="B148" i="2"/>
  <c r="B147" i="2"/>
  <c r="B146" i="2"/>
  <c r="B145" i="2"/>
  <c r="B144" i="2"/>
  <c r="B143" i="2"/>
  <c r="B142" i="2"/>
  <c r="B141" i="2"/>
  <c r="B140" i="2"/>
  <c r="B139" i="2"/>
  <c r="B138" i="2"/>
  <c r="B135" i="2"/>
  <c r="G134" i="2"/>
  <c r="B134" i="2"/>
  <c r="B133" i="2"/>
  <c r="B132" i="2"/>
  <c r="B131" i="2"/>
  <c r="B130" i="2"/>
  <c r="B129" i="2"/>
  <c r="B128" i="2"/>
  <c r="B127" i="2"/>
  <c r="B126" i="2"/>
  <c r="G125" i="2"/>
  <c r="B125" i="2"/>
  <c r="G124" i="2"/>
  <c r="B124" i="2"/>
  <c r="G123" i="2"/>
  <c r="B123" i="2"/>
  <c r="G122" i="2"/>
  <c r="B122" i="2"/>
  <c r="G121" i="2"/>
  <c r="B121" i="2"/>
  <c r="E120" i="2"/>
  <c r="G120" i="2" s="1"/>
  <c r="B120" i="2"/>
  <c r="G119" i="2"/>
  <c r="E119" i="2"/>
  <c r="B119" i="2"/>
  <c r="B118" i="2"/>
  <c r="G117" i="2"/>
  <c r="B117" i="2"/>
  <c r="G116" i="2"/>
  <c r="B116" i="2"/>
  <c r="G115" i="2"/>
  <c r="B115" i="2"/>
  <c r="G114" i="2"/>
  <c r="B114" i="2"/>
  <c r="G113" i="2"/>
  <c r="B113" i="2"/>
  <c r="G112" i="2"/>
  <c r="B112" i="2"/>
  <c r="G111" i="2"/>
  <c r="B111" i="2"/>
  <c r="G110" i="2"/>
  <c r="C110" i="2"/>
  <c r="B110" i="2"/>
  <c r="G109" i="2"/>
  <c r="C109" i="2"/>
  <c r="B109" i="2"/>
  <c r="G108" i="2"/>
  <c r="C108" i="2"/>
  <c r="B108" i="2"/>
  <c r="G107" i="2"/>
  <c r="C107" i="2"/>
  <c r="B107" i="2"/>
  <c r="G106" i="2"/>
  <c r="C106" i="2"/>
  <c r="B106" i="2"/>
  <c r="G105" i="2"/>
  <c r="C105" i="2"/>
  <c r="B105" i="2" s="1"/>
  <c r="G104" i="2"/>
  <c r="C104" i="2"/>
  <c r="B104" i="2"/>
  <c r="G103" i="2"/>
  <c r="C103" i="2"/>
  <c r="B103" i="2" s="1"/>
  <c r="G102" i="2"/>
  <c r="C102" i="2"/>
  <c r="B102" i="2"/>
  <c r="G101" i="2"/>
  <c r="C101" i="2"/>
  <c r="B101" i="2"/>
  <c r="G100" i="2"/>
  <c r="C100" i="2"/>
  <c r="B100" i="2"/>
  <c r="G99" i="2"/>
  <c r="C99" i="2"/>
  <c r="B99" i="2"/>
  <c r="G98" i="2"/>
  <c r="C98" i="2"/>
  <c r="B98" i="2"/>
  <c r="G97" i="2"/>
  <c r="C97" i="2"/>
  <c r="B97" i="2" s="1"/>
  <c r="G96" i="2"/>
  <c r="B96" i="2"/>
  <c r="G95" i="2"/>
  <c r="B95" i="2"/>
  <c r="G94" i="2"/>
  <c r="B94" i="2"/>
  <c r="G93" i="2"/>
  <c r="B93" i="2"/>
  <c r="G92" i="2"/>
  <c r="B92" i="2"/>
  <c r="G91" i="2"/>
  <c r="B91" i="2"/>
  <c r="G90" i="2"/>
  <c r="B90" i="2"/>
  <c r="G89" i="2"/>
  <c r="B89" i="2"/>
  <c r="G88" i="2"/>
  <c r="B88" i="2"/>
  <c r="G87" i="2"/>
  <c r="B87" i="2"/>
  <c r="G86" i="2"/>
  <c r="B86" i="2"/>
  <c r="G85" i="2"/>
  <c r="B85" i="2"/>
  <c r="G84" i="2"/>
  <c r="B84" i="2"/>
  <c r="G83" i="2"/>
  <c r="B83" i="2"/>
  <c r="G82" i="2"/>
  <c r="B82" i="2"/>
  <c r="G81" i="2"/>
  <c r="B81" i="2"/>
  <c r="G80" i="2"/>
  <c r="B80" i="2"/>
  <c r="G79" i="2"/>
  <c r="B79" i="2"/>
  <c r="G78" i="2"/>
  <c r="B78" i="2"/>
  <c r="G77" i="2"/>
  <c r="B77" i="2"/>
  <c r="G76" i="2"/>
  <c r="B76" i="2"/>
  <c r="G75" i="2"/>
  <c r="B75" i="2"/>
  <c r="G74" i="2"/>
  <c r="B74" i="2"/>
  <c r="G73" i="2"/>
  <c r="B73" i="2"/>
  <c r="G72" i="2"/>
  <c r="B72" i="2"/>
  <c r="G71" i="2"/>
  <c r="B71" i="2"/>
  <c r="G70" i="2"/>
  <c r="B70" i="2"/>
  <c r="G69" i="2"/>
  <c r="B69" i="2"/>
  <c r="G68" i="2"/>
  <c r="B68" i="2"/>
  <c r="G67" i="2"/>
  <c r="B67" i="2"/>
  <c r="G66" i="2"/>
  <c r="B66" i="2"/>
  <c r="G65" i="2"/>
  <c r="B65" i="2"/>
  <c r="G64" i="2"/>
  <c r="B64" i="2"/>
  <c r="G63" i="2"/>
  <c r="B63" i="2"/>
  <c r="G62" i="2"/>
  <c r="B62" i="2"/>
  <c r="G61" i="2"/>
  <c r="B61" i="2"/>
  <c r="G60" i="2"/>
  <c r="B60" i="2"/>
  <c r="G59" i="2"/>
  <c r="B59" i="2"/>
  <c r="G58" i="2"/>
  <c r="B58" i="2"/>
  <c r="G57" i="2"/>
  <c r="B57" i="2"/>
  <c r="G56" i="2"/>
  <c r="B56" i="2"/>
  <c r="G55" i="2"/>
  <c r="B55" i="2"/>
  <c r="G54" i="2"/>
  <c r="B54" i="2"/>
  <c r="G53" i="2"/>
  <c r="B53" i="2"/>
  <c r="G52" i="2"/>
  <c r="B52" i="2"/>
  <c r="G51" i="2"/>
  <c r="B51" i="2"/>
  <c r="G50" i="2"/>
  <c r="B50" i="2"/>
  <c r="G49" i="2"/>
  <c r="B49" i="2"/>
  <c r="G48" i="2"/>
  <c r="B48" i="2"/>
  <c r="G47" i="2"/>
  <c r="B47" i="2"/>
  <c r="G46" i="2"/>
  <c r="B46" i="2"/>
  <c r="G45" i="2"/>
  <c r="B45" i="2"/>
  <c r="G44" i="2"/>
  <c r="B44" i="2"/>
  <c r="G43" i="2"/>
  <c r="B43" i="2"/>
  <c r="G42" i="2"/>
  <c r="B42" i="2"/>
  <c r="G41" i="2"/>
  <c r="B41" i="2"/>
  <c r="G40" i="2"/>
  <c r="B40" i="2"/>
  <c r="G39" i="2"/>
  <c r="B39" i="2"/>
  <c r="G38" i="2"/>
  <c r="B38" i="2"/>
  <c r="G37" i="2"/>
  <c r="B37" i="2"/>
  <c r="G36" i="2"/>
  <c r="B36" i="2"/>
  <c r="G35" i="2"/>
  <c r="B35" i="2"/>
  <c r="G34" i="2"/>
  <c r="B34" i="2"/>
  <c r="G33" i="2"/>
  <c r="B33" i="2"/>
  <c r="G32" i="2"/>
  <c r="B32" i="2"/>
  <c r="G31" i="2"/>
  <c r="B31" i="2"/>
  <c r="G30" i="2"/>
  <c r="B30" i="2"/>
  <c r="G29" i="2"/>
  <c r="B29" i="2"/>
  <c r="G28" i="2"/>
  <c r="B28" i="2"/>
  <c r="G27" i="2"/>
  <c r="B27" i="2"/>
  <c r="G26" i="2"/>
  <c r="B26" i="2"/>
  <c r="G25" i="2"/>
  <c r="B25" i="2"/>
  <c r="G24" i="2"/>
  <c r="B24" i="2"/>
  <c r="G23" i="2"/>
  <c r="B23" i="2"/>
  <c r="G22" i="2"/>
  <c r="B22" i="2"/>
  <c r="G21" i="2"/>
  <c r="B21" i="2"/>
  <c r="G20" i="2"/>
  <c r="B20" i="2"/>
  <c r="G19" i="2"/>
  <c r="B19" i="2"/>
  <c r="G18" i="2"/>
  <c r="B18" i="2"/>
  <c r="G17" i="2"/>
  <c r="B17" i="2"/>
  <c r="G16" i="2"/>
  <c r="B16" i="2"/>
  <c r="G15" i="2"/>
  <c r="B15" i="2"/>
  <c r="G14" i="2"/>
  <c r="B14" i="2"/>
  <c r="G13" i="2"/>
  <c r="B13" i="2"/>
  <c r="G12" i="2"/>
  <c r="B12" i="2"/>
  <c r="G11" i="2"/>
  <c r="B11" i="2"/>
  <c r="G10" i="2"/>
  <c r="B10" i="2"/>
  <c r="G9" i="2"/>
  <c r="B9" i="2"/>
  <c r="G8" i="2"/>
  <c r="B8" i="2"/>
  <c r="G7" i="2"/>
  <c r="B7" i="2"/>
  <c r="G6" i="2"/>
  <c r="B6" i="2"/>
  <c r="G5" i="2"/>
  <c r="B5" i="2"/>
  <c r="G4" i="2"/>
  <c r="B4" i="2"/>
  <c r="G3" i="2"/>
  <c r="B3" i="2"/>
  <c r="G2" i="2"/>
  <c r="B2" i="2"/>
</calcChain>
</file>

<file path=xl/sharedStrings.xml><?xml version="1.0" encoding="utf-8"?>
<sst xmlns="http://schemas.openxmlformats.org/spreadsheetml/2006/main" count="466" uniqueCount="110">
  <si>
    <t>Growth rate (1/h)</t>
  </si>
  <si>
    <t>Yield</t>
  </si>
  <si>
    <t>Biomass Yield (gDW/g_glc)</t>
  </si>
  <si>
    <t>Glucose uptake rate</t>
  </si>
  <si>
    <t>Acetate secretion rate</t>
  </si>
  <si>
    <t>Rate unit</t>
  </si>
  <si>
    <t>Normalized acetate overflow rate</t>
  </si>
  <si>
    <t>Strain</t>
  </si>
  <si>
    <t>Reference</t>
  </si>
  <si>
    <t xml:space="preserve">PMID </t>
  </si>
  <si>
    <t>mmol/gDW /h</t>
  </si>
  <si>
    <t>BW25113 – WT</t>
  </si>
  <si>
    <t>Haverkorn van Rijsewijk et al. (2011)</t>
  </si>
  <si>
    <t>BW25113 – mutant</t>
  </si>
  <si>
    <t>NCM3722</t>
  </si>
  <si>
    <t>Cheng et al. (2019)</t>
  </si>
  <si>
    <t>mM/OD600/h</t>
  </si>
  <si>
    <t>NCM3722 WT </t>
  </si>
  <si>
    <t>C</t>
  </si>
  <si>
    <t>Monk et al. (2016)</t>
  </si>
  <si>
    <t>DH5a</t>
  </si>
  <si>
    <t>MG1655</t>
  </si>
  <si>
    <t>W3110</t>
  </si>
  <si>
    <t>BL21</t>
  </si>
  <si>
    <t>W</t>
  </si>
  <si>
    <t>Crooks</t>
  </si>
  <si>
    <t xml:space="preserve">NaN </t>
  </si>
  <si>
    <t>CP14</t>
  </si>
  <si>
    <t>Andersen and von Meyenburg (1980)</t>
  </si>
  <si>
    <t>Morin et al. (2016)</t>
  </si>
  <si>
    <t>MG1655 - mutant</t>
  </si>
  <si>
    <t>BW25113 -WT</t>
  </si>
  <si>
    <t>Castano-Cerezo et al. (2014)</t>
  </si>
  <si>
    <t>BW25113 - mutant</t>
  </si>
  <si>
    <t>NaN</t>
  </si>
  <si>
    <t>Trinh et al. (2006)</t>
  </si>
  <si>
    <t>MG1655 -mutant</t>
  </si>
  <si>
    <t>K-12 MG1655</t>
  </si>
  <si>
    <t>Baumler et al. (2011)</t>
  </si>
  <si>
    <t>K-12 W3110</t>
  </si>
  <si>
    <t>EDL933 *</t>
  </si>
  <si>
    <t>RIMD/Sakai *</t>
  </si>
  <si>
    <t>CFT073*</t>
  </si>
  <si>
    <t>UTI89 *</t>
  </si>
  <si>
    <t>WT MG1655</t>
  </si>
  <si>
    <t>Monk et al (2017)</t>
  </si>
  <si>
    <t>mo/kg DW /h</t>
  </si>
  <si>
    <t>ML308</t>
  </si>
  <si>
    <t>Holms (1996)</t>
  </si>
  <si>
    <t>VC</t>
  </si>
  <si>
    <t>Novak Microb Cell Fact (2018)</t>
  </si>
  <si>
    <t>ACS_L641P</t>
  </si>
  <si>
    <t>Steinsiek and Bettenbrock (2012)</t>
  </si>
  <si>
    <t>Long et al. (2017)</t>
  </si>
  <si>
    <t>BW25113</t>
  </si>
  <si>
    <t>MG1655 WT</t>
  </si>
  <si>
    <t>MG1655 ALE-1</t>
  </si>
  <si>
    <t>MG1655 ALE-2</t>
  </si>
  <si>
    <t>MG1655 ALE-3</t>
  </si>
  <si>
    <t>MG1655 ALE-4</t>
  </si>
  <si>
    <t>MG1655 ALE-5</t>
  </si>
  <si>
    <t>MG1655 ALE-6</t>
  </si>
  <si>
    <t>MG1655 – ALE</t>
  </si>
  <si>
    <t>Lacroix et al. (2015)</t>
  </si>
  <si>
    <t>REL606 - ALE, ancestor</t>
  </si>
  <si>
    <t>Schuetz et al. (2012)</t>
  </si>
  <si>
    <t>REL606 - ALE</t>
  </si>
  <si>
    <t>MG1655 - ALE</t>
  </si>
  <si>
    <t>mmol/g DW /h</t>
  </si>
  <si>
    <t>Renilla  et al. (2012)</t>
  </si>
  <si>
    <t>JM101</t>
  </si>
  <si>
    <t>Sauer et al. (1999)</t>
  </si>
  <si>
    <t>ATCC 11303</t>
  </si>
  <si>
    <t>Perrenoud (2005)</t>
  </si>
  <si>
    <t>mmol/gDW/h</t>
  </si>
  <si>
    <t>Gonzalez et al. (2017)</t>
  </si>
  <si>
    <t>Waegeman et al. (2011)</t>
  </si>
  <si>
    <t>MG1566 - mutant</t>
  </si>
  <si>
    <t>Esquerre et al. (2014)</t>
  </si>
  <si>
    <t>Crown et al. (2015)</t>
  </si>
  <si>
    <t>Fischer and Sauer (2003)</t>
  </si>
  <si>
    <t>K10 - mutant</t>
  </si>
  <si>
    <t>W3110 - mutant</t>
  </si>
  <si>
    <t>JM101 - mutant</t>
  </si>
  <si>
    <t>K12 - mutant</t>
  </si>
  <si>
    <t>Cmmol/gDW/h</t>
  </si>
  <si>
    <t>JM101 WT</t>
  </si>
  <si>
    <t>Martinez-Gomez et al (2012)</t>
  </si>
  <si>
    <t>JM101 mutant</t>
  </si>
  <si>
    <t>Biomass Yield (gDW/g_glucose)</t>
  </si>
  <si>
    <t>Flux unit</t>
  </si>
  <si>
    <t>PMID</t>
  </si>
  <si>
    <t>BW2113</t>
  </si>
  <si>
    <t>Peebo et al. (2015)</t>
  </si>
  <si>
    <t>Renilla et al. (2012)</t>
  </si>
  <si>
    <t>Nanchen et al. (2006)</t>
  </si>
  <si>
    <t xml:space="preserve">MG1655 </t>
  </si>
  <si>
    <t>Valgepea et al. (2010)</t>
  </si>
  <si>
    <t>Valgepea et al. (2011)</t>
  </si>
  <si>
    <t>Folsom et al. (2014)</t>
  </si>
  <si>
    <t>g/gDW/h</t>
  </si>
  <si>
    <t>Vemuri et al. (2006)</t>
  </si>
  <si>
    <t>TG1</t>
  </si>
  <si>
    <t>Kayser et al. (2005)</t>
  </si>
  <si>
    <t>Varma and Palsson (1994)</t>
  </si>
  <si>
    <t>W3550</t>
  </si>
  <si>
    <t>Paalme et al. (1995)</t>
  </si>
  <si>
    <t>11.1016/0167-7012(95)00064-X</t>
  </si>
  <si>
    <t>Franchini et al. (2015)</t>
  </si>
  <si>
    <r>
      <t xml:space="preserve">Supplementary file S1 : Reported rate-yield pairs for different </t>
    </r>
    <r>
      <rPr>
        <b/>
        <i/>
        <sz val="12"/>
        <rFont val="Arial"/>
        <family val="2"/>
      </rPr>
      <t>E. coli</t>
    </r>
    <r>
      <rPr>
        <b/>
        <sz val="12"/>
        <rFont val="Arial"/>
        <family val="2"/>
        <charset val="1"/>
      </rPr>
      <t xml:space="preserve"> strains grown on glucose minimal medium, in batch and continous cultures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</si>
</sst>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i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B2B2B2"/>
        <bgColor rgb="FFB4C7DC"/>
      </patternFill>
    </fill>
    <fill>
      <patternFill patternType="solid">
        <fgColor rgb="FFAFD095"/>
        <bgColor rgb="FFCCCCCC"/>
      </patternFill>
    </fill>
    <fill>
      <patternFill patternType="solid">
        <fgColor rgb="FF77BC65"/>
        <bgColor rgb="FF999999"/>
      </patternFill>
    </fill>
    <fill>
      <patternFill patternType="solid">
        <fgColor rgb="FF50938A"/>
        <bgColor rgb="FF5983B0"/>
      </patternFill>
    </fill>
    <fill>
      <patternFill patternType="solid">
        <fgColor rgb="FF3465A4"/>
        <bgColor rgb="FF5983B0"/>
      </patternFill>
    </fill>
    <fill>
      <patternFill patternType="solid">
        <fgColor rgb="FFBF819E"/>
        <bgColor rgb="FF999999"/>
      </patternFill>
    </fill>
    <fill>
      <patternFill patternType="solid">
        <fgColor rgb="FFE16173"/>
        <bgColor rgb="FFFF6D6D"/>
      </patternFill>
    </fill>
    <fill>
      <patternFill patternType="solid">
        <fgColor rgb="FFD62E4E"/>
        <bgColor rgb="FFC9211E"/>
      </patternFill>
    </fill>
    <fill>
      <patternFill patternType="solid">
        <fgColor rgb="FFA7074B"/>
        <bgColor rgb="FF861141"/>
      </patternFill>
    </fill>
    <fill>
      <patternFill patternType="solid">
        <fgColor rgb="FF861141"/>
        <bgColor rgb="FF8D1D75"/>
      </patternFill>
    </fill>
    <fill>
      <patternFill patternType="solid">
        <fgColor rgb="FFFF7B59"/>
        <bgColor rgb="FFFF6D6D"/>
      </patternFill>
    </fill>
    <fill>
      <patternFill patternType="solid">
        <fgColor rgb="FFFFB66C"/>
        <bgColor rgb="FFEC9BA4"/>
      </patternFill>
    </fill>
    <fill>
      <patternFill patternType="solid">
        <fgColor rgb="FFFFE994"/>
        <bgColor rgb="FFFFDE59"/>
      </patternFill>
    </fill>
    <fill>
      <patternFill patternType="solid">
        <fgColor rgb="FFFFD428"/>
        <bgColor rgb="FFFFDE59"/>
      </patternFill>
    </fill>
    <fill>
      <patternFill patternType="solid">
        <fgColor rgb="FFE8A202"/>
        <bgColor rgb="FFFFB66C"/>
      </patternFill>
    </fill>
    <fill>
      <patternFill patternType="solid">
        <fgColor rgb="FFB47804"/>
        <bgColor rgb="FFB85C00"/>
      </patternFill>
    </fill>
    <fill>
      <patternFill patternType="solid">
        <fgColor rgb="FFB85C00"/>
        <bgColor rgb="FFB47804"/>
      </patternFill>
    </fill>
    <fill>
      <patternFill patternType="solid">
        <fgColor rgb="FFC9211E"/>
        <bgColor rgb="FFD62E4E"/>
      </patternFill>
    </fill>
    <fill>
      <patternFill patternType="solid">
        <fgColor rgb="FF8D1D75"/>
        <bgColor rgb="FF861141"/>
      </patternFill>
    </fill>
    <fill>
      <patternFill patternType="solid">
        <fgColor rgb="FF800080"/>
        <bgColor rgb="FF660066"/>
      </patternFill>
    </fill>
    <fill>
      <patternFill patternType="solid">
        <fgColor rgb="FF808080"/>
        <bgColor rgb="FF999999"/>
      </patternFill>
    </fill>
    <fill>
      <patternFill patternType="solid">
        <fgColor rgb="FF069A2E"/>
        <bgColor rgb="FF168253"/>
      </patternFill>
    </fill>
    <fill>
      <patternFill patternType="solid">
        <fgColor rgb="FF168253"/>
        <bgColor rgb="FF008080"/>
      </patternFill>
    </fill>
    <fill>
      <patternFill patternType="solid">
        <fgColor rgb="FFFFDE59"/>
        <bgColor rgb="FFFFD428"/>
      </patternFill>
    </fill>
    <fill>
      <patternFill patternType="solid">
        <fgColor rgb="FFFFFFD7"/>
        <bgColor rgb="FFFFFFFF"/>
      </patternFill>
    </fill>
    <fill>
      <patternFill patternType="solid">
        <fgColor rgb="FFEC9BA4"/>
        <bgColor rgb="FFFFB66C"/>
      </patternFill>
    </fill>
    <fill>
      <patternFill patternType="solid">
        <fgColor rgb="FFFF6D6D"/>
        <bgColor rgb="FFFF7B59"/>
      </patternFill>
    </fill>
    <fill>
      <patternFill patternType="solid">
        <fgColor rgb="FFA1467E"/>
        <bgColor rgb="FF8D1D75"/>
      </patternFill>
    </fill>
    <fill>
      <patternFill patternType="solid">
        <fgColor rgb="FFDEE6EF"/>
        <bgColor rgb="FFDDDDDD"/>
      </patternFill>
    </fill>
    <fill>
      <patternFill patternType="solid">
        <fgColor rgb="FFB4C7DC"/>
        <bgColor rgb="FFCCCCCC"/>
      </patternFill>
    </fill>
    <fill>
      <patternFill patternType="solid">
        <fgColor rgb="FF5983B0"/>
        <bgColor rgb="FF50938A"/>
      </patternFill>
    </fill>
    <fill>
      <patternFill patternType="solid">
        <fgColor rgb="FFCCCCCC"/>
        <bgColor rgb="FFB4C7D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50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0" xfId="0" applyFont="1" applyFill="1"/>
    <xf numFmtId="2" fontId="3" fillId="3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3" fillId="3" borderId="0" xfId="0" applyFont="1" applyFill="1"/>
    <xf numFmtId="2" fontId="0" fillId="3" borderId="3" xfId="0" applyNumberFormat="1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/>
    </xf>
    <xf numFmtId="0" fontId="0" fillId="3" borderId="0" xfId="0" applyFill="1"/>
    <xf numFmtId="2" fontId="4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wrapText="1"/>
    </xf>
    <xf numFmtId="0" fontId="0" fillId="4" borderId="0" xfId="0" applyFill="1"/>
    <xf numFmtId="0" fontId="4" fillId="4" borderId="3" xfId="0" applyFont="1" applyFill="1" applyBorder="1" applyAlignment="1">
      <alignment horizontal="center"/>
    </xf>
    <xf numFmtId="2" fontId="5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/>
    <xf numFmtId="49" fontId="4" fillId="4" borderId="3" xfId="0" applyNumberFormat="1" applyFont="1" applyFill="1" applyBorder="1" applyAlignment="1">
      <alignment horizontal="center"/>
    </xf>
    <xf numFmtId="49" fontId="0" fillId="4" borderId="0" xfId="0" applyNumberFormat="1" applyFont="1" applyFill="1"/>
    <xf numFmtId="2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wrapText="1"/>
    </xf>
    <xf numFmtId="0" fontId="0" fillId="5" borderId="0" xfId="0" applyFont="1" applyFill="1"/>
    <xf numFmtId="0" fontId="4" fillId="5" borderId="3" xfId="0" applyFont="1" applyFill="1" applyBorder="1" applyAlignment="1">
      <alignment horizontal="center"/>
    </xf>
    <xf numFmtId="2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  <xf numFmtId="0" fontId="0" fillId="6" borderId="0" xfId="0" applyFill="1"/>
    <xf numFmtId="2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0" fillId="7" borderId="0" xfId="0" applyFont="1" applyFill="1"/>
    <xf numFmtId="0" fontId="4" fillId="7" borderId="3" xfId="0" applyFont="1" applyFill="1" applyBorder="1" applyAlignment="1">
      <alignment horizontal="center"/>
    </xf>
    <xf numFmtId="0" fontId="0" fillId="7" borderId="0" xfId="0" applyFill="1"/>
    <xf numFmtId="2" fontId="0" fillId="8" borderId="3" xfId="0" applyNumberFormat="1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 wrapText="1"/>
    </xf>
    <xf numFmtId="0" fontId="0" fillId="8" borderId="0" xfId="0" applyFont="1" applyFill="1"/>
    <xf numFmtId="0" fontId="4" fillId="8" borderId="3" xfId="0" applyFont="1" applyFill="1" applyBorder="1" applyAlignment="1">
      <alignment horizontal="center"/>
    </xf>
    <xf numFmtId="2" fontId="0" fillId="9" borderId="3" xfId="0" applyNumberFormat="1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  <xf numFmtId="0" fontId="0" fillId="9" borderId="0" xfId="0" applyFont="1" applyFill="1"/>
    <xf numFmtId="0" fontId="4" fillId="9" borderId="3" xfId="0" applyFont="1" applyFill="1" applyBorder="1" applyAlignment="1">
      <alignment horizontal="center"/>
    </xf>
    <xf numFmtId="2" fontId="0" fillId="10" borderId="3" xfId="0" applyNumberFormat="1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0" fillId="10" borderId="0" xfId="0" applyFill="1"/>
    <xf numFmtId="0" fontId="4" fillId="10" borderId="3" xfId="0" applyFont="1" applyFill="1" applyBorder="1" applyAlignment="1">
      <alignment horizontal="center"/>
    </xf>
    <xf numFmtId="2" fontId="6" fillId="10" borderId="3" xfId="0" applyNumberFormat="1" applyFont="1" applyFill="1" applyBorder="1" applyAlignment="1">
      <alignment horizontal="center"/>
    </xf>
    <xf numFmtId="2" fontId="0" fillId="11" borderId="3" xfId="0" applyNumberFormat="1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0" fillId="11" borderId="0" xfId="0" applyFont="1" applyFill="1"/>
    <xf numFmtId="2" fontId="0" fillId="12" borderId="3" xfId="0" applyNumberFormat="1" applyFont="1" applyFill="1" applyBorder="1" applyAlignment="1">
      <alignment horizontal="center"/>
    </xf>
    <xf numFmtId="0" fontId="0" fillId="12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0" fillId="12" borderId="0" xfId="0" applyFill="1"/>
    <xf numFmtId="2" fontId="0" fillId="13" borderId="3" xfId="0" applyNumberFormat="1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 wrapText="1"/>
    </xf>
    <xf numFmtId="0" fontId="0" fillId="13" borderId="0" xfId="0" applyFill="1"/>
    <xf numFmtId="0" fontId="4" fillId="13" borderId="3" xfId="0" applyFont="1" applyFill="1" applyBorder="1" applyAlignment="1">
      <alignment horizontal="center"/>
    </xf>
    <xf numFmtId="2" fontId="3" fillId="14" borderId="3" xfId="0" applyNumberFormat="1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2" fontId="0" fillId="14" borderId="3" xfId="0" applyNumberFormat="1" applyFont="1" applyFill="1" applyBorder="1" applyAlignment="1">
      <alignment horizontal="center"/>
    </xf>
    <xf numFmtId="0" fontId="0" fillId="14" borderId="3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 wrapText="1"/>
    </xf>
    <xf numFmtId="0" fontId="3" fillId="14" borderId="0" xfId="0" applyFont="1" applyFill="1"/>
    <xf numFmtId="0" fontId="4" fillId="14" borderId="3" xfId="0" applyFont="1" applyFill="1" applyBorder="1" applyAlignment="1">
      <alignment horizontal="center"/>
    </xf>
    <xf numFmtId="0" fontId="0" fillId="14" borderId="0" xfId="0" applyFill="1"/>
    <xf numFmtId="2" fontId="4" fillId="15" borderId="3" xfId="0" applyNumberFormat="1" applyFont="1" applyFill="1" applyBorder="1" applyAlignment="1">
      <alignment horizontal="center"/>
    </xf>
    <xf numFmtId="2" fontId="0" fillId="15" borderId="3" xfId="0" applyNumberFormat="1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 wrapText="1"/>
    </xf>
    <xf numFmtId="0" fontId="0" fillId="15" borderId="0" xfId="0" applyFill="1"/>
    <xf numFmtId="0" fontId="0" fillId="15" borderId="0" xfId="0" applyFont="1" applyFill="1"/>
    <xf numFmtId="2" fontId="5" fillId="15" borderId="3" xfId="0" applyNumberFormat="1" applyFont="1" applyFill="1" applyBorder="1" applyAlignment="1">
      <alignment horizontal="center"/>
    </xf>
    <xf numFmtId="2" fontId="3" fillId="15" borderId="3" xfId="0" applyNumberFormat="1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3" fillId="15" borderId="0" xfId="0" applyFont="1" applyFill="1"/>
    <xf numFmtId="2" fontId="0" fillId="16" borderId="3" xfId="0" applyNumberFormat="1" applyFont="1" applyFill="1" applyBorder="1" applyAlignment="1">
      <alignment horizontal="center"/>
    </xf>
    <xf numFmtId="2" fontId="4" fillId="16" borderId="3" xfId="0" applyNumberFormat="1" applyFont="1" applyFill="1" applyBorder="1" applyAlignment="1">
      <alignment horizontal="center"/>
    </xf>
    <xf numFmtId="0" fontId="0" fillId="16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 wrapText="1"/>
    </xf>
    <xf numFmtId="0" fontId="0" fillId="16" borderId="0" xfId="0" applyFill="1"/>
    <xf numFmtId="0" fontId="4" fillId="16" borderId="3" xfId="0" applyFont="1" applyFill="1" applyBorder="1" applyAlignment="1">
      <alignment horizontal="center"/>
    </xf>
    <xf numFmtId="2" fontId="0" fillId="17" borderId="3" xfId="0" applyNumberFormat="1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 wrapText="1"/>
    </xf>
    <xf numFmtId="0" fontId="4" fillId="17" borderId="3" xfId="0" applyFont="1" applyFill="1" applyBorder="1" applyAlignment="1">
      <alignment horizontal="center" wrapText="1"/>
    </xf>
    <xf numFmtId="0" fontId="0" fillId="17" borderId="0" xfId="0" applyFill="1"/>
    <xf numFmtId="0" fontId="4" fillId="17" borderId="3" xfId="0" applyFont="1" applyFill="1" applyBorder="1" applyAlignment="1">
      <alignment horizontal="center"/>
    </xf>
    <xf numFmtId="2" fontId="0" fillId="18" borderId="3" xfId="0" applyNumberFormat="1" applyFont="1" applyFill="1" applyBorder="1" applyAlignment="1">
      <alignment horizontal="center"/>
    </xf>
    <xf numFmtId="0" fontId="0" fillId="18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 wrapText="1"/>
    </xf>
    <xf numFmtId="0" fontId="0" fillId="18" borderId="0" xfId="0" applyFill="1"/>
    <xf numFmtId="2" fontId="0" fillId="19" borderId="3" xfId="0" applyNumberFormat="1" applyFont="1" applyFill="1" applyBorder="1" applyAlignment="1">
      <alignment horizontal="center"/>
    </xf>
    <xf numFmtId="0" fontId="0" fillId="19" borderId="3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 wrapText="1"/>
    </xf>
    <xf numFmtId="0" fontId="0" fillId="19" borderId="0" xfId="0" applyFont="1" applyFill="1"/>
    <xf numFmtId="0" fontId="0" fillId="19" borderId="0" xfId="0" applyFill="1"/>
    <xf numFmtId="2" fontId="0" fillId="20" borderId="3" xfId="0" applyNumberFormat="1" applyFont="1" applyFill="1" applyBorder="1" applyAlignment="1">
      <alignment horizontal="center"/>
    </xf>
    <xf numFmtId="0" fontId="0" fillId="20" borderId="3" xfId="0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 wrapText="1"/>
    </xf>
    <xf numFmtId="0" fontId="0" fillId="20" borderId="0" xfId="0" applyFont="1" applyFill="1"/>
    <xf numFmtId="0" fontId="0" fillId="20" borderId="0" xfId="0" applyFill="1"/>
    <xf numFmtId="0" fontId="4" fillId="20" borderId="3" xfId="0" applyFont="1" applyFill="1" applyBorder="1" applyAlignment="1">
      <alignment horizontal="center"/>
    </xf>
    <xf numFmtId="2" fontId="4" fillId="21" borderId="3" xfId="0" applyNumberFormat="1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2" fontId="0" fillId="21" borderId="3" xfId="0" applyNumberFormat="1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 wrapText="1"/>
    </xf>
    <xf numFmtId="0" fontId="4" fillId="21" borderId="0" xfId="0" applyFont="1" applyFill="1"/>
    <xf numFmtId="2" fontId="0" fillId="22" borderId="3" xfId="0" applyNumberFormat="1" applyFont="1" applyFill="1" applyBorder="1" applyAlignment="1">
      <alignment horizontal="center"/>
    </xf>
    <xf numFmtId="0" fontId="0" fillId="22" borderId="3" xfId="0" applyFont="1" applyFill="1" applyBorder="1" applyAlignment="1">
      <alignment horizontal="center"/>
    </xf>
    <xf numFmtId="0" fontId="4" fillId="23" borderId="3" xfId="0" applyFont="1" applyFill="1" applyBorder="1" applyAlignment="1">
      <alignment horizontal="center" wrapText="1"/>
    </xf>
    <xf numFmtId="0" fontId="0" fillId="22" borderId="0" xfId="0" applyFont="1" applyFill="1"/>
    <xf numFmtId="0" fontId="0" fillId="22" borderId="0" xfId="0" applyFill="1"/>
    <xf numFmtId="0" fontId="4" fillId="4" borderId="4" xfId="0" applyFont="1" applyFill="1" applyBorder="1" applyAlignment="1">
      <alignment horizontal="center"/>
    </xf>
    <xf numFmtId="0" fontId="0" fillId="4" borderId="0" xfId="0" applyFont="1" applyFill="1"/>
    <xf numFmtId="2" fontId="0" fillId="24" borderId="3" xfId="0" applyNumberFormat="1" applyFont="1" applyFill="1" applyBorder="1" applyAlignment="1">
      <alignment horizontal="center"/>
    </xf>
    <xf numFmtId="0" fontId="0" fillId="24" borderId="3" xfId="0" applyFont="1" applyFill="1" applyBorder="1" applyAlignment="1">
      <alignment horizontal="center"/>
    </xf>
    <xf numFmtId="0" fontId="4" fillId="24" borderId="3" xfId="0" applyFont="1" applyFill="1" applyBorder="1" applyAlignment="1">
      <alignment horizontal="center"/>
    </xf>
    <xf numFmtId="0" fontId="0" fillId="24" borderId="0" xfId="0" applyFont="1" applyFill="1"/>
    <xf numFmtId="0" fontId="0" fillId="24" borderId="0" xfId="0" applyFill="1"/>
    <xf numFmtId="2" fontId="0" fillId="25" borderId="3" xfId="0" applyNumberFormat="1" applyFont="1" applyFill="1" applyBorder="1" applyAlignment="1">
      <alignment horizontal="center"/>
    </xf>
    <xf numFmtId="0" fontId="0" fillId="25" borderId="3" xfId="0" applyFont="1" applyFill="1" applyBorder="1" applyAlignment="1">
      <alignment horizontal="center"/>
    </xf>
    <xf numFmtId="0" fontId="4" fillId="25" borderId="3" xfId="0" applyFont="1" applyFill="1" applyBorder="1" applyAlignment="1">
      <alignment horizontal="center" wrapText="1"/>
    </xf>
    <xf numFmtId="0" fontId="0" fillId="25" borderId="0" xfId="0" applyFont="1" applyFill="1"/>
    <xf numFmtId="0" fontId="0" fillId="25" borderId="0" xfId="0" applyFill="1"/>
    <xf numFmtId="0" fontId="4" fillId="25" borderId="3" xfId="0" applyFont="1" applyFill="1" applyBorder="1" applyAlignment="1">
      <alignment horizontal="center"/>
    </xf>
    <xf numFmtId="2" fontId="0" fillId="25" borderId="5" xfId="0" applyNumberFormat="1" applyFont="1" applyFill="1" applyBorder="1" applyAlignment="1">
      <alignment horizontal="center"/>
    </xf>
    <xf numFmtId="0" fontId="0" fillId="25" borderId="5" xfId="0" applyFont="1" applyFill="1" applyBorder="1" applyAlignment="1">
      <alignment horizontal="center"/>
    </xf>
    <xf numFmtId="0" fontId="4" fillId="25" borderId="5" xfId="0" applyFont="1" applyFill="1" applyBorder="1" applyAlignment="1">
      <alignment horizontal="center"/>
    </xf>
    <xf numFmtId="164" fontId="0" fillId="26" borderId="3" xfId="0" applyNumberFormat="1" applyFont="1" applyFill="1" applyBorder="1" applyAlignment="1">
      <alignment horizontal="center"/>
    </xf>
    <xf numFmtId="2" fontId="0" fillId="26" borderId="3" xfId="0" applyNumberFormat="1" applyFont="1" applyFill="1" applyBorder="1" applyAlignment="1">
      <alignment horizontal="center"/>
    </xf>
    <xf numFmtId="0" fontId="0" fillId="26" borderId="3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 wrapText="1"/>
    </xf>
    <xf numFmtId="0" fontId="0" fillId="26" borderId="0" xfId="0" applyFill="1"/>
    <xf numFmtId="0" fontId="4" fillId="26" borderId="6" xfId="0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0" xfId="0" applyFill="1"/>
    <xf numFmtId="2" fontId="3" fillId="27" borderId="3" xfId="0" applyNumberFormat="1" applyFont="1" applyFill="1" applyBorder="1" applyAlignment="1">
      <alignment horizontal="center"/>
    </xf>
    <xf numFmtId="2" fontId="3" fillId="27" borderId="2" xfId="0" applyNumberFormat="1" applyFont="1" applyFill="1" applyBorder="1" applyAlignment="1">
      <alignment horizontal="center"/>
    </xf>
    <xf numFmtId="0" fontId="0" fillId="27" borderId="2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 wrapText="1"/>
    </xf>
    <xf numFmtId="0" fontId="0" fillId="27" borderId="0" xfId="0" applyFill="1"/>
    <xf numFmtId="0" fontId="3" fillId="27" borderId="3" xfId="0" applyFont="1" applyFill="1" applyBorder="1" applyAlignment="1">
      <alignment horizontal="center"/>
    </xf>
    <xf numFmtId="0" fontId="0" fillId="27" borderId="3" xfId="0" applyFont="1" applyFill="1" applyBorder="1" applyAlignment="1">
      <alignment horizontal="center"/>
    </xf>
    <xf numFmtId="0" fontId="4" fillId="27" borderId="3" xfId="0" applyFont="1" applyFill="1" applyBorder="1" applyAlignment="1">
      <alignment horizontal="center"/>
    </xf>
    <xf numFmtId="2" fontId="0" fillId="28" borderId="7" xfId="0" applyNumberFormat="1" applyFont="1" applyFill="1" applyBorder="1" applyAlignment="1">
      <alignment horizontal="center"/>
    </xf>
    <xf numFmtId="2" fontId="0" fillId="28" borderId="3" xfId="0" applyNumberFormat="1" applyFont="1" applyFill="1" applyBorder="1" applyAlignment="1">
      <alignment horizontal="center"/>
    </xf>
    <xf numFmtId="0" fontId="0" fillId="28" borderId="3" xfId="0" applyFont="1" applyFill="1" applyBorder="1" applyAlignment="1">
      <alignment horizontal="center"/>
    </xf>
    <xf numFmtId="0" fontId="4" fillId="28" borderId="3" xfId="0" applyFont="1" applyFill="1" applyBorder="1" applyAlignment="1">
      <alignment horizontal="center" wrapText="1"/>
    </xf>
    <xf numFmtId="0" fontId="0" fillId="28" borderId="0" xfId="0" applyFill="1"/>
    <xf numFmtId="0" fontId="0" fillId="28" borderId="6" xfId="0" applyFill="1" applyBorder="1"/>
    <xf numFmtId="0" fontId="4" fillId="28" borderId="3" xfId="0" applyFont="1" applyFill="1" applyBorder="1" applyAlignment="1">
      <alignment horizontal="center"/>
    </xf>
    <xf numFmtId="2" fontId="0" fillId="29" borderId="3" xfId="0" applyNumberFormat="1" applyFont="1" applyFill="1" applyBorder="1" applyAlignment="1">
      <alignment horizontal="center"/>
    </xf>
    <xf numFmtId="0" fontId="0" fillId="29" borderId="3" xfId="0" applyFont="1" applyFill="1" applyBorder="1" applyAlignment="1">
      <alignment horizontal="center"/>
    </xf>
    <xf numFmtId="0" fontId="4" fillId="29" borderId="3" xfId="0" applyFont="1" applyFill="1" applyBorder="1" applyAlignment="1">
      <alignment horizontal="center" wrapText="1"/>
    </xf>
    <xf numFmtId="0" fontId="0" fillId="29" borderId="0" xfId="0" applyFill="1"/>
    <xf numFmtId="0" fontId="4" fillId="29" borderId="3" xfId="0" applyFont="1" applyFill="1" applyBorder="1" applyAlignment="1">
      <alignment horizontal="center"/>
    </xf>
    <xf numFmtId="2" fontId="0" fillId="30" borderId="3" xfId="0" applyNumberFormat="1" applyFont="1" applyFill="1" applyBorder="1" applyAlignment="1">
      <alignment horizontal="center"/>
    </xf>
    <xf numFmtId="0" fontId="0" fillId="30" borderId="3" xfId="0" applyFont="1" applyFill="1" applyBorder="1" applyAlignment="1">
      <alignment horizontal="center"/>
    </xf>
    <xf numFmtId="0" fontId="4" fillId="30" borderId="3" xfId="0" applyFont="1" applyFill="1" applyBorder="1" applyAlignment="1">
      <alignment horizontal="center" wrapText="1"/>
    </xf>
    <xf numFmtId="0" fontId="0" fillId="30" borderId="0" xfId="0" applyFill="1"/>
    <xf numFmtId="0" fontId="0" fillId="30" borderId="3" xfId="0" applyFont="1" applyFill="1" applyBorder="1"/>
    <xf numFmtId="0" fontId="4" fillId="30" borderId="3" xfId="0" applyFont="1" applyFill="1" applyBorder="1" applyAlignment="1">
      <alignment horizontal="center"/>
    </xf>
    <xf numFmtId="2" fontId="0" fillId="31" borderId="3" xfId="0" applyNumberFormat="1" applyFont="1" applyFill="1" applyBorder="1" applyAlignment="1">
      <alignment horizontal="center"/>
    </xf>
    <xf numFmtId="0" fontId="0" fillId="31" borderId="3" xfId="0" applyFont="1" applyFill="1" applyBorder="1" applyAlignment="1">
      <alignment horizontal="center"/>
    </xf>
    <xf numFmtId="0" fontId="4" fillId="31" borderId="3" xfId="0" applyFont="1" applyFill="1" applyBorder="1" applyAlignment="1">
      <alignment horizontal="center" wrapText="1"/>
    </xf>
    <xf numFmtId="0" fontId="0" fillId="31" borderId="0" xfId="0" applyFill="1"/>
    <xf numFmtId="0" fontId="4" fillId="31" borderId="3" xfId="0" applyFont="1" applyFill="1" applyBorder="1" applyAlignment="1">
      <alignment horizontal="center"/>
    </xf>
    <xf numFmtId="2" fontId="0" fillId="32" borderId="3" xfId="0" applyNumberFormat="1" applyFont="1" applyFill="1" applyBorder="1" applyAlignment="1">
      <alignment horizontal="center"/>
    </xf>
    <xf numFmtId="2" fontId="0" fillId="32" borderId="0" xfId="0" applyNumberFormat="1" applyFont="1" applyFill="1" applyAlignment="1">
      <alignment horizontal="center" wrapText="1"/>
    </xf>
    <xf numFmtId="0" fontId="0" fillId="32" borderId="3" xfId="0" applyFont="1" applyFill="1" applyBorder="1" applyAlignment="1">
      <alignment horizontal="center"/>
    </xf>
    <xf numFmtId="0" fontId="4" fillId="32" borderId="3" xfId="0" applyFont="1" applyFill="1" applyBorder="1" applyAlignment="1">
      <alignment horizontal="center" wrapText="1"/>
    </xf>
    <xf numFmtId="0" fontId="0" fillId="32" borderId="0" xfId="0" applyFill="1"/>
    <xf numFmtId="0" fontId="4" fillId="32" borderId="3" xfId="0" applyFont="1" applyFill="1" applyBorder="1" applyAlignment="1">
      <alignment horizontal="center"/>
    </xf>
    <xf numFmtId="2" fontId="0" fillId="33" borderId="3" xfId="0" applyNumberFormat="1" applyFont="1" applyFill="1" applyBorder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33" borderId="3" xfId="0" applyFont="1" applyFill="1" applyBorder="1" applyAlignment="1">
      <alignment horizontal="center"/>
    </xf>
    <xf numFmtId="0" fontId="4" fillId="33" borderId="3" xfId="0" applyFont="1" applyFill="1" applyBorder="1" applyAlignment="1">
      <alignment horizontal="center" wrapText="1"/>
    </xf>
    <xf numFmtId="0" fontId="0" fillId="33" borderId="0" xfId="0" applyFill="1"/>
    <xf numFmtId="0" fontId="4" fillId="33" borderId="3" xfId="0" applyFont="1" applyFill="1" applyBorder="1" applyAlignment="1">
      <alignment horizontal="center"/>
    </xf>
    <xf numFmtId="2" fontId="0" fillId="34" borderId="3" xfId="0" applyNumberFormat="1" applyFont="1" applyFill="1" applyBorder="1" applyAlignment="1">
      <alignment horizontal="center"/>
    </xf>
    <xf numFmtId="2" fontId="0" fillId="34" borderId="0" xfId="0" applyNumberFormat="1" applyFont="1" applyFill="1" applyBorder="1" applyAlignment="1">
      <alignment horizontal="center"/>
    </xf>
    <xf numFmtId="0" fontId="0" fillId="34" borderId="3" xfId="0" applyFont="1" applyFill="1" applyBorder="1" applyAlignment="1">
      <alignment horizontal="center"/>
    </xf>
    <xf numFmtId="0" fontId="0" fillId="34" borderId="3" xfId="0" applyFont="1" applyFill="1" applyBorder="1" applyAlignment="1">
      <alignment wrapText="1"/>
    </xf>
    <xf numFmtId="0" fontId="0" fillId="34" borderId="0" xfId="0" applyFill="1"/>
    <xf numFmtId="0" fontId="4" fillId="34" borderId="3" xfId="0" applyFont="1" applyFill="1" applyBorder="1" applyAlignment="1">
      <alignment horizontal="center"/>
    </xf>
    <xf numFmtId="2" fontId="0" fillId="25" borderId="0" xfId="0" applyNumberFormat="1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2" fontId="0" fillId="7" borderId="0" xfId="0" applyNumberFormat="1" applyFont="1" applyFill="1" applyBorder="1" applyAlignment="1">
      <alignment horizontal="center"/>
    </xf>
    <xf numFmtId="0" fontId="0" fillId="7" borderId="6" xfId="0" applyFill="1" applyBorder="1"/>
    <xf numFmtId="2" fontId="0" fillId="35" borderId="3" xfId="0" applyNumberFormat="1" applyFont="1" applyFill="1" applyBorder="1" applyAlignment="1">
      <alignment horizontal="center"/>
    </xf>
    <xf numFmtId="2" fontId="0" fillId="35" borderId="0" xfId="0" applyNumberFormat="1" applyFont="1" applyFill="1" applyBorder="1" applyAlignment="1">
      <alignment horizontal="center"/>
    </xf>
    <xf numFmtId="0" fontId="0" fillId="35" borderId="3" xfId="0" applyFont="1" applyFill="1" applyBorder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3" xfId="0" applyFont="1" applyFill="1" applyBorder="1" applyAlignment="1">
      <alignment horizontal="center" wrapText="1"/>
    </xf>
    <xf numFmtId="0" fontId="4" fillId="35" borderId="3" xfId="0" applyFont="1" applyFill="1" applyBorder="1" applyAlignment="1">
      <alignment horizontal="center" wrapText="1"/>
    </xf>
    <xf numFmtId="0" fontId="0" fillId="35" borderId="0" xfId="0" applyFill="1"/>
    <xf numFmtId="0" fontId="4" fillId="35" borderId="3" xfId="0" applyFont="1" applyFill="1" applyBorder="1" applyAlignment="1">
      <alignment horizontal="center"/>
    </xf>
    <xf numFmtId="2" fontId="0" fillId="35" borderId="0" xfId="0" applyNumberFormat="1" applyFont="1" applyFill="1" applyAlignment="1">
      <alignment horizontal="center" wrapText="1"/>
    </xf>
    <xf numFmtId="2" fontId="0" fillId="2" borderId="0" xfId="0" applyNumberFormat="1" applyFont="1" applyFill="1" applyAlignment="1">
      <alignment horizontal="center" wrapText="1"/>
    </xf>
    <xf numFmtId="2" fontId="0" fillId="2" borderId="3" xfId="0" applyNumberFormat="1" applyFont="1" applyFill="1" applyBorder="1" applyAlignment="1">
      <alignment horizontal="center"/>
    </xf>
    <xf numFmtId="2" fontId="0" fillId="2" borderId="3" xfId="0" applyNumberFormat="1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2" fontId="0" fillId="8" borderId="0" xfId="0" applyNumberFormat="1" applyFont="1" applyFill="1" applyAlignment="1">
      <alignment horizontal="center" wrapText="1"/>
    </xf>
    <xf numFmtId="0" fontId="0" fillId="8" borderId="0" xfId="0" applyFont="1" applyFill="1" applyAlignment="1">
      <alignment horizontal="center" wrapText="1"/>
    </xf>
    <xf numFmtId="0" fontId="0" fillId="8" borderId="0" xfId="0" applyFill="1"/>
    <xf numFmtId="0" fontId="0" fillId="8" borderId="0" xfId="0" applyFont="1" applyFill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62E4E"/>
      <rgbColor rgb="FF00FF00"/>
      <rgbColor rgb="FF0000FF"/>
      <rgbColor rgb="FFFFDE59"/>
      <rgbColor rgb="FFE16173"/>
      <rgbColor rgb="FF00FFFF"/>
      <rgbColor rgb="FFA7074B"/>
      <rgbColor rgb="FF069A2E"/>
      <rgbColor rgb="FF000080"/>
      <rgbColor rgb="FFB47804"/>
      <rgbColor rgb="FF800080"/>
      <rgbColor rgb="FF168253"/>
      <rgbColor rgb="FFCCCCCC"/>
      <rgbColor rgb="FF808080"/>
      <rgbColor rgb="FFB2B2B2"/>
      <rgbColor rgb="FFA1467E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FFFF00"/>
      <rgbColor rgb="FF00FFFF"/>
      <rgbColor rgb="FF861141"/>
      <rgbColor rgb="FFB85C00"/>
      <rgbColor rgb="FF008080"/>
      <rgbColor rgb="FF0000FF"/>
      <rgbColor rgb="FF00CCFF"/>
      <rgbColor rgb="FFCCFFFF"/>
      <rgbColor rgb="FFDDDDDD"/>
      <rgbColor rgb="FFFFE994"/>
      <rgbColor rgb="FFAFD095"/>
      <rgbColor rgb="FFEC9BA4"/>
      <rgbColor rgb="FFBF819E"/>
      <rgbColor rgb="FFFFB66C"/>
      <rgbColor rgb="FF3465A4"/>
      <rgbColor rgb="FF33CCCC"/>
      <rgbColor rgb="FF77BC65"/>
      <rgbColor rgb="FFFFD428"/>
      <rgbColor rgb="FFE8A202"/>
      <rgbColor rgb="FFFF6D6D"/>
      <rgbColor rgb="FF5983B0"/>
      <rgbColor rgb="FF999999"/>
      <rgbColor rgb="FF003366"/>
      <rgbColor rgb="FF50938A"/>
      <rgbColor rgb="FF003300"/>
      <rgbColor rgb="FF333300"/>
      <rgbColor rgb="FFC9211E"/>
      <rgbColor rgb="FF8D1D75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84" zoomScaleNormal="84" workbookViewId="0">
      <selection sqref="A1:F5"/>
    </sheetView>
  </sheetViews>
  <sheetFormatPr baseColWidth="10" defaultColWidth="11.5546875" defaultRowHeight="13.2" x14ac:dyDescent="0.25"/>
  <cols>
    <col min="6" max="6" width="75.44140625" customWidth="1"/>
  </cols>
  <sheetData>
    <row r="1" spans="1:6" ht="12.75" customHeight="1" x14ac:dyDescent="0.25">
      <c r="A1" s="249" t="s">
        <v>109</v>
      </c>
      <c r="B1" s="249"/>
      <c r="C1" s="249"/>
      <c r="D1" s="249"/>
      <c r="E1" s="249"/>
      <c r="F1" s="249"/>
    </row>
    <row r="2" spans="1:6" x14ac:dyDescent="0.25">
      <c r="A2" s="249"/>
      <c r="B2" s="249"/>
      <c r="C2" s="249"/>
      <c r="D2" s="249"/>
      <c r="E2" s="249"/>
      <c r="F2" s="249"/>
    </row>
    <row r="3" spans="1:6" x14ac:dyDescent="0.25">
      <c r="A3" s="249"/>
      <c r="B3" s="249"/>
      <c r="C3" s="249"/>
      <c r="D3" s="249"/>
      <c r="E3" s="249"/>
      <c r="F3" s="249"/>
    </row>
    <row r="4" spans="1:6" x14ac:dyDescent="0.25">
      <c r="A4" s="249"/>
      <c r="B4" s="249"/>
      <c r="C4" s="249"/>
      <c r="D4" s="249"/>
      <c r="E4" s="249"/>
      <c r="F4" s="249"/>
    </row>
    <row r="5" spans="1:6" ht="116.4" customHeight="1" x14ac:dyDescent="0.25">
      <c r="A5" s="249"/>
      <c r="B5" s="249"/>
      <c r="C5" s="249"/>
      <c r="D5" s="249"/>
      <c r="E5" s="249"/>
      <c r="F5" s="249"/>
    </row>
    <row r="10" spans="1:6" ht="15.6" x14ac:dyDescent="0.3">
      <c r="B10" s="1"/>
    </row>
    <row r="13" spans="1:6" x14ac:dyDescent="0.25">
      <c r="B13" s="2"/>
    </row>
  </sheetData>
  <mergeCells count="1">
    <mergeCell ref="A1:F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33"/>
  <sheetViews>
    <sheetView topLeftCell="I205" zoomScaleNormal="100" workbookViewId="0">
      <selection activeCell="H1" sqref="H1"/>
    </sheetView>
  </sheetViews>
  <sheetFormatPr baseColWidth="10" defaultColWidth="11.88671875" defaultRowHeight="13.2" x14ac:dyDescent="0.25"/>
  <cols>
    <col min="1" max="1" width="32.5546875" style="3" customWidth="1"/>
    <col min="2" max="4" width="29.109375" style="3" customWidth="1"/>
    <col min="5" max="5" width="30.88671875" style="3" customWidth="1"/>
    <col min="6" max="6" width="30.88671875" style="4" customWidth="1"/>
    <col min="7" max="7" width="30.88671875" style="3" customWidth="1"/>
    <col min="8" max="8" width="32.88671875" style="4" customWidth="1"/>
    <col min="9" max="9" width="30.88671875" style="4" customWidth="1"/>
    <col min="10" max="10" width="30.88671875" style="5" customWidth="1"/>
    <col min="11" max="11" width="43.77734375" customWidth="1"/>
    <col min="12" max="12" width="25.88671875" customWidth="1"/>
    <col min="1022" max="1024" width="11.5546875" customWidth="1"/>
  </cols>
  <sheetData>
    <row r="1" spans="1:1024" s="8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7" t="s">
        <v>8</v>
      </c>
      <c r="J1" s="7" t="s">
        <v>9</v>
      </c>
      <c r="AMJ1"/>
    </row>
    <row r="2" spans="1:1024" s="16" customFormat="1" x14ac:dyDescent="0.25">
      <c r="A2" s="9">
        <v>0.6</v>
      </c>
      <c r="B2" s="10">
        <f t="shared" ref="B2:B33" si="0">C2*1.2</f>
        <v>0.49199999999999994</v>
      </c>
      <c r="C2" s="9">
        <v>0.41</v>
      </c>
      <c r="D2" s="11">
        <v>8.16</v>
      </c>
      <c r="E2" s="11">
        <v>4.95</v>
      </c>
      <c r="F2" s="12" t="s">
        <v>10</v>
      </c>
      <c r="G2" s="11">
        <f t="shared" ref="G2:G33" si="1">E2*2/(D2*6)</f>
        <v>0.20220588235294118</v>
      </c>
      <c r="H2" s="13" t="s">
        <v>11</v>
      </c>
      <c r="I2" s="14" t="s">
        <v>12</v>
      </c>
      <c r="J2" s="15">
        <v>21451587</v>
      </c>
      <c r="AMJ2"/>
    </row>
    <row r="3" spans="1:1024" s="19" customFormat="1" x14ac:dyDescent="0.25">
      <c r="A3" s="10">
        <v>0.54</v>
      </c>
      <c r="B3" s="10">
        <f t="shared" si="0"/>
        <v>0.44400000000000001</v>
      </c>
      <c r="C3" s="10">
        <v>0.37</v>
      </c>
      <c r="D3" s="10">
        <v>8.11</v>
      </c>
      <c r="E3" s="10">
        <v>3.92</v>
      </c>
      <c r="F3" s="14"/>
      <c r="G3" s="17">
        <f t="shared" si="1"/>
        <v>0.16111796136457049</v>
      </c>
      <c r="H3" s="14" t="s">
        <v>13</v>
      </c>
      <c r="I3" s="14"/>
      <c r="J3" s="18"/>
      <c r="AMJ3"/>
    </row>
    <row r="4" spans="1:1024" s="19" customFormat="1" x14ac:dyDescent="0.25">
      <c r="A4" s="10">
        <v>0.55000000000000004</v>
      </c>
      <c r="B4" s="10">
        <f t="shared" si="0"/>
        <v>0.48</v>
      </c>
      <c r="C4" s="10">
        <v>0.4</v>
      </c>
      <c r="D4" s="10">
        <v>7.74</v>
      </c>
      <c r="E4" s="10">
        <v>4.76</v>
      </c>
      <c r="F4" s="14"/>
      <c r="G4" s="17">
        <f t="shared" si="1"/>
        <v>0.20499569336778639</v>
      </c>
      <c r="H4" s="14" t="s">
        <v>13</v>
      </c>
      <c r="I4" s="14"/>
      <c r="J4" s="18"/>
      <c r="AMJ4"/>
    </row>
    <row r="5" spans="1:1024" s="19" customFormat="1" x14ac:dyDescent="0.25">
      <c r="A5" s="10">
        <v>0.56000000000000005</v>
      </c>
      <c r="B5" s="10">
        <f t="shared" si="0"/>
        <v>0.51600000000000001</v>
      </c>
      <c r="C5" s="10">
        <v>0.43</v>
      </c>
      <c r="D5" s="10">
        <v>7.3</v>
      </c>
      <c r="E5" s="10">
        <v>3.19</v>
      </c>
      <c r="F5" s="14"/>
      <c r="G5" s="17">
        <f t="shared" si="1"/>
        <v>0.14566210045662101</v>
      </c>
      <c r="H5" s="14" t="s">
        <v>13</v>
      </c>
      <c r="I5" s="14"/>
      <c r="J5" s="18"/>
      <c r="AMJ5"/>
    </row>
    <row r="6" spans="1:1024" s="19" customFormat="1" x14ac:dyDescent="0.25">
      <c r="A6" s="10">
        <v>0.56000000000000005</v>
      </c>
      <c r="B6" s="10">
        <f t="shared" si="0"/>
        <v>0.504</v>
      </c>
      <c r="C6" s="10">
        <v>0.42</v>
      </c>
      <c r="D6" s="10">
        <v>7.36</v>
      </c>
      <c r="E6" s="10">
        <v>4.3899999999999997</v>
      </c>
      <c r="F6" s="14"/>
      <c r="G6" s="17">
        <f t="shared" si="1"/>
        <v>0.19882246376811591</v>
      </c>
      <c r="H6" s="14" t="s">
        <v>13</v>
      </c>
      <c r="I6" s="14"/>
      <c r="J6" s="18"/>
      <c r="AMJ6"/>
    </row>
    <row r="7" spans="1:1024" s="19" customFormat="1" x14ac:dyDescent="0.25">
      <c r="A7" s="10">
        <v>0.46</v>
      </c>
      <c r="B7" s="10">
        <f t="shared" si="0"/>
        <v>0.45599999999999996</v>
      </c>
      <c r="C7" s="10">
        <v>0.38</v>
      </c>
      <c r="D7" s="10">
        <v>6.87</v>
      </c>
      <c r="E7" s="10">
        <v>4.6399999999999997</v>
      </c>
      <c r="F7" s="14"/>
      <c r="G7" s="17">
        <f t="shared" si="1"/>
        <v>0.22513343037360503</v>
      </c>
      <c r="H7" s="14" t="s">
        <v>13</v>
      </c>
      <c r="I7" s="14"/>
      <c r="J7" s="18"/>
      <c r="AMJ7"/>
    </row>
    <row r="8" spans="1:1024" s="19" customFormat="1" x14ac:dyDescent="0.25">
      <c r="A8" s="10">
        <v>0.53</v>
      </c>
      <c r="B8" s="10">
        <f t="shared" si="0"/>
        <v>0.49199999999999994</v>
      </c>
      <c r="C8" s="10">
        <v>0.41</v>
      </c>
      <c r="D8" s="10">
        <v>7.28</v>
      </c>
      <c r="E8" s="10">
        <v>4.72</v>
      </c>
      <c r="F8" s="14"/>
      <c r="G8" s="17">
        <f t="shared" si="1"/>
        <v>0.2161172161172161</v>
      </c>
      <c r="H8" s="14" t="s">
        <v>13</v>
      </c>
      <c r="I8" s="14"/>
      <c r="J8" s="18"/>
      <c r="AMJ8"/>
    </row>
    <row r="9" spans="1:1024" s="19" customFormat="1" x14ac:dyDescent="0.25">
      <c r="A9" s="10">
        <v>0.52</v>
      </c>
      <c r="B9" s="10">
        <f t="shared" si="0"/>
        <v>0.49199999999999994</v>
      </c>
      <c r="C9" s="10">
        <v>0.41</v>
      </c>
      <c r="D9" s="10">
        <v>7.15</v>
      </c>
      <c r="E9" s="10">
        <v>4.8899999999999997</v>
      </c>
      <c r="F9" s="14"/>
      <c r="G9" s="17">
        <f t="shared" si="1"/>
        <v>0.22797202797202792</v>
      </c>
      <c r="H9" s="14" t="s">
        <v>13</v>
      </c>
      <c r="I9" s="14"/>
      <c r="J9" s="18"/>
      <c r="AMJ9"/>
    </row>
    <row r="10" spans="1:1024" s="19" customFormat="1" x14ac:dyDescent="0.25">
      <c r="A10" s="10">
        <v>0.53</v>
      </c>
      <c r="B10" s="10">
        <f t="shared" si="0"/>
        <v>0.504</v>
      </c>
      <c r="C10" s="10">
        <v>0.42</v>
      </c>
      <c r="D10" s="10">
        <v>7.12</v>
      </c>
      <c r="E10" s="10">
        <v>3.69</v>
      </c>
      <c r="F10" s="14"/>
      <c r="G10" s="17">
        <f t="shared" si="1"/>
        <v>0.17275280898876405</v>
      </c>
      <c r="H10" s="14" t="s">
        <v>13</v>
      </c>
      <c r="I10" s="14"/>
      <c r="J10" s="18"/>
      <c r="AMJ10"/>
    </row>
    <row r="11" spans="1:1024" s="19" customFormat="1" x14ac:dyDescent="0.25">
      <c r="A11" s="10">
        <v>0.51</v>
      </c>
      <c r="B11" s="10">
        <f t="shared" si="0"/>
        <v>0.49199999999999994</v>
      </c>
      <c r="C11" s="10">
        <v>0.41</v>
      </c>
      <c r="D11" s="10">
        <v>6.9</v>
      </c>
      <c r="E11" s="10">
        <v>5.04</v>
      </c>
      <c r="F11" s="14"/>
      <c r="G11" s="17">
        <f t="shared" si="1"/>
        <v>0.2434782608695652</v>
      </c>
      <c r="H11" s="14" t="s">
        <v>13</v>
      </c>
      <c r="I11" s="14"/>
      <c r="J11" s="18"/>
      <c r="AMJ11"/>
    </row>
    <row r="12" spans="1:1024" s="19" customFormat="1" x14ac:dyDescent="0.25">
      <c r="A12" s="10">
        <v>0.54</v>
      </c>
      <c r="B12" s="10">
        <f t="shared" si="0"/>
        <v>0.46799999999999997</v>
      </c>
      <c r="C12" s="10">
        <v>0.39</v>
      </c>
      <c r="D12" s="10">
        <v>7.86</v>
      </c>
      <c r="E12" s="10">
        <v>5.96</v>
      </c>
      <c r="F12" s="14"/>
      <c r="G12" s="17">
        <f t="shared" si="1"/>
        <v>0.25275657336726037</v>
      </c>
      <c r="H12" s="14" t="s">
        <v>13</v>
      </c>
      <c r="I12" s="14"/>
      <c r="J12" s="18"/>
      <c r="AMJ12"/>
    </row>
    <row r="13" spans="1:1024" s="19" customFormat="1" x14ac:dyDescent="0.25">
      <c r="A13" s="10">
        <v>0.54</v>
      </c>
      <c r="B13" s="10">
        <f t="shared" si="0"/>
        <v>0.45599999999999996</v>
      </c>
      <c r="C13" s="10">
        <v>0.38</v>
      </c>
      <c r="D13" s="10">
        <v>8.06</v>
      </c>
      <c r="E13" s="10">
        <v>5.12</v>
      </c>
      <c r="F13" s="14"/>
      <c r="G13" s="17">
        <f t="shared" si="1"/>
        <v>0.21174524400330852</v>
      </c>
      <c r="H13" s="14" t="s">
        <v>13</v>
      </c>
      <c r="I13" s="14"/>
      <c r="J13" s="18"/>
      <c r="AMJ13"/>
    </row>
    <row r="14" spans="1:1024" s="19" customFormat="1" x14ac:dyDescent="0.25">
      <c r="A14" s="10">
        <v>0.54</v>
      </c>
      <c r="B14" s="10">
        <f t="shared" si="0"/>
        <v>0.49199999999999994</v>
      </c>
      <c r="C14" s="10">
        <v>0.41</v>
      </c>
      <c r="D14" s="10">
        <v>7.37</v>
      </c>
      <c r="E14" s="10">
        <v>4.33</v>
      </c>
      <c r="F14" s="14"/>
      <c r="G14" s="17">
        <f t="shared" si="1"/>
        <v>0.195838986883763</v>
      </c>
      <c r="H14" s="14" t="s">
        <v>13</v>
      </c>
      <c r="I14" s="14"/>
      <c r="J14" s="18"/>
      <c r="AMJ14"/>
    </row>
    <row r="15" spans="1:1024" s="19" customFormat="1" x14ac:dyDescent="0.25">
      <c r="A15" s="10">
        <v>0.46</v>
      </c>
      <c r="B15" s="10">
        <f t="shared" si="0"/>
        <v>0.49199999999999994</v>
      </c>
      <c r="C15" s="10">
        <v>0.41</v>
      </c>
      <c r="D15" s="10">
        <v>6.33</v>
      </c>
      <c r="E15" s="10">
        <v>4.03</v>
      </c>
      <c r="F15" s="14"/>
      <c r="G15" s="17">
        <f t="shared" si="1"/>
        <v>0.21221695629278567</v>
      </c>
      <c r="H15" s="14" t="s">
        <v>13</v>
      </c>
      <c r="I15" s="14"/>
      <c r="J15" s="18"/>
      <c r="AMJ15"/>
    </row>
    <row r="16" spans="1:1024" s="19" customFormat="1" x14ac:dyDescent="0.25">
      <c r="A16" s="10">
        <v>0.32</v>
      </c>
      <c r="B16" s="10">
        <f t="shared" si="0"/>
        <v>0.40800000000000003</v>
      </c>
      <c r="C16" s="10">
        <v>0.34</v>
      </c>
      <c r="D16" s="10">
        <v>5.27</v>
      </c>
      <c r="E16" s="10">
        <v>2.61</v>
      </c>
      <c r="F16" s="14"/>
      <c r="G16" s="17">
        <f t="shared" si="1"/>
        <v>0.16508538899430741</v>
      </c>
      <c r="H16" s="14" t="s">
        <v>13</v>
      </c>
      <c r="I16" s="14"/>
      <c r="J16" s="18"/>
      <c r="AMJ16"/>
    </row>
    <row r="17" spans="1:1024" s="19" customFormat="1" x14ac:dyDescent="0.25">
      <c r="A17" s="10">
        <v>0.55000000000000004</v>
      </c>
      <c r="B17" s="10">
        <f t="shared" si="0"/>
        <v>0.49199999999999994</v>
      </c>
      <c r="C17" s="10">
        <v>0.41</v>
      </c>
      <c r="D17" s="10">
        <v>7.48</v>
      </c>
      <c r="E17" s="10">
        <v>5.31</v>
      </c>
      <c r="F17" s="14"/>
      <c r="G17" s="17">
        <f t="shared" si="1"/>
        <v>0.23663101604278072</v>
      </c>
      <c r="H17" s="14" t="s">
        <v>13</v>
      </c>
      <c r="I17" s="14"/>
      <c r="J17" s="18"/>
      <c r="AMJ17"/>
    </row>
    <row r="18" spans="1:1024" s="19" customFormat="1" x14ac:dyDescent="0.25">
      <c r="A18" s="10">
        <v>0.55000000000000004</v>
      </c>
      <c r="B18" s="10">
        <f t="shared" si="0"/>
        <v>0.504</v>
      </c>
      <c r="C18" s="10">
        <v>0.42</v>
      </c>
      <c r="D18" s="10">
        <v>7.13</v>
      </c>
      <c r="E18" s="10">
        <v>4.25</v>
      </c>
      <c r="F18" s="14"/>
      <c r="G18" s="17">
        <f t="shared" si="1"/>
        <v>0.1986909770920991</v>
      </c>
      <c r="H18" s="14" t="s">
        <v>13</v>
      </c>
      <c r="I18" s="14"/>
      <c r="J18" s="18"/>
      <c r="AMJ18"/>
    </row>
    <row r="19" spans="1:1024" s="19" customFormat="1" x14ac:dyDescent="0.25">
      <c r="A19" s="10">
        <v>0.47</v>
      </c>
      <c r="B19" s="10">
        <f t="shared" si="0"/>
        <v>0.40800000000000003</v>
      </c>
      <c r="C19" s="10">
        <v>0.34</v>
      </c>
      <c r="D19" s="10">
        <v>6.68</v>
      </c>
      <c r="E19" s="10">
        <v>4.7300000000000004</v>
      </c>
      <c r="F19" s="14"/>
      <c r="G19" s="17">
        <f t="shared" si="1"/>
        <v>0.23602794411177647</v>
      </c>
      <c r="H19" s="14" t="s">
        <v>13</v>
      </c>
      <c r="I19" s="14"/>
      <c r="J19" s="18"/>
      <c r="AMJ19"/>
    </row>
    <row r="20" spans="1:1024" s="19" customFormat="1" x14ac:dyDescent="0.25">
      <c r="A20" s="10">
        <v>0.55000000000000004</v>
      </c>
      <c r="B20" s="10">
        <f t="shared" si="0"/>
        <v>0.54</v>
      </c>
      <c r="C20" s="10">
        <v>0.45</v>
      </c>
      <c r="D20" s="10">
        <v>6.9</v>
      </c>
      <c r="E20" s="10">
        <v>3.55</v>
      </c>
      <c r="F20" s="14"/>
      <c r="G20" s="17">
        <f t="shared" si="1"/>
        <v>0.17149758454106276</v>
      </c>
      <c r="H20" s="14" t="s">
        <v>13</v>
      </c>
      <c r="I20" s="14"/>
      <c r="J20" s="18"/>
      <c r="AMJ20"/>
    </row>
    <row r="21" spans="1:1024" s="19" customFormat="1" x14ac:dyDescent="0.25">
      <c r="A21" s="10">
        <v>0.56999999999999995</v>
      </c>
      <c r="B21" s="10">
        <f t="shared" si="0"/>
        <v>0.504</v>
      </c>
      <c r="C21" s="10">
        <v>0.42</v>
      </c>
      <c r="D21" s="10">
        <v>7.49</v>
      </c>
      <c r="E21" s="10">
        <v>5.19</v>
      </c>
      <c r="F21" s="14"/>
      <c r="G21" s="17">
        <f t="shared" si="1"/>
        <v>0.23097463284379174</v>
      </c>
      <c r="H21" s="14" t="s">
        <v>13</v>
      </c>
      <c r="I21" s="14"/>
      <c r="J21" s="18"/>
      <c r="AMJ21"/>
    </row>
    <row r="22" spans="1:1024" s="19" customFormat="1" x14ac:dyDescent="0.25">
      <c r="A22" s="10">
        <v>0.59</v>
      </c>
      <c r="B22" s="10">
        <f t="shared" si="0"/>
        <v>0.432</v>
      </c>
      <c r="C22" s="10">
        <v>0.36</v>
      </c>
      <c r="D22" s="10">
        <v>9.1300000000000008</v>
      </c>
      <c r="E22" s="10">
        <v>4.72</v>
      </c>
      <c r="F22" s="14"/>
      <c r="G22" s="17">
        <f t="shared" si="1"/>
        <v>0.1723256663015699</v>
      </c>
      <c r="H22" s="14" t="s">
        <v>13</v>
      </c>
      <c r="I22" s="14"/>
      <c r="J22" s="18"/>
      <c r="AMJ22"/>
    </row>
    <row r="23" spans="1:1024" s="19" customFormat="1" x14ac:dyDescent="0.25">
      <c r="A23" s="10">
        <v>0.54</v>
      </c>
      <c r="B23" s="10">
        <f t="shared" si="0"/>
        <v>0.49199999999999994</v>
      </c>
      <c r="C23" s="10">
        <v>0.41</v>
      </c>
      <c r="D23" s="10">
        <v>7.44</v>
      </c>
      <c r="E23" s="10">
        <v>4.6500000000000004</v>
      </c>
      <c r="F23" s="14"/>
      <c r="G23" s="17">
        <f t="shared" si="1"/>
        <v>0.20833333333333334</v>
      </c>
      <c r="H23" s="14" t="s">
        <v>13</v>
      </c>
      <c r="I23" s="14"/>
      <c r="J23" s="18"/>
      <c r="AMJ23"/>
    </row>
    <row r="24" spans="1:1024" s="19" customFormat="1" x14ac:dyDescent="0.25">
      <c r="A24" s="10">
        <v>0.57999999999999996</v>
      </c>
      <c r="B24" s="10">
        <f t="shared" si="0"/>
        <v>0.46799999999999997</v>
      </c>
      <c r="C24" s="10">
        <v>0.39</v>
      </c>
      <c r="D24" s="10">
        <v>8.1999999999999993</v>
      </c>
      <c r="E24" s="10">
        <v>4.08</v>
      </c>
      <c r="F24" s="14"/>
      <c r="G24" s="17">
        <f t="shared" si="1"/>
        <v>0.16585365853658537</v>
      </c>
      <c r="H24" s="14" t="s">
        <v>13</v>
      </c>
      <c r="I24" s="14"/>
      <c r="J24" s="18"/>
      <c r="AMJ24"/>
    </row>
    <row r="25" spans="1:1024" s="19" customFormat="1" x14ac:dyDescent="0.25">
      <c r="A25" s="10">
        <v>0.66</v>
      </c>
      <c r="B25" s="10">
        <f t="shared" si="0"/>
        <v>0.504</v>
      </c>
      <c r="C25" s="10">
        <v>0.42</v>
      </c>
      <c r="D25" s="10">
        <v>8.8000000000000007</v>
      </c>
      <c r="E25" s="10">
        <v>4.01</v>
      </c>
      <c r="F25" s="14"/>
      <c r="G25" s="17">
        <f t="shared" si="1"/>
        <v>0.15189393939393939</v>
      </c>
      <c r="H25" s="14" t="s">
        <v>13</v>
      </c>
      <c r="I25" s="14"/>
      <c r="J25" s="18"/>
      <c r="AMJ25"/>
    </row>
    <row r="26" spans="1:1024" s="19" customFormat="1" x14ac:dyDescent="0.25">
      <c r="A26" s="10">
        <v>0.52</v>
      </c>
      <c r="B26" s="10">
        <f t="shared" si="0"/>
        <v>0.504</v>
      </c>
      <c r="C26" s="10">
        <v>0.42</v>
      </c>
      <c r="D26" s="10">
        <v>7.11</v>
      </c>
      <c r="E26" s="10">
        <v>4.07</v>
      </c>
      <c r="F26" s="14"/>
      <c r="G26" s="17">
        <f t="shared" si="1"/>
        <v>0.19081106422878574</v>
      </c>
      <c r="H26" s="14" t="s">
        <v>13</v>
      </c>
      <c r="I26" s="14"/>
      <c r="J26" s="18"/>
      <c r="AMJ26"/>
    </row>
    <row r="27" spans="1:1024" s="19" customFormat="1" x14ac:dyDescent="0.25">
      <c r="A27" s="10">
        <v>0.51</v>
      </c>
      <c r="B27" s="10">
        <f t="shared" si="0"/>
        <v>0.49199999999999994</v>
      </c>
      <c r="C27" s="10">
        <v>0.41</v>
      </c>
      <c r="D27" s="10">
        <v>7.05</v>
      </c>
      <c r="E27" s="10">
        <v>4.55</v>
      </c>
      <c r="F27" s="14"/>
      <c r="G27" s="17">
        <f t="shared" si="1"/>
        <v>0.21513002364066194</v>
      </c>
      <c r="H27" s="14" t="s">
        <v>13</v>
      </c>
      <c r="I27" s="14"/>
      <c r="J27" s="18"/>
      <c r="AMJ27"/>
    </row>
    <row r="28" spans="1:1024" s="19" customFormat="1" x14ac:dyDescent="0.25">
      <c r="A28" s="10">
        <v>0.55000000000000004</v>
      </c>
      <c r="B28" s="10">
        <f t="shared" si="0"/>
        <v>0.504</v>
      </c>
      <c r="C28" s="10">
        <v>0.42</v>
      </c>
      <c r="D28" s="10">
        <v>7.31</v>
      </c>
      <c r="E28" s="10">
        <v>4.29</v>
      </c>
      <c r="F28" s="14"/>
      <c r="G28" s="17">
        <f t="shared" si="1"/>
        <v>0.19562243502051985</v>
      </c>
      <c r="H28" s="14" t="s">
        <v>13</v>
      </c>
      <c r="I28" s="14"/>
      <c r="J28" s="18"/>
      <c r="AMJ28"/>
    </row>
    <row r="29" spans="1:1024" s="19" customFormat="1" x14ac:dyDescent="0.25">
      <c r="A29" s="10">
        <v>0.55000000000000004</v>
      </c>
      <c r="B29" s="10">
        <f t="shared" si="0"/>
        <v>0.504</v>
      </c>
      <c r="C29" s="10">
        <v>0.42</v>
      </c>
      <c r="D29" s="10">
        <v>7.21</v>
      </c>
      <c r="E29" s="10">
        <v>4.25</v>
      </c>
      <c r="F29" s="14"/>
      <c r="G29" s="17">
        <f t="shared" si="1"/>
        <v>0.19648636153490523</v>
      </c>
      <c r="H29" s="14" t="s">
        <v>13</v>
      </c>
      <c r="I29" s="14"/>
      <c r="J29" s="18"/>
      <c r="AMJ29"/>
    </row>
    <row r="30" spans="1:1024" s="19" customFormat="1" x14ac:dyDescent="0.25">
      <c r="A30" s="10">
        <v>0.47</v>
      </c>
      <c r="B30" s="10">
        <f t="shared" si="0"/>
        <v>0.45599999999999996</v>
      </c>
      <c r="C30" s="10">
        <v>0.38</v>
      </c>
      <c r="D30" s="10">
        <v>6.51</v>
      </c>
      <c r="E30" s="10">
        <v>4.96</v>
      </c>
      <c r="F30" s="14"/>
      <c r="G30" s="17">
        <f t="shared" si="1"/>
        <v>0.25396825396825395</v>
      </c>
      <c r="H30" s="14" t="s">
        <v>13</v>
      </c>
      <c r="I30" s="14"/>
      <c r="J30" s="18"/>
      <c r="AMJ30"/>
    </row>
    <row r="31" spans="1:1024" s="19" customFormat="1" x14ac:dyDescent="0.25">
      <c r="A31" s="10">
        <v>0.56000000000000005</v>
      </c>
      <c r="B31" s="10">
        <f t="shared" si="0"/>
        <v>0.40800000000000003</v>
      </c>
      <c r="C31" s="10">
        <v>0.34</v>
      </c>
      <c r="D31" s="10">
        <v>8.9499999999999993</v>
      </c>
      <c r="E31" s="10">
        <v>4.91</v>
      </c>
      <c r="F31" s="14"/>
      <c r="G31" s="17">
        <f t="shared" si="1"/>
        <v>0.18286778398510245</v>
      </c>
      <c r="H31" s="14" t="s">
        <v>13</v>
      </c>
      <c r="I31" s="14"/>
      <c r="J31" s="18"/>
      <c r="AMJ31"/>
    </row>
    <row r="32" spans="1:1024" s="19" customFormat="1" x14ac:dyDescent="0.25">
      <c r="A32" s="10">
        <v>0.54</v>
      </c>
      <c r="B32" s="10">
        <f t="shared" si="0"/>
        <v>0.48</v>
      </c>
      <c r="C32" s="10">
        <v>0.4</v>
      </c>
      <c r="D32" s="10">
        <v>7.77</v>
      </c>
      <c r="E32" s="10">
        <v>4.4000000000000004</v>
      </c>
      <c r="F32" s="14"/>
      <c r="G32" s="17">
        <f t="shared" si="1"/>
        <v>0.1887601887601888</v>
      </c>
      <c r="H32" s="14" t="s">
        <v>13</v>
      </c>
      <c r="I32" s="14"/>
      <c r="J32" s="18"/>
      <c r="AMJ32"/>
    </row>
    <row r="33" spans="1:1024" s="19" customFormat="1" x14ac:dyDescent="0.25">
      <c r="A33" s="10">
        <v>0.54</v>
      </c>
      <c r="B33" s="10">
        <f t="shared" si="0"/>
        <v>0.45599999999999996</v>
      </c>
      <c r="C33" s="10">
        <v>0.38</v>
      </c>
      <c r="D33" s="10">
        <v>7.99</v>
      </c>
      <c r="E33" s="10">
        <v>4.5599999999999996</v>
      </c>
      <c r="F33" s="14"/>
      <c r="G33" s="17">
        <f t="shared" si="1"/>
        <v>0.19023779724655818</v>
      </c>
      <c r="H33" s="14" t="s">
        <v>13</v>
      </c>
      <c r="I33" s="14"/>
      <c r="J33" s="18"/>
      <c r="AMJ33"/>
    </row>
    <row r="34" spans="1:1024" s="19" customFormat="1" x14ac:dyDescent="0.25">
      <c r="A34" s="10">
        <v>0.52</v>
      </c>
      <c r="B34" s="10">
        <f t="shared" ref="B34:B65" si="2">C34*1.2</f>
        <v>0.51600000000000001</v>
      </c>
      <c r="C34" s="10">
        <v>0.43</v>
      </c>
      <c r="D34" s="10">
        <v>6.84</v>
      </c>
      <c r="E34" s="10">
        <v>4.4400000000000004</v>
      </c>
      <c r="F34" s="14"/>
      <c r="G34" s="17">
        <f t="shared" ref="G34:G65" si="3">E34*2/(D34*6)</f>
        <v>0.21637426900584797</v>
      </c>
      <c r="H34" s="14" t="s">
        <v>13</v>
      </c>
      <c r="I34" s="14"/>
      <c r="J34" s="18"/>
      <c r="AMJ34"/>
    </row>
    <row r="35" spans="1:1024" s="19" customFormat="1" x14ac:dyDescent="0.25">
      <c r="A35" s="10">
        <v>0.54</v>
      </c>
      <c r="B35" s="10">
        <f t="shared" si="2"/>
        <v>0.432</v>
      </c>
      <c r="C35" s="10">
        <v>0.36</v>
      </c>
      <c r="D35" s="10">
        <v>8.26</v>
      </c>
      <c r="E35" s="10">
        <v>4.5199999999999996</v>
      </c>
      <c r="F35" s="14"/>
      <c r="G35" s="17">
        <f t="shared" si="3"/>
        <v>0.18240516545601287</v>
      </c>
      <c r="H35" s="14" t="s">
        <v>13</v>
      </c>
      <c r="I35" s="14"/>
      <c r="J35" s="18"/>
      <c r="AMJ35"/>
    </row>
    <row r="36" spans="1:1024" s="19" customFormat="1" x14ac:dyDescent="0.25">
      <c r="A36" s="10">
        <v>0.4</v>
      </c>
      <c r="B36" s="10">
        <f t="shared" si="2"/>
        <v>0.55200000000000005</v>
      </c>
      <c r="C36" s="10">
        <v>0.46</v>
      </c>
      <c r="D36" s="10">
        <v>4.76</v>
      </c>
      <c r="E36" s="10">
        <v>4</v>
      </c>
      <c r="F36" s="14"/>
      <c r="G36" s="17">
        <f t="shared" si="3"/>
        <v>0.28011204481792717</v>
      </c>
      <c r="H36" s="14" t="s">
        <v>13</v>
      </c>
      <c r="I36" s="14"/>
      <c r="J36" s="18"/>
      <c r="AMJ36"/>
    </row>
    <row r="37" spans="1:1024" s="19" customFormat="1" x14ac:dyDescent="0.25">
      <c r="A37" s="10">
        <v>0.49</v>
      </c>
      <c r="B37" s="10">
        <f t="shared" si="2"/>
        <v>0.39600000000000002</v>
      </c>
      <c r="C37" s="10">
        <v>0.33</v>
      </c>
      <c r="D37" s="10">
        <v>8.1300000000000008</v>
      </c>
      <c r="E37" s="10">
        <v>4.51</v>
      </c>
      <c r="F37" s="14"/>
      <c r="G37" s="17">
        <f t="shared" si="3"/>
        <v>0.18491184911849118</v>
      </c>
      <c r="H37" s="14" t="s">
        <v>13</v>
      </c>
      <c r="I37" s="14"/>
      <c r="J37" s="18"/>
      <c r="AMJ37"/>
    </row>
    <row r="38" spans="1:1024" s="19" customFormat="1" x14ac:dyDescent="0.25">
      <c r="A38" s="10">
        <v>0.44</v>
      </c>
      <c r="B38" s="10">
        <f t="shared" si="2"/>
        <v>0.57599999999999996</v>
      </c>
      <c r="C38" s="10">
        <v>0.48</v>
      </c>
      <c r="D38" s="10">
        <v>5.1100000000000003</v>
      </c>
      <c r="E38" s="10">
        <v>3.7</v>
      </c>
      <c r="F38" s="14"/>
      <c r="G38" s="17">
        <f t="shared" si="3"/>
        <v>0.24135681669928244</v>
      </c>
      <c r="H38" s="14" t="s">
        <v>13</v>
      </c>
      <c r="I38" s="14"/>
      <c r="J38" s="18"/>
      <c r="AMJ38"/>
    </row>
    <row r="39" spans="1:1024" s="19" customFormat="1" x14ac:dyDescent="0.25">
      <c r="A39" s="10">
        <v>0.5</v>
      </c>
      <c r="B39" s="10">
        <f t="shared" si="2"/>
        <v>0.42</v>
      </c>
      <c r="C39" s="10">
        <v>0.35</v>
      </c>
      <c r="D39" s="10">
        <v>8.14</v>
      </c>
      <c r="E39" s="10">
        <v>4.08</v>
      </c>
      <c r="F39" s="14"/>
      <c r="G39" s="17">
        <f t="shared" si="3"/>
        <v>0.16707616707616707</v>
      </c>
      <c r="H39" s="14" t="s">
        <v>13</v>
      </c>
      <c r="I39" s="14"/>
      <c r="J39" s="18"/>
      <c r="AMJ39"/>
    </row>
    <row r="40" spans="1:1024" s="19" customFormat="1" x14ac:dyDescent="0.25">
      <c r="A40" s="10">
        <v>0.55000000000000004</v>
      </c>
      <c r="B40" s="10">
        <f t="shared" si="2"/>
        <v>0.52800000000000002</v>
      </c>
      <c r="C40" s="10">
        <v>0.44</v>
      </c>
      <c r="D40" s="10">
        <v>7.03</v>
      </c>
      <c r="E40" s="10">
        <v>4.5</v>
      </c>
      <c r="F40" s="14"/>
      <c r="G40" s="17">
        <f t="shared" si="3"/>
        <v>0.21337126600284495</v>
      </c>
      <c r="H40" s="14" t="s">
        <v>13</v>
      </c>
      <c r="I40" s="14"/>
      <c r="J40" s="18"/>
      <c r="AMJ40"/>
    </row>
    <row r="41" spans="1:1024" s="19" customFormat="1" x14ac:dyDescent="0.25">
      <c r="A41" s="10">
        <v>0.44</v>
      </c>
      <c r="B41" s="10">
        <f t="shared" si="2"/>
        <v>0.46799999999999997</v>
      </c>
      <c r="C41" s="10">
        <v>0.39</v>
      </c>
      <c r="D41" s="10">
        <v>6.45</v>
      </c>
      <c r="E41" s="10">
        <v>3.64</v>
      </c>
      <c r="F41" s="14"/>
      <c r="G41" s="17">
        <f t="shared" si="3"/>
        <v>0.18811369509043926</v>
      </c>
      <c r="H41" s="14" t="s">
        <v>13</v>
      </c>
      <c r="I41" s="14"/>
      <c r="J41" s="18"/>
      <c r="AMJ41"/>
    </row>
    <row r="42" spans="1:1024" s="19" customFormat="1" x14ac:dyDescent="0.25">
      <c r="A42" s="10">
        <v>0.55000000000000004</v>
      </c>
      <c r="B42" s="10">
        <f t="shared" si="2"/>
        <v>0.48</v>
      </c>
      <c r="C42" s="10">
        <v>0.4</v>
      </c>
      <c r="D42" s="10">
        <v>7.66</v>
      </c>
      <c r="E42" s="10">
        <v>2.89</v>
      </c>
      <c r="F42" s="14"/>
      <c r="G42" s="17">
        <f t="shared" si="3"/>
        <v>0.1257615317667537</v>
      </c>
      <c r="H42" s="14" t="s">
        <v>13</v>
      </c>
      <c r="I42" s="14"/>
      <c r="J42" s="18"/>
      <c r="AMJ42"/>
    </row>
    <row r="43" spans="1:1024" s="19" customFormat="1" x14ac:dyDescent="0.25">
      <c r="A43" s="10">
        <v>0.55000000000000004</v>
      </c>
      <c r="B43" s="10">
        <f t="shared" si="2"/>
        <v>0.58799999999999997</v>
      </c>
      <c r="C43" s="10">
        <v>0.49</v>
      </c>
      <c r="D43" s="10">
        <v>6.39</v>
      </c>
      <c r="E43" s="10">
        <v>3.8</v>
      </c>
      <c r="F43" s="14"/>
      <c r="G43" s="17">
        <f t="shared" si="3"/>
        <v>0.19822639540949402</v>
      </c>
      <c r="H43" s="14" t="s">
        <v>13</v>
      </c>
      <c r="I43" s="14"/>
      <c r="J43" s="18"/>
      <c r="AMJ43"/>
    </row>
    <row r="44" spans="1:1024" s="19" customFormat="1" x14ac:dyDescent="0.25">
      <c r="A44" s="10">
        <v>0.56999999999999995</v>
      </c>
      <c r="B44" s="10">
        <f t="shared" si="2"/>
        <v>0.45599999999999996</v>
      </c>
      <c r="C44" s="10">
        <v>0.38</v>
      </c>
      <c r="D44" s="10">
        <v>8.32</v>
      </c>
      <c r="E44" s="10">
        <v>4.6399999999999997</v>
      </c>
      <c r="F44" s="14"/>
      <c r="G44" s="17">
        <f t="shared" si="3"/>
        <v>0.18589743589743588</v>
      </c>
      <c r="H44" s="14" t="s">
        <v>13</v>
      </c>
      <c r="I44" s="14"/>
      <c r="J44" s="18"/>
      <c r="AMJ44"/>
    </row>
    <row r="45" spans="1:1024" s="19" customFormat="1" x14ac:dyDescent="0.25">
      <c r="A45" s="10">
        <v>0.49</v>
      </c>
      <c r="B45" s="10">
        <f t="shared" si="2"/>
        <v>0.45599999999999996</v>
      </c>
      <c r="C45" s="10">
        <v>0.38</v>
      </c>
      <c r="D45" s="10">
        <v>7.24</v>
      </c>
      <c r="E45" s="10">
        <v>4.12</v>
      </c>
      <c r="F45" s="14"/>
      <c r="G45" s="17">
        <f t="shared" si="3"/>
        <v>0.18968692449355434</v>
      </c>
      <c r="H45" s="14" t="s">
        <v>13</v>
      </c>
      <c r="I45" s="14"/>
      <c r="J45" s="18"/>
      <c r="AMJ45"/>
    </row>
    <row r="46" spans="1:1024" s="19" customFormat="1" x14ac:dyDescent="0.25">
      <c r="A46" s="10">
        <v>0.45</v>
      </c>
      <c r="B46" s="10">
        <f t="shared" si="2"/>
        <v>0.54</v>
      </c>
      <c r="C46" s="10">
        <v>0.45</v>
      </c>
      <c r="D46" s="10">
        <v>5.52</v>
      </c>
      <c r="E46" s="10">
        <v>4.34</v>
      </c>
      <c r="F46" s="14"/>
      <c r="G46" s="17">
        <f t="shared" si="3"/>
        <v>0.26207729468599034</v>
      </c>
      <c r="H46" s="14" t="s">
        <v>13</v>
      </c>
      <c r="I46" s="14"/>
      <c r="J46" s="18"/>
      <c r="AMJ46"/>
    </row>
    <row r="47" spans="1:1024" s="19" customFormat="1" x14ac:dyDescent="0.25">
      <c r="A47" s="10">
        <v>0.56000000000000005</v>
      </c>
      <c r="B47" s="10">
        <f t="shared" si="2"/>
        <v>0.49199999999999994</v>
      </c>
      <c r="C47" s="10">
        <v>0.41</v>
      </c>
      <c r="D47" s="10">
        <v>7.72</v>
      </c>
      <c r="E47" s="10">
        <v>4.09</v>
      </c>
      <c r="F47" s="14"/>
      <c r="G47" s="17">
        <f t="shared" si="3"/>
        <v>0.17659758203799653</v>
      </c>
      <c r="H47" s="14" t="s">
        <v>13</v>
      </c>
      <c r="I47" s="14"/>
      <c r="J47" s="18"/>
      <c r="AMJ47"/>
    </row>
    <row r="48" spans="1:1024" s="19" customFormat="1" x14ac:dyDescent="0.25">
      <c r="A48" s="10">
        <v>0.55000000000000004</v>
      </c>
      <c r="B48" s="10">
        <f t="shared" si="2"/>
        <v>0.45599999999999996</v>
      </c>
      <c r="C48" s="10">
        <v>0.38</v>
      </c>
      <c r="D48" s="10">
        <v>8.1</v>
      </c>
      <c r="E48" s="10">
        <v>4.29</v>
      </c>
      <c r="F48" s="14"/>
      <c r="G48" s="17">
        <f t="shared" si="3"/>
        <v>0.17654320987654323</v>
      </c>
      <c r="H48" s="14" t="s">
        <v>13</v>
      </c>
      <c r="I48" s="14"/>
      <c r="J48" s="18"/>
      <c r="AMJ48"/>
    </row>
    <row r="49" spans="1:1024" s="19" customFormat="1" x14ac:dyDescent="0.25">
      <c r="A49" s="10">
        <v>0.53</v>
      </c>
      <c r="B49" s="10">
        <f t="shared" si="2"/>
        <v>0.52800000000000002</v>
      </c>
      <c r="C49" s="10">
        <v>0.44</v>
      </c>
      <c r="D49" s="10">
        <v>6.71</v>
      </c>
      <c r="E49" s="10">
        <v>4.12</v>
      </c>
      <c r="F49" s="14"/>
      <c r="G49" s="17">
        <f t="shared" si="3"/>
        <v>0.20466964729259812</v>
      </c>
      <c r="H49" s="14" t="s">
        <v>13</v>
      </c>
      <c r="I49" s="14"/>
      <c r="J49" s="18"/>
      <c r="AMJ49"/>
    </row>
    <row r="50" spans="1:1024" s="19" customFormat="1" x14ac:dyDescent="0.25">
      <c r="A50" s="10">
        <v>0.56000000000000005</v>
      </c>
      <c r="B50" s="10">
        <f t="shared" si="2"/>
        <v>0.44400000000000001</v>
      </c>
      <c r="C50" s="10">
        <v>0.37</v>
      </c>
      <c r="D50" s="10">
        <v>8.3000000000000007</v>
      </c>
      <c r="E50" s="10">
        <v>3.62</v>
      </c>
      <c r="F50" s="14"/>
      <c r="G50" s="17">
        <f t="shared" si="3"/>
        <v>0.14538152610441765</v>
      </c>
      <c r="H50" s="14" t="s">
        <v>13</v>
      </c>
      <c r="I50" s="14"/>
      <c r="J50" s="18"/>
      <c r="AMJ50"/>
    </row>
    <row r="51" spans="1:1024" s="19" customFormat="1" x14ac:dyDescent="0.25">
      <c r="A51" s="10">
        <v>0.55000000000000004</v>
      </c>
      <c r="B51" s="10">
        <f t="shared" si="2"/>
        <v>0.504</v>
      </c>
      <c r="C51" s="10">
        <v>0.42</v>
      </c>
      <c r="D51" s="10">
        <v>7.23</v>
      </c>
      <c r="E51" s="10">
        <v>4.71</v>
      </c>
      <c r="F51" s="14"/>
      <c r="G51" s="17">
        <f t="shared" si="3"/>
        <v>0.21715076071922543</v>
      </c>
      <c r="H51" s="14" t="s">
        <v>13</v>
      </c>
      <c r="I51" s="14"/>
      <c r="J51" s="18"/>
      <c r="AMJ51"/>
    </row>
    <row r="52" spans="1:1024" s="19" customFormat="1" x14ac:dyDescent="0.25">
      <c r="A52" s="10">
        <v>0.55000000000000004</v>
      </c>
      <c r="B52" s="10">
        <f t="shared" si="2"/>
        <v>0.52800000000000002</v>
      </c>
      <c r="C52" s="10">
        <v>0.44</v>
      </c>
      <c r="D52" s="10">
        <v>6.98</v>
      </c>
      <c r="E52" s="10">
        <v>5.24</v>
      </c>
      <c r="F52" s="14"/>
      <c r="G52" s="17">
        <f t="shared" si="3"/>
        <v>0.25023877745940781</v>
      </c>
      <c r="H52" s="14" t="s">
        <v>13</v>
      </c>
      <c r="I52" s="14"/>
      <c r="J52" s="18"/>
      <c r="AMJ52"/>
    </row>
    <row r="53" spans="1:1024" s="19" customFormat="1" x14ac:dyDescent="0.25">
      <c r="A53" s="10">
        <v>0.54</v>
      </c>
      <c r="B53" s="10">
        <f t="shared" si="2"/>
        <v>0.45599999999999996</v>
      </c>
      <c r="C53" s="10">
        <v>0.38</v>
      </c>
      <c r="D53" s="10">
        <v>7.81</v>
      </c>
      <c r="E53" s="10">
        <v>4.42</v>
      </c>
      <c r="F53" s="14"/>
      <c r="G53" s="17">
        <f t="shared" si="3"/>
        <v>0.18864703371745625</v>
      </c>
      <c r="H53" s="14" t="s">
        <v>13</v>
      </c>
      <c r="I53" s="14"/>
      <c r="J53" s="18"/>
      <c r="AMJ53"/>
    </row>
    <row r="54" spans="1:1024" s="19" customFormat="1" x14ac:dyDescent="0.25">
      <c r="A54" s="10">
        <v>0.5</v>
      </c>
      <c r="B54" s="10">
        <f t="shared" si="2"/>
        <v>0.45599999999999996</v>
      </c>
      <c r="C54" s="10">
        <v>0.38</v>
      </c>
      <c r="D54" s="10">
        <v>7.41</v>
      </c>
      <c r="E54" s="10">
        <v>3.45</v>
      </c>
      <c r="F54" s="14"/>
      <c r="G54" s="17">
        <f t="shared" si="3"/>
        <v>0.15519568151147098</v>
      </c>
      <c r="H54" s="14" t="s">
        <v>13</v>
      </c>
      <c r="I54" s="14"/>
      <c r="J54" s="18"/>
      <c r="AMJ54"/>
    </row>
    <row r="55" spans="1:1024" s="19" customFormat="1" x14ac:dyDescent="0.25">
      <c r="A55" s="10">
        <v>0.56999999999999995</v>
      </c>
      <c r="B55" s="10">
        <f t="shared" si="2"/>
        <v>0.49199999999999994</v>
      </c>
      <c r="C55" s="10">
        <v>0.41</v>
      </c>
      <c r="D55" s="10">
        <v>7.75</v>
      </c>
      <c r="E55" s="10">
        <v>4.01</v>
      </c>
      <c r="F55" s="14"/>
      <c r="G55" s="17">
        <f t="shared" si="3"/>
        <v>0.17247311827956988</v>
      </c>
      <c r="H55" s="14" t="s">
        <v>13</v>
      </c>
      <c r="I55" s="14"/>
      <c r="J55" s="18"/>
      <c r="AMJ55"/>
    </row>
    <row r="56" spans="1:1024" s="19" customFormat="1" ht="16.350000000000001" customHeight="1" x14ac:dyDescent="0.25">
      <c r="A56" s="10">
        <v>0.49</v>
      </c>
      <c r="B56" s="10">
        <f t="shared" si="2"/>
        <v>0.44400000000000001</v>
      </c>
      <c r="C56" s="10">
        <v>0.37</v>
      </c>
      <c r="D56" s="10">
        <v>7.42</v>
      </c>
      <c r="E56" s="10">
        <v>4.4000000000000004</v>
      </c>
      <c r="F56" s="14"/>
      <c r="G56" s="17">
        <f t="shared" si="3"/>
        <v>0.19766397124887694</v>
      </c>
      <c r="H56" s="14" t="s">
        <v>13</v>
      </c>
      <c r="I56" s="14"/>
      <c r="J56" s="18"/>
      <c r="AMJ56"/>
    </row>
    <row r="57" spans="1:1024" s="19" customFormat="1" x14ac:dyDescent="0.25">
      <c r="A57" s="10">
        <v>0.55000000000000004</v>
      </c>
      <c r="B57" s="10">
        <f t="shared" si="2"/>
        <v>0.45599999999999996</v>
      </c>
      <c r="C57" s="10">
        <v>0.38</v>
      </c>
      <c r="D57" s="10">
        <v>8.09</v>
      </c>
      <c r="E57" s="10">
        <v>3.69</v>
      </c>
      <c r="F57" s="14"/>
      <c r="G57" s="17">
        <f t="shared" si="3"/>
        <v>0.15203955500618047</v>
      </c>
      <c r="H57" s="14" t="s">
        <v>13</v>
      </c>
      <c r="I57" s="14"/>
      <c r="J57" s="18"/>
      <c r="AMJ57"/>
    </row>
    <row r="58" spans="1:1024" s="19" customFormat="1" x14ac:dyDescent="0.25">
      <c r="A58" s="10">
        <v>0.53</v>
      </c>
      <c r="B58" s="10">
        <f t="shared" si="2"/>
        <v>0.46799999999999997</v>
      </c>
      <c r="C58" s="10">
        <v>0.39</v>
      </c>
      <c r="D58" s="10">
        <v>7.54</v>
      </c>
      <c r="E58" s="10">
        <v>5.62</v>
      </c>
      <c r="F58" s="14"/>
      <c r="G58" s="17">
        <f t="shared" si="3"/>
        <v>0.2484526967285588</v>
      </c>
      <c r="H58" s="14" t="s">
        <v>13</v>
      </c>
      <c r="I58" s="14"/>
      <c r="J58" s="18"/>
      <c r="AMJ58"/>
    </row>
    <row r="59" spans="1:1024" s="19" customFormat="1" x14ac:dyDescent="0.25">
      <c r="A59" s="10">
        <v>0.52</v>
      </c>
      <c r="B59" s="10">
        <f t="shared" si="2"/>
        <v>0.432</v>
      </c>
      <c r="C59" s="10">
        <v>0.36</v>
      </c>
      <c r="D59" s="10">
        <v>7.93</v>
      </c>
      <c r="E59" s="10">
        <v>3.86</v>
      </c>
      <c r="F59" s="14"/>
      <c r="G59" s="17">
        <f t="shared" si="3"/>
        <v>0.16225304749894914</v>
      </c>
      <c r="H59" s="14" t="s">
        <v>13</v>
      </c>
      <c r="I59" s="14"/>
      <c r="J59" s="18"/>
      <c r="AMJ59"/>
    </row>
    <row r="60" spans="1:1024" s="19" customFormat="1" x14ac:dyDescent="0.25">
      <c r="A60" s="10">
        <v>0.5</v>
      </c>
      <c r="B60" s="10">
        <f t="shared" si="2"/>
        <v>0.49199999999999994</v>
      </c>
      <c r="C60" s="10">
        <v>0.41</v>
      </c>
      <c r="D60" s="10">
        <v>7.03</v>
      </c>
      <c r="E60" s="10">
        <v>5.09</v>
      </c>
      <c r="F60" s="14"/>
      <c r="G60" s="17">
        <f t="shared" si="3"/>
        <v>0.2413466097676624</v>
      </c>
      <c r="H60" s="14" t="s">
        <v>13</v>
      </c>
      <c r="I60" s="14"/>
      <c r="J60" s="18"/>
      <c r="AMJ60"/>
    </row>
    <row r="61" spans="1:1024" s="19" customFormat="1" x14ac:dyDescent="0.25">
      <c r="A61" s="10">
        <v>0.5</v>
      </c>
      <c r="B61" s="10">
        <f t="shared" si="2"/>
        <v>0.54</v>
      </c>
      <c r="C61" s="10">
        <v>0.45</v>
      </c>
      <c r="D61" s="10">
        <v>6.38</v>
      </c>
      <c r="E61" s="10">
        <v>4.0599999999999996</v>
      </c>
      <c r="F61" s="14"/>
      <c r="G61" s="17">
        <f t="shared" si="3"/>
        <v>0.2121212121212121</v>
      </c>
      <c r="H61" s="14" t="s">
        <v>13</v>
      </c>
      <c r="I61" s="14"/>
      <c r="J61" s="18"/>
      <c r="AMJ61"/>
    </row>
    <row r="62" spans="1:1024" s="19" customFormat="1" x14ac:dyDescent="0.25">
      <c r="A62" s="10">
        <v>0.52</v>
      </c>
      <c r="B62" s="10">
        <f t="shared" si="2"/>
        <v>0.45599999999999996</v>
      </c>
      <c r="C62" s="10">
        <v>0.38</v>
      </c>
      <c r="D62" s="10">
        <v>7.65</v>
      </c>
      <c r="E62" s="10">
        <v>4.2</v>
      </c>
      <c r="F62" s="14"/>
      <c r="G62" s="17">
        <f t="shared" si="3"/>
        <v>0.18300653594771241</v>
      </c>
      <c r="H62" s="14" t="s">
        <v>13</v>
      </c>
      <c r="I62" s="14"/>
      <c r="J62" s="18"/>
      <c r="AMJ62"/>
    </row>
    <row r="63" spans="1:1024" s="19" customFormat="1" x14ac:dyDescent="0.25">
      <c r="A63" s="10">
        <v>0.51</v>
      </c>
      <c r="B63" s="10">
        <f t="shared" si="2"/>
        <v>0.48</v>
      </c>
      <c r="C63" s="10">
        <v>0.4</v>
      </c>
      <c r="D63" s="10">
        <v>7.31</v>
      </c>
      <c r="E63" s="10">
        <v>4.2300000000000004</v>
      </c>
      <c r="F63" s="14"/>
      <c r="G63" s="17">
        <f t="shared" si="3"/>
        <v>0.19288645690834474</v>
      </c>
      <c r="H63" s="14" t="s">
        <v>13</v>
      </c>
      <c r="I63" s="14"/>
      <c r="J63" s="18"/>
      <c r="AMJ63"/>
    </row>
    <row r="64" spans="1:1024" s="19" customFormat="1" x14ac:dyDescent="0.25">
      <c r="A64" s="10">
        <v>0.54</v>
      </c>
      <c r="B64" s="10">
        <f t="shared" si="2"/>
        <v>0.46799999999999997</v>
      </c>
      <c r="C64" s="10">
        <v>0.39</v>
      </c>
      <c r="D64" s="10">
        <v>7.73</v>
      </c>
      <c r="E64" s="10">
        <v>4.51</v>
      </c>
      <c r="F64" s="14"/>
      <c r="G64" s="17">
        <f t="shared" si="3"/>
        <v>0.19448037947391114</v>
      </c>
      <c r="H64" s="14" t="s">
        <v>13</v>
      </c>
      <c r="I64" s="14"/>
      <c r="J64" s="18"/>
      <c r="AMJ64"/>
    </row>
    <row r="65" spans="1:1024" s="19" customFormat="1" x14ac:dyDescent="0.25">
      <c r="A65" s="10">
        <v>0.55000000000000004</v>
      </c>
      <c r="B65" s="10">
        <f t="shared" si="2"/>
        <v>0.46799999999999997</v>
      </c>
      <c r="C65" s="10">
        <v>0.39</v>
      </c>
      <c r="D65" s="10">
        <v>7.95</v>
      </c>
      <c r="E65" s="10">
        <v>5.9</v>
      </c>
      <c r="F65" s="14"/>
      <c r="G65" s="17">
        <f t="shared" si="3"/>
        <v>0.24737945492662475</v>
      </c>
      <c r="H65" s="14" t="s">
        <v>13</v>
      </c>
      <c r="I65" s="14"/>
      <c r="J65" s="18"/>
      <c r="AMJ65"/>
    </row>
    <row r="66" spans="1:1024" s="19" customFormat="1" x14ac:dyDescent="0.25">
      <c r="A66" s="10">
        <v>0.59</v>
      </c>
      <c r="B66" s="10">
        <f t="shared" ref="B66:B97" si="4">C66*1.2</f>
        <v>0.44400000000000001</v>
      </c>
      <c r="C66" s="10">
        <v>0.37</v>
      </c>
      <c r="D66" s="10">
        <v>8.85</v>
      </c>
      <c r="E66" s="10">
        <v>5.22</v>
      </c>
      <c r="F66" s="14"/>
      <c r="G66" s="17">
        <f t="shared" ref="G66:G97" si="5">E66*2/(D66*6)</f>
        <v>0.19661016949152543</v>
      </c>
      <c r="H66" s="14" t="s">
        <v>13</v>
      </c>
      <c r="I66" s="14"/>
      <c r="J66" s="18"/>
      <c r="AMJ66"/>
    </row>
    <row r="67" spans="1:1024" s="19" customFormat="1" x14ac:dyDescent="0.25">
      <c r="A67" s="10">
        <v>0.51</v>
      </c>
      <c r="B67" s="10">
        <f t="shared" si="4"/>
        <v>0.504</v>
      </c>
      <c r="C67" s="10">
        <v>0.42</v>
      </c>
      <c r="D67" s="10">
        <v>6.88</v>
      </c>
      <c r="E67" s="10">
        <v>3.8</v>
      </c>
      <c r="F67" s="14"/>
      <c r="G67" s="17">
        <f t="shared" si="5"/>
        <v>0.18410852713178294</v>
      </c>
      <c r="H67" s="14" t="s">
        <v>13</v>
      </c>
      <c r="I67" s="14"/>
      <c r="J67" s="18"/>
      <c r="AMJ67"/>
    </row>
    <row r="68" spans="1:1024" s="19" customFormat="1" x14ac:dyDescent="0.25">
      <c r="A68" s="10">
        <v>0.53</v>
      </c>
      <c r="B68" s="10">
        <f t="shared" si="4"/>
        <v>0.52800000000000002</v>
      </c>
      <c r="C68" s="10">
        <v>0.44</v>
      </c>
      <c r="D68" s="10">
        <v>6.64</v>
      </c>
      <c r="E68" s="10">
        <v>4.45</v>
      </c>
      <c r="F68" s="14"/>
      <c r="G68" s="17">
        <f t="shared" si="5"/>
        <v>0.22339357429718879</v>
      </c>
      <c r="H68" s="14" t="s">
        <v>13</v>
      </c>
      <c r="I68" s="14"/>
      <c r="J68" s="18"/>
      <c r="AMJ68"/>
    </row>
    <row r="69" spans="1:1024" s="19" customFormat="1" x14ac:dyDescent="0.25">
      <c r="A69" s="10">
        <v>0.5</v>
      </c>
      <c r="B69" s="10">
        <f t="shared" si="4"/>
        <v>0.40800000000000003</v>
      </c>
      <c r="C69" s="10">
        <v>0.34</v>
      </c>
      <c r="D69" s="10">
        <v>8.1</v>
      </c>
      <c r="E69" s="10">
        <v>4.42</v>
      </c>
      <c r="F69" s="14"/>
      <c r="G69" s="17">
        <f t="shared" si="5"/>
        <v>0.18189300411522635</v>
      </c>
      <c r="H69" s="14" t="s">
        <v>13</v>
      </c>
      <c r="I69" s="14"/>
      <c r="J69" s="18"/>
      <c r="AMJ69"/>
    </row>
    <row r="70" spans="1:1024" s="19" customFormat="1" x14ac:dyDescent="0.25">
      <c r="A70" s="10">
        <v>0.53</v>
      </c>
      <c r="B70" s="10">
        <f t="shared" si="4"/>
        <v>0.504</v>
      </c>
      <c r="C70" s="10">
        <v>0.42</v>
      </c>
      <c r="D70" s="10">
        <v>7.21</v>
      </c>
      <c r="E70" s="10">
        <v>4.82</v>
      </c>
      <c r="F70" s="14"/>
      <c r="G70" s="17">
        <f t="shared" si="5"/>
        <v>0.22283865002311606</v>
      </c>
      <c r="H70" s="14" t="s">
        <v>13</v>
      </c>
      <c r="I70" s="14"/>
      <c r="J70" s="18"/>
      <c r="AMJ70"/>
    </row>
    <row r="71" spans="1:1024" s="19" customFormat="1" x14ac:dyDescent="0.25">
      <c r="A71" s="10">
        <v>0.52</v>
      </c>
      <c r="B71" s="10">
        <f t="shared" si="4"/>
        <v>0.51600000000000001</v>
      </c>
      <c r="C71" s="10">
        <v>0.43</v>
      </c>
      <c r="D71" s="10">
        <v>6.84</v>
      </c>
      <c r="E71" s="10">
        <v>4.32</v>
      </c>
      <c r="F71" s="14"/>
      <c r="G71" s="17">
        <f t="shared" si="5"/>
        <v>0.2105263157894737</v>
      </c>
      <c r="H71" s="14" t="s">
        <v>13</v>
      </c>
      <c r="I71" s="14"/>
      <c r="J71" s="18"/>
      <c r="AMJ71"/>
    </row>
    <row r="72" spans="1:1024" s="19" customFormat="1" x14ac:dyDescent="0.25">
      <c r="A72" s="10">
        <v>0.54</v>
      </c>
      <c r="B72" s="10">
        <f t="shared" si="4"/>
        <v>0.49199999999999994</v>
      </c>
      <c r="C72" s="10">
        <v>0.41</v>
      </c>
      <c r="D72" s="10">
        <v>7.42</v>
      </c>
      <c r="E72" s="10">
        <v>4.7300000000000004</v>
      </c>
      <c r="F72" s="14"/>
      <c r="G72" s="17">
        <f t="shared" si="5"/>
        <v>0.21248876909254272</v>
      </c>
      <c r="H72" s="14" t="s">
        <v>13</v>
      </c>
      <c r="I72" s="14"/>
      <c r="J72" s="18"/>
      <c r="AMJ72"/>
    </row>
    <row r="73" spans="1:1024" s="19" customFormat="1" x14ac:dyDescent="0.25">
      <c r="A73" s="10">
        <v>0.5</v>
      </c>
      <c r="B73" s="10">
        <f t="shared" si="4"/>
        <v>0.432</v>
      </c>
      <c r="C73" s="10">
        <v>0.36</v>
      </c>
      <c r="D73" s="10">
        <v>7.69</v>
      </c>
      <c r="E73" s="10">
        <v>5.16</v>
      </c>
      <c r="F73" s="14"/>
      <c r="G73" s="17">
        <f t="shared" si="5"/>
        <v>0.22366710013003901</v>
      </c>
      <c r="H73" s="14" t="s">
        <v>13</v>
      </c>
      <c r="I73" s="14"/>
      <c r="J73" s="18"/>
      <c r="AMJ73"/>
    </row>
    <row r="74" spans="1:1024" s="19" customFormat="1" x14ac:dyDescent="0.25">
      <c r="A74" s="10">
        <v>0.55000000000000004</v>
      </c>
      <c r="B74" s="10">
        <f t="shared" si="4"/>
        <v>0.49199999999999994</v>
      </c>
      <c r="C74" s="10">
        <v>0.41</v>
      </c>
      <c r="D74" s="10">
        <v>7.5</v>
      </c>
      <c r="E74" s="10">
        <v>4.9000000000000004</v>
      </c>
      <c r="F74" s="14"/>
      <c r="G74" s="17">
        <f t="shared" si="5"/>
        <v>0.21777777777777779</v>
      </c>
      <c r="H74" s="14" t="s">
        <v>13</v>
      </c>
      <c r="I74" s="14"/>
      <c r="J74" s="18"/>
      <c r="AMJ74"/>
    </row>
    <row r="75" spans="1:1024" s="19" customFormat="1" x14ac:dyDescent="0.25">
      <c r="A75" s="10">
        <v>0.55000000000000004</v>
      </c>
      <c r="B75" s="10">
        <f t="shared" si="4"/>
        <v>0.44400000000000001</v>
      </c>
      <c r="C75" s="10">
        <v>0.37</v>
      </c>
      <c r="D75" s="10">
        <v>8.26</v>
      </c>
      <c r="E75" s="10">
        <v>4.78</v>
      </c>
      <c r="F75" s="14"/>
      <c r="G75" s="17">
        <f t="shared" si="5"/>
        <v>0.19289749798224376</v>
      </c>
      <c r="H75" s="14" t="s">
        <v>13</v>
      </c>
      <c r="I75" s="14"/>
      <c r="J75" s="18"/>
      <c r="AMJ75"/>
    </row>
    <row r="76" spans="1:1024" s="19" customFormat="1" x14ac:dyDescent="0.25">
      <c r="A76" s="10">
        <v>0.57999999999999996</v>
      </c>
      <c r="B76" s="10">
        <f t="shared" si="4"/>
        <v>0.504</v>
      </c>
      <c r="C76" s="10">
        <v>0.42</v>
      </c>
      <c r="D76" s="10">
        <v>7.74</v>
      </c>
      <c r="E76" s="10">
        <v>4.38</v>
      </c>
      <c r="F76" s="14"/>
      <c r="G76" s="17">
        <f t="shared" si="5"/>
        <v>0.18863049095607234</v>
      </c>
      <c r="H76" s="14" t="s">
        <v>13</v>
      </c>
      <c r="I76" s="14"/>
      <c r="J76" s="18"/>
      <c r="AMJ76"/>
    </row>
    <row r="77" spans="1:1024" s="19" customFormat="1" x14ac:dyDescent="0.25">
      <c r="A77" s="10">
        <v>0.56000000000000005</v>
      </c>
      <c r="B77" s="10">
        <f t="shared" si="4"/>
        <v>0.54</v>
      </c>
      <c r="C77" s="10">
        <v>0.45</v>
      </c>
      <c r="D77" s="10">
        <v>7.02</v>
      </c>
      <c r="E77" s="10">
        <v>4.18</v>
      </c>
      <c r="F77" s="14"/>
      <c r="G77" s="17">
        <f t="shared" si="5"/>
        <v>0.19848053181386516</v>
      </c>
      <c r="H77" s="14" t="s">
        <v>13</v>
      </c>
      <c r="I77" s="14"/>
      <c r="J77" s="18"/>
      <c r="AMJ77"/>
    </row>
    <row r="78" spans="1:1024" s="19" customFormat="1" x14ac:dyDescent="0.25">
      <c r="A78" s="10">
        <v>0.48</v>
      </c>
      <c r="B78" s="10">
        <f t="shared" si="4"/>
        <v>0.49199999999999994</v>
      </c>
      <c r="C78" s="10">
        <v>0.41</v>
      </c>
      <c r="D78" s="10">
        <v>6.73</v>
      </c>
      <c r="E78" s="10">
        <v>4</v>
      </c>
      <c r="F78" s="14"/>
      <c r="G78" s="17">
        <f t="shared" si="5"/>
        <v>0.19811788013868251</v>
      </c>
      <c r="H78" s="14" t="s">
        <v>13</v>
      </c>
      <c r="I78" s="14"/>
      <c r="J78" s="18"/>
      <c r="AMJ78"/>
    </row>
    <row r="79" spans="1:1024" s="19" customFormat="1" x14ac:dyDescent="0.25">
      <c r="A79" s="10">
        <v>0.51</v>
      </c>
      <c r="B79" s="10">
        <f t="shared" si="4"/>
        <v>0.49199999999999994</v>
      </c>
      <c r="C79" s="10">
        <v>0.41</v>
      </c>
      <c r="D79" s="10">
        <v>7</v>
      </c>
      <c r="E79" s="10">
        <v>4.9400000000000004</v>
      </c>
      <c r="F79" s="14"/>
      <c r="G79" s="17">
        <f t="shared" si="5"/>
        <v>0.23523809523809525</v>
      </c>
      <c r="H79" s="14" t="s">
        <v>13</v>
      </c>
      <c r="I79" s="14"/>
      <c r="J79" s="18"/>
      <c r="AMJ79"/>
    </row>
    <row r="80" spans="1:1024" s="19" customFormat="1" x14ac:dyDescent="0.25">
      <c r="A80" s="10">
        <v>0.52</v>
      </c>
      <c r="B80" s="10">
        <f t="shared" si="4"/>
        <v>0.49199999999999994</v>
      </c>
      <c r="C80" s="10">
        <v>0.41</v>
      </c>
      <c r="D80" s="10">
        <v>6.84</v>
      </c>
      <c r="E80" s="10">
        <v>4.8499999999999996</v>
      </c>
      <c r="F80" s="14"/>
      <c r="G80" s="17">
        <f t="shared" si="5"/>
        <v>0.23635477582846004</v>
      </c>
      <c r="H80" s="14" t="s">
        <v>13</v>
      </c>
      <c r="I80" s="14"/>
      <c r="J80" s="18"/>
      <c r="AMJ80"/>
    </row>
    <row r="81" spans="1:1024" s="19" customFormat="1" x14ac:dyDescent="0.25">
      <c r="A81" s="10">
        <v>0.53</v>
      </c>
      <c r="B81" s="10">
        <f t="shared" si="4"/>
        <v>0.44400000000000001</v>
      </c>
      <c r="C81" s="10">
        <v>0.37</v>
      </c>
      <c r="D81" s="10">
        <v>7.96</v>
      </c>
      <c r="E81" s="10">
        <v>5.64</v>
      </c>
      <c r="F81" s="14"/>
      <c r="G81" s="17">
        <f t="shared" si="5"/>
        <v>0.23618090452261306</v>
      </c>
      <c r="H81" s="14" t="s">
        <v>13</v>
      </c>
      <c r="I81" s="14"/>
      <c r="J81" s="18"/>
      <c r="AMJ81"/>
    </row>
    <row r="82" spans="1:1024" s="19" customFormat="1" x14ac:dyDescent="0.25">
      <c r="A82" s="10">
        <v>0.51</v>
      </c>
      <c r="B82" s="10">
        <f t="shared" si="4"/>
        <v>0.504</v>
      </c>
      <c r="C82" s="10">
        <v>0.42</v>
      </c>
      <c r="D82" s="10">
        <v>6.95</v>
      </c>
      <c r="E82" s="10">
        <v>4.8499999999999996</v>
      </c>
      <c r="F82" s="14"/>
      <c r="G82" s="17">
        <f t="shared" si="5"/>
        <v>0.23261390887290165</v>
      </c>
      <c r="H82" s="14" t="s">
        <v>13</v>
      </c>
      <c r="I82" s="14"/>
      <c r="J82" s="18"/>
      <c r="AMJ82"/>
    </row>
    <row r="83" spans="1:1024" s="19" customFormat="1" x14ac:dyDescent="0.25">
      <c r="A83" s="10">
        <v>0.55000000000000004</v>
      </c>
      <c r="B83" s="10">
        <f t="shared" si="4"/>
        <v>0.52800000000000002</v>
      </c>
      <c r="C83" s="10">
        <v>0.44</v>
      </c>
      <c r="D83" s="10">
        <v>6.93</v>
      </c>
      <c r="E83" s="10">
        <v>3.77</v>
      </c>
      <c r="F83" s="14"/>
      <c r="G83" s="17">
        <f t="shared" si="5"/>
        <v>0.18133718133718135</v>
      </c>
      <c r="H83" s="14" t="s">
        <v>13</v>
      </c>
      <c r="I83" s="14"/>
      <c r="J83" s="18"/>
      <c r="AMJ83"/>
    </row>
    <row r="84" spans="1:1024" s="19" customFormat="1" x14ac:dyDescent="0.25">
      <c r="A84" s="10">
        <v>0.54</v>
      </c>
      <c r="B84" s="10">
        <f t="shared" si="4"/>
        <v>0.46799999999999997</v>
      </c>
      <c r="C84" s="10">
        <v>0.39</v>
      </c>
      <c r="D84" s="10">
        <v>7.68</v>
      </c>
      <c r="E84" s="10">
        <v>5.13</v>
      </c>
      <c r="F84" s="14"/>
      <c r="G84" s="17">
        <f t="shared" si="5"/>
        <v>0.22265625</v>
      </c>
      <c r="H84" s="14" t="s">
        <v>13</v>
      </c>
      <c r="I84" s="14"/>
      <c r="J84" s="18"/>
      <c r="AMJ84"/>
    </row>
    <row r="85" spans="1:1024" s="19" customFormat="1" x14ac:dyDescent="0.25">
      <c r="A85" s="10">
        <v>0.51</v>
      </c>
      <c r="B85" s="10">
        <f t="shared" si="4"/>
        <v>0.49199999999999994</v>
      </c>
      <c r="C85" s="10">
        <v>0.41</v>
      </c>
      <c r="D85" s="10">
        <v>7.1</v>
      </c>
      <c r="E85" s="10">
        <v>4.63</v>
      </c>
      <c r="F85" s="14"/>
      <c r="G85" s="17">
        <f t="shared" si="5"/>
        <v>0.21737089201877938</v>
      </c>
      <c r="H85" s="14" t="s">
        <v>13</v>
      </c>
      <c r="I85" s="14"/>
      <c r="J85" s="18"/>
      <c r="AMJ85"/>
    </row>
    <row r="86" spans="1:1024" s="19" customFormat="1" x14ac:dyDescent="0.25">
      <c r="A86" s="10">
        <v>0.5</v>
      </c>
      <c r="B86" s="10">
        <f t="shared" si="4"/>
        <v>0.38400000000000001</v>
      </c>
      <c r="C86" s="10">
        <v>0.32</v>
      </c>
      <c r="D86" s="10">
        <v>8.7799999999999994</v>
      </c>
      <c r="E86" s="10">
        <v>4.75</v>
      </c>
      <c r="F86" s="14"/>
      <c r="G86" s="17">
        <f t="shared" si="5"/>
        <v>0.18033409263477604</v>
      </c>
      <c r="H86" s="14" t="s">
        <v>13</v>
      </c>
      <c r="I86" s="14"/>
      <c r="J86" s="18"/>
      <c r="AMJ86"/>
    </row>
    <row r="87" spans="1:1024" s="19" customFormat="1" x14ac:dyDescent="0.25">
      <c r="A87" s="10">
        <v>0.54</v>
      </c>
      <c r="B87" s="10">
        <f t="shared" si="4"/>
        <v>0.49199999999999994</v>
      </c>
      <c r="C87" s="10">
        <v>0.41</v>
      </c>
      <c r="D87" s="10">
        <v>7.43</v>
      </c>
      <c r="E87" s="10">
        <v>5.04</v>
      </c>
      <c r="F87" s="14"/>
      <c r="G87" s="17">
        <f t="shared" si="5"/>
        <v>0.22611036339165547</v>
      </c>
      <c r="H87" s="14" t="s">
        <v>13</v>
      </c>
      <c r="I87" s="14"/>
      <c r="J87" s="18"/>
      <c r="AMJ87"/>
    </row>
    <row r="88" spans="1:1024" s="19" customFormat="1" x14ac:dyDescent="0.25">
      <c r="A88" s="10">
        <v>0.51</v>
      </c>
      <c r="B88" s="10">
        <f t="shared" si="4"/>
        <v>0.52800000000000002</v>
      </c>
      <c r="C88" s="10">
        <v>0.44</v>
      </c>
      <c r="D88" s="10">
        <v>6.61</v>
      </c>
      <c r="E88" s="10">
        <v>4.6100000000000003</v>
      </c>
      <c r="F88" s="14"/>
      <c r="G88" s="17">
        <f t="shared" si="5"/>
        <v>0.23247604639435199</v>
      </c>
      <c r="H88" s="14" t="s">
        <v>13</v>
      </c>
      <c r="I88" s="14"/>
      <c r="J88" s="18"/>
      <c r="AMJ88"/>
    </row>
    <row r="89" spans="1:1024" s="19" customFormat="1" x14ac:dyDescent="0.25">
      <c r="A89" s="10">
        <v>0.35</v>
      </c>
      <c r="B89" s="10">
        <f t="shared" si="4"/>
        <v>0.46799999999999997</v>
      </c>
      <c r="C89" s="10">
        <v>0.39</v>
      </c>
      <c r="D89" s="10">
        <v>4.12</v>
      </c>
      <c r="E89" s="10">
        <v>2.36</v>
      </c>
      <c r="F89" s="14"/>
      <c r="G89" s="17">
        <f t="shared" si="5"/>
        <v>0.19093851132686085</v>
      </c>
      <c r="H89" s="14" t="s">
        <v>13</v>
      </c>
      <c r="I89" s="14"/>
      <c r="J89" s="18"/>
      <c r="AMJ89"/>
    </row>
    <row r="90" spans="1:1024" s="19" customFormat="1" x14ac:dyDescent="0.25">
      <c r="A90" s="10">
        <v>0.56000000000000005</v>
      </c>
      <c r="B90" s="10">
        <f t="shared" si="4"/>
        <v>0.51600000000000001</v>
      </c>
      <c r="C90" s="10">
        <v>0.43</v>
      </c>
      <c r="D90" s="10">
        <v>7.55</v>
      </c>
      <c r="E90" s="10">
        <v>4.18</v>
      </c>
      <c r="F90" s="14"/>
      <c r="G90" s="17">
        <f t="shared" si="5"/>
        <v>0.18454746136865341</v>
      </c>
      <c r="H90" s="14" t="s">
        <v>13</v>
      </c>
      <c r="I90" s="14"/>
      <c r="J90" s="18"/>
      <c r="AMJ90"/>
    </row>
    <row r="91" spans="1:1024" s="19" customFormat="1" x14ac:dyDescent="0.25">
      <c r="A91" s="10">
        <v>0.52</v>
      </c>
      <c r="B91" s="10">
        <f t="shared" si="4"/>
        <v>0.45599999999999996</v>
      </c>
      <c r="C91" s="10">
        <v>0.38</v>
      </c>
      <c r="D91" s="10">
        <v>7.6</v>
      </c>
      <c r="E91" s="10">
        <v>4.4400000000000004</v>
      </c>
      <c r="F91" s="14"/>
      <c r="G91" s="17">
        <f t="shared" si="5"/>
        <v>0.19473684210526321</v>
      </c>
      <c r="H91" s="14" t="s">
        <v>13</v>
      </c>
      <c r="I91" s="14"/>
      <c r="J91" s="18"/>
      <c r="AMJ91"/>
    </row>
    <row r="92" spans="1:1024" s="19" customFormat="1" x14ac:dyDescent="0.25">
      <c r="A92" s="10">
        <v>0.53</v>
      </c>
      <c r="B92" s="10">
        <f t="shared" si="4"/>
        <v>0.56399999999999995</v>
      </c>
      <c r="C92" s="10">
        <v>0.47</v>
      </c>
      <c r="D92" s="10">
        <v>6.29</v>
      </c>
      <c r="E92" s="10">
        <v>5.31</v>
      </c>
      <c r="F92" s="14"/>
      <c r="G92" s="17">
        <f t="shared" si="5"/>
        <v>0.28139904610492844</v>
      </c>
      <c r="H92" s="14" t="s">
        <v>13</v>
      </c>
      <c r="I92" s="14"/>
      <c r="J92" s="18"/>
      <c r="AMJ92"/>
    </row>
    <row r="93" spans="1:1024" s="19" customFormat="1" x14ac:dyDescent="0.25">
      <c r="A93" s="10">
        <v>0.54</v>
      </c>
      <c r="B93" s="10">
        <f t="shared" si="4"/>
        <v>0.58799999999999997</v>
      </c>
      <c r="C93" s="10">
        <v>0.49</v>
      </c>
      <c r="D93" s="10">
        <v>6.22</v>
      </c>
      <c r="E93" s="10">
        <v>4.51</v>
      </c>
      <c r="F93" s="14"/>
      <c r="G93" s="17">
        <f t="shared" si="5"/>
        <v>0.24169346195069666</v>
      </c>
      <c r="H93" s="14" t="s">
        <v>13</v>
      </c>
      <c r="I93" s="14"/>
      <c r="J93" s="18"/>
      <c r="AMJ93"/>
    </row>
    <row r="94" spans="1:1024" s="19" customFormat="1" x14ac:dyDescent="0.25">
      <c r="A94" s="10">
        <v>0.32</v>
      </c>
      <c r="B94" s="10">
        <f t="shared" si="4"/>
        <v>0.52800000000000002</v>
      </c>
      <c r="C94" s="10">
        <v>0.44</v>
      </c>
      <c r="D94" s="10">
        <v>4.01</v>
      </c>
      <c r="E94" s="10">
        <v>1.51</v>
      </c>
      <c r="F94" s="14"/>
      <c r="G94" s="17">
        <f t="shared" si="5"/>
        <v>0.12551953449709061</v>
      </c>
      <c r="H94" s="14" t="s">
        <v>13</v>
      </c>
      <c r="I94" s="14"/>
      <c r="J94" s="18"/>
      <c r="AMJ94"/>
    </row>
    <row r="95" spans="1:1024" s="19" customFormat="1" x14ac:dyDescent="0.25">
      <c r="A95" s="10">
        <v>0.44</v>
      </c>
      <c r="B95" s="10">
        <f t="shared" si="4"/>
        <v>0.46799999999999997</v>
      </c>
      <c r="C95" s="10">
        <v>0.39</v>
      </c>
      <c r="D95" s="10">
        <v>6.35</v>
      </c>
      <c r="E95" s="10">
        <v>4.62</v>
      </c>
      <c r="F95" s="14"/>
      <c r="G95" s="17">
        <f t="shared" si="5"/>
        <v>0.24251968503937013</v>
      </c>
      <c r="H95" s="14" t="s">
        <v>13</v>
      </c>
      <c r="I95" s="14"/>
      <c r="J95" s="18"/>
      <c r="AMJ95"/>
    </row>
    <row r="96" spans="1:1024" s="19" customFormat="1" x14ac:dyDescent="0.25">
      <c r="A96" s="10">
        <v>0.53</v>
      </c>
      <c r="B96" s="10">
        <f t="shared" si="4"/>
        <v>0.34799999999999998</v>
      </c>
      <c r="C96" s="10">
        <v>0.28999999999999998</v>
      </c>
      <c r="D96" s="10">
        <v>8.8000000000000007</v>
      </c>
      <c r="E96" s="10">
        <v>7.94</v>
      </c>
      <c r="F96" s="14"/>
      <c r="G96" s="17">
        <f t="shared" si="5"/>
        <v>0.30075757575757572</v>
      </c>
      <c r="H96" s="14" t="s">
        <v>13</v>
      </c>
      <c r="I96" s="14"/>
      <c r="J96" s="18"/>
      <c r="AMJ96"/>
    </row>
    <row r="97" spans="1:1024" s="25" customFormat="1" x14ac:dyDescent="0.25">
      <c r="A97" s="20">
        <v>0.81</v>
      </c>
      <c r="B97" s="20">
        <f t="shared" si="4"/>
        <v>0.5460733059592553</v>
      </c>
      <c r="C97" s="20">
        <f t="shared" ref="C97:C110" si="6">A97/D97/180.16/2*1000</f>
        <v>0.45506108829937941</v>
      </c>
      <c r="D97" s="20">
        <v>4.9400000000000004</v>
      </c>
      <c r="E97" s="21">
        <v>0.7</v>
      </c>
      <c r="F97" s="22"/>
      <c r="G97" s="23">
        <f t="shared" si="5"/>
        <v>4.723346828609986E-2</v>
      </c>
      <c r="H97" s="22" t="s">
        <v>14</v>
      </c>
      <c r="I97" s="22" t="s">
        <v>15</v>
      </c>
      <c r="J97" s="24">
        <v>31158228</v>
      </c>
      <c r="AMJ97"/>
    </row>
    <row r="98" spans="1:1024" s="25" customFormat="1" x14ac:dyDescent="0.25">
      <c r="A98" s="20">
        <v>0.88</v>
      </c>
      <c r="B98" s="20">
        <f t="shared" ref="B98:B110" si="7">C98*1.2</f>
        <v>0.52522011497545784</v>
      </c>
      <c r="C98" s="20">
        <f t="shared" si="6"/>
        <v>0.43768342914621489</v>
      </c>
      <c r="D98" s="21">
        <v>5.58</v>
      </c>
      <c r="E98" s="20">
        <v>1.88</v>
      </c>
      <c r="F98" s="26" t="s">
        <v>16</v>
      </c>
      <c r="G98" s="23">
        <f t="shared" ref="G98:G117" si="8">E98*2/(D98*6)</f>
        <v>0.1123058542413381</v>
      </c>
      <c r="H98" s="22" t="s">
        <v>14</v>
      </c>
      <c r="I98" s="22"/>
      <c r="J98" s="26"/>
      <c r="AMJ98"/>
    </row>
    <row r="99" spans="1:1024" s="29" customFormat="1" x14ac:dyDescent="0.25">
      <c r="A99" s="27">
        <v>0.97</v>
      </c>
      <c r="B99" s="20">
        <f t="shared" si="7"/>
        <v>0.59823366883757634</v>
      </c>
      <c r="C99" s="20">
        <f t="shared" si="6"/>
        <v>0.498528057364647</v>
      </c>
      <c r="D99" s="21">
        <v>5.4</v>
      </c>
      <c r="E99" s="21">
        <v>2.52</v>
      </c>
      <c r="F99" s="28"/>
      <c r="G99" s="23">
        <f t="shared" si="8"/>
        <v>0.15555555555555553</v>
      </c>
      <c r="H99" s="22" t="s">
        <v>17</v>
      </c>
      <c r="I99" s="28"/>
      <c r="J99" s="26"/>
      <c r="AMJ99"/>
    </row>
    <row r="100" spans="1:1024" s="25" customFormat="1" x14ac:dyDescent="0.25">
      <c r="A100" s="21">
        <v>0.94</v>
      </c>
      <c r="B100" s="20">
        <f t="shared" si="7"/>
        <v>0.62988946110052846</v>
      </c>
      <c r="C100" s="20">
        <f t="shared" si="6"/>
        <v>0.52490788425044044</v>
      </c>
      <c r="D100" s="21">
        <v>4.97</v>
      </c>
      <c r="E100" s="21">
        <v>2.37</v>
      </c>
      <c r="F100" s="22"/>
      <c r="G100" s="23">
        <f t="shared" si="8"/>
        <v>0.15895372233400404</v>
      </c>
      <c r="H100" s="22" t="s">
        <v>14</v>
      </c>
      <c r="I100" s="22"/>
      <c r="J100" s="26"/>
      <c r="AMJ100"/>
    </row>
    <row r="101" spans="1:1024" s="25" customFormat="1" x14ac:dyDescent="0.25">
      <c r="A101" s="20">
        <v>0.91</v>
      </c>
      <c r="B101" s="20">
        <f t="shared" si="7"/>
        <v>0.55303639263071913</v>
      </c>
      <c r="C101" s="20">
        <f t="shared" si="6"/>
        <v>0.46086366052559929</v>
      </c>
      <c r="D101" s="21">
        <v>5.48</v>
      </c>
      <c r="E101" s="21">
        <v>2.38</v>
      </c>
      <c r="F101" s="22"/>
      <c r="G101" s="23">
        <f t="shared" si="8"/>
        <v>0.14476885644768855</v>
      </c>
      <c r="H101" s="22" t="s">
        <v>14</v>
      </c>
      <c r="I101" s="22"/>
      <c r="J101" s="26"/>
      <c r="AMJ101"/>
    </row>
    <row r="102" spans="1:1024" s="25" customFormat="1" x14ac:dyDescent="0.25">
      <c r="A102" s="20">
        <v>0.88</v>
      </c>
      <c r="B102" s="20">
        <f t="shared" si="7"/>
        <v>0.57352803161703625</v>
      </c>
      <c r="C102" s="20">
        <f t="shared" si="6"/>
        <v>0.47794002634753019</v>
      </c>
      <c r="D102" s="21">
        <v>5.1100000000000003</v>
      </c>
      <c r="E102" s="21">
        <v>1.94</v>
      </c>
      <c r="F102" s="22"/>
      <c r="G102" s="23">
        <f t="shared" si="8"/>
        <v>0.12654924983692106</v>
      </c>
      <c r="H102" s="22" t="s">
        <v>14</v>
      </c>
      <c r="I102" s="22"/>
      <c r="J102" s="26"/>
      <c r="AMJ102"/>
    </row>
    <row r="103" spans="1:1024" s="25" customFormat="1" x14ac:dyDescent="0.25">
      <c r="A103" s="20">
        <v>0.87</v>
      </c>
      <c r="B103" s="20">
        <f t="shared" si="7"/>
        <v>0.5626067012709306</v>
      </c>
      <c r="C103" s="20">
        <f t="shared" si="6"/>
        <v>0.46883891772577552</v>
      </c>
      <c r="D103" s="21">
        <v>5.15</v>
      </c>
      <c r="E103" s="21">
        <v>1.5</v>
      </c>
      <c r="F103" s="22"/>
      <c r="G103" s="23">
        <f t="shared" si="8"/>
        <v>9.7087378640776698E-2</v>
      </c>
      <c r="H103" s="22" t="s">
        <v>14</v>
      </c>
      <c r="I103" s="22"/>
      <c r="J103" s="26"/>
      <c r="AMJ103"/>
    </row>
    <row r="104" spans="1:1024" s="25" customFormat="1" x14ac:dyDescent="0.25">
      <c r="A104" s="20">
        <v>0.81</v>
      </c>
      <c r="B104" s="20">
        <f t="shared" si="7"/>
        <v>0.57518169113832007</v>
      </c>
      <c r="C104" s="20">
        <f t="shared" si="6"/>
        <v>0.47931807594860004</v>
      </c>
      <c r="D104" s="21">
        <v>4.6900000000000004</v>
      </c>
      <c r="E104" s="21">
        <v>1.1599999999999999</v>
      </c>
      <c r="F104" s="22"/>
      <c r="G104" s="23">
        <f t="shared" si="8"/>
        <v>8.244491826581378E-2</v>
      </c>
      <c r="H104" s="22" t="s">
        <v>14</v>
      </c>
      <c r="I104" s="22"/>
      <c r="J104" s="26"/>
      <c r="AMJ104"/>
    </row>
    <row r="105" spans="1:1024" s="25" customFormat="1" x14ac:dyDescent="0.25">
      <c r="A105" s="21">
        <v>0.75</v>
      </c>
      <c r="B105" s="20">
        <f t="shared" si="7"/>
        <v>0.57953126481024342</v>
      </c>
      <c r="C105" s="20">
        <f t="shared" si="6"/>
        <v>0.48294272067520289</v>
      </c>
      <c r="D105" s="21">
        <v>4.3099999999999996</v>
      </c>
      <c r="E105" s="21">
        <v>0</v>
      </c>
      <c r="F105" s="22"/>
      <c r="G105" s="23">
        <f t="shared" si="8"/>
        <v>0</v>
      </c>
      <c r="H105" s="22" t="s">
        <v>14</v>
      </c>
      <c r="I105" s="22"/>
      <c r="J105" s="30"/>
      <c r="K105" s="31"/>
      <c r="AMJ105"/>
    </row>
    <row r="106" spans="1:1024" s="25" customFormat="1" x14ac:dyDescent="0.25">
      <c r="A106" s="21">
        <v>0.71</v>
      </c>
      <c r="B106" s="20">
        <f t="shared" si="7"/>
        <v>0.60629867468233367</v>
      </c>
      <c r="C106" s="20">
        <f t="shared" si="6"/>
        <v>0.50524889556861141</v>
      </c>
      <c r="D106" s="21">
        <v>3.9</v>
      </c>
      <c r="E106" s="21">
        <v>0</v>
      </c>
      <c r="F106" s="22"/>
      <c r="G106" s="23">
        <f t="shared" si="8"/>
        <v>0</v>
      </c>
      <c r="H106" s="22" t="s">
        <v>14</v>
      </c>
      <c r="I106" s="22"/>
      <c r="J106" s="30"/>
      <c r="K106" s="31"/>
      <c r="AMJ106"/>
    </row>
    <row r="107" spans="1:1024" s="25" customFormat="1" x14ac:dyDescent="0.25">
      <c r="A107" s="20">
        <v>0.68</v>
      </c>
      <c r="B107" s="20">
        <f t="shared" si="7"/>
        <v>0.57478518812381107</v>
      </c>
      <c r="C107" s="20">
        <f t="shared" si="6"/>
        <v>0.47898765676984256</v>
      </c>
      <c r="D107" s="21">
        <v>3.94</v>
      </c>
      <c r="E107" s="21">
        <v>0</v>
      </c>
      <c r="F107" s="22"/>
      <c r="G107" s="23">
        <f t="shared" si="8"/>
        <v>0</v>
      </c>
      <c r="H107" s="22" t="s">
        <v>14</v>
      </c>
      <c r="I107" s="22"/>
      <c r="J107" s="30"/>
      <c r="K107" s="31"/>
      <c r="AMJ107"/>
    </row>
    <row r="108" spans="1:1024" s="25" customFormat="1" x14ac:dyDescent="0.25">
      <c r="A108" s="21">
        <v>0.57999999999999996</v>
      </c>
      <c r="B108" s="20">
        <f t="shared" si="7"/>
        <v>0.5943434895477524</v>
      </c>
      <c r="C108" s="20">
        <f t="shared" si="6"/>
        <v>0.49528624128979365</v>
      </c>
      <c r="D108" s="21">
        <v>3.25</v>
      </c>
      <c r="E108" s="21">
        <v>0</v>
      </c>
      <c r="F108" s="22"/>
      <c r="G108" s="23">
        <f t="shared" si="8"/>
        <v>0</v>
      </c>
      <c r="H108" s="22" t="s">
        <v>14</v>
      </c>
      <c r="I108" s="22"/>
      <c r="J108" s="26"/>
      <c r="AMJ108"/>
    </row>
    <row r="109" spans="1:1024" s="25" customFormat="1" x14ac:dyDescent="0.25">
      <c r="A109" s="20">
        <v>0.78</v>
      </c>
      <c r="B109" s="20">
        <f t="shared" si="7"/>
        <v>0.58244191510884191</v>
      </c>
      <c r="C109" s="20">
        <f t="shared" si="6"/>
        <v>0.48536826259070165</v>
      </c>
      <c r="D109" s="21">
        <v>4.46</v>
      </c>
      <c r="E109" s="21">
        <v>0.03</v>
      </c>
      <c r="F109" s="22"/>
      <c r="G109" s="23">
        <f t="shared" si="8"/>
        <v>2.242152466367713E-3</v>
      </c>
      <c r="H109" s="22" t="s">
        <v>14</v>
      </c>
      <c r="I109" s="22"/>
      <c r="J109" s="26"/>
      <c r="AMJ109"/>
    </row>
    <row r="110" spans="1:1024" s="25" customFormat="1" x14ac:dyDescent="0.25">
      <c r="A110" s="21">
        <v>0.74</v>
      </c>
      <c r="B110" s="20">
        <f t="shared" si="7"/>
        <v>0.58538622834070952</v>
      </c>
      <c r="C110" s="20">
        <f t="shared" si="6"/>
        <v>0.48782185695059133</v>
      </c>
      <c r="D110" s="21">
        <v>4.21</v>
      </c>
      <c r="E110" s="21">
        <v>0</v>
      </c>
      <c r="F110" s="22"/>
      <c r="G110" s="23">
        <f t="shared" si="8"/>
        <v>0</v>
      </c>
      <c r="H110" s="22" t="s">
        <v>14</v>
      </c>
      <c r="I110" s="22"/>
      <c r="J110" s="26"/>
      <c r="AMJ110"/>
    </row>
    <row r="111" spans="1:1024" s="36" customFormat="1" x14ac:dyDescent="0.25">
      <c r="A111" s="32">
        <v>0.83347280334728002</v>
      </c>
      <c r="B111" s="32">
        <f t="shared" ref="B111:B117" si="9">40.65*A111/(D111*6)</f>
        <v>0.56925474685556376</v>
      </c>
      <c r="C111" s="32"/>
      <c r="D111" s="32">
        <v>9.9195979899497804</v>
      </c>
      <c r="E111" s="32">
        <v>3.35</v>
      </c>
      <c r="F111" s="33" t="s">
        <v>10</v>
      </c>
      <c r="G111" s="34">
        <f t="shared" si="8"/>
        <v>0.11257176629517018</v>
      </c>
      <c r="H111" s="33" t="s">
        <v>18</v>
      </c>
      <c r="I111" s="33" t="s">
        <v>19</v>
      </c>
      <c r="J111" s="35">
        <v>27667363</v>
      </c>
      <c r="AMJ111"/>
    </row>
    <row r="112" spans="1:1024" s="36" customFormat="1" x14ac:dyDescent="0.25">
      <c r="A112" s="32">
        <v>0.77322175732217602</v>
      </c>
      <c r="B112" s="32">
        <f t="shared" si="9"/>
        <v>0.53958431871930035</v>
      </c>
      <c r="C112" s="32"/>
      <c r="D112" s="32">
        <v>9.7085427135678604</v>
      </c>
      <c r="E112" s="32">
        <v>3.12</v>
      </c>
      <c r="F112" s="33"/>
      <c r="G112" s="34">
        <f t="shared" si="8"/>
        <v>0.10712215320910949</v>
      </c>
      <c r="H112" s="33" t="s">
        <v>20</v>
      </c>
      <c r="I112" s="33"/>
      <c r="J112" s="37"/>
      <c r="AMJ112"/>
    </row>
    <row r="113" spans="1:1024" s="36" customFormat="1" x14ac:dyDescent="0.25">
      <c r="A113" s="32">
        <v>0.72803347280334696</v>
      </c>
      <c r="B113" s="32">
        <f t="shared" si="9"/>
        <v>0.515521496255404</v>
      </c>
      <c r="C113" s="32"/>
      <c r="D113" s="32">
        <v>9.5678391959799303</v>
      </c>
      <c r="E113" s="32">
        <v>3.49</v>
      </c>
      <c r="F113" s="33"/>
      <c r="G113" s="34">
        <f t="shared" si="8"/>
        <v>0.12158788515406123</v>
      </c>
      <c r="H113" s="33" t="s">
        <v>21</v>
      </c>
      <c r="I113" s="33"/>
      <c r="J113" s="37"/>
      <c r="AMJ113"/>
    </row>
    <row r="114" spans="1:1024" s="36" customFormat="1" x14ac:dyDescent="0.25">
      <c r="A114" s="32">
        <v>0.61757322175732199</v>
      </c>
      <c r="B114" s="32">
        <f t="shared" si="9"/>
        <v>0.62934819115930685</v>
      </c>
      <c r="C114" s="32"/>
      <c r="D114" s="32">
        <v>6.6482412060301703</v>
      </c>
      <c r="E114" s="32">
        <v>2.95</v>
      </c>
      <c r="F114" s="33"/>
      <c r="G114" s="34">
        <f t="shared" si="8"/>
        <v>0.14790879314688796</v>
      </c>
      <c r="H114" s="33" t="s">
        <v>22</v>
      </c>
      <c r="I114" s="33"/>
      <c r="J114" s="37"/>
      <c r="AMJ114"/>
    </row>
    <row r="115" spans="1:1024" s="36" customFormat="1" x14ac:dyDescent="0.25">
      <c r="A115" s="32">
        <v>0.76317991631799198</v>
      </c>
      <c r="B115" s="32">
        <f t="shared" si="9"/>
        <v>0.64469814704124129</v>
      </c>
      <c r="C115" s="32"/>
      <c r="D115" s="32">
        <v>8.0201005025125909</v>
      </c>
      <c r="E115" s="32">
        <v>0.27</v>
      </c>
      <c r="F115" s="33"/>
      <c r="G115" s="34">
        <f t="shared" si="8"/>
        <v>1.1221804511278157E-2</v>
      </c>
      <c r="H115" s="33" t="s">
        <v>23</v>
      </c>
      <c r="I115" s="33"/>
      <c r="J115" s="37"/>
      <c r="AMJ115"/>
    </row>
    <row r="116" spans="1:1024" s="36" customFormat="1" x14ac:dyDescent="0.25">
      <c r="A116" s="32">
        <v>0.96903765690376598</v>
      </c>
      <c r="B116" s="32">
        <f t="shared" si="9"/>
        <v>0.65718349848042035</v>
      </c>
      <c r="C116" s="32"/>
      <c r="D116" s="32">
        <v>9.9899497487437507</v>
      </c>
      <c r="E116" s="32">
        <v>0.1</v>
      </c>
      <c r="F116" s="33"/>
      <c r="G116" s="34">
        <f t="shared" si="8"/>
        <v>3.3366867873910024E-3</v>
      </c>
      <c r="H116" s="33" t="s">
        <v>24</v>
      </c>
      <c r="I116" s="33"/>
      <c r="J116" s="37"/>
      <c r="AMJ116"/>
    </row>
    <row r="117" spans="1:1024" s="36" customFormat="1" x14ac:dyDescent="0.25">
      <c r="A117" s="32">
        <v>0.96903765690376598</v>
      </c>
      <c r="B117" s="32">
        <f t="shared" si="9"/>
        <v>0.52723195923287969</v>
      </c>
      <c r="C117" s="32"/>
      <c r="D117" s="32">
        <v>12.4522613065327</v>
      </c>
      <c r="E117" s="32">
        <v>0.53</v>
      </c>
      <c r="F117" s="33"/>
      <c r="G117" s="34">
        <f t="shared" si="8"/>
        <v>1.4187516814635417E-2</v>
      </c>
      <c r="H117" s="33" t="s">
        <v>25</v>
      </c>
      <c r="I117" s="33"/>
      <c r="J117" s="37"/>
      <c r="AMJ117"/>
    </row>
    <row r="118" spans="1:1024" s="41" customFormat="1" x14ac:dyDescent="0.25">
      <c r="A118" s="38">
        <v>0.89</v>
      </c>
      <c r="B118" s="38">
        <f>11.8*40.65/1000</f>
        <v>0.47967000000000004</v>
      </c>
      <c r="C118" s="38"/>
      <c r="D118" s="38"/>
      <c r="E118" s="38"/>
      <c r="F118" s="39"/>
      <c r="G118" s="38" t="s">
        <v>26</v>
      </c>
      <c r="H118" s="39" t="s">
        <v>27</v>
      </c>
      <c r="I118" s="39" t="s">
        <v>28</v>
      </c>
      <c r="J118" s="40">
        <v>6998942</v>
      </c>
      <c r="AMJ118"/>
    </row>
    <row r="119" spans="1:1024" s="46" customFormat="1" x14ac:dyDescent="0.25">
      <c r="A119" s="42">
        <v>0.56999999999999995</v>
      </c>
      <c r="B119" s="42">
        <f>40.65*A119/(6*D119)</f>
        <v>0.45973214285714276</v>
      </c>
      <c r="C119" s="42"/>
      <c r="D119" s="42">
        <v>8.4</v>
      </c>
      <c r="E119" s="42">
        <f>0.31*D119</f>
        <v>2.6040000000000001</v>
      </c>
      <c r="F119" s="43" t="s">
        <v>10</v>
      </c>
      <c r="G119" s="42">
        <f t="shared" ref="G119:G125" si="10">E119*2/(D119*6)</f>
        <v>0.10333333333333332</v>
      </c>
      <c r="H119" s="44" t="s">
        <v>21</v>
      </c>
      <c r="I119" s="43" t="s">
        <v>29</v>
      </c>
      <c r="J119" s="45">
        <v>26833659</v>
      </c>
      <c r="AMJ119"/>
    </row>
    <row r="120" spans="1:1024" s="48" customFormat="1" x14ac:dyDescent="0.25">
      <c r="A120" s="42">
        <v>0.31</v>
      </c>
      <c r="B120" s="42">
        <f>0.49</f>
        <v>0.49</v>
      </c>
      <c r="C120" s="42"/>
      <c r="D120" s="42">
        <v>5.3</v>
      </c>
      <c r="E120" s="42">
        <f>0.02*D120</f>
        <v>0.106</v>
      </c>
      <c r="F120" s="43"/>
      <c r="G120" s="42">
        <f t="shared" si="10"/>
        <v>6.6666666666666671E-3</v>
      </c>
      <c r="H120" s="44" t="s">
        <v>30</v>
      </c>
      <c r="I120" s="43"/>
      <c r="J120" s="47"/>
      <c r="AMJ120"/>
    </row>
    <row r="121" spans="1:1024" s="53" customFormat="1" x14ac:dyDescent="0.25">
      <c r="A121" s="49">
        <v>0.74</v>
      </c>
      <c r="B121" s="49">
        <f t="shared" ref="B121:B133" si="11">C121*1.2</f>
        <v>0.55200000000000005</v>
      </c>
      <c r="C121" s="49">
        <v>0.46</v>
      </c>
      <c r="D121" s="49">
        <v>8.8699999999999992</v>
      </c>
      <c r="E121" s="49">
        <v>4.42</v>
      </c>
      <c r="F121" s="50" t="s">
        <v>10</v>
      </c>
      <c r="G121" s="49">
        <f t="shared" si="10"/>
        <v>0.16610296880871853</v>
      </c>
      <c r="H121" s="51" t="s">
        <v>31</v>
      </c>
      <c r="I121" s="50" t="s">
        <v>32</v>
      </c>
      <c r="J121" s="52">
        <v>25518064</v>
      </c>
      <c r="AMJ121"/>
    </row>
    <row r="122" spans="1:1024" s="53" customFormat="1" x14ac:dyDescent="0.25">
      <c r="A122" s="49">
        <v>0.68</v>
      </c>
      <c r="B122" s="49">
        <f t="shared" si="11"/>
        <v>0.432</v>
      </c>
      <c r="C122" s="49">
        <v>0.36</v>
      </c>
      <c r="D122" s="49">
        <v>10.51</v>
      </c>
      <c r="E122" s="49">
        <v>5.98</v>
      </c>
      <c r="F122" s="50"/>
      <c r="G122" s="49">
        <f t="shared" si="10"/>
        <v>0.18966064065968918</v>
      </c>
      <c r="H122" s="50" t="s">
        <v>33</v>
      </c>
      <c r="I122" s="50"/>
      <c r="J122" s="54"/>
      <c r="AMJ122"/>
    </row>
    <row r="123" spans="1:1024" s="53" customFormat="1" x14ac:dyDescent="0.25">
      <c r="A123" s="49">
        <v>0.7</v>
      </c>
      <c r="B123" s="49">
        <f t="shared" si="11"/>
        <v>0.56399999999999995</v>
      </c>
      <c r="C123" s="49">
        <v>0.47</v>
      </c>
      <c r="D123" s="49">
        <v>8.1999999999999993</v>
      </c>
      <c r="E123" s="49">
        <v>3.97</v>
      </c>
      <c r="F123" s="50"/>
      <c r="G123" s="49">
        <f t="shared" si="10"/>
        <v>0.16138211382113823</v>
      </c>
      <c r="H123" s="50" t="s">
        <v>33</v>
      </c>
      <c r="I123" s="50"/>
      <c r="J123" s="54"/>
      <c r="AMJ123"/>
    </row>
    <row r="124" spans="1:1024" s="53" customFormat="1" x14ac:dyDescent="0.25">
      <c r="A124" s="49">
        <v>0.65</v>
      </c>
      <c r="B124" s="49">
        <f t="shared" si="11"/>
        <v>0.52800000000000002</v>
      </c>
      <c r="C124" s="49">
        <v>0.44</v>
      </c>
      <c r="D124" s="49">
        <v>8.2100000000000009</v>
      </c>
      <c r="E124" s="49">
        <v>6.07</v>
      </c>
      <c r="F124" s="50"/>
      <c r="G124" s="49">
        <f t="shared" si="10"/>
        <v>0.24644742184328053</v>
      </c>
      <c r="H124" s="50" t="s">
        <v>33</v>
      </c>
      <c r="I124" s="50"/>
      <c r="J124" s="54"/>
      <c r="AMJ124"/>
    </row>
    <row r="125" spans="1:1024" s="53" customFormat="1" x14ac:dyDescent="0.25">
      <c r="A125" s="49">
        <v>0.67</v>
      </c>
      <c r="B125" s="49">
        <f t="shared" si="11"/>
        <v>0.54</v>
      </c>
      <c r="C125" s="49">
        <v>0.45</v>
      </c>
      <c r="D125" s="49">
        <v>8.36</v>
      </c>
      <c r="E125" s="49">
        <v>4.49</v>
      </c>
      <c r="F125" s="50"/>
      <c r="G125" s="49">
        <f t="shared" si="10"/>
        <v>0.17902711323763956</v>
      </c>
      <c r="H125" s="50"/>
      <c r="I125" s="50"/>
      <c r="J125" s="54"/>
      <c r="AMJ125"/>
    </row>
    <row r="126" spans="1:1024" s="59" customFormat="1" x14ac:dyDescent="0.25">
      <c r="A126" s="55">
        <v>0.49</v>
      </c>
      <c r="B126" s="55">
        <f t="shared" si="11"/>
        <v>0.432</v>
      </c>
      <c r="C126" s="55">
        <v>0.36</v>
      </c>
      <c r="D126" s="55" t="s">
        <v>34</v>
      </c>
      <c r="E126" s="55"/>
      <c r="F126" s="56"/>
      <c r="G126" s="55" t="s">
        <v>26</v>
      </c>
      <c r="H126" s="57" t="s">
        <v>21</v>
      </c>
      <c r="I126" s="56" t="s">
        <v>35</v>
      </c>
      <c r="J126" s="58">
        <v>16997589</v>
      </c>
      <c r="AMJ126"/>
    </row>
    <row r="127" spans="1:1024" s="59" customFormat="1" x14ac:dyDescent="0.25">
      <c r="A127" s="55">
        <v>0.37</v>
      </c>
      <c r="B127" s="55">
        <f t="shared" si="11"/>
        <v>0.54</v>
      </c>
      <c r="C127" s="55">
        <v>0.45</v>
      </c>
      <c r="D127" s="55"/>
      <c r="E127" s="55"/>
      <c r="F127" s="56"/>
      <c r="G127" s="55" t="s">
        <v>26</v>
      </c>
      <c r="H127" s="57" t="s">
        <v>36</v>
      </c>
      <c r="I127" s="56"/>
      <c r="J127" s="60"/>
      <c r="AMJ127"/>
    </row>
    <row r="128" spans="1:1024" s="65" customFormat="1" x14ac:dyDescent="0.25">
      <c r="A128" s="61">
        <v>0.556231003039514</v>
      </c>
      <c r="B128" s="61">
        <f t="shared" si="11"/>
        <v>0.53981762917933074</v>
      </c>
      <c r="C128" s="61">
        <v>0.44984802431610899</v>
      </c>
      <c r="D128" s="61" t="s">
        <v>34</v>
      </c>
      <c r="E128" s="61"/>
      <c r="F128" s="62"/>
      <c r="G128" s="61" t="s">
        <v>34</v>
      </c>
      <c r="H128" s="63" t="s">
        <v>37</v>
      </c>
      <c r="I128" s="62" t="s">
        <v>38</v>
      </c>
      <c r="J128" s="64">
        <v>22044664</v>
      </c>
      <c r="AMJ128"/>
    </row>
    <row r="129" spans="1:1024" s="65" customFormat="1" x14ac:dyDescent="0.25">
      <c r="A129" s="61">
        <v>0.53495440729483301</v>
      </c>
      <c r="B129" s="61">
        <f t="shared" si="11"/>
        <v>0.38662613981762883</v>
      </c>
      <c r="C129" s="61">
        <v>0.32218844984802403</v>
      </c>
      <c r="D129" s="61"/>
      <c r="E129" s="61"/>
      <c r="F129" s="62"/>
      <c r="G129" s="61" t="s">
        <v>26</v>
      </c>
      <c r="H129" s="63" t="s">
        <v>39</v>
      </c>
      <c r="I129" s="62"/>
      <c r="J129" s="66"/>
      <c r="AMJ129"/>
    </row>
    <row r="130" spans="1:1024" s="65" customFormat="1" x14ac:dyDescent="0.25">
      <c r="A130" s="67">
        <v>0.79635258358662597</v>
      </c>
      <c r="B130" s="67">
        <f t="shared" si="11"/>
        <v>0.56170212765957483</v>
      </c>
      <c r="C130" s="67">
        <v>0.46808510638297901</v>
      </c>
      <c r="D130" s="61"/>
      <c r="E130" s="61"/>
      <c r="F130" s="62"/>
      <c r="G130" s="61" t="s">
        <v>26</v>
      </c>
      <c r="H130" s="63" t="s">
        <v>40</v>
      </c>
      <c r="I130" s="62"/>
      <c r="J130" s="66"/>
      <c r="AMJ130"/>
    </row>
    <row r="131" spans="1:1024" s="65" customFormat="1" x14ac:dyDescent="0.25">
      <c r="A131" s="67">
        <v>0.79939209726443805</v>
      </c>
      <c r="B131" s="67">
        <f t="shared" si="11"/>
        <v>0.47781155015197557</v>
      </c>
      <c r="C131" s="67">
        <v>0.39817629179331299</v>
      </c>
      <c r="D131" s="61"/>
      <c r="E131" s="61"/>
      <c r="F131" s="62"/>
      <c r="G131" s="61" t="s">
        <v>26</v>
      </c>
      <c r="H131" s="63" t="s">
        <v>41</v>
      </c>
      <c r="I131" s="62"/>
      <c r="J131" s="66"/>
      <c r="AMJ131"/>
    </row>
    <row r="132" spans="1:1024" s="65" customFormat="1" x14ac:dyDescent="0.25">
      <c r="A132" s="67">
        <v>0.75683890577507595</v>
      </c>
      <c r="B132" s="67">
        <f t="shared" si="11"/>
        <v>0.61641337386018236</v>
      </c>
      <c r="C132" s="67">
        <v>0.51367781155015202</v>
      </c>
      <c r="D132" s="61"/>
      <c r="E132" s="61"/>
      <c r="F132" s="62"/>
      <c r="G132" s="61" t="s">
        <v>26</v>
      </c>
      <c r="H132" s="63" t="s">
        <v>42</v>
      </c>
      <c r="I132" s="62"/>
      <c r="J132" s="66"/>
      <c r="AMJ132"/>
    </row>
    <row r="133" spans="1:1024" s="65" customFormat="1" x14ac:dyDescent="0.25">
      <c r="A133" s="67">
        <v>0.54711246200607899</v>
      </c>
      <c r="B133" s="67">
        <f t="shared" si="11"/>
        <v>0.41580547112462035</v>
      </c>
      <c r="C133" s="67">
        <v>0.34650455927051699</v>
      </c>
      <c r="D133" s="61"/>
      <c r="E133" s="61"/>
      <c r="F133" s="62"/>
      <c r="G133" s="61" t="s">
        <v>26</v>
      </c>
      <c r="H133" s="63" t="s">
        <v>43</v>
      </c>
      <c r="I133" s="62"/>
      <c r="J133" s="66"/>
      <c r="AMJ133"/>
    </row>
    <row r="134" spans="1:1024" s="71" customFormat="1" x14ac:dyDescent="0.25">
      <c r="A134" s="68">
        <v>0.69</v>
      </c>
      <c r="B134" s="68">
        <f>40.65*A134/(6*D134)</f>
        <v>0.54420838183934805</v>
      </c>
      <c r="C134" s="68"/>
      <c r="D134" s="68">
        <v>8.59</v>
      </c>
      <c r="E134" s="68">
        <v>3.91</v>
      </c>
      <c r="F134" s="69" t="s">
        <v>10</v>
      </c>
      <c r="G134" s="68">
        <f>E134/(D134*3)</f>
        <v>0.15172681412495151</v>
      </c>
      <c r="H134" s="69" t="s">
        <v>44</v>
      </c>
      <c r="I134" s="69" t="s">
        <v>45</v>
      </c>
      <c r="J134" s="70">
        <v>29020004</v>
      </c>
      <c r="AMJ134"/>
    </row>
    <row r="135" spans="1:1024" s="75" customFormat="1" x14ac:dyDescent="0.25">
      <c r="A135" s="72">
        <v>0.94</v>
      </c>
      <c r="B135" s="72">
        <f>40.65*A135/(D135*6)</f>
        <v>0.60250709555345316</v>
      </c>
      <c r="C135" s="72"/>
      <c r="D135" s="72">
        <v>10.57</v>
      </c>
      <c r="E135" s="72" t="s">
        <v>34</v>
      </c>
      <c r="F135" s="73" t="s">
        <v>46</v>
      </c>
      <c r="G135" s="72"/>
      <c r="H135" s="73" t="s">
        <v>47</v>
      </c>
      <c r="I135" s="73" t="s">
        <v>48</v>
      </c>
      <c r="J135" s="74">
        <v>8988566</v>
      </c>
      <c r="AMJ135"/>
    </row>
    <row r="136" spans="1:1024" s="79" customFormat="1" x14ac:dyDescent="0.25">
      <c r="A136" s="76">
        <v>0.72</v>
      </c>
      <c r="B136" s="76">
        <v>0.56999999999999995</v>
      </c>
      <c r="C136" s="76"/>
      <c r="D136" s="76">
        <v>7.24</v>
      </c>
      <c r="E136" s="76" t="s">
        <v>34</v>
      </c>
      <c r="F136" s="77" t="s">
        <v>10</v>
      </c>
      <c r="G136" s="76"/>
      <c r="H136" s="77" t="s">
        <v>49</v>
      </c>
      <c r="I136" s="77" t="s">
        <v>50</v>
      </c>
      <c r="J136" s="78">
        <v>29986728</v>
      </c>
      <c r="AMJ136"/>
    </row>
    <row r="137" spans="1:1024" s="79" customFormat="1" x14ac:dyDescent="0.25">
      <c r="A137" s="76">
        <v>0.68</v>
      </c>
      <c r="B137" s="76">
        <v>0.44</v>
      </c>
      <c r="C137" s="76"/>
      <c r="D137" s="76">
        <v>6.9</v>
      </c>
      <c r="E137" s="76" t="s">
        <v>34</v>
      </c>
      <c r="F137" s="77"/>
      <c r="G137" s="76"/>
      <c r="H137" s="77" t="s">
        <v>51</v>
      </c>
      <c r="I137" s="77"/>
      <c r="J137" s="80"/>
      <c r="AMJ137"/>
    </row>
    <row r="138" spans="1:1024" s="86" customFormat="1" x14ac:dyDescent="0.25">
      <c r="A138" s="81">
        <v>0.77509293680297398</v>
      </c>
      <c r="B138" s="81">
        <f t="shared" ref="B138:B166" si="12">C138*1.2</f>
        <v>0.6</v>
      </c>
      <c r="C138" s="81">
        <v>0.5</v>
      </c>
      <c r="D138" s="81"/>
      <c r="E138" s="81"/>
      <c r="F138" s="82"/>
      <c r="G138" s="83"/>
      <c r="H138" s="82" t="s">
        <v>21</v>
      </c>
      <c r="I138" s="84" t="s">
        <v>52</v>
      </c>
      <c r="J138" s="85">
        <v>22923596</v>
      </c>
      <c r="AMJ138"/>
    </row>
    <row r="139" spans="1:1024" s="88" customFormat="1" x14ac:dyDescent="0.25">
      <c r="A139" s="83">
        <v>0.82342007434944198</v>
      </c>
      <c r="B139" s="83">
        <f t="shared" si="12"/>
        <v>0.6</v>
      </c>
      <c r="C139" s="83">
        <v>0.5</v>
      </c>
      <c r="D139" s="83"/>
      <c r="E139" s="83"/>
      <c r="F139" s="84"/>
      <c r="G139" s="83"/>
      <c r="H139" s="84" t="s">
        <v>30</v>
      </c>
      <c r="I139" s="84"/>
      <c r="J139" s="87"/>
      <c r="AMJ139"/>
    </row>
    <row r="140" spans="1:1024" s="88" customFormat="1" x14ac:dyDescent="0.25">
      <c r="A140" s="83">
        <v>0.76579925650557601</v>
      </c>
      <c r="B140" s="83">
        <f t="shared" si="12"/>
        <v>0.6</v>
      </c>
      <c r="C140" s="83">
        <v>0.5</v>
      </c>
      <c r="D140" s="83"/>
      <c r="E140" s="83"/>
      <c r="F140" s="84"/>
      <c r="G140" s="83"/>
      <c r="H140" s="84" t="s">
        <v>30</v>
      </c>
      <c r="I140" s="84"/>
      <c r="J140" s="87"/>
      <c r="AMJ140"/>
    </row>
    <row r="141" spans="1:1024" s="88" customFormat="1" x14ac:dyDescent="0.25">
      <c r="A141" s="83">
        <v>0.80111524163568804</v>
      </c>
      <c r="B141" s="83">
        <f t="shared" si="12"/>
        <v>0.6</v>
      </c>
      <c r="C141" s="83">
        <v>0.5</v>
      </c>
      <c r="D141" s="83"/>
      <c r="E141" s="83"/>
      <c r="F141" s="84"/>
      <c r="G141" s="83"/>
      <c r="H141" s="84" t="s">
        <v>30</v>
      </c>
      <c r="I141" s="84"/>
      <c r="J141" s="87"/>
      <c r="AMJ141"/>
    </row>
    <row r="142" spans="1:1024" s="88" customFormat="1" x14ac:dyDescent="0.25">
      <c r="A142" s="83">
        <v>0.78438661710037205</v>
      </c>
      <c r="B142" s="83">
        <f t="shared" si="12"/>
        <v>0.6</v>
      </c>
      <c r="C142" s="83">
        <v>0.5</v>
      </c>
      <c r="D142" s="83"/>
      <c r="E142" s="83"/>
      <c r="F142" s="84"/>
      <c r="G142" s="83"/>
      <c r="H142" s="84" t="s">
        <v>30</v>
      </c>
      <c r="I142" s="84"/>
      <c r="J142" s="87"/>
      <c r="AMJ142"/>
    </row>
    <row r="143" spans="1:1024" s="88" customFormat="1" x14ac:dyDescent="0.25">
      <c r="A143" s="83">
        <v>0.78438661710037205</v>
      </c>
      <c r="B143" s="83">
        <f t="shared" si="12"/>
        <v>0.6</v>
      </c>
      <c r="C143" s="83">
        <v>0.5</v>
      </c>
      <c r="D143" s="83"/>
      <c r="E143" s="83"/>
      <c r="F143" s="84"/>
      <c r="G143" s="83"/>
      <c r="H143" s="84" t="s">
        <v>30</v>
      </c>
      <c r="I143" s="84"/>
      <c r="J143" s="87"/>
      <c r="AMJ143"/>
    </row>
    <row r="144" spans="1:1024" s="88" customFormat="1" x14ac:dyDescent="0.25">
      <c r="A144" s="83">
        <v>0.204460966542751</v>
      </c>
      <c r="B144" s="83">
        <f t="shared" si="12"/>
        <v>0.6</v>
      </c>
      <c r="C144" s="83">
        <v>0.5</v>
      </c>
      <c r="D144" s="83"/>
      <c r="E144" s="83"/>
      <c r="F144" s="84"/>
      <c r="G144" s="83"/>
      <c r="H144" s="84" t="s">
        <v>30</v>
      </c>
      <c r="I144" s="84"/>
      <c r="J144" s="87"/>
      <c r="AMJ144"/>
    </row>
    <row r="145" spans="1:1024" s="88" customFormat="1" x14ac:dyDescent="0.25">
      <c r="A145" s="83">
        <v>0.18401486988847601</v>
      </c>
      <c r="B145" s="83">
        <f t="shared" si="12"/>
        <v>0.6</v>
      </c>
      <c r="C145" s="83">
        <v>0.5</v>
      </c>
      <c r="D145" s="83"/>
      <c r="E145" s="83"/>
      <c r="F145" s="84"/>
      <c r="G145" s="83"/>
      <c r="H145" s="84" t="s">
        <v>30</v>
      </c>
      <c r="I145" s="84"/>
      <c r="J145" s="87"/>
      <c r="AMJ145"/>
    </row>
    <row r="146" spans="1:1024" s="88" customFormat="1" x14ac:dyDescent="0.25">
      <c r="A146" s="83">
        <v>0.17472118959107799</v>
      </c>
      <c r="B146" s="83">
        <f t="shared" si="12"/>
        <v>0.6</v>
      </c>
      <c r="C146" s="83">
        <v>0.5</v>
      </c>
      <c r="D146" s="83"/>
      <c r="E146" s="83"/>
      <c r="F146" s="84"/>
      <c r="G146" s="83"/>
      <c r="H146" s="84" t="s">
        <v>30</v>
      </c>
      <c r="I146" s="84"/>
      <c r="J146" s="87"/>
      <c r="AMJ146"/>
    </row>
    <row r="147" spans="1:1024" s="88" customFormat="1" x14ac:dyDescent="0.25">
      <c r="A147" s="83">
        <v>0.24721189591078099</v>
      </c>
      <c r="B147" s="83">
        <f t="shared" si="12"/>
        <v>0.6</v>
      </c>
      <c r="C147" s="83">
        <v>0.5</v>
      </c>
      <c r="D147" s="83"/>
      <c r="E147" s="83"/>
      <c r="F147" s="84"/>
      <c r="G147" s="83"/>
      <c r="H147" s="84" t="s">
        <v>30</v>
      </c>
      <c r="I147" s="84"/>
      <c r="J147" s="87"/>
      <c r="AMJ147"/>
    </row>
    <row r="148" spans="1:1024" s="94" customFormat="1" x14ac:dyDescent="0.25">
      <c r="A148" s="89">
        <v>0.66554999999999997</v>
      </c>
      <c r="B148" s="90">
        <f t="shared" si="12"/>
        <v>0.50495999999999996</v>
      </c>
      <c r="C148" s="89">
        <v>0.42080000000000001</v>
      </c>
      <c r="D148" s="90">
        <v>8.7868346007604607</v>
      </c>
      <c r="E148" s="90">
        <v>3.4465136536381902</v>
      </c>
      <c r="F148" s="91" t="s">
        <v>10</v>
      </c>
      <c r="G148" s="90">
        <f t="shared" ref="G148:G195" si="13">E148*2/(D148*6)</f>
        <v>0.13074536357457289</v>
      </c>
      <c r="H148" s="92" t="s">
        <v>23</v>
      </c>
      <c r="I148" s="91" t="s">
        <v>53</v>
      </c>
      <c r="J148" s="93">
        <v>28951266</v>
      </c>
      <c r="AMJ148"/>
    </row>
    <row r="149" spans="1:1024" s="95" customFormat="1" x14ac:dyDescent="0.25">
      <c r="A149" s="89">
        <v>0.632575</v>
      </c>
      <c r="B149" s="90">
        <f t="shared" si="12"/>
        <v>0.49739854062358196</v>
      </c>
      <c r="C149" s="89">
        <v>0.414498783852985</v>
      </c>
      <c r="D149" s="90">
        <v>8.4784459990165306</v>
      </c>
      <c r="E149" s="90">
        <v>6.0506191084118601</v>
      </c>
      <c r="F149" s="91"/>
      <c r="G149" s="90">
        <f t="shared" si="13"/>
        <v>0.2378823945297566</v>
      </c>
      <c r="H149" s="92" t="s">
        <v>54</v>
      </c>
      <c r="I149" s="91"/>
      <c r="J149" s="92"/>
      <c r="AMJ149"/>
    </row>
    <row r="150" spans="1:1024" s="100" customFormat="1" x14ac:dyDescent="0.25">
      <c r="A150" s="96">
        <v>0.67673333333333296</v>
      </c>
      <c r="B150" s="97">
        <f t="shared" si="12"/>
        <v>0.53300568681432114</v>
      </c>
      <c r="C150" s="96">
        <v>0.44417140567860097</v>
      </c>
      <c r="D150" s="97">
        <v>8.4643666421653201</v>
      </c>
      <c r="E150" s="97">
        <v>5.5657842758879799</v>
      </c>
      <c r="F150" s="98"/>
      <c r="G150" s="90">
        <f t="shared" si="13"/>
        <v>0.21918490818367808</v>
      </c>
      <c r="H150" s="99" t="s">
        <v>55</v>
      </c>
      <c r="I150" s="98"/>
      <c r="J150" s="92"/>
      <c r="AMJ150"/>
    </row>
    <row r="151" spans="1:1024" s="94" customFormat="1" x14ac:dyDescent="0.25">
      <c r="A151" s="89">
        <v>0.88580000000000003</v>
      </c>
      <c r="B151" s="90">
        <f t="shared" si="12"/>
        <v>0.51018050556630834</v>
      </c>
      <c r="C151" s="89">
        <v>0.42515042130525699</v>
      </c>
      <c r="D151" s="90">
        <v>11.5749882030054</v>
      </c>
      <c r="E151" s="90">
        <v>7.8420461091935101</v>
      </c>
      <c r="F151" s="91"/>
      <c r="G151" s="90">
        <f t="shared" si="13"/>
        <v>0.22583309148016681</v>
      </c>
      <c r="H151" s="92" t="s">
        <v>56</v>
      </c>
      <c r="I151" s="91"/>
      <c r="J151" s="92"/>
      <c r="AMJ151"/>
    </row>
    <row r="152" spans="1:1024" s="94" customFormat="1" x14ac:dyDescent="0.25">
      <c r="A152" s="89">
        <v>0.86923333333333297</v>
      </c>
      <c r="B152" s="90">
        <f t="shared" si="12"/>
        <v>0.53689126342578963</v>
      </c>
      <c r="C152" s="89">
        <v>0.44740938618815801</v>
      </c>
      <c r="D152" s="90">
        <v>10.7934125281029</v>
      </c>
      <c r="E152" s="90">
        <v>6.89127585514413</v>
      </c>
      <c r="F152" s="91"/>
      <c r="G152" s="90">
        <f t="shared" si="13"/>
        <v>0.21282351116792322</v>
      </c>
      <c r="H152" s="92" t="s">
        <v>57</v>
      </c>
      <c r="I152" s="91"/>
      <c r="J152" s="92"/>
      <c r="AMJ152"/>
    </row>
    <row r="153" spans="1:1024" s="94" customFormat="1" x14ac:dyDescent="0.25">
      <c r="A153" s="89">
        <v>0.89083333333333303</v>
      </c>
      <c r="B153" s="90">
        <f t="shared" si="12"/>
        <v>0.4963165727957784</v>
      </c>
      <c r="C153" s="89">
        <v>0.41359714399648201</v>
      </c>
      <c r="D153" s="90">
        <v>11.965929034839199</v>
      </c>
      <c r="E153" s="90">
        <v>8.7138322213824893</v>
      </c>
      <c r="F153" s="91"/>
      <c r="G153" s="90">
        <f t="shared" si="13"/>
        <v>0.2427400941459672</v>
      </c>
      <c r="H153" s="92" t="s">
        <v>58</v>
      </c>
      <c r="I153" s="91"/>
      <c r="J153" s="92"/>
      <c r="AMJ153"/>
    </row>
    <row r="154" spans="1:1024" s="94" customFormat="1" x14ac:dyDescent="0.25">
      <c r="A154" s="89">
        <v>0.81896666666666695</v>
      </c>
      <c r="B154" s="90">
        <f t="shared" si="12"/>
        <v>0.53056179982457885</v>
      </c>
      <c r="C154" s="89">
        <v>0.44213483318714902</v>
      </c>
      <c r="D154" s="90">
        <v>10.2905595155606</v>
      </c>
      <c r="E154" s="90">
        <v>6.8356542705035199</v>
      </c>
      <c r="F154" s="91"/>
      <c r="G154" s="90">
        <f t="shared" si="13"/>
        <v>0.22142152912635329</v>
      </c>
      <c r="H154" s="92" t="s">
        <v>59</v>
      </c>
      <c r="I154" s="91"/>
      <c r="J154" s="92"/>
      <c r="AMJ154"/>
    </row>
    <row r="155" spans="1:1024" s="94" customFormat="1" x14ac:dyDescent="0.25">
      <c r="A155" s="89">
        <v>0.93436666666666701</v>
      </c>
      <c r="B155" s="90">
        <f t="shared" si="12"/>
        <v>0.52685273404241162</v>
      </c>
      <c r="C155" s="89">
        <v>0.439043945035343</v>
      </c>
      <c r="D155" s="90">
        <v>11.8232490952769</v>
      </c>
      <c r="E155" s="90">
        <v>8.0385338246542197</v>
      </c>
      <c r="F155" s="91"/>
      <c r="G155" s="90">
        <f t="shared" si="13"/>
        <v>0.22663070474892891</v>
      </c>
      <c r="H155" s="92" t="s">
        <v>60</v>
      </c>
      <c r="I155" s="91"/>
      <c r="J155" s="92"/>
      <c r="AMJ155"/>
    </row>
    <row r="156" spans="1:1024" s="94" customFormat="1" x14ac:dyDescent="0.25">
      <c r="A156" s="89">
        <v>0.93606666666666705</v>
      </c>
      <c r="B156" s="90">
        <f t="shared" si="12"/>
        <v>0.50087507498409123</v>
      </c>
      <c r="C156" s="89">
        <v>0.41739589582007602</v>
      </c>
      <c r="D156" s="90">
        <v>12.4590836240806</v>
      </c>
      <c r="E156" s="90">
        <v>10.2965434425385</v>
      </c>
      <c r="F156" s="91"/>
      <c r="G156" s="90">
        <f t="shared" si="13"/>
        <v>0.27547621085704893</v>
      </c>
      <c r="H156" s="92" t="s">
        <v>61</v>
      </c>
      <c r="I156" s="91"/>
      <c r="J156" s="92"/>
      <c r="AMJ156"/>
    </row>
    <row r="157" spans="1:1024" s="105" customFormat="1" x14ac:dyDescent="0.25">
      <c r="A157" s="101">
        <v>0.69</v>
      </c>
      <c r="B157" s="102">
        <f t="shared" si="12"/>
        <v>0.52800000000000002</v>
      </c>
      <c r="C157" s="101">
        <v>0.44</v>
      </c>
      <c r="D157" s="101">
        <v>8.59</v>
      </c>
      <c r="E157" s="101">
        <v>3.91</v>
      </c>
      <c r="F157" s="103" t="s">
        <v>10</v>
      </c>
      <c r="G157" s="101">
        <f t="shared" si="13"/>
        <v>0.15172681412495151</v>
      </c>
      <c r="H157" s="103" t="s">
        <v>62</v>
      </c>
      <c r="I157" s="103" t="s">
        <v>63</v>
      </c>
      <c r="J157" s="104">
        <v>25304508</v>
      </c>
      <c r="AMJ157"/>
    </row>
    <row r="158" spans="1:1024" s="105" customFormat="1" x14ac:dyDescent="0.25">
      <c r="A158" s="101">
        <v>0.98</v>
      </c>
      <c r="B158" s="102">
        <f t="shared" si="12"/>
        <v>0.48</v>
      </c>
      <c r="C158" s="101">
        <v>0.4</v>
      </c>
      <c r="D158" s="101">
        <v>13.51</v>
      </c>
      <c r="E158" s="101">
        <v>8.43</v>
      </c>
      <c r="F158" s="103"/>
      <c r="G158" s="101">
        <f t="shared" si="13"/>
        <v>0.20799407846039969</v>
      </c>
      <c r="H158" s="103" t="s">
        <v>62</v>
      </c>
      <c r="I158" s="103"/>
      <c r="J158" s="106"/>
      <c r="AMJ158"/>
    </row>
    <row r="159" spans="1:1024" s="105" customFormat="1" x14ac:dyDescent="0.25">
      <c r="A159" s="101">
        <v>0.96</v>
      </c>
      <c r="B159" s="102">
        <f t="shared" si="12"/>
        <v>0.52800000000000002</v>
      </c>
      <c r="C159" s="101">
        <v>0.44</v>
      </c>
      <c r="D159" s="101">
        <v>12.19</v>
      </c>
      <c r="E159" s="101">
        <v>7.89</v>
      </c>
      <c r="F159" s="103"/>
      <c r="G159" s="101">
        <f t="shared" si="13"/>
        <v>0.21575061525840852</v>
      </c>
      <c r="H159" s="103" t="s">
        <v>62</v>
      </c>
      <c r="I159" s="103"/>
      <c r="J159" s="106"/>
      <c r="AMJ159"/>
    </row>
    <row r="160" spans="1:1024" s="105" customFormat="1" x14ac:dyDescent="0.25">
      <c r="A160" s="101">
        <v>0.93</v>
      </c>
      <c r="B160" s="102">
        <f t="shared" si="12"/>
        <v>0.48</v>
      </c>
      <c r="C160" s="101">
        <v>0.4</v>
      </c>
      <c r="D160" s="101">
        <v>12.77</v>
      </c>
      <c r="E160" s="101">
        <v>7.11</v>
      </c>
      <c r="F160" s="103"/>
      <c r="G160" s="101">
        <f t="shared" si="13"/>
        <v>0.18559122944400938</v>
      </c>
      <c r="H160" s="103" t="s">
        <v>62</v>
      </c>
      <c r="I160" s="103"/>
      <c r="J160" s="106"/>
      <c r="AMJ160"/>
    </row>
    <row r="161" spans="1:1024" s="105" customFormat="1" x14ac:dyDescent="0.25">
      <c r="A161" s="101">
        <v>1.01</v>
      </c>
      <c r="B161" s="102">
        <f t="shared" si="12"/>
        <v>0.51600000000000001</v>
      </c>
      <c r="C161" s="101">
        <v>0.43</v>
      </c>
      <c r="D161" s="101">
        <v>13.13</v>
      </c>
      <c r="E161" s="101">
        <v>5.12</v>
      </c>
      <c r="F161" s="103"/>
      <c r="G161" s="101">
        <f t="shared" si="13"/>
        <v>0.12998222899212999</v>
      </c>
      <c r="H161" s="103" t="s">
        <v>62</v>
      </c>
      <c r="I161" s="103"/>
      <c r="J161" s="106"/>
      <c r="AMJ161"/>
    </row>
    <row r="162" spans="1:1024" s="105" customFormat="1" x14ac:dyDescent="0.25">
      <c r="A162" s="101">
        <v>0.97</v>
      </c>
      <c r="B162" s="102">
        <f t="shared" si="12"/>
        <v>0.58799999999999997</v>
      </c>
      <c r="C162" s="101">
        <v>0.49</v>
      </c>
      <c r="D162" s="101">
        <v>11.01</v>
      </c>
      <c r="E162" s="101">
        <v>3.97</v>
      </c>
      <c r="F162" s="103"/>
      <c r="G162" s="101">
        <f t="shared" si="13"/>
        <v>0.12019376324553437</v>
      </c>
      <c r="H162" s="103" t="s">
        <v>62</v>
      </c>
      <c r="I162" s="103"/>
      <c r="J162" s="106"/>
      <c r="AMJ162"/>
    </row>
    <row r="163" spans="1:1024" s="105" customFormat="1" x14ac:dyDescent="0.25">
      <c r="A163" s="101">
        <v>0.92</v>
      </c>
      <c r="B163" s="102">
        <f t="shared" si="12"/>
        <v>0.58799999999999997</v>
      </c>
      <c r="C163" s="101">
        <v>0.49</v>
      </c>
      <c r="D163" s="101">
        <v>10.43</v>
      </c>
      <c r="E163" s="101">
        <v>2.36</v>
      </c>
      <c r="F163" s="103"/>
      <c r="G163" s="101">
        <f t="shared" si="13"/>
        <v>7.5423457973793545E-2</v>
      </c>
      <c r="H163" s="103" t="s">
        <v>62</v>
      </c>
      <c r="I163" s="103"/>
      <c r="J163" s="106"/>
      <c r="AMJ163"/>
    </row>
    <row r="164" spans="1:1024" s="105" customFormat="1" x14ac:dyDescent="0.25">
      <c r="A164" s="101">
        <v>0.89</v>
      </c>
      <c r="B164" s="102">
        <f t="shared" si="12"/>
        <v>0.46799999999999997</v>
      </c>
      <c r="C164" s="101">
        <v>0.39</v>
      </c>
      <c r="D164" s="101">
        <v>12.59</v>
      </c>
      <c r="E164" s="101">
        <v>5.05</v>
      </c>
      <c r="F164" s="103"/>
      <c r="G164" s="101">
        <f t="shared" si="13"/>
        <v>0.13370399788191686</v>
      </c>
      <c r="H164" s="103" t="s">
        <v>62</v>
      </c>
      <c r="I164" s="103"/>
      <c r="J164" s="106"/>
      <c r="AMJ164"/>
    </row>
    <row r="165" spans="1:1024" s="105" customFormat="1" x14ac:dyDescent="0.25">
      <c r="A165" s="101">
        <v>0.92</v>
      </c>
      <c r="B165" s="102">
        <f t="shared" si="12"/>
        <v>0.46799999999999997</v>
      </c>
      <c r="C165" s="101">
        <v>0.39</v>
      </c>
      <c r="D165" s="101">
        <v>13.13</v>
      </c>
      <c r="E165" s="101">
        <v>6.99</v>
      </c>
      <c r="F165" s="103"/>
      <c r="G165" s="101">
        <f t="shared" si="13"/>
        <v>0.17745620715917745</v>
      </c>
      <c r="H165" s="103" t="s">
        <v>62</v>
      </c>
      <c r="I165" s="103"/>
      <c r="J165" s="106"/>
      <c r="AMJ165"/>
    </row>
    <row r="166" spans="1:1024" s="105" customFormat="1" x14ac:dyDescent="0.25">
      <c r="A166" s="101">
        <v>0.95</v>
      </c>
      <c r="B166" s="102">
        <f t="shared" si="12"/>
        <v>0.45599999999999996</v>
      </c>
      <c r="C166" s="101">
        <v>0.38</v>
      </c>
      <c r="D166" s="101">
        <v>13.98</v>
      </c>
      <c r="E166" s="101">
        <v>9.27</v>
      </c>
      <c r="F166" s="103"/>
      <c r="G166" s="101">
        <f t="shared" si="13"/>
        <v>0.22103004291845493</v>
      </c>
      <c r="H166" s="103" t="s">
        <v>62</v>
      </c>
      <c r="I166" s="103"/>
      <c r="J166" s="106"/>
      <c r="AMJ166"/>
    </row>
    <row r="167" spans="1:1024" s="111" customFormat="1" x14ac:dyDescent="0.25">
      <c r="A167" s="107">
        <v>0.79</v>
      </c>
      <c r="B167" s="107">
        <f t="shared" ref="B167:B194" si="14">40.65*A167/(6*D167)</f>
        <v>0.64175659472422064</v>
      </c>
      <c r="C167" s="107"/>
      <c r="D167" s="107">
        <v>8.34</v>
      </c>
      <c r="E167" s="107">
        <v>2.98</v>
      </c>
      <c r="F167" s="108" t="s">
        <v>10</v>
      </c>
      <c r="G167" s="107">
        <f t="shared" si="13"/>
        <v>0.11910471622701839</v>
      </c>
      <c r="H167" s="108" t="s">
        <v>64</v>
      </c>
      <c r="I167" s="109" t="s">
        <v>65</v>
      </c>
      <c r="J167" s="110">
        <v>22556256</v>
      </c>
      <c r="AMJ167"/>
    </row>
    <row r="168" spans="1:1024" s="111" customFormat="1" x14ac:dyDescent="0.25">
      <c r="A168" s="107">
        <v>0.48</v>
      </c>
      <c r="B168" s="107">
        <f t="shared" si="14"/>
        <v>0.5540034071550255</v>
      </c>
      <c r="C168" s="107"/>
      <c r="D168" s="107">
        <v>5.87</v>
      </c>
      <c r="E168" s="107">
        <v>1.1100000000000001</v>
      </c>
      <c r="F168" s="108"/>
      <c r="G168" s="107">
        <f t="shared" si="13"/>
        <v>6.3032367972742767E-2</v>
      </c>
      <c r="H168" s="108" t="s">
        <v>66</v>
      </c>
      <c r="I168" s="108"/>
      <c r="J168" s="112"/>
      <c r="AMJ168"/>
    </row>
    <row r="169" spans="1:1024" s="111" customFormat="1" x14ac:dyDescent="0.25">
      <c r="A169" s="107">
        <v>0.82</v>
      </c>
      <c r="B169" s="107">
        <f t="shared" si="14"/>
        <v>0.63783008036739375</v>
      </c>
      <c r="C169" s="107"/>
      <c r="D169" s="107">
        <v>8.7100000000000009</v>
      </c>
      <c r="E169" s="107">
        <v>2.89</v>
      </c>
      <c r="F169" s="108"/>
      <c r="G169" s="107">
        <f t="shared" si="13"/>
        <v>0.11060084194412552</v>
      </c>
      <c r="H169" s="108" t="s">
        <v>66</v>
      </c>
      <c r="I169" s="108"/>
      <c r="J169" s="112"/>
      <c r="AMJ169"/>
    </row>
    <row r="170" spans="1:1024" s="111" customFormat="1" x14ac:dyDescent="0.25">
      <c r="A170" s="107">
        <v>0.55000000000000004</v>
      </c>
      <c r="B170" s="107">
        <f t="shared" si="14"/>
        <v>0.64245689655172422</v>
      </c>
      <c r="C170" s="107"/>
      <c r="D170" s="107">
        <v>5.8</v>
      </c>
      <c r="E170" s="107">
        <v>1.35</v>
      </c>
      <c r="F170" s="108"/>
      <c r="G170" s="107">
        <f t="shared" si="13"/>
        <v>7.758620689655174E-2</v>
      </c>
      <c r="H170" s="108" t="s">
        <v>66</v>
      </c>
      <c r="I170" s="108"/>
      <c r="J170" s="112"/>
      <c r="AMJ170"/>
    </row>
    <row r="171" spans="1:1024" s="111" customFormat="1" x14ac:dyDescent="0.25">
      <c r="A171" s="107">
        <v>0.87</v>
      </c>
      <c r="B171" s="107">
        <f t="shared" si="14"/>
        <v>0.64700878155872665</v>
      </c>
      <c r="C171" s="107"/>
      <c r="D171" s="107">
        <v>9.11</v>
      </c>
      <c r="E171" s="107">
        <v>3.17</v>
      </c>
      <c r="F171" s="108"/>
      <c r="G171" s="107">
        <f t="shared" si="13"/>
        <v>0.11598975484815222</v>
      </c>
      <c r="H171" s="108" t="s">
        <v>66</v>
      </c>
      <c r="I171" s="108"/>
      <c r="J171" s="112"/>
      <c r="AMJ171"/>
    </row>
    <row r="172" spans="1:1024" s="111" customFormat="1" x14ac:dyDescent="0.25">
      <c r="A172" s="107">
        <v>0.93</v>
      </c>
      <c r="B172" s="107">
        <f t="shared" si="14"/>
        <v>0.60700867052023111</v>
      </c>
      <c r="C172" s="107"/>
      <c r="D172" s="107">
        <v>10.38</v>
      </c>
      <c r="E172" s="107">
        <v>4.21</v>
      </c>
      <c r="F172" s="108"/>
      <c r="G172" s="107">
        <f t="shared" si="13"/>
        <v>0.13519588953114964</v>
      </c>
      <c r="H172" s="108" t="s">
        <v>66</v>
      </c>
      <c r="I172" s="108"/>
      <c r="J172" s="112"/>
      <c r="AMJ172"/>
    </row>
    <row r="173" spans="1:1024" s="111" customFormat="1" x14ac:dyDescent="0.25">
      <c r="A173" s="107">
        <v>0.83</v>
      </c>
      <c r="B173" s="107">
        <f t="shared" si="14"/>
        <v>0.63253655793025865</v>
      </c>
      <c r="C173" s="107"/>
      <c r="D173" s="107">
        <v>8.89</v>
      </c>
      <c r="E173" s="107">
        <v>2.71</v>
      </c>
      <c r="F173" s="108"/>
      <c r="G173" s="107">
        <f t="shared" si="13"/>
        <v>0.10161229846269215</v>
      </c>
      <c r="H173" s="108" t="s">
        <v>66</v>
      </c>
      <c r="I173" s="108"/>
      <c r="J173" s="112"/>
      <c r="AMJ173"/>
    </row>
    <row r="174" spans="1:1024" s="111" customFormat="1" x14ac:dyDescent="0.25">
      <c r="A174" s="107">
        <v>0.85</v>
      </c>
      <c r="B174" s="107">
        <f t="shared" si="14"/>
        <v>0.64128619153674815</v>
      </c>
      <c r="C174" s="107"/>
      <c r="D174" s="107">
        <v>8.98</v>
      </c>
      <c r="E174" s="107">
        <v>3.85</v>
      </c>
      <c r="F174" s="108"/>
      <c r="G174" s="107">
        <f t="shared" si="13"/>
        <v>0.14291017074981441</v>
      </c>
      <c r="H174" s="108" t="s">
        <v>66</v>
      </c>
      <c r="I174" s="108"/>
      <c r="J174" s="112"/>
      <c r="AMJ174"/>
    </row>
    <row r="175" spans="1:1024" s="111" customFormat="1" x14ac:dyDescent="0.25">
      <c r="A175" s="107">
        <v>0.68</v>
      </c>
      <c r="B175" s="107">
        <f t="shared" si="14"/>
        <v>0.71984374999999989</v>
      </c>
      <c r="C175" s="107"/>
      <c r="D175" s="107">
        <v>6.4</v>
      </c>
      <c r="E175" s="107">
        <v>1.18</v>
      </c>
      <c r="F175" s="108"/>
      <c r="G175" s="107">
        <f t="shared" si="13"/>
        <v>6.1458333333333323E-2</v>
      </c>
      <c r="H175" s="108" t="s">
        <v>66</v>
      </c>
      <c r="I175" s="108"/>
      <c r="J175" s="112"/>
      <c r="AMJ175"/>
    </row>
    <row r="176" spans="1:1024" s="111" customFormat="1" x14ac:dyDescent="0.25">
      <c r="A176" s="107">
        <v>0.95</v>
      </c>
      <c r="B176" s="107">
        <f t="shared" si="14"/>
        <v>0.68252916224814419</v>
      </c>
      <c r="C176" s="107"/>
      <c r="D176" s="107">
        <v>9.43</v>
      </c>
      <c r="E176" s="107">
        <v>2.71</v>
      </c>
      <c r="F176" s="108"/>
      <c r="G176" s="107">
        <f t="shared" si="13"/>
        <v>9.5793566631318494E-2</v>
      </c>
      <c r="H176" s="108" t="s">
        <v>66</v>
      </c>
      <c r="I176" s="108"/>
      <c r="J176" s="112"/>
      <c r="AMJ176"/>
    </row>
    <row r="177" spans="1:1024" s="111" customFormat="1" x14ac:dyDescent="0.25">
      <c r="A177" s="107">
        <v>0.81</v>
      </c>
      <c r="B177" s="107">
        <f t="shared" si="14"/>
        <v>0.65564516129032269</v>
      </c>
      <c r="C177" s="107"/>
      <c r="D177" s="107">
        <v>8.3699999999999992</v>
      </c>
      <c r="E177" s="107">
        <v>2.64</v>
      </c>
      <c r="F177" s="108"/>
      <c r="G177" s="107">
        <f t="shared" si="13"/>
        <v>0.10513739545997611</v>
      </c>
      <c r="H177" s="108" t="s">
        <v>66</v>
      </c>
      <c r="I177" s="108"/>
      <c r="J177" s="112"/>
      <c r="AMJ177"/>
    </row>
    <row r="178" spans="1:1024" s="111" customFormat="1" ht="12.6" customHeight="1" x14ac:dyDescent="0.25">
      <c r="A178" s="107">
        <v>0.59</v>
      </c>
      <c r="B178" s="107">
        <f t="shared" si="14"/>
        <v>0.7294251824817517</v>
      </c>
      <c r="C178" s="107">
        <v>0.6</v>
      </c>
      <c r="D178" s="107">
        <v>5.48</v>
      </c>
      <c r="E178" s="107">
        <v>0</v>
      </c>
      <c r="F178" s="108"/>
      <c r="G178" s="107">
        <f t="shared" si="13"/>
        <v>0</v>
      </c>
      <c r="H178" s="108" t="s">
        <v>66</v>
      </c>
      <c r="I178" s="109"/>
      <c r="J178" s="112"/>
      <c r="AMJ178"/>
    </row>
    <row r="179" spans="1:1024" s="111" customFormat="1" x14ac:dyDescent="0.25">
      <c r="A179" s="107">
        <v>0.57999999999999996</v>
      </c>
      <c r="B179" s="107">
        <f t="shared" si="14"/>
        <v>0.62472178060413341</v>
      </c>
      <c r="C179" s="107">
        <v>0.51</v>
      </c>
      <c r="D179" s="107">
        <v>6.29</v>
      </c>
      <c r="E179" s="107">
        <v>0</v>
      </c>
      <c r="F179" s="108"/>
      <c r="G179" s="107">
        <f t="shared" si="13"/>
        <v>0</v>
      </c>
      <c r="H179" s="108" t="s">
        <v>66</v>
      </c>
      <c r="I179" s="108"/>
      <c r="J179" s="112"/>
      <c r="AMJ179"/>
    </row>
    <row r="180" spans="1:1024" s="111" customFormat="1" x14ac:dyDescent="0.25">
      <c r="A180" s="107">
        <v>0.54</v>
      </c>
      <c r="B180" s="107">
        <f t="shared" si="14"/>
        <v>0.64867021276595749</v>
      </c>
      <c r="C180" s="107">
        <v>0.53</v>
      </c>
      <c r="D180" s="107">
        <v>5.64</v>
      </c>
      <c r="E180" s="107">
        <v>0</v>
      </c>
      <c r="F180" s="108"/>
      <c r="G180" s="107">
        <f t="shared" si="13"/>
        <v>0</v>
      </c>
      <c r="H180" s="108" t="s">
        <v>66</v>
      </c>
      <c r="I180" s="108"/>
      <c r="J180" s="112"/>
      <c r="AMJ180"/>
    </row>
    <row r="181" spans="1:1024" s="111" customFormat="1" x14ac:dyDescent="0.25">
      <c r="A181" s="107">
        <v>0.62</v>
      </c>
      <c r="B181" s="107">
        <f t="shared" si="14"/>
        <v>0.62414561664190182</v>
      </c>
      <c r="C181" s="107">
        <v>0.51</v>
      </c>
      <c r="D181" s="107">
        <v>6.73</v>
      </c>
      <c r="E181" s="107">
        <v>0</v>
      </c>
      <c r="F181" s="108"/>
      <c r="G181" s="107">
        <f t="shared" si="13"/>
        <v>0</v>
      </c>
      <c r="H181" s="108" t="s">
        <v>66</v>
      </c>
      <c r="I181" s="108"/>
      <c r="J181" s="112"/>
      <c r="AMJ181"/>
    </row>
    <row r="182" spans="1:1024" s="111" customFormat="1" x14ac:dyDescent="0.25">
      <c r="A182" s="107">
        <v>0.86</v>
      </c>
      <c r="B182" s="107">
        <f t="shared" si="14"/>
        <v>0.80587828492392799</v>
      </c>
      <c r="C182" s="107">
        <v>0.66</v>
      </c>
      <c r="D182" s="107">
        <v>7.23</v>
      </c>
      <c r="E182" s="107">
        <v>0</v>
      </c>
      <c r="F182" s="108"/>
      <c r="G182" s="107">
        <f t="shared" si="13"/>
        <v>0</v>
      </c>
      <c r="H182" s="108" t="s">
        <v>66</v>
      </c>
      <c r="I182" s="108"/>
      <c r="J182" s="112"/>
      <c r="AMJ182"/>
    </row>
    <row r="183" spans="1:1024" s="117" customFormat="1" x14ac:dyDescent="0.25">
      <c r="A183" s="113">
        <v>0.98</v>
      </c>
      <c r="B183" s="113">
        <f t="shared" si="14"/>
        <v>0.49145077720207248</v>
      </c>
      <c r="C183" s="113"/>
      <c r="D183" s="113">
        <v>13.51</v>
      </c>
      <c r="E183" s="113">
        <v>8.43</v>
      </c>
      <c r="F183" s="114" t="s">
        <v>10</v>
      </c>
      <c r="G183" s="113">
        <f t="shared" si="13"/>
        <v>0.20799407846039969</v>
      </c>
      <c r="H183" s="115" t="s">
        <v>67</v>
      </c>
      <c r="I183" s="114" t="s">
        <v>45</v>
      </c>
      <c r="J183" s="116">
        <v>29020004</v>
      </c>
      <c r="AMJ183"/>
    </row>
    <row r="184" spans="1:1024" s="117" customFormat="1" x14ac:dyDescent="0.25">
      <c r="A184" s="113">
        <v>0.96</v>
      </c>
      <c r="B184" s="113">
        <f t="shared" si="14"/>
        <v>0.53355209187858887</v>
      </c>
      <c r="C184" s="113"/>
      <c r="D184" s="113">
        <v>12.19</v>
      </c>
      <c r="E184" s="113">
        <v>7.89</v>
      </c>
      <c r="F184" s="114"/>
      <c r="G184" s="113">
        <f t="shared" si="13"/>
        <v>0.21575061525840852</v>
      </c>
      <c r="H184" s="115" t="s">
        <v>67</v>
      </c>
      <c r="I184" s="114"/>
      <c r="J184" s="115"/>
      <c r="AMJ184"/>
    </row>
    <row r="185" spans="1:1024" s="117" customFormat="1" x14ac:dyDescent="0.25">
      <c r="A185" s="113">
        <v>0.93</v>
      </c>
      <c r="B185" s="113">
        <f t="shared" si="14"/>
        <v>0.49340250587314011</v>
      </c>
      <c r="C185" s="113"/>
      <c r="D185" s="113">
        <v>12.77</v>
      </c>
      <c r="E185" s="113">
        <v>7.11</v>
      </c>
      <c r="F185" s="114"/>
      <c r="G185" s="113">
        <f t="shared" si="13"/>
        <v>0.18559122944400938</v>
      </c>
      <c r="H185" s="115" t="s">
        <v>67</v>
      </c>
      <c r="I185" s="114"/>
      <c r="J185" s="115"/>
      <c r="AMJ185"/>
    </row>
    <row r="186" spans="1:1024" s="117" customFormat="1" x14ac:dyDescent="0.25">
      <c r="A186" s="113">
        <v>1.01</v>
      </c>
      <c r="B186" s="113">
        <f t="shared" si="14"/>
        <v>0.52115384615384619</v>
      </c>
      <c r="C186" s="113"/>
      <c r="D186" s="113">
        <v>13.13</v>
      </c>
      <c r="E186" s="113">
        <v>5.12</v>
      </c>
      <c r="F186" s="114"/>
      <c r="G186" s="113">
        <f t="shared" si="13"/>
        <v>0.12998222899212999</v>
      </c>
      <c r="H186" s="115" t="s">
        <v>67</v>
      </c>
      <c r="I186" s="114"/>
      <c r="J186" s="115"/>
      <c r="AMJ186"/>
    </row>
    <row r="187" spans="1:1024" s="117" customFormat="1" x14ac:dyDescent="0.25">
      <c r="A187" s="113">
        <v>0.97</v>
      </c>
      <c r="B187" s="113">
        <f t="shared" si="14"/>
        <v>0.59688919164395993</v>
      </c>
      <c r="C187" s="113"/>
      <c r="D187" s="113">
        <v>11.01</v>
      </c>
      <c r="E187" s="113">
        <v>3.97</v>
      </c>
      <c r="F187" s="114"/>
      <c r="G187" s="113">
        <f t="shared" si="13"/>
        <v>0.12019376324553437</v>
      </c>
      <c r="H187" s="115" t="s">
        <v>67</v>
      </c>
      <c r="I187" s="114"/>
      <c r="J187" s="115"/>
      <c r="AMJ187"/>
    </row>
    <row r="188" spans="1:1024" s="117" customFormat="1" x14ac:dyDescent="0.25">
      <c r="A188" s="113">
        <v>0.92</v>
      </c>
      <c r="B188" s="113">
        <f t="shared" si="14"/>
        <v>0.59760306807286678</v>
      </c>
      <c r="C188" s="113"/>
      <c r="D188" s="113">
        <v>10.43</v>
      </c>
      <c r="E188" s="113">
        <v>2.36</v>
      </c>
      <c r="F188" s="114"/>
      <c r="G188" s="113">
        <f t="shared" si="13"/>
        <v>7.5423457973793545E-2</v>
      </c>
      <c r="H188" s="115" t="s">
        <v>67</v>
      </c>
      <c r="I188" s="114"/>
      <c r="J188" s="115"/>
      <c r="AMJ188"/>
    </row>
    <row r="189" spans="1:1024" s="117" customFormat="1" x14ac:dyDescent="0.25">
      <c r="A189" s="113">
        <v>0.89</v>
      </c>
      <c r="B189" s="113">
        <f t="shared" si="14"/>
        <v>0.47893169181890394</v>
      </c>
      <c r="C189" s="113"/>
      <c r="D189" s="113">
        <v>12.59</v>
      </c>
      <c r="E189" s="113">
        <v>5.05</v>
      </c>
      <c r="F189" s="114"/>
      <c r="G189" s="113">
        <f t="shared" si="13"/>
        <v>0.13370399788191686</v>
      </c>
      <c r="H189" s="115" t="s">
        <v>67</v>
      </c>
      <c r="I189" s="114"/>
      <c r="J189" s="115"/>
      <c r="AMJ189"/>
    </row>
    <row r="190" spans="1:1024" s="117" customFormat="1" x14ac:dyDescent="0.25">
      <c r="A190" s="113">
        <v>0.92</v>
      </c>
      <c r="B190" s="113">
        <f t="shared" si="14"/>
        <v>0.47471439451637476</v>
      </c>
      <c r="C190" s="113"/>
      <c r="D190" s="113">
        <v>13.13</v>
      </c>
      <c r="E190" s="113">
        <v>6.99</v>
      </c>
      <c r="F190" s="114"/>
      <c r="G190" s="113">
        <f t="shared" si="13"/>
        <v>0.17745620715917745</v>
      </c>
      <c r="H190" s="115" t="s">
        <v>67</v>
      </c>
      <c r="I190" s="114"/>
      <c r="J190" s="115"/>
      <c r="AMJ190"/>
    </row>
    <row r="191" spans="1:1024" s="117" customFormat="1" x14ac:dyDescent="0.25">
      <c r="A191" s="113">
        <v>0.95</v>
      </c>
      <c r="B191" s="113">
        <f t="shared" si="14"/>
        <v>0.4603898426323319</v>
      </c>
      <c r="C191" s="113"/>
      <c r="D191" s="113">
        <v>13.98</v>
      </c>
      <c r="E191" s="113">
        <v>9.27</v>
      </c>
      <c r="F191" s="114"/>
      <c r="G191" s="113">
        <f t="shared" si="13"/>
        <v>0.22103004291845493</v>
      </c>
      <c r="H191" s="115" t="s">
        <v>67</v>
      </c>
      <c r="I191" s="114"/>
      <c r="J191" s="115"/>
      <c r="AMJ191"/>
    </row>
    <row r="192" spans="1:1024" s="117" customFormat="1" x14ac:dyDescent="0.25">
      <c r="A192" s="113">
        <v>0.59</v>
      </c>
      <c r="B192" s="113">
        <f t="shared" si="14"/>
        <v>0.51181177976952619</v>
      </c>
      <c r="C192" s="113"/>
      <c r="D192" s="113">
        <v>7.81</v>
      </c>
      <c r="E192" s="113">
        <v>3.26</v>
      </c>
      <c r="F192" s="114"/>
      <c r="G192" s="113">
        <f t="shared" si="13"/>
        <v>0.13913785744771659</v>
      </c>
      <c r="H192" s="115" t="s">
        <v>67</v>
      </c>
      <c r="I192" s="114"/>
      <c r="J192" s="115"/>
      <c r="AMJ192"/>
    </row>
    <row r="193" spans="1:1024" s="117" customFormat="1" x14ac:dyDescent="0.25">
      <c r="A193" s="113">
        <v>0.61</v>
      </c>
      <c r="B193" s="113">
        <f t="shared" si="14"/>
        <v>0.54811007957559676</v>
      </c>
      <c r="C193" s="113"/>
      <c r="D193" s="113">
        <v>7.54</v>
      </c>
      <c r="E193" s="113">
        <v>2.72</v>
      </c>
      <c r="F193" s="114"/>
      <c r="G193" s="113">
        <f t="shared" si="13"/>
        <v>0.12024756852343059</v>
      </c>
      <c r="H193" s="115" t="s">
        <v>67</v>
      </c>
      <c r="I193" s="114"/>
      <c r="J193" s="115"/>
      <c r="AMJ193"/>
    </row>
    <row r="194" spans="1:1024" s="117" customFormat="1" x14ac:dyDescent="0.25">
      <c r="A194" s="113">
        <v>0.73</v>
      </c>
      <c r="B194" s="113">
        <f t="shared" si="14"/>
        <v>0.51145294725956569</v>
      </c>
      <c r="C194" s="113"/>
      <c r="D194" s="113">
        <v>9.67</v>
      </c>
      <c r="E194" s="113">
        <v>3.49</v>
      </c>
      <c r="F194" s="114"/>
      <c r="G194" s="113">
        <f t="shared" si="13"/>
        <v>0.12030334367459498</v>
      </c>
      <c r="H194" s="115" t="s">
        <v>67</v>
      </c>
      <c r="I194" s="114"/>
      <c r="J194" s="115"/>
      <c r="AMJ194"/>
    </row>
    <row r="195" spans="1:1024" s="122" customFormat="1" x14ac:dyDescent="0.25">
      <c r="A195" s="118">
        <v>0.74</v>
      </c>
      <c r="B195" s="118">
        <f t="shared" ref="B195:B206" si="15">C195*1.2</f>
        <v>0.432</v>
      </c>
      <c r="C195" s="118">
        <v>0.36</v>
      </c>
      <c r="D195" s="118">
        <v>11.3</v>
      </c>
      <c r="E195" s="118">
        <v>7.5</v>
      </c>
      <c r="F195" s="119" t="s">
        <v>68</v>
      </c>
      <c r="G195" s="118">
        <f t="shared" si="13"/>
        <v>0.2212389380530973</v>
      </c>
      <c r="H195" s="119" t="s">
        <v>54</v>
      </c>
      <c r="I195" s="119" t="s">
        <v>69</v>
      </c>
      <c r="J195" s="120">
        <v>21881893</v>
      </c>
      <c r="K195" s="121"/>
      <c r="L195" s="121"/>
      <c r="AMJ195"/>
    </row>
    <row r="196" spans="1:1024" s="127" customFormat="1" x14ac:dyDescent="0.25">
      <c r="A196" s="123">
        <v>0.6</v>
      </c>
      <c r="B196" s="123">
        <f t="shared" si="15"/>
        <v>0.36</v>
      </c>
      <c r="C196" s="123">
        <v>0.3</v>
      </c>
      <c r="D196" s="123"/>
      <c r="E196" s="123"/>
      <c r="F196" s="124"/>
      <c r="G196" s="123"/>
      <c r="H196" s="124" t="s">
        <v>70</v>
      </c>
      <c r="I196" s="124" t="s">
        <v>71</v>
      </c>
      <c r="J196" s="125">
        <v>10542169</v>
      </c>
      <c r="K196" s="126"/>
      <c r="L196" s="126"/>
      <c r="AMJ196"/>
    </row>
    <row r="197" spans="1:1024" s="127" customFormat="1" x14ac:dyDescent="0.25">
      <c r="A197" s="123">
        <v>0.65</v>
      </c>
      <c r="B197" s="123">
        <f t="shared" si="15"/>
        <v>0.34799999999999998</v>
      </c>
      <c r="C197" s="123">
        <v>0.28999999999999998</v>
      </c>
      <c r="D197" s="123"/>
      <c r="E197" s="123"/>
      <c r="F197" s="124"/>
      <c r="G197" s="123"/>
      <c r="H197" s="124" t="s">
        <v>72</v>
      </c>
      <c r="I197" s="124"/>
      <c r="J197" s="128"/>
      <c r="K197" s="126"/>
      <c r="L197" s="126"/>
      <c r="AMJ197"/>
    </row>
    <row r="198" spans="1:1024" s="133" customFormat="1" x14ac:dyDescent="0.25">
      <c r="A198" s="129">
        <v>0.65</v>
      </c>
      <c r="B198" s="129">
        <f t="shared" si="15"/>
        <v>0.57599999999999996</v>
      </c>
      <c r="C198" s="129">
        <v>0.48</v>
      </c>
      <c r="D198" s="129">
        <v>7.6</v>
      </c>
      <c r="E198" s="129">
        <v>4.8</v>
      </c>
      <c r="F198" s="130" t="s">
        <v>10</v>
      </c>
      <c r="G198" s="131">
        <f t="shared" ref="G198:G206" si="16">E198*2/(D198*6)</f>
        <v>0.2105263157894737</v>
      </c>
      <c r="H198" s="130" t="s">
        <v>54</v>
      </c>
      <c r="I198" s="130" t="s">
        <v>73</v>
      </c>
      <c r="J198" s="132">
        <v>15838044</v>
      </c>
      <c r="AMJ198"/>
    </row>
    <row r="199" spans="1:1024" s="133" customFormat="1" x14ac:dyDescent="0.25">
      <c r="A199" s="129">
        <v>0.6</v>
      </c>
      <c r="B199" s="129">
        <f t="shared" si="15"/>
        <v>0.55200000000000005</v>
      </c>
      <c r="C199" s="129">
        <v>0.46</v>
      </c>
      <c r="D199" s="129">
        <v>7.2</v>
      </c>
      <c r="E199" s="129">
        <v>3.5</v>
      </c>
      <c r="F199" s="130"/>
      <c r="G199" s="131">
        <f t="shared" si="16"/>
        <v>0.16203703703703703</v>
      </c>
      <c r="H199" s="130" t="s">
        <v>33</v>
      </c>
      <c r="I199" s="130"/>
      <c r="J199" s="130"/>
      <c r="AMJ199"/>
    </row>
    <row r="200" spans="1:1024" s="133" customFormat="1" x14ac:dyDescent="0.25">
      <c r="A200" s="129">
        <v>0.61</v>
      </c>
      <c r="B200" s="129">
        <f t="shared" si="15"/>
        <v>0.54</v>
      </c>
      <c r="C200" s="129">
        <v>0.45</v>
      </c>
      <c r="D200" s="129">
        <v>7.4</v>
      </c>
      <c r="E200" s="129">
        <v>4.9000000000000004</v>
      </c>
      <c r="F200" s="130"/>
      <c r="G200" s="131">
        <f t="shared" si="16"/>
        <v>0.22072072072072071</v>
      </c>
      <c r="H200" s="130" t="s">
        <v>33</v>
      </c>
      <c r="I200" s="130"/>
      <c r="J200" s="130"/>
      <c r="AMJ200"/>
    </row>
    <row r="201" spans="1:1024" s="133" customFormat="1" x14ac:dyDescent="0.25">
      <c r="A201" s="129">
        <v>0.65</v>
      </c>
      <c r="B201" s="129">
        <f t="shared" si="15"/>
        <v>0.52800000000000002</v>
      </c>
      <c r="C201" s="129">
        <v>0.44</v>
      </c>
      <c r="D201" s="129">
        <v>8.1</v>
      </c>
      <c r="E201" s="129">
        <v>5.7</v>
      </c>
      <c r="F201" s="130"/>
      <c r="G201" s="131">
        <f t="shared" si="16"/>
        <v>0.23456790123456794</v>
      </c>
      <c r="H201" s="130" t="s">
        <v>33</v>
      </c>
      <c r="I201" s="130"/>
      <c r="J201" s="130"/>
      <c r="AMJ201"/>
    </row>
    <row r="202" spans="1:1024" s="133" customFormat="1" x14ac:dyDescent="0.25">
      <c r="A202" s="129">
        <v>0.25</v>
      </c>
      <c r="B202" s="129">
        <f t="shared" si="15"/>
        <v>0.67200000000000004</v>
      </c>
      <c r="C202" s="129">
        <v>0.56000000000000005</v>
      </c>
      <c r="D202" s="129">
        <v>2.5</v>
      </c>
      <c r="E202" s="129">
        <v>0.7</v>
      </c>
      <c r="F202" s="130"/>
      <c r="G202" s="131">
        <f t="shared" si="16"/>
        <v>9.3333333333333324E-2</v>
      </c>
      <c r="H202" s="130" t="s">
        <v>33</v>
      </c>
      <c r="I202" s="130"/>
      <c r="J202" s="130"/>
      <c r="AMJ202"/>
    </row>
    <row r="203" spans="1:1024" s="133" customFormat="1" x14ac:dyDescent="0.25">
      <c r="A203" s="129">
        <v>0.27</v>
      </c>
      <c r="B203" s="129">
        <f t="shared" si="15"/>
        <v>0.67200000000000004</v>
      </c>
      <c r="C203" s="129">
        <v>0.56000000000000005</v>
      </c>
      <c r="D203" s="129">
        <v>2.7</v>
      </c>
      <c r="E203" s="129">
        <v>0.8</v>
      </c>
      <c r="F203" s="130"/>
      <c r="G203" s="131">
        <f t="shared" si="16"/>
        <v>9.8765432098765427E-2</v>
      </c>
      <c r="H203" s="130" t="s">
        <v>33</v>
      </c>
      <c r="I203" s="130"/>
      <c r="J203" s="130"/>
      <c r="AMJ203"/>
    </row>
    <row r="204" spans="1:1024" s="133" customFormat="1" x14ac:dyDescent="0.25">
      <c r="A204" s="129">
        <v>0.61</v>
      </c>
      <c r="B204" s="129">
        <f t="shared" si="15"/>
        <v>0.52800000000000002</v>
      </c>
      <c r="C204" s="129">
        <v>0.44</v>
      </c>
      <c r="D204" s="129">
        <v>7.7</v>
      </c>
      <c r="E204" s="129">
        <v>4.8</v>
      </c>
      <c r="F204" s="130"/>
      <c r="G204" s="131">
        <f t="shared" si="16"/>
        <v>0.20779220779220778</v>
      </c>
      <c r="H204" s="130" t="s">
        <v>33</v>
      </c>
      <c r="I204" s="130"/>
      <c r="J204" s="130"/>
      <c r="AMJ204"/>
    </row>
    <row r="205" spans="1:1024" s="133" customFormat="1" x14ac:dyDescent="0.25">
      <c r="A205" s="129">
        <v>0.6</v>
      </c>
      <c r="B205" s="129">
        <f t="shared" si="15"/>
        <v>0.56399999999999995</v>
      </c>
      <c r="C205" s="129">
        <v>0.47</v>
      </c>
      <c r="D205" s="129">
        <v>7.1</v>
      </c>
      <c r="E205" s="129">
        <v>4.3</v>
      </c>
      <c r="F205" s="130"/>
      <c r="G205" s="131">
        <f t="shared" si="16"/>
        <v>0.2018779342723005</v>
      </c>
      <c r="H205" s="130" t="s">
        <v>33</v>
      </c>
      <c r="I205" s="130"/>
      <c r="J205" s="130"/>
      <c r="AMJ205"/>
    </row>
    <row r="206" spans="1:1024" s="138" customFormat="1" x14ac:dyDescent="0.25">
      <c r="A206" s="134">
        <v>0.7</v>
      </c>
      <c r="B206" s="134">
        <f t="shared" si="15"/>
        <v>0.52800000000000002</v>
      </c>
      <c r="C206" s="134">
        <v>0.44</v>
      </c>
      <c r="D206" s="134">
        <v>8.8000000000000007</v>
      </c>
      <c r="E206" s="134">
        <v>5.7</v>
      </c>
      <c r="F206" s="135" t="s">
        <v>74</v>
      </c>
      <c r="G206" s="134">
        <f t="shared" si="16"/>
        <v>0.21590909090909091</v>
      </c>
      <c r="H206" s="135" t="s">
        <v>54</v>
      </c>
      <c r="I206" s="135" t="s">
        <v>75</v>
      </c>
      <c r="J206" s="136">
        <v>27840237</v>
      </c>
      <c r="K206" s="137"/>
      <c r="L206" s="137"/>
      <c r="AMJ206"/>
    </row>
    <row r="207" spans="1:1024" s="25" customFormat="1" x14ac:dyDescent="0.25">
      <c r="A207" s="21">
        <v>0.66</v>
      </c>
      <c r="B207" s="21">
        <v>0.43066666666666698</v>
      </c>
      <c r="C207" s="21"/>
      <c r="D207" s="21"/>
      <c r="E207" s="21"/>
      <c r="F207" s="22"/>
      <c r="G207" s="21"/>
      <c r="H207" s="22" t="s">
        <v>55</v>
      </c>
      <c r="I207" s="22" t="s">
        <v>76</v>
      </c>
      <c r="J207" s="139">
        <v>21481254</v>
      </c>
      <c r="K207" s="140"/>
      <c r="L207" s="140"/>
      <c r="AMJ207"/>
    </row>
    <row r="208" spans="1:1024" s="25" customFormat="1" x14ac:dyDescent="0.25">
      <c r="A208" s="21">
        <v>0.6</v>
      </c>
      <c r="B208" s="21">
        <v>0.46666666666666701</v>
      </c>
      <c r="C208" s="21"/>
      <c r="D208" s="21"/>
      <c r="E208" s="21"/>
      <c r="F208" s="22"/>
      <c r="G208" s="21"/>
      <c r="H208" s="22" t="s">
        <v>77</v>
      </c>
      <c r="I208" s="22"/>
      <c r="J208" s="26"/>
      <c r="K208" s="140"/>
      <c r="L208" s="140"/>
      <c r="AMJ208"/>
    </row>
    <row r="209" spans="1:1024" s="25" customFormat="1" x14ac:dyDescent="0.25">
      <c r="A209" s="21">
        <v>0.61</v>
      </c>
      <c r="B209" s="21">
        <v>0.57333333333333303</v>
      </c>
      <c r="C209" s="21"/>
      <c r="D209" s="21"/>
      <c r="E209" s="21"/>
      <c r="F209" s="22"/>
      <c r="G209" s="21"/>
      <c r="H209" s="22" t="s">
        <v>77</v>
      </c>
      <c r="I209" s="22"/>
      <c r="J209" s="26"/>
      <c r="K209" s="140"/>
      <c r="L209" s="140"/>
      <c r="AMJ209"/>
    </row>
    <row r="210" spans="1:1024" s="25" customFormat="1" x14ac:dyDescent="0.25">
      <c r="A210" s="21">
        <v>0.44</v>
      </c>
      <c r="B210" s="21">
        <v>0.63066666666666704</v>
      </c>
      <c r="C210" s="21"/>
      <c r="D210" s="21"/>
      <c r="E210" s="21"/>
      <c r="F210" s="22"/>
      <c r="G210" s="21"/>
      <c r="H210" s="22" t="s">
        <v>77</v>
      </c>
      <c r="I210" s="22"/>
      <c r="J210" s="26"/>
      <c r="K210" s="140"/>
      <c r="L210" s="140"/>
      <c r="AMJ210"/>
    </row>
    <row r="211" spans="1:1024" s="145" customFormat="1" x14ac:dyDescent="0.25">
      <c r="A211" s="141">
        <v>0.63</v>
      </c>
      <c r="B211" s="141">
        <f>A211/(6*D211)*40.65</f>
        <v>0.48947821100917427</v>
      </c>
      <c r="C211" s="141"/>
      <c r="D211" s="141">
        <v>8.7200000000000006</v>
      </c>
      <c r="E211" s="141">
        <v>2.891</v>
      </c>
      <c r="F211" s="142" t="s">
        <v>10</v>
      </c>
      <c r="G211" s="141">
        <f>E211*2/(D211*6)</f>
        <v>0.11051223241590212</v>
      </c>
      <c r="H211" s="142" t="s">
        <v>21</v>
      </c>
      <c r="I211" s="142" t="s">
        <v>78</v>
      </c>
      <c r="J211" s="143">
        <v>24243845</v>
      </c>
      <c r="K211" s="144"/>
      <c r="L211" s="144"/>
      <c r="AMJ211"/>
    </row>
    <row r="212" spans="1:1024" s="48" customFormat="1" x14ac:dyDescent="0.25">
      <c r="A212" s="42">
        <v>0.71</v>
      </c>
      <c r="B212" s="42">
        <f t="shared" ref="B212:B219" si="17">C212*1.2</f>
        <v>0.46799999999999997</v>
      </c>
      <c r="C212" s="42">
        <v>0.39</v>
      </c>
      <c r="D212" s="42"/>
      <c r="E212" s="42"/>
      <c r="F212" s="43"/>
      <c r="G212" s="42"/>
      <c r="H212" s="43" t="s">
        <v>21</v>
      </c>
      <c r="I212" s="43" t="s">
        <v>79</v>
      </c>
      <c r="J212" s="45">
        <v>25596508</v>
      </c>
      <c r="K212" s="46"/>
      <c r="L212" s="46"/>
      <c r="AMJ212"/>
    </row>
    <row r="213" spans="1:1024" s="48" customFormat="1" x14ac:dyDescent="0.25">
      <c r="A213" s="42">
        <v>0.7</v>
      </c>
      <c r="B213" s="42">
        <f t="shared" si="17"/>
        <v>0.48</v>
      </c>
      <c r="C213" s="42">
        <v>0.4</v>
      </c>
      <c r="D213" s="42"/>
      <c r="E213" s="42"/>
      <c r="F213" s="43"/>
      <c r="G213" s="42"/>
      <c r="H213" s="43" t="s">
        <v>21</v>
      </c>
      <c r="I213" s="43"/>
      <c r="J213" s="47"/>
      <c r="K213" s="46"/>
      <c r="L213" s="46"/>
      <c r="AMJ213"/>
    </row>
    <row r="214" spans="1:1024" s="48" customFormat="1" x14ac:dyDescent="0.25">
      <c r="A214" s="42">
        <v>0.73</v>
      </c>
      <c r="B214" s="42">
        <f t="shared" si="17"/>
        <v>0.432</v>
      </c>
      <c r="C214" s="42">
        <v>0.36</v>
      </c>
      <c r="D214" s="42"/>
      <c r="E214" s="42"/>
      <c r="F214" s="43"/>
      <c r="G214" s="42"/>
      <c r="H214" s="43" t="s">
        <v>21</v>
      </c>
      <c r="I214" s="43"/>
      <c r="J214" s="47"/>
      <c r="K214" s="46"/>
      <c r="L214" s="46"/>
      <c r="AMJ214"/>
    </row>
    <row r="215" spans="1:1024" s="48" customFormat="1" x14ac:dyDescent="0.25">
      <c r="A215" s="42">
        <v>0.75</v>
      </c>
      <c r="B215" s="42">
        <f t="shared" si="17"/>
        <v>0.42</v>
      </c>
      <c r="C215" s="42">
        <v>0.35</v>
      </c>
      <c r="D215" s="42"/>
      <c r="E215" s="42"/>
      <c r="F215" s="43"/>
      <c r="G215" s="42"/>
      <c r="H215" s="43" t="s">
        <v>21</v>
      </c>
      <c r="I215" s="43"/>
      <c r="J215" s="47"/>
      <c r="K215" s="46"/>
      <c r="L215" s="46"/>
      <c r="AMJ215"/>
    </row>
    <row r="216" spans="1:1024" s="48" customFormat="1" x14ac:dyDescent="0.25">
      <c r="A216" s="42">
        <v>0.73</v>
      </c>
      <c r="B216" s="42">
        <f t="shared" si="17"/>
        <v>0.46799999999999997</v>
      </c>
      <c r="C216" s="42">
        <v>0.39</v>
      </c>
      <c r="D216" s="42"/>
      <c r="E216" s="42"/>
      <c r="F216" s="43"/>
      <c r="G216" s="42"/>
      <c r="H216" s="43" t="s">
        <v>21</v>
      </c>
      <c r="I216" s="43"/>
      <c r="J216" s="47"/>
      <c r="K216" s="46"/>
      <c r="L216" s="46"/>
      <c r="AMJ216"/>
    </row>
    <row r="217" spans="1:1024" s="48" customFormat="1" x14ac:dyDescent="0.25">
      <c r="A217" s="42">
        <v>0.68</v>
      </c>
      <c r="B217" s="42">
        <f t="shared" si="17"/>
        <v>0.46799999999999997</v>
      </c>
      <c r="C217" s="42">
        <v>0.39</v>
      </c>
      <c r="D217" s="42"/>
      <c r="E217" s="42"/>
      <c r="F217" s="43"/>
      <c r="G217" s="42"/>
      <c r="H217" s="43" t="s">
        <v>21</v>
      </c>
      <c r="I217" s="43"/>
      <c r="J217" s="47"/>
      <c r="K217" s="46"/>
      <c r="L217" s="46"/>
      <c r="AMJ217"/>
    </row>
    <row r="218" spans="1:1024" s="48" customFormat="1" x14ac:dyDescent="0.25">
      <c r="A218" s="42">
        <v>0.73</v>
      </c>
      <c r="B218" s="42">
        <f t="shared" si="17"/>
        <v>0.45599999999999996</v>
      </c>
      <c r="C218" s="42">
        <v>0.38</v>
      </c>
      <c r="D218" s="42"/>
      <c r="E218" s="42"/>
      <c r="F218" s="43"/>
      <c r="G218" s="42"/>
      <c r="H218" s="43" t="s">
        <v>21</v>
      </c>
      <c r="I218" s="43"/>
      <c r="J218" s="47"/>
      <c r="K218" s="46"/>
      <c r="L218" s="46"/>
      <c r="AMJ218"/>
    </row>
    <row r="219" spans="1:1024" s="48" customFormat="1" x14ac:dyDescent="0.25">
      <c r="A219" s="42">
        <v>0.72</v>
      </c>
      <c r="B219" s="42">
        <f t="shared" si="17"/>
        <v>0.44400000000000001</v>
      </c>
      <c r="C219" s="42">
        <v>0.37</v>
      </c>
      <c r="D219" s="42"/>
      <c r="E219" s="42"/>
      <c r="F219" s="43"/>
      <c r="G219" s="42"/>
      <c r="H219" s="43" t="s">
        <v>21</v>
      </c>
      <c r="I219" s="43"/>
      <c r="J219" s="47"/>
      <c r="K219" s="46"/>
      <c r="L219" s="46"/>
      <c r="AMJ219"/>
    </row>
    <row r="220" spans="1:1024" s="150" customFormat="1" x14ac:dyDescent="0.25">
      <c r="A220" s="146">
        <v>0.61</v>
      </c>
      <c r="B220" s="146">
        <f t="shared" ref="B220:B229" si="18">1.2*C220</f>
        <v>0.46799999999999997</v>
      </c>
      <c r="C220" s="146">
        <v>0.39</v>
      </c>
      <c r="D220" s="146"/>
      <c r="E220" s="146"/>
      <c r="F220" s="147" t="s">
        <v>10</v>
      </c>
      <c r="G220" s="146"/>
      <c r="H220" s="147" t="s">
        <v>21</v>
      </c>
      <c r="I220" s="147" t="s">
        <v>80</v>
      </c>
      <c r="J220" s="148">
        <v>12603321</v>
      </c>
      <c r="K220" s="149"/>
      <c r="L220" s="149"/>
      <c r="AMJ220"/>
    </row>
    <row r="221" spans="1:1024" s="150" customFormat="1" x14ac:dyDescent="0.25">
      <c r="A221" s="146">
        <v>0.55000000000000004</v>
      </c>
      <c r="B221" s="146">
        <f t="shared" si="18"/>
        <v>0.49199999999999994</v>
      </c>
      <c r="C221" s="146">
        <v>0.41</v>
      </c>
      <c r="D221" s="146"/>
      <c r="E221" s="146"/>
      <c r="F221" s="147"/>
      <c r="G221" s="146"/>
      <c r="H221" s="147" t="s">
        <v>22</v>
      </c>
      <c r="I221" s="147"/>
      <c r="J221" s="151"/>
      <c r="K221" s="149"/>
      <c r="L221" s="149"/>
      <c r="AMJ221"/>
    </row>
    <row r="222" spans="1:1024" s="150" customFormat="1" x14ac:dyDescent="0.25">
      <c r="A222" s="146">
        <v>0.69</v>
      </c>
      <c r="B222" s="146">
        <f t="shared" si="18"/>
        <v>0.58799999999999997</v>
      </c>
      <c r="C222" s="146">
        <v>0.49</v>
      </c>
      <c r="D222" s="146"/>
      <c r="E222" s="146"/>
      <c r="F222" s="147"/>
      <c r="G222" s="146"/>
      <c r="H222" s="147" t="s">
        <v>70</v>
      </c>
      <c r="I222" s="147"/>
      <c r="J222" s="151"/>
      <c r="K222" s="149"/>
      <c r="L222" s="149"/>
      <c r="AMJ222"/>
    </row>
    <row r="223" spans="1:1024" s="150" customFormat="1" x14ac:dyDescent="0.25">
      <c r="A223" s="146">
        <v>0.68</v>
      </c>
      <c r="B223" s="146">
        <f t="shared" si="18"/>
        <v>0.63600000000000001</v>
      </c>
      <c r="C223" s="146">
        <v>0.53</v>
      </c>
      <c r="D223" s="146"/>
      <c r="E223" s="146"/>
      <c r="F223" s="147"/>
      <c r="G223" s="146"/>
      <c r="H223" s="147" t="s">
        <v>81</v>
      </c>
      <c r="I223" s="147"/>
      <c r="J223" s="151"/>
      <c r="K223" s="149"/>
      <c r="L223" s="149"/>
      <c r="AMJ223"/>
    </row>
    <row r="224" spans="1:1024" s="150" customFormat="1" x14ac:dyDescent="0.25">
      <c r="A224" s="146">
        <v>0.17</v>
      </c>
      <c r="B224" s="146">
        <f t="shared" si="18"/>
        <v>0.46799999999999997</v>
      </c>
      <c r="C224" s="146">
        <v>0.39</v>
      </c>
      <c r="D224" s="146"/>
      <c r="E224" s="146"/>
      <c r="F224" s="147"/>
      <c r="G224" s="146"/>
      <c r="H224" s="147" t="s">
        <v>82</v>
      </c>
      <c r="I224" s="147"/>
      <c r="J224" s="151"/>
      <c r="K224" s="149"/>
      <c r="L224" s="149"/>
      <c r="AMJ224"/>
    </row>
    <row r="225" spans="1:1024" s="150" customFormat="1" x14ac:dyDescent="0.25">
      <c r="A225" s="146">
        <v>0.08</v>
      </c>
      <c r="B225" s="146">
        <f t="shared" si="18"/>
        <v>0.49199999999999994</v>
      </c>
      <c r="C225" s="146">
        <v>0.41</v>
      </c>
      <c r="D225" s="146"/>
      <c r="E225" s="146"/>
      <c r="F225" s="147"/>
      <c r="G225" s="146"/>
      <c r="H225" s="147" t="s">
        <v>81</v>
      </c>
      <c r="I225" s="147"/>
      <c r="J225" s="151"/>
      <c r="K225" s="149"/>
      <c r="L225" s="149"/>
      <c r="AMJ225"/>
    </row>
    <row r="226" spans="1:1024" s="150" customFormat="1" x14ac:dyDescent="0.25">
      <c r="A226" s="146">
        <v>0.6</v>
      </c>
      <c r="B226" s="146">
        <f t="shared" si="18"/>
        <v>0.49199999999999994</v>
      </c>
      <c r="C226" s="146">
        <v>0.41</v>
      </c>
      <c r="D226" s="146"/>
      <c r="E226" s="146"/>
      <c r="F226" s="147"/>
      <c r="G226" s="146"/>
      <c r="H226" s="147" t="s">
        <v>83</v>
      </c>
      <c r="I226" s="147"/>
      <c r="J226" s="151"/>
      <c r="K226" s="149"/>
      <c r="L226" s="149"/>
      <c r="AMJ226"/>
    </row>
    <row r="227" spans="1:1024" s="150" customFormat="1" x14ac:dyDescent="0.25">
      <c r="A227" s="146">
        <v>0.41</v>
      </c>
      <c r="B227" s="146">
        <f t="shared" si="18"/>
        <v>0.48</v>
      </c>
      <c r="C227" s="146">
        <v>0.4</v>
      </c>
      <c r="D227" s="146"/>
      <c r="E227" s="146"/>
      <c r="F227" s="147"/>
      <c r="G227" s="146"/>
      <c r="H227" s="147" t="s">
        <v>84</v>
      </c>
      <c r="I227" s="147"/>
      <c r="J227" s="151"/>
      <c r="K227" s="149"/>
      <c r="L227" s="149"/>
      <c r="AMJ227"/>
    </row>
    <row r="228" spans="1:1024" s="150" customFormat="1" x14ac:dyDescent="0.25">
      <c r="A228" s="146">
        <v>0.5</v>
      </c>
      <c r="B228" s="146">
        <f t="shared" si="18"/>
        <v>0.51600000000000001</v>
      </c>
      <c r="C228" s="146">
        <v>0.43</v>
      </c>
      <c r="D228" s="146"/>
      <c r="E228" s="146"/>
      <c r="F228" s="147"/>
      <c r="G228" s="146"/>
      <c r="H228" s="147" t="s">
        <v>30</v>
      </c>
      <c r="I228" s="147"/>
      <c r="J228" s="151"/>
      <c r="K228" s="149"/>
      <c r="L228" s="149"/>
      <c r="AMJ228"/>
    </row>
    <row r="229" spans="1:1024" s="150" customFormat="1" x14ac:dyDescent="0.25">
      <c r="A229" s="152">
        <v>0.67</v>
      </c>
      <c r="B229" s="152">
        <f t="shared" si="18"/>
        <v>0.55200000000000005</v>
      </c>
      <c r="C229" s="152">
        <v>0.46</v>
      </c>
      <c r="D229" s="152"/>
      <c r="E229" s="152"/>
      <c r="F229" s="153"/>
      <c r="G229" s="152"/>
      <c r="H229" s="153" t="s">
        <v>84</v>
      </c>
      <c r="I229" s="153"/>
      <c r="J229" s="154"/>
      <c r="K229" s="149"/>
      <c r="L229" s="149"/>
      <c r="AMJ229"/>
    </row>
    <row r="230" spans="1:1024" s="159" customFormat="1" x14ac:dyDescent="0.25">
      <c r="A230" s="155">
        <v>0.69</v>
      </c>
      <c r="B230" s="156">
        <f>40.65*A230/D230</f>
        <v>0.54147683397683399</v>
      </c>
      <c r="C230" s="156"/>
      <c r="D230" s="155">
        <v>51.8</v>
      </c>
      <c r="E230" s="156"/>
      <c r="F230" s="157" t="s">
        <v>85</v>
      </c>
      <c r="G230" s="156"/>
      <c r="H230" s="157" t="s">
        <v>86</v>
      </c>
      <c r="I230" s="157" t="s">
        <v>87</v>
      </c>
      <c r="J230" s="158">
        <v>22513097</v>
      </c>
      <c r="AMJ230"/>
    </row>
    <row r="231" spans="1:1024" s="159" customFormat="1" x14ac:dyDescent="0.25">
      <c r="A231" s="155">
        <v>0.62</v>
      </c>
      <c r="B231" s="156">
        <f>40.65*A231/D231</f>
        <v>0.49710059171597631</v>
      </c>
      <c r="C231" s="156"/>
      <c r="D231" s="155">
        <v>50.7</v>
      </c>
      <c r="E231" s="156"/>
      <c r="F231" s="157"/>
      <c r="G231" s="156"/>
      <c r="H231" s="157" t="s">
        <v>88</v>
      </c>
      <c r="I231" s="157"/>
      <c r="J231" s="160"/>
      <c r="AMJ231"/>
    </row>
    <row r="232" spans="1:1024" s="159" customFormat="1" x14ac:dyDescent="0.25">
      <c r="A232" s="155">
        <v>0.68</v>
      </c>
      <c r="B232" s="156">
        <f>40.65*A232/D232</f>
        <v>0.54520710059171595</v>
      </c>
      <c r="C232" s="156"/>
      <c r="D232" s="155">
        <v>50.7</v>
      </c>
      <c r="E232" s="156"/>
      <c r="F232" s="157"/>
      <c r="G232" s="156"/>
      <c r="H232" s="157" t="s">
        <v>88</v>
      </c>
      <c r="I232" s="157"/>
      <c r="J232" s="160"/>
      <c r="AMJ232"/>
    </row>
    <row r="233" spans="1:1024" s="159" customFormat="1" x14ac:dyDescent="0.25">
      <c r="A233" s="155">
        <v>0.71</v>
      </c>
      <c r="B233" s="156">
        <f>40.65*A233/D233</f>
        <v>0.52956880733944944</v>
      </c>
      <c r="C233" s="156"/>
      <c r="D233" s="155">
        <v>54.5</v>
      </c>
      <c r="E233" s="156"/>
      <c r="F233" s="157"/>
      <c r="G233" s="156"/>
      <c r="H233" s="157" t="s">
        <v>88</v>
      </c>
      <c r="I233" s="157"/>
      <c r="J233" s="160"/>
      <c r="AMJ23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261"/>
  <sheetViews>
    <sheetView topLeftCell="E94" zoomScaleNormal="100" workbookViewId="0">
      <selection activeCell="G11" sqref="G11"/>
    </sheetView>
  </sheetViews>
  <sheetFormatPr baseColWidth="10" defaultColWidth="11.88671875" defaultRowHeight="13.2" x14ac:dyDescent="0.25"/>
  <cols>
    <col min="1" max="1" width="29.109375" style="161" customWidth="1"/>
    <col min="2" max="2" width="34.77734375" style="161" customWidth="1"/>
    <col min="3" max="3" width="32.44140625" style="161" customWidth="1"/>
    <col min="4" max="6" width="30.88671875" style="161" customWidth="1"/>
    <col min="7" max="7" width="30.88671875" style="162" customWidth="1"/>
    <col min="8" max="8" width="20.33203125" style="162" customWidth="1"/>
    <col min="9" max="9" width="39" style="162" customWidth="1"/>
    <col min="10" max="10" width="34.5546875" style="163" customWidth="1"/>
    <col min="1024" max="1024" width="11.5546875" customWidth="1"/>
  </cols>
  <sheetData>
    <row r="1" spans="1:1023" s="168" customFormat="1" x14ac:dyDescent="0.25">
      <c r="A1" s="164" t="s">
        <v>0</v>
      </c>
      <c r="B1" s="165" t="s">
        <v>1</v>
      </c>
      <c r="C1" s="164" t="s">
        <v>89</v>
      </c>
      <c r="D1" s="164" t="s">
        <v>3</v>
      </c>
      <c r="E1" s="6" t="s">
        <v>4</v>
      </c>
      <c r="F1" s="6" t="s">
        <v>6</v>
      </c>
      <c r="G1" s="166" t="s">
        <v>90</v>
      </c>
      <c r="H1" s="167" t="s">
        <v>7</v>
      </c>
      <c r="I1" s="167" t="s">
        <v>8</v>
      </c>
      <c r="J1" s="7" t="s">
        <v>91</v>
      </c>
    </row>
    <row r="2" spans="1:1023" s="173" customFormat="1" x14ac:dyDescent="0.25">
      <c r="A2" s="169">
        <v>0.21</v>
      </c>
      <c r="B2" s="170">
        <f>(A2/(D2*6))*40.65</f>
        <v>0.53486842105263155</v>
      </c>
      <c r="C2" s="170"/>
      <c r="D2" s="170">
        <v>2.66</v>
      </c>
      <c r="E2" s="170"/>
      <c r="F2" s="170"/>
      <c r="G2" s="171" t="s">
        <v>74</v>
      </c>
      <c r="H2" s="171" t="s">
        <v>92</v>
      </c>
      <c r="I2" s="171" t="s">
        <v>93</v>
      </c>
      <c r="J2" s="172">
        <v>25712329</v>
      </c>
    </row>
    <row r="3" spans="1:1023" s="173" customFormat="1" x14ac:dyDescent="0.25">
      <c r="A3" s="169">
        <v>0.36</v>
      </c>
      <c r="B3" s="169">
        <f>(A3/(D3*6))*40.65</f>
        <v>0.55940366972477051</v>
      </c>
      <c r="C3" s="169"/>
      <c r="D3" s="169">
        <v>4.3600000000000003</v>
      </c>
      <c r="E3" s="169"/>
      <c r="F3" s="169"/>
      <c r="G3" s="174"/>
      <c r="H3" s="175" t="s">
        <v>92</v>
      </c>
      <c r="I3" s="174"/>
      <c r="J3" s="176"/>
    </row>
    <row r="4" spans="1:1023" s="173" customFormat="1" x14ac:dyDescent="0.25">
      <c r="A4" s="169">
        <v>0.51</v>
      </c>
      <c r="B4" s="169">
        <f>(A4/(D4*6))*40.65</f>
        <v>0.55372596153846154</v>
      </c>
      <c r="C4" s="169"/>
      <c r="D4" s="169">
        <v>6.24</v>
      </c>
      <c r="E4" s="169"/>
      <c r="F4" s="169"/>
      <c r="G4" s="174"/>
      <c r="H4" s="175" t="s">
        <v>92</v>
      </c>
      <c r="I4" s="174"/>
      <c r="J4" s="176"/>
    </row>
    <row r="5" spans="1:1023" s="122" customFormat="1" x14ac:dyDescent="0.25">
      <c r="A5" s="118">
        <v>0.2</v>
      </c>
      <c r="B5" s="118">
        <f t="shared" ref="B5:B36" si="0">C5*1.2</f>
        <v>0.40800000000000003</v>
      </c>
      <c r="C5" s="118">
        <v>0.34</v>
      </c>
      <c r="D5" s="118">
        <v>3.1</v>
      </c>
      <c r="E5" s="118">
        <v>0</v>
      </c>
      <c r="F5" s="118"/>
      <c r="G5" s="119" t="s">
        <v>74</v>
      </c>
      <c r="H5" s="119" t="s">
        <v>54</v>
      </c>
      <c r="I5" s="119" t="s">
        <v>94</v>
      </c>
      <c r="J5" s="120">
        <v>21881893</v>
      </c>
    </row>
    <row r="6" spans="1:1023" s="181" customFormat="1" x14ac:dyDescent="0.25">
      <c r="A6" s="177">
        <v>4.3652561247216101E-2</v>
      </c>
      <c r="B6" s="178">
        <f t="shared" si="0"/>
        <v>0.32552168300398682</v>
      </c>
      <c r="C6" s="178">
        <v>0.27126806916998902</v>
      </c>
      <c r="D6" s="178"/>
      <c r="E6" s="178"/>
      <c r="F6" s="178"/>
      <c r="G6" s="179"/>
      <c r="H6" s="179" t="s">
        <v>21</v>
      </c>
      <c r="I6" s="179" t="s">
        <v>95</v>
      </c>
      <c r="J6" s="180">
        <v>16461663</v>
      </c>
      <c r="AMI6" s="182"/>
    </row>
    <row r="7" spans="1:1023" s="181" customFormat="1" x14ac:dyDescent="0.25">
      <c r="A7" s="177">
        <v>4.72160356347439E-2</v>
      </c>
      <c r="B7" s="178">
        <f t="shared" si="0"/>
        <v>0.40500531967713121</v>
      </c>
      <c r="C7" s="178">
        <v>0.33750443306427602</v>
      </c>
      <c r="D7" s="178"/>
      <c r="E7" s="178"/>
      <c r="F7" s="178"/>
      <c r="G7" s="179"/>
      <c r="H7" s="179" t="s">
        <v>96</v>
      </c>
      <c r="I7" s="179"/>
      <c r="J7" s="183"/>
      <c r="AMI7" s="182"/>
    </row>
    <row r="8" spans="1:1023" s="181" customFormat="1" x14ac:dyDescent="0.25">
      <c r="A8" s="177">
        <v>4.7216035634743997E-2</v>
      </c>
      <c r="B8" s="178">
        <f t="shared" si="0"/>
        <v>0.27506901394464722</v>
      </c>
      <c r="C8" s="178">
        <v>0.22922417828720601</v>
      </c>
      <c r="D8" s="178"/>
      <c r="E8" s="178"/>
      <c r="F8" s="178"/>
      <c r="G8" s="179"/>
      <c r="H8" s="179" t="s">
        <v>96</v>
      </c>
      <c r="I8" s="179"/>
      <c r="J8" s="183"/>
      <c r="AMI8" s="182"/>
    </row>
    <row r="9" spans="1:1023" s="181" customFormat="1" x14ac:dyDescent="0.25">
      <c r="A9" s="177">
        <v>5.7906458797327399E-2</v>
      </c>
      <c r="B9" s="178">
        <f t="shared" si="0"/>
        <v>0.33925240804051437</v>
      </c>
      <c r="C9" s="178">
        <v>0.282710340033762</v>
      </c>
      <c r="D9" s="178"/>
      <c r="E9" s="178"/>
      <c r="F9" s="178"/>
      <c r="G9" s="179"/>
      <c r="H9" s="179" t="s">
        <v>21</v>
      </c>
      <c r="I9" s="179"/>
      <c r="J9" s="183"/>
      <c r="AMI9" s="182"/>
    </row>
    <row r="10" spans="1:1023" s="181" customFormat="1" x14ac:dyDescent="0.25">
      <c r="A10" s="177">
        <v>8.4632516703786201E-2</v>
      </c>
      <c r="B10" s="178">
        <f t="shared" si="0"/>
        <v>0.34302299519101198</v>
      </c>
      <c r="C10" s="178">
        <v>0.28585249599251</v>
      </c>
      <c r="D10" s="178"/>
      <c r="E10" s="178"/>
      <c r="F10" s="178"/>
      <c r="G10" s="179"/>
      <c r="H10" s="179" t="s">
        <v>96</v>
      </c>
      <c r="I10" s="179"/>
      <c r="J10" s="183"/>
      <c r="AMI10" s="182"/>
    </row>
    <row r="11" spans="1:1023" s="181" customFormat="1" x14ac:dyDescent="0.25">
      <c r="A11" s="177">
        <v>9.6213808463251699E-2</v>
      </c>
      <c r="B11" s="178">
        <f t="shared" si="0"/>
        <v>0.38274608826408363</v>
      </c>
      <c r="C11" s="178">
        <v>0.31895507355340302</v>
      </c>
      <c r="D11" s="178"/>
      <c r="E11" s="178"/>
      <c r="F11" s="178"/>
      <c r="G11" s="179"/>
      <c r="H11" s="179" t="s">
        <v>96</v>
      </c>
      <c r="I11" s="179"/>
      <c r="J11" s="183"/>
      <c r="AMI11" s="182"/>
    </row>
    <row r="12" spans="1:1023" s="181" customFormat="1" x14ac:dyDescent="0.25">
      <c r="A12" s="177">
        <v>0.110467706013363</v>
      </c>
      <c r="B12" s="178">
        <f t="shared" si="0"/>
        <v>0.43316471138978402</v>
      </c>
      <c r="C12" s="178">
        <v>0.36097059282482002</v>
      </c>
      <c r="D12" s="178"/>
      <c r="E12" s="178"/>
      <c r="F12" s="178"/>
      <c r="G12" s="179"/>
      <c r="H12" s="179" t="s">
        <v>21</v>
      </c>
      <c r="I12" s="179"/>
      <c r="J12" s="183"/>
      <c r="AMI12" s="182"/>
    </row>
    <row r="13" spans="1:1023" s="181" customFormat="1" x14ac:dyDescent="0.25">
      <c r="A13" s="177">
        <v>0.114031180400891</v>
      </c>
      <c r="B13" s="178">
        <f t="shared" si="0"/>
        <v>0.38806236080178241</v>
      </c>
      <c r="C13" s="178">
        <v>0.32338530066815202</v>
      </c>
      <c r="D13" s="178"/>
      <c r="E13" s="178"/>
      <c r="F13" s="178"/>
      <c r="G13" s="179"/>
      <c r="H13" s="179" t="s">
        <v>96</v>
      </c>
      <c r="I13" s="179"/>
      <c r="J13" s="183"/>
      <c r="AMI13" s="182"/>
    </row>
    <row r="14" spans="1:1023" s="181" customFormat="1" x14ac:dyDescent="0.25">
      <c r="A14" s="177">
        <v>0.121158129175947</v>
      </c>
      <c r="B14" s="178">
        <f t="shared" si="0"/>
        <v>0.42397230930730678</v>
      </c>
      <c r="C14" s="178">
        <v>0.35331025775608899</v>
      </c>
      <c r="D14" s="178"/>
      <c r="E14" s="178"/>
      <c r="F14" s="178"/>
      <c r="G14" s="179"/>
      <c r="H14" s="179" t="s">
        <v>96</v>
      </c>
      <c r="I14" s="179"/>
      <c r="J14" s="183"/>
      <c r="AMI14" s="182"/>
    </row>
    <row r="15" spans="1:1023" s="181" customFormat="1" x14ac:dyDescent="0.25">
      <c r="A15" s="177">
        <v>0.18797327394209401</v>
      </c>
      <c r="B15" s="178">
        <f t="shared" si="0"/>
        <v>0.44601024215170321</v>
      </c>
      <c r="C15" s="178">
        <v>0.371675201793086</v>
      </c>
      <c r="D15" s="178"/>
      <c r="E15" s="178"/>
      <c r="F15" s="178"/>
      <c r="G15" s="179"/>
      <c r="H15" s="179" t="s">
        <v>21</v>
      </c>
      <c r="I15" s="179"/>
      <c r="J15" s="183"/>
      <c r="AMI15" s="182"/>
    </row>
    <row r="16" spans="1:1023" s="181" customFormat="1" x14ac:dyDescent="0.25">
      <c r="A16" s="177">
        <v>0.205790645879733</v>
      </c>
      <c r="B16" s="178">
        <f t="shared" si="0"/>
        <v>0.44979785226901919</v>
      </c>
      <c r="C16" s="178">
        <v>0.37483154355751602</v>
      </c>
      <c r="D16" s="178"/>
      <c r="E16" s="178"/>
      <c r="F16" s="178"/>
      <c r="G16" s="179"/>
      <c r="H16" s="179" t="s">
        <v>96</v>
      </c>
      <c r="I16" s="179"/>
      <c r="J16" s="183"/>
      <c r="AMI16" s="182"/>
    </row>
    <row r="17" spans="1:1023" s="181" customFormat="1" x14ac:dyDescent="0.25">
      <c r="A17" s="177">
        <v>0.21202672605790701</v>
      </c>
      <c r="B17" s="178">
        <f t="shared" si="0"/>
        <v>0.45819357950434803</v>
      </c>
      <c r="C17" s="178">
        <v>0.38182798292029002</v>
      </c>
      <c r="D17" s="178"/>
      <c r="E17" s="178"/>
      <c r="F17" s="178"/>
      <c r="G17" s="179"/>
      <c r="H17" s="179" t="s">
        <v>96</v>
      </c>
      <c r="I17" s="179"/>
      <c r="J17" s="183"/>
      <c r="AMI17" s="182"/>
    </row>
    <row r="18" spans="1:1023" s="181" customFormat="1" x14ac:dyDescent="0.25">
      <c r="A18" s="177">
        <v>0.28596881959910903</v>
      </c>
      <c r="B18" s="178">
        <f t="shared" si="0"/>
        <v>0.45117330798802674</v>
      </c>
      <c r="C18" s="178">
        <v>0.37597775665668898</v>
      </c>
      <c r="D18" s="178"/>
      <c r="E18" s="178"/>
      <c r="F18" s="178"/>
      <c r="G18" s="179"/>
      <c r="H18" s="179" t="s">
        <v>21</v>
      </c>
      <c r="I18" s="179"/>
      <c r="J18" s="183"/>
      <c r="AMI18" s="182"/>
    </row>
    <row r="19" spans="1:1023" s="181" customFormat="1" x14ac:dyDescent="0.25">
      <c r="A19" s="177">
        <v>0.30111358574610197</v>
      </c>
      <c r="B19" s="178">
        <f t="shared" si="0"/>
        <v>0.46031634346672679</v>
      </c>
      <c r="C19" s="178">
        <v>0.38359695288893902</v>
      </c>
      <c r="D19" s="178"/>
      <c r="E19" s="178"/>
      <c r="F19" s="178"/>
      <c r="G19" s="179"/>
      <c r="H19" s="179" t="s">
        <v>96</v>
      </c>
      <c r="I19" s="179"/>
      <c r="J19" s="183"/>
      <c r="AMI19" s="182"/>
    </row>
    <row r="20" spans="1:1023" s="181" customFormat="1" x14ac:dyDescent="0.25">
      <c r="A20" s="177">
        <v>0.315367483296214</v>
      </c>
      <c r="B20" s="178">
        <f t="shared" si="0"/>
        <v>0.45723178187905195</v>
      </c>
      <c r="C20" s="178">
        <v>0.38102648489920998</v>
      </c>
      <c r="D20" s="178"/>
      <c r="E20" s="178"/>
      <c r="F20" s="178"/>
      <c r="G20" s="179"/>
      <c r="H20" s="179" t="s">
        <v>96</v>
      </c>
      <c r="I20" s="179"/>
      <c r="J20" s="183"/>
      <c r="AMI20" s="182"/>
    </row>
    <row r="21" spans="1:1023" s="181" customFormat="1" x14ac:dyDescent="0.25">
      <c r="A21" s="177">
        <v>0.39821826280623601</v>
      </c>
      <c r="B21" s="178">
        <f t="shared" si="0"/>
        <v>0.47541741733221721</v>
      </c>
      <c r="C21" s="178">
        <v>0.39618118111018102</v>
      </c>
      <c r="D21" s="178"/>
      <c r="E21" s="178"/>
      <c r="F21" s="178"/>
      <c r="G21" s="179"/>
      <c r="H21" s="179" t="s">
        <v>21</v>
      </c>
      <c r="I21" s="179"/>
      <c r="J21" s="183"/>
      <c r="AMI21" s="182"/>
    </row>
    <row r="22" spans="1:1023" s="181" customFormat="1" x14ac:dyDescent="0.25">
      <c r="A22" s="177">
        <v>0.405345211581292</v>
      </c>
      <c r="B22" s="178">
        <f t="shared" si="0"/>
        <v>0.48228277985048157</v>
      </c>
      <c r="C22" s="178">
        <v>0.40190231654206798</v>
      </c>
      <c r="D22" s="178"/>
      <c r="E22" s="178"/>
      <c r="F22" s="178"/>
      <c r="G22" s="179"/>
      <c r="H22" s="179" t="s">
        <v>96</v>
      </c>
      <c r="I22" s="179"/>
      <c r="J22" s="183"/>
      <c r="AMI22" s="182"/>
    </row>
    <row r="23" spans="1:1023" s="181" customFormat="1" x14ac:dyDescent="0.25">
      <c r="A23" s="177">
        <v>0.40890868596882002</v>
      </c>
      <c r="B23" s="178">
        <f t="shared" si="0"/>
        <v>0.47004667130069638</v>
      </c>
      <c r="C23" s="178">
        <v>0.391705559417247</v>
      </c>
      <c r="D23" s="178"/>
      <c r="E23" s="178"/>
      <c r="F23" s="178"/>
      <c r="G23" s="179"/>
      <c r="H23" s="179" t="s">
        <v>96</v>
      </c>
      <c r="I23" s="179"/>
      <c r="J23" s="183"/>
      <c r="AMI23" s="182"/>
    </row>
    <row r="24" spans="1:1023" s="181" customFormat="1" x14ac:dyDescent="0.25">
      <c r="A24" s="177">
        <v>0.51224944320712695</v>
      </c>
      <c r="B24" s="178">
        <f t="shared" si="0"/>
        <v>0.50271544692380754</v>
      </c>
      <c r="C24" s="178">
        <v>0.41892953910317299</v>
      </c>
      <c r="D24" s="178"/>
      <c r="E24" s="178"/>
      <c r="F24" s="178"/>
      <c r="G24" s="179"/>
      <c r="H24" s="179" t="s">
        <v>21</v>
      </c>
      <c r="I24" s="179"/>
      <c r="J24" s="183"/>
      <c r="AMI24" s="182"/>
    </row>
    <row r="25" spans="1:1023" s="181" customFormat="1" x14ac:dyDescent="0.25">
      <c r="A25" s="177">
        <v>0.54788418708240505</v>
      </c>
      <c r="B25" s="178">
        <f t="shared" si="0"/>
        <v>0.50264735505653035</v>
      </c>
      <c r="C25" s="178">
        <v>0.41887279588044202</v>
      </c>
      <c r="D25" s="178"/>
      <c r="E25" s="178"/>
      <c r="F25" s="178"/>
      <c r="G25" s="179"/>
      <c r="H25" s="179" t="s">
        <v>96</v>
      </c>
      <c r="I25" s="179"/>
      <c r="J25" s="183"/>
      <c r="AMI25" s="182"/>
    </row>
    <row r="26" spans="1:1023" s="181" customFormat="1" x14ac:dyDescent="0.25">
      <c r="A26" s="177">
        <v>0.58708240534521206</v>
      </c>
      <c r="B26" s="178">
        <f t="shared" si="0"/>
        <v>0.49798646674137842</v>
      </c>
      <c r="C26" s="178">
        <v>0.41498872228448203</v>
      </c>
      <c r="D26" s="178"/>
      <c r="E26" s="178"/>
      <c r="F26" s="178"/>
      <c r="G26" s="179"/>
      <c r="H26" s="179" t="s">
        <v>96</v>
      </c>
      <c r="I26" s="179"/>
      <c r="J26" s="183"/>
      <c r="AMI26" s="182"/>
    </row>
    <row r="27" spans="1:1023" s="181" customFormat="1" x14ac:dyDescent="0.25">
      <c r="A27" s="177">
        <v>0.69220489977728294</v>
      </c>
      <c r="B27" s="178">
        <f t="shared" si="0"/>
        <v>0.45039706070106234</v>
      </c>
      <c r="C27" s="178">
        <v>0.37533088391755198</v>
      </c>
      <c r="D27" s="178"/>
      <c r="E27" s="178"/>
      <c r="F27" s="178"/>
      <c r="G27" s="179"/>
      <c r="H27" s="179" t="s">
        <v>96</v>
      </c>
      <c r="I27" s="179"/>
      <c r="J27" s="183"/>
      <c r="AMI27" s="182"/>
    </row>
    <row r="28" spans="1:1023" s="187" customFormat="1" x14ac:dyDescent="0.25">
      <c r="A28" s="184">
        <v>0.24</v>
      </c>
      <c r="B28" s="184">
        <f t="shared" si="0"/>
        <v>0.48</v>
      </c>
      <c r="C28" s="184">
        <v>0.4</v>
      </c>
      <c r="D28" s="184"/>
      <c r="E28" s="184"/>
      <c r="F28" s="184"/>
      <c r="G28" s="185"/>
      <c r="H28" s="185" t="s">
        <v>21</v>
      </c>
      <c r="I28" s="185" t="s">
        <v>97</v>
      </c>
      <c r="J28" s="186">
        <v>21122111</v>
      </c>
    </row>
    <row r="29" spans="1:1023" s="187" customFormat="1" x14ac:dyDescent="0.25">
      <c r="A29" s="184">
        <v>0.3</v>
      </c>
      <c r="B29" s="184">
        <f t="shared" si="0"/>
        <v>0.49199999999999994</v>
      </c>
      <c r="C29" s="184">
        <v>0.41</v>
      </c>
      <c r="D29" s="184"/>
      <c r="E29" s="184"/>
      <c r="F29" s="184"/>
      <c r="G29" s="185"/>
      <c r="H29" s="185" t="s">
        <v>21</v>
      </c>
      <c r="I29" s="185"/>
      <c r="J29" s="188"/>
    </row>
    <row r="30" spans="1:1023" s="187" customFormat="1" x14ac:dyDescent="0.25">
      <c r="A30" s="184">
        <v>0.4</v>
      </c>
      <c r="B30" s="184">
        <f t="shared" si="0"/>
        <v>0.504</v>
      </c>
      <c r="C30" s="184">
        <v>0.42</v>
      </c>
      <c r="D30" s="184"/>
      <c r="E30" s="184"/>
      <c r="F30" s="184"/>
      <c r="G30" s="185"/>
      <c r="H30" s="185" t="s">
        <v>21</v>
      </c>
      <c r="I30" s="185"/>
      <c r="J30" s="188"/>
    </row>
    <row r="31" spans="1:1023" s="187" customFormat="1" x14ac:dyDescent="0.25">
      <c r="A31" s="184">
        <v>0.51</v>
      </c>
      <c r="B31" s="184">
        <f t="shared" si="0"/>
        <v>0.49199999999999994</v>
      </c>
      <c r="C31" s="184">
        <v>0.41</v>
      </c>
      <c r="D31" s="184"/>
      <c r="E31" s="184"/>
      <c r="F31" s="184"/>
      <c r="G31" s="185"/>
      <c r="H31" s="185" t="s">
        <v>21</v>
      </c>
      <c r="I31" s="185"/>
      <c r="J31" s="188"/>
    </row>
    <row r="32" spans="1:1023" s="192" customFormat="1" x14ac:dyDescent="0.25">
      <c r="A32" s="189">
        <v>0.110210009944101</v>
      </c>
      <c r="B32" s="189">
        <f t="shared" si="0"/>
        <v>0.49817754617467802</v>
      </c>
      <c r="C32" s="189">
        <v>0.41514795514556502</v>
      </c>
      <c r="D32" s="189"/>
      <c r="E32" s="189"/>
      <c r="F32" s="189"/>
      <c r="G32" s="190"/>
      <c r="H32" s="190" t="s">
        <v>21</v>
      </c>
      <c r="I32" s="190" t="s">
        <v>98</v>
      </c>
      <c r="J32" s="191">
        <v>21726468</v>
      </c>
      <c r="L32" s="193"/>
    </row>
    <row r="33" spans="1:10" s="192" customFormat="1" x14ac:dyDescent="0.25">
      <c r="A33" s="189">
        <v>0.12026775788707</v>
      </c>
      <c r="B33" s="189">
        <f t="shared" si="0"/>
        <v>0.48397168749816838</v>
      </c>
      <c r="C33" s="189">
        <v>0.40330973958180699</v>
      </c>
      <c r="D33" s="189"/>
      <c r="E33" s="189"/>
      <c r="F33" s="189"/>
      <c r="G33" s="190"/>
      <c r="H33" s="190" t="s">
        <v>21</v>
      </c>
      <c r="I33" s="190"/>
      <c r="J33" s="194"/>
    </row>
    <row r="34" spans="1:10" s="192" customFormat="1" x14ac:dyDescent="0.25">
      <c r="A34" s="189">
        <v>0.130339711688716</v>
      </c>
      <c r="B34" s="189">
        <f t="shared" si="0"/>
        <v>0.48398305218510956</v>
      </c>
      <c r="C34" s="189">
        <v>0.40331921015425798</v>
      </c>
      <c r="D34" s="189"/>
      <c r="E34" s="189"/>
      <c r="F34" s="189"/>
      <c r="G34" s="190"/>
      <c r="H34" s="190" t="s">
        <v>21</v>
      </c>
      <c r="I34" s="190"/>
      <c r="J34" s="194"/>
    </row>
    <row r="35" spans="1:10" s="192" customFormat="1" x14ac:dyDescent="0.25">
      <c r="A35" s="189">
        <v>0.14005195285458799</v>
      </c>
      <c r="B35" s="189">
        <f t="shared" si="0"/>
        <v>0.48399401099037359</v>
      </c>
      <c r="C35" s="189">
        <v>0.40332834249197802</v>
      </c>
      <c r="D35" s="189"/>
      <c r="E35" s="189"/>
      <c r="F35" s="189"/>
      <c r="G35" s="190"/>
      <c r="H35" s="190" t="s">
        <v>21</v>
      </c>
      <c r="I35" s="190"/>
      <c r="J35" s="194"/>
    </row>
    <row r="36" spans="1:10" s="192" customFormat="1" x14ac:dyDescent="0.25">
      <c r="A36" s="189">
        <v>0.15012593606461599</v>
      </c>
      <c r="B36" s="189">
        <f t="shared" si="0"/>
        <v>0.48603640758637917</v>
      </c>
      <c r="C36" s="189">
        <v>0.40503033965531599</v>
      </c>
      <c r="D36" s="189"/>
      <c r="E36" s="189"/>
      <c r="F36" s="189"/>
      <c r="G36" s="190"/>
      <c r="H36" s="190" t="s">
        <v>21</v>
      </c>
      <c r="I36" s="190"/>
      <c r="J36" s="194"/>
    </row>
    <row r="37" spans="1:10" s="192" customFormat="1" x14ac:dyDescent="0.25">
      <c r="A37" s="189">
        <v>0.16019890457045299</v>
      </c>
      <c r="B37" s="189">
        <f t="shared" ref="B37:B68" si="1">C37*1.2</f>
        <v>0.48706328822785316</v>
      </c>
      <c r="C37" s="189">
        <v>0.40588607352321099</v>
      </c>
      <c r="D37" s="189"/>
      <c r="E37" s="189"/>
      <c r="F37" s="189"/>
      <c r="G37" s="190"/>
      <c r="H37" s="190" t="s">
        <v>21</v>
      </c>
      <c r="I37" s="190"/>
      <c r="J37" s="194"/>
    </row>
    <row r="38" spans="1:10" s="192" customFormat="1" x14ac:dyDescent="0.25">
      <c r="A38" s="189">
        <v>0.16991672660937701</v>
      </c>
      <c r="B38" s="189">
        <f t="shared" si="1"/>
        <v>0.49265958478304517</v>
      </c>
      <c r="C38" s="189">
        <v>0.41054965398587101</v>
      </c>
      <c r="D38" s="189"/>
      <c r="E38" s="189"/>
      <c r="F38" s="189"/>
      <c r="G38" s="190"/>
      <c r="H38" s="190" t="s">
        <v>21</v>
      </c>
      <c r="I38" s="190"/>
      <c r="J38" s="194"/>
    </row>
    <row r="39" spans="1:10" s="192" customFormat="1" x14ac:dyDescent="0.25">
      <c r="A39" s="189">
        <v>0.17999172452359599</v>
      </c>
      <c r="B39" s="189">
        <f t="shared" si="1"/>
        <v>0.49571749733358356</v>
      </c>
      <c r="C39" s="189">
        <v>0.41309791444465299</v>
      </c>
      <c r="D39" s="189"/>
      <c r="E39" s="189"/>
      <c r="F39" s="189"/>
      <c r="G39" s="190"/>
      <c r="H39" s="190" t="s">
        <v>21</v>
      </c>
      <c r="I39" s="190"/>
      <c r="J39" s="194"/>
    </row>
    <row r="40" spans="1:10" s="192" customFormat="1" x14ac:dyDescent="0.25">
      <c r="A40" s="189">
        <v>0.20013208066221799</v>
      </c>
      <c r="B40" s="189">
        <f t="shared" si="1"/>
        <v>0.4921859208666024</v>
      </c>
      <c r="C40" s="189">
        <v>0.41015493405550202</v>
      </c>
      <c r="D40" s="189"/>
      <c r="E40" s="189"/>
      <c r="F40" s="189"/>
      <c r="G40" s="190"/>
      <c r="H40" s="190" t="s">
        <v>21</v>
      </c>
      <c r="I40" s="190"/>
      <c r="J40" s="194"/>
    </row>
    <row r="41" spans="1:10" s="192" customFormat="1" x14ac:dyDescent="0.25">
      <c r="A41" s="189">
        <v>0.19006317097314601</v>
      </c>
      <c r="B41" s="189">
        <f t="shared" si="1"/>
        <v>0.49522110404325842</v>
      </c>
      <c r="C41" s="189">
        <v>0.41268425336938203</v>
      </c>
      <c r="D41" s="189"/>
      <c r="E41" s="189"/>
      <c r="F41" s="189"/>
      <c r="G41" s="190"/>
      <c r="H41" s="190" t="s">
        <v>21</v>
      </c>
      <c r="I41" s="190"/>
      <c r="J41" s="194"/>
    </row>
    <row r="42" spans="1:10" s="192" customFormat="1" x14ac:dyDescent="0.25">
      <c r="A42" s="189">
        <v>0.21019185801356999</v>
      </c>
      <c r="B42" s="189">
        <f t="shared" si="1"/>
        <v>0.48001109409915721</v>
      </c>
      <c r="C42" s="189">
        <v>0.40000924508263103</v>
      </c>
      <c r="D42" s="189"/>
      <c r="E42" s="189"/>
      <c r="F42" s="189"/>
      <c r="G42" s="190"/>
      <c r="H42" s="190" t="s">
        <v>21</v>
      </c>
      <c r="I42" s="190"/>
      <c r="J42" s="194"/>
    </row>
    <row r="43" spans="1:10" s="192" customFormat="1" x14ac:dyDescent="0.25">
      <c r="A43" s="189">
        <v>0.22025772359006901</v>
      </c>
      <c r="B43" s="189">
        <f t="shared" si="1"/>
        <v>0.47392936305890521</v>
      </c>
      <c r="C43" s="189">
        <v>0.39494113588242102</v>
      </c>
      <c r="D43" s="189"/>
      <c r="E43" s="189"/>
      <c r="F43" s="189"/>
      <c r="G43" s="190"/>
      <c r="H43" s="190" t="s">
        <v>21</v>
      </c>
      <c r="I43" s="190"/>
      <c r="J43" s="194"/>
    </row>
    <row r="44" spans="1:10" s="192" customFormat="1" x14ac:dyDescent="0.25">
      <c r="A44" s="189">
        <v>0.22996895005175</v>
      </c>
      <c r="B44" s="189">
        <f t="shared" si="1"/>
        <v>0.47292480590963759</v>
      </c>
      <c r="C44" s="189">
        <v>0.39410400492469799</v>
      </c>
      <c r="D44" s="189"/>
      <c r="E44" s="189"/>
      <c r="F44" s="189"/>
      <c r="G44" s="190"/>
      <c r="H44" s="190" t="s">
        <v>21</v>
      </c>
      <c r="I44" s="190"/>
      <c r="J44" s="194"/>
    </row>
    <row r="45" spans="1:10" s="192" customFormat="1" x14ac:dyDescent="0.25">
      <c r="A45" s="189">
        <v>0.240042425909682</v>
      </c>
      <c r="B45" s="189">
        <f t="shared" si="1"/>
        <v>0.47445944452837679</v>
      </c>
      <c r="C45" s="189">
        <v>0.395382870440314</v>
      </c>
      <c r="D45" s="189"/>
      <c r="E45" s="189"/>
      <c r="F45" s="189"/>
      <c r="G45" s="190"/>
      <c r="H45" s="190" t="s">
        <v>21</v>
      </c>
      <c r="I45" s="190"/>
      <c r="J45" s="194"/>
    </row>
    <row r="46" spans="1:10" s="192" customFormat="1" x14ac:dyDescent="0.25">
      <c r="A46" s="189">
        <v>0.25011742382390101</v>
      </c>
      <c r="B46" s="189">
        <f t="shared" si="1"/>
        <v>0.47751735707891518</v>
      </c>
      <c r="C46" s="189">
        <v>0.39793113089909599</v>
      </c>
      <c r="D46" s="189"/>
      <c r="E46" s="189"/>
      <c r="F46" s="189"/>
      <c r="G46" s="190"/>
      <c r="H46" s="190" t="s">
        <v>21</v>
      </c>
      <c r="I46" s="190"/>
      <c r="J46" s="194"/>
    </row>
    <row r="47" spans="1:10" s="192" customFormat="1" x14ac:dyDescent="0.25">
      <c r="A47" s="189">
        <v>0.26019445114650303</v>
      </c>
      <c r="B47" s="189">
        <f t="shared" si="1"/>
        <v>0.4826063015385168</v>
      </c>
      <c r="C47" s="189">
        <v>0.402171917948764</v>
      </c>
      <c r="D47" s="189"/>
      <c r="E47" s="189"/>
      <c r="F47" s="189"/>
      <c r="G47" s="190"/>
      <c r="H47" s="190" t="s">
        <v>21</v>
      </c>
      <c r="I47" s="190"/>
      <c r="J47" s="194"/>
    </row>
    <row r="48" spans="1:10" s="192" customFormat="1" x14ac:dyDescent="0.25">
      <c r="A48" s="189">
        <v>0.27026792700443503</v>
      </c>
      <c r="B48" s="189">
        <f t="shared" si="1"/>
        <v>0.48414094015725717</v>
      </c>
      <c r="C48" s="189">
        <v>0.40345078346438101</v>
      </c>
      <c r="D48" s="189"/>
      <c r="E48" s="189"/>
      <c r="F48" s="189"/>
      <c r="G48" s="190"/>
      <c r="H48" s="190" t="s">
        <v>21</v>
      </c>
      <c r="I48" s="190"/>
      <c r="J48" s="194"/>
    </row>
    <row r="49" spans="1:10" s="192" customFormat="1" x14ac:dyDescent="0.25">
      <c r="A49" s="189">
        <v>0.28034444697494099</v>
      </c>
      <c r="B49" s="189">
        <f t="shared" si="1"/>
        <v>0.48872212663959241</v>
      </c>
      <c r="C49" s="189">
        <v>0.40726843886632702</v>
      </c>
      <c r="D49" s="189"/>
      <c r="E49" s="189"/>
      <c r="F49" s="189"/>
      <c r="G49" s="190"/>
      <c r="H49" s="190" t="s">
        <v>21</v>
      </c>
      <c r="I49" s="190"/>
      <c r="J49" s="194"/>
    </row>
    <row r="50" spans="1:10" s="192" customFormat="1" x14ac:dyDescent="0.25">
      <c r="A50" s="189">
        <v>0.29005770284500498</v>
      </c>
      <c r="B50" s="189">
        <f t="shared" si="1"/>
        <v>0.48974860139939042</v>
      </c>
      <c r="C50" s="189">
        <v>0.40812383449949202</v>
      </c>
      <c r="D50" s="189"/>
      <c r="E50" s="189"/>
      <c r="F50" s="189"/>
      <c r="G50" s="190"/>
      <c r="H50" s="190" t="s">
        <v>21</v>
      </c>
      <c r="I50" s="190"/>
      <c r="J50" s="194"/>
    </row>
    <row r="51" spans="1:10" s="192" customFormat="1" x14ac:dyDescent="0.25">
      <c r="A51" s="189">
        <v>0.30013016399874598</v>
      </c>
      <c r="B51" s="189">
        <f t="shared" si="1"/>
        <v>0.49026772406359681</v>
      </c>
      <c r="C51" s="189">
        <v>0.40855643671966402</v>
      </c>
      <c r="D51" s="189"/>
      <c r="E51" s="189"/>
      <c r="F51" s="189"/>
      <c r="G51" s="190"/>
      <c r="H51" s="190" t="s">
        <v>21</v>
      </c>
      <c r="I51" s="190"/>
      <c r="J51" s="194"/>
    </row>
    <row r="52" spans="1:10" s="192" customFormat="1" x14ac:dyDescent="0.25">
      <c r="A52" s="189">
        <v>0.31020465456086999</v>
      </c>
      <c r="B52" s="189">
        <f t="shared" si="1"/>
        <v>0.49281787863686877</v>
      </c>
      <c r="C52" s="189">
        <v>0.41068156553072399</v>
      </c>
      <c r="D52" s="189"/>
      <c r="E52" s="189"/>
      <c r="F52" s="189"/>
      <c r="G52" s="190"/>
      <c r="H52" s="190" t="s">
        <v>21</v>
      </c>
      <c r="I52" s="190"/>
      <c r="J52" s="194"/>
    </row>
    <row r="53" spans="1:10" s="192" customFormat="1" x14ac:dyDescent="0.25">
      <c r="A53" s="189">
        <v>0.32027762306670698</v>
      </c>
      <c r="B53" s="189">
        <f t="shared" si="1"/>
        <v>0.49384475927834276</v>
      </c>
      <c r="C53" s="189">
        <v>0.41153729939861899</v>
      </c>
      <c r="D53" s="189"/>
      <c r="E53" s="189"/>
      <c r="F53" s="189"/>
      <c r="G53" s="190"/>
      <c r="H53" s="190" t="s">
        <v>21</v>
      </c>
      <c r="I53" s="190"/>
      <c r="J53" s="194"/>
    </row>
    <row r="54" spans="1:10" s="192" customFormat="1" x14ac:dyDescent="0.25">
      <c r="A54" s="189">
        <v>0.33035160627673499</v>
      </c>
      <c r="B54" s="189">
        <f t="shared" si="1"/>
        <v>0.4958871558743484</v>
      </c>
      <c r="C54" s="189">
        <v>0.41323929656195701</v>
      </c>
      <c r="D54" s="189"/>
      <c r="E54" s="189"/>
      <c r="F54" s="189"/>
      <c r="G54" s="190"/>
      <c r="H54" s="190" t="s">
        <v>21</v>
      </c>
      <c r="I54" s="190"/>
      <c r="J54" s="194"/>
    </row>
    <row r="55" spans="1:10" s="192" customFormat="1" x14ac:dyDescent="0.25">
      <c r="A55" s="189">
        <v>0.34042609683885799</v>
      </c>
      <c r="B55" s="189">
        <f t="shared" si="1"/>
        <v>0.49843731044762035</v>
      </c>
      <c r="C55" s="189">
        <v>0.41536442537301699</v>
      </c>
      <c r="D55" s="189"/>
      <c r="E55" s="189"/>
      <c r="F55" s="189"/>
      <c r="G55" s="190"/>
      <c r="H55" s="190" t="s">
        <v>21</v>
      </c>
      <c r="I55" s="190"/>
      <c r="J55" s="194"/>
    </row>
    <row r="56" spans="1:10" s="192" customFormat="1" x14ac:dyDescent="0.25">
      <c r="A56" s="189">
        <v>0.35013935270892199</v>
      </c>
      <c r="B56" s="189">
        <f t="shared" si="1"/>
        <v>0.49946378520741719</v>
      </c>
      <c r="C56" s="189">
        <v>0.41621982100618099</v>
      </c>
      <c r="D56" s="189"/>
      <c r="E56" s="189"/>
      <c r="F56" s="189"/>
      <c r="G56" s="190"/>
      <c r="H56" s="190" t="s">
        <v>21</v>
      </c>
      <c r="I56" s="190"/>
      <c r="J56" s="194"/>
    </row>
    <row r="57" spans="1:10" s="192" customFormat="1" x14ac:dyDescent="0.25">
      <c r="A57" s="189">
        <v>0.360213843271045</v>
      </c>
      <c r="B57" s="189">
        <f t="shared" si="1"/>
        <v>0.5020139397806892</v>
      </c>
      <c r="C57" s="189">
        <v>0.41834494981724102</v>
      </c>
      <c r="D57" s="189"/>
      <c r="E57" s="189"/>
      <c r="F57" s="189"/>
      <c r="G57" s="190"/>
      <c r="H57" s="190" t="s">
        <v>21</v>
      </c>
      <c r="I57" s="190"/>
      <c r="J57" s="194"/>
    </row>
    <row r="58" spans="1:10" s="192" customFormat="1" x14ac:dyDescent="0.25">
      <c r="A58" s="189">
        <v>0.37028934853736001</v>
      </c>
      <c r="B58" s="189">
        <f t="shared" si="1"/>
        <v>0.50557961030849274</v>
      </c>
      <c r="C58" s="189">
        <v>0.42131634192374401</v>
      </c>
      <c r="D58" s="189"/>
      <c r="E58" s="189"/>
      <c r="F58" s="189"/>
      <c r="G58" s="190"/>
      <c r="H58" s="190" t="s">
        <v>21</v>
      </c>
      <c r="I58" s="190"/>
      <c r="J58" s="194"/>
    </row>
    <row r="59" spans="1:10" s="192" customFormat="1" x14ac:dyDescent="0.25">
      <c r="A59" s="189">
        <v>0.38036383909948401</v>
      </c>
      <c r="B59" s="189">
        <f t="shared" si="1"/>
        <v>0.50812976488176476</v>
      </c>
      <c r="C59" s="189">
        <v>0.42344147073480398</v>
      </c>
      <c r="D59" s="189"/>
      <c r="E59" s="189"/>
      <c r="F59" s="189"/>
      <c r="G59" s="190"/>
      <c r="H59" s="190" t="s">
        <v>21</v>
      </c>
      <c r="I59" s="190"/>
      <c r="J59" s="194"/>
    </row>
    <row r="60" spans="1:10" s="192" customFormat="1" x14ac:dyDescent="0.25">
      <c r="A60" s="189">
        <v>0.390073543504878</v>
      </c>
      <c r="B60" s="189">
        <f t="shared" si="1"/>
        <v>0.50560193380069918</v>
      </c>
      <c r="C60" s="189">
        <v>0.42133494483391598</v>
      </c>
      <c r="D60" s="189"/>
      <c r="E60" s="189"/>
      <c r="F60" s="189"/>
      <c r="G60" s="190"/>
      <c r="H60" s="190" t="s">
        <v>21</v>
      </c>
      <c r="I60" s="190"/>
      <c r="J60" s="194"/>
    </row>
    <row r="61" spans="1:10" s="192" customFormat="1" x14ac:dyDescent="0.25">
      <c r="A61" s="189">
        <v>0.40014600465861999</v>
      </c>
      <c r="B61" s="189">
        <f t="shared" si="1"/>
        <v>0.50612105646490557</v>
      </c>
      <c r="C61" s="189">
        <v>0.42176754705408798</v>
      </c>
      <c r="D61" s="189"/>
      <c r="E61" s="189"/>
      <c r="F61" s="189"/>
      <c r="G61" s="190"/>
      <c r="H61" s="190" t="s">
        <v>21</v>
      </c>
      <c r="I61" s="190"/>
      <c r="J61" s="194"/>
    </row>
    <row r="62" spans="1:10" s="192" customFormat="1" x14ac:dyDescent="0.25">
      <c r="A62" s="189">
        <v>0.41021643640397798</v>
      </c>
      <c r="B62" s="189">
        <f t="shared" si="1"/>
        <v>0.50460914722004879</v>
      </c>
      <c r="C62" s="189">
        <v>0.42050762268337399</v>
      </c>
      <c r="D62" s="189"/>
      <c r="E62" s="189"/>
      <c r="F62" s="189"/>
      <c r="G62" s="190"/>
      <c r="H62" s="190" t="s">
        <v>21</v>
      </c>
      <c r="I62" s="190"/>
      <c r="J62" s="194"/>
    </row>
    <row r="63" spans="1:10" s="192" customFormat="1" x14ac:dyDescent="0.25">
      <c r="A63" s="189">
        <v>0.42028889755771998</v>
      </c>
      <c r="B63" s="189">
        <f t="shared" si="1"/>
        <v>0.50512826988425641</v>
      </c>
      <c r="C63" s="189">
        <v>0.42094022490354699</v>
      </c>
      <c r="D63" s="189"/>
      <c r="E63" s="189"/>
      <c r="F63" s="189"/>
      <c r="G63" s="190"/>
      <c r="H63" s="190" t="s">
        <v>21</v>
      </c>
      <c r="I63" s="190"/>
      <c r="J63" s="194"/>
    </row>
    <row r="64" spans="1:10" s="192" customFormat="1" x14ac:dyDescent="0.25">
      <c r="A64" s="189">
        <v>0.43035831459888702</v>
      </c>
      <c r="B64" s="189">
        <f t="shared" si="1"/>
        <v>0.50260084468486677</v>
      </c>
      <c r="C64" s="189">
        <v>0.41883403723738899</v>
      </c>
      <c r="D64" s="189"/>
      <c r="E64" s="189"/>
      <c r="F64" s="189"/>
      <c r="G64" s="190"/>
      <c r="H64" s="190" t="s">
        <v>21</v>
      </c>
      <c r="I64" s="190"/>
      <c r="J64" s="194"/>
    </row>
    <row r="65" spans="1:10" s="192" customFormat="1" x14ac:dyDescent="0.25">
      <c r="A65" s="189">
        <v>0.44042620958376799</v>
      </c>
      <c r="B65" s="189">
        <f t="shared" si="1"/>
        <v>0.49855014555367921</v>
      </c>
      <c r="C65" s="189">
        <v>0.41545845462806602</v>
      </c>
      <c r="D65" s="189"/>
      <c r="E65" s="189"/>
      <c r="F65" s="189"/>
      <c r="G65" s="190"/>
      <c r="H65" s="190" t="s">
        <v>21</v>
      </c>
      <c r="I65" s="190"/>
      <c r="J65" s="194"/>
    </row>
    <row r="66" spans="1:10" s="192" customFormat="1" x14ac:dyDescent="0.25">
      <c r="A66" s="189">
        <v>0.45049359721655402</v>
      </c>
      <c r="B66" s="189">
        <f t="shared" si="1"/>
        <v>0.49399168844522517</v>
      </c>
      <c r="C66" s="189">
        <v>0.41165974037102099</v>
      </c>
      <c r="D66" s="189"/>
      <c r="E66" s="189"/>
      <c r="F66" s="189"/>
      <c r="G66" s="190"/>
      <c r="H66" s="190" t="s">
        <v>21</v>
      </c>
      <c r="I66" s="190"/>
      <c r="J66" s="194"/>
    </row>
    <row r="67" spans="1:10" s="192" customFormat="1" x14ac:dyDescent="0.25">
      <c r="A67" s="189">
        <v>0.460563014257721</v>
      </c>
      <c r="B67" s="189">
        <f t="shared" si="1"/>
        <v>0.49146426324583559</v>
      </c>
      <c r="C67" s="189">
        <v>0.40955355270486299</v>
      </c>
      <c r="D67" s="189"/>
      <c r="E67" s="189"/>
      <c r="F67" s="189"/>
      <c r="G67" s="190"/>
      <c r="H67" s="190" t="s">
        <v>21</v>
      </c>
      <c r="I67" s="190"/>
      <c r="J67" s="194"/>
    </row>
    <row r="68" spans="1:10" s="192" customFormat="1" x14ac:dyDescent="0.25">
      <c r="A68" s="189">
        <v>0.47063243129888899</v>
      </c>
      <c r="B68" s="189">
        <f t="shared" si="1"/>
        <v>0.48893683804644594</v>
      </c>
      <c r="C68" s="189">
        <v>0.40744736503870499</v>
      </c>
      <c r="D68" s="189"/>
      <c r="E68" s="189"/>
      <c r="F68" s="189"/>
      <c r="G68" s="190"/>
      <c r="H68" s="190" t="s">
        <v>21</v>
      </c>
      <c r="I68" s="190"/>
      <c r="J68" s="194"/>
    </row>
    <row r="69" spans="1:10" s="59" customFormat="1" x14ac:dyDescent="0.25">
      <c r="A69" s="55">
        <v>0.1</v>
      </c>
      <c r="B69" s="55">
        <f t="shared" ref="B69:B79" si="2">C69*1.2</f>
        <v>0.51091904119719833</v>
      </c>
      <c r="C69" s="55">
        <v>0.425765867664332</v>
      </c>
      <c r="D69" s="55">
        <v>9.0322580645161299</v>
      </c>
      <c r="E69" s="55"/>
      <c r="F69" s="55"/>
      <c r="G69" s="56" t="s">
        <v>85</v>
      </c>
      <c r="H69" s="56" t="s">
        <v>21</v>
      </c>
      <c r="I69" s="56" t="s">
        <v>99</v>
      </c>
      <c r="J69" s="58">
        <v>24837288</v>
      </c>
    </row>
    <row r="70" spans="1:10" s="59" customFormat="1" x14ac:dyDescent="0.25">
      <c r="A70" s="55">
        <v>0.2</v>
      </c>
      <c r="B70" s="55">
        <f t="shared" si="2"/>
        <v>0.62635333014312478</v>
      </c>
      <c r="C70" s="55">
        <v>0.52196110845260402</v>
      </c>
      <c r="D70" s="55">
        <v>14.193548387096801</v>
      </c>
      <c r="E70" s="55"/>
      <c r="F70" s="55"/>
      <c r="G70" s="56"/>
      <c r="H70" s="56" t="s">
        <v>21</v>
      </c>
      <c r="I70" s="56"/>
      <c r="J70" s="60"/>
    </row>
    <row r="71" spans="1:10" s="59" customFormat="1" x14ac:dyDescent="0.25">
      <c r="A71" s="55">
        <v>0.3</v>
      </c>
      <c r="B71" s="55">
        <f t="shared" si="2"/>
        <v>0.54683916996563275</v>
      </c>
      <c r="C71" s="55">
        <v>0.45569930830469402</v>
      </c>
      <c r="D71" s="55">
        <v>25.376344086021501</v>
      </c>
      <c r="E71" s="55"/>
      <c r="F71" s="55"/>
      <c r="G71" s="56"/>
      <c r="H71" s="56" t="s">
        <v>21</v>
      </c>
      <c r="I71" s="56"/>
      <c r="J71" s="60"/>
    </row>
    <row r="72" spans="1:10" s="59" customFormat="1" x14ac:dyDescent="0.25">
      <c r="A72" s="55">
        <v>0.4</v>
      </c>
      <c r="B72" s="55">
        <f t="shared" si="2"/>
        <v>0.54769112976899992</v>
      </c>
      <c r="C72" s="55">
        <v>0.45640927480749999</v>
      </c>
      <c r="D72" s="55">
        <v>33.978494623655898</v>
      </c>
      <c r="E72" s="55"/>
      <c r="F72" s="55"/>
      <c r="G72" s="56"/>
      <c r="H72" s="56" t="s">
        <v>21</v>
      </c>
      <c r="I72" s="56"/>
      <c r="J72" s="60"/>
    </row>
    <row r="73" spans="1:10" s="198" customFormat="1" x14ac:dyDescent="0.25">
      <c r="A73" s="195">
        <f t="shared" ref="A73:A79" si="3">C73*D73</f>
        <v>5.1291371936379677E-2</v>
      </c>
      <c r="B73" s="195">
        <f t="shared" si="2"/>
        <v>0.50180145385582564</v>
      </c>
      <c r="C73" s="195">
        <v>0.41816787821318802</v>
      </c>
      <c r="D73" s="195">
        <v>0.12265736946497501</v>
      </c>
      <c r="E73" s="195"/>
      <c r="F73" s="195"/>
      <c r="G73" s="196" t="s">
        <v>100</v>
      </c>
      <c r="H73" s="196" t="s">
        <v>21</v>
      </c>
      <c r="I73" s="196" t="s">
        <v>101</v>
      </c>
      <c r="J73" s="197">
        <v>16672514</v>
      </c>
    </row>
    <row r="74" spans="1:10" s="198" customFormat="1" x14ac:dyDescent="0.25">
      <c r="A74" s="195">
        <f t="shared" si="3"/>
        <v>0.10125066524662545</v>
      </c>
      <c r="B74" s="195">
        <f t="shared" si="2"/>
        <v>0.55944649113104039</v>
      </c>
      <c r="C74" s="195">
        <v>0.46620540927586701</v>
      </c>
      <c r="D74" s="195">
        <v>0.21718037421293099</v>
      </c>
      <c r="E74" s="195"/>
      <c r="F74" s="195"/>
      <c r="G74" s="196"/>
      <c r="H74" s="196" t="s">
        <v>21</v>
      </c>
      <c r="I74" s="196"/>
      <c r="J74" s="199"/>
    </row>
    <row r="75" spans="1:10" s="198" customFormat="1" x14ac:dyDescent="0.25">
      <c r="A75" s="195">
        <f t="shared" si="3"/>
        <v>0.19134308141557752</v>
      </c>
      <c r="B75" s="195">
        <f t="shared" si="2"/>
        <v>0.5901792030559847</v>
      </c>
      <c r="C75" s="195">
        <v>0.49181600254665397</v>
      </c>
      <c r="D75" s="195">
        <v>0.38905419999510199</v>
      </c>
      <c r="E75" s="195"/>
      <c r="F75" s="195"/>
      <c r="G75" s="196"/>
      <c r="H75" s="196" t="s">
        <v>21</v>
      </c>
      <c r="I75" s="196"/>
      <c r="J75" s="199"/>
    </row>
    <row r="76" spans="1:10" s="198" customFormat="1" x14ac:dyDescent="0.25">
      <c r="A76" s="195">
        <f t="shared" si="3"/>
        <v>0.29723452931191113</v>
      </c>
      <c r="B76" s="195">
        <f t="shared" si="2"/>
        <v>0.59085646445703355</v>
      </c>
      <c r="C76" s="195">
        <v>0.49238038704752801</v>
      </c>
      <c r="D76" s="195">
        <v>0.603668499255678</v>
      </c>
      <c r="E76" s="195"/>
      <c r="F76" s="195"/>
      <c r="G76" s="196"/>
      <c r="H76" s="196" t="s">
        <v>21</v>
      </c>
      <c r="I76" s="196"/>
      <c r="J76" s="199"/>
    </row>
    <row r="77" spans="1:10" s="198" customFormat="1" x14ac:dyDescent="0.25">
      <c r="A77" s="195">
        <f t="shared" si="3"/>
        <v>0.41033227178856108</v>
      </c>
      <c r="B77" s="195">
        <f t="shared" si="2"/>
        <v>0.58045314570053641</v>
      </c>
      <c r="C77" s="195">
        <v>0.48371095475044701</v>
      </c>
      <c r="D77" s="195">
        <v>0.84830055585624897</v>
      </c>
      <c r="E77" s="195"/>
      <c r="F77" s="195"/>
      <c r="G77" s="196"/>
      <c r="H77" s="196" t="s">
        <v>21</v>
      </c>
      <c r="I77" s="196"/>
      <c r="J77" s="199"/>
    </row>
    <row r="78" spans="1:10" s="198" customFormat="1" x14ac:dyDescent="0.25">
      <c r="A78" s="195">
        <f t="shared" si="3"/>
        <v>0.4923983618988837</v>
      </c>
      <c r="B78" s="195">
        <f t="shared" si="2"/>
        <v>0.55109258726048038</v>
      </c>
      <c r="C78" s="195">
        <v>0.45924382271706699</v>
      </c>
      <c r="D78" s="195">
        <v>1.07219376187939</v>
      </c>
      <c r="E78" s="195"/>
      <c r="F78" s="195"/>
      <c r="G78" s="196"/>
      <c r="H78" s="196" t="s">
        <v>21</v>
      </c>
      <c r="I78" s="196"/>
      <c r="J78" s="199"/>
    </row>
    <row r="79" spans="1:10" s="198" customFormat="1" x14ac:dyDescent="0.25">
      <c r="A79" s="195">
        <f t="shared" si="3"/>
        <v>0.5974871598276853</v>
      </c>
      <c r="B79" s="195">
        <f t="shared" si="2"/>
        <v>0.5050698176727324</v>
      </c>
      <c r="C79" s="195">
        <v>0.42089151472727698</v>
      </c>
      <c r="D79" s="195">
        <v>1.41957520862552</v>
      </c>
      <c r="E79" s="195"/>
      <c r="F79" s="195"/>
      <c r="G79" s="196"/>
      <c r="H79" s="196" t="s">
        <v>21</v>
      </c>
      <c r="I79" s="196"/>
      <c r="J79" s="199"/>
    </row>
    <row r="80" spans="1:10" s="204" customFormat="1" x14ac:dyDescent="0.25">
      <c r="A80" s="200">
        <v>4.3862520458265199E-2</v>
      </c>
      <c r="B80" s="200">
        <f t="shared" ref="B80:B92" si="4">1.2*C80</f>
        <v>0.61199999999999999</v>
      </c>
      <c r="C80" s="201">
        <v>0.51</v>
      </c>
      <c r="D80" s="200">
        <v>8.65655749018992E-2</v>
      </c>
      <c r="E80" s="200"/>
      <c r="F80" s="200"/>
      <c r="G80" s="202" t="s">
        <v>100</v>
      </c>
      <c r="H80" s="202" t="s">
        <v>102</v>
      </c>
      <c r="I80" s="202" t="s">
        <v>103</v>
      </c>
      <c r="J80" s="203">
        <v>15758216</v>
      </c>
    </row>
    <row r="81" spans="1:10" s="204" customFormat="1" x14ac:dyDescent="0.25">
      <c r="A81" s="200">
        <v>6.5466448445171896E-2</v>
      </c>
      <c r="B81" s="200">
        <f t="shared" si="4"/>
        <v>0.61199999999999999</v>
      </c>
      <c r="C81" s="201">
        <v>0.51</v>
      </c>
      <c r="D81" s="200">
        <v>0.132858767311472</v>
      </c>
      <c r="E81" s="200"/>
      <c r="F81" s="200"/>
      <c r="G81" s="202"/>
      <c r="H81" s="202" t="s">
        <v>102</v>
      </c>
      <c r="I81" s="202"/>
      <c r="J81" s="205"/>
    </row>
    <row r="82" spans="1:10" s="204" customFormat="1" x14ac:dyDescent="0.25">
      <c r="A82" s="200">
        <v>0.13420621931260199</v>
      </c>
      <c r="B82" s="200">
        <f t="shared" si="4"/>
        <v>0.63600000000000001</v>
      </c>
      <c r="C82" s="201">
        <v>0.53</v>
      </c>
      <c r="D82" s="200">
        <v>0.25368577419333599</v>
      </c>
      <c r="E82" s="200"/>
      <c r="F82" s="200"/>
      <c r="G82" s="202"/>
      <c r="H82" s="202" t="s">
        <v>102</v>
      </c>
      <c r="I82" s="202"/>
      <c r="J82" s="205"/>
    </row>
    <row r="83" spans="1:10" s="204" customFormat="1" x14ac:dyDescent="0.25">
      <c r="A83" s="200">
        <v>0.14991816693944399</v>
      </c>
      <c r="B83" s="200">
        <f t="shared" si="4"/>
        <v>0.624</v>
      </c>
      <c r="C83" s="201">
        <v>0.52</v>
      </c>
      <c r="D83" s="200">
        <v>0.28790119561716598</v>
      </c>
      <c r="E83" s="200"/>
      <c r="F83" s="200"/>
      <c r="G83" s="202"/>
      <c r="H83" s="202" t="s">
        <v>102</v>
      </c>
      <c r="I83" s="202"/>
      <c r="J83" s="205"/>
    </row>
    <row r="84" spans="1:10" s="204" customFormat="1" x14ac:dyDescent="0.25">
      <c r="A84" s="200">
        <v>0.16955810147299499</v>
      </c>
      <c r="B84" s="200">
        <f t="shared" si="4"/>
        <v>0.624</v>
      </c>
      <c r="C84" s="201">
        <v>0.52</v>
      </c>
      <c r="D84" s="200">
        <v>0.326152400107796</v>
      </c>
      <c r="E84" s="200"/>
      <c r="F84" s="200"/>
      <c r="G84" s="202"/>
      <c r="H84" s="202" t="s">
        <v>102</v>
      </c>
      <c r="I84" s="202"/>
      <c r="J84" s="205"/>
    </row>
    <row r="85" spans="1:10" s="204" customFormat="1" x14ac:dyDescent="0.25">
      <c r="A85" s="200">
        <v>0.202291325695581</v>
      </c>
      <c r="B85" s="200">
        <f t="shared" si="4"/>
        <v>0.64800000000000002</v>
      </c>
      <c r="C85" s="201">
        <v>0.54</v>
      </c>
      <c r="D85" s="200">
        <v>0.37450949460690602</v>
      </c>
      <c r="E85" s="200"/>
      <c r="F85" s="200"/>
      <c r="G85" s="202"/>
      <c r="H85" s="202" t="s">
        <v>102</v>
      </c>
      <c r="I85" s="202"/>
      <c r="J85" s="205"/>
    </row>
    <row r="86" spans="1:10" s="204" customFormat="1" x14ac:dyDescent="0.25">
      <c r="A86" s="200">
        <v>0.264484451718494</v>
      </c>
      <c r="B86" s="200">
        <f t="shared" si="4"/>
        <v>0.63600000000000001</v>
      </c>
      <c r="C86" s="201">
        <v>0.53</v>
      </c>
      <c r="D86" s="200">
        <v>0.50333576531987201</v>
      </c>
      <c r="E86" s="200"/>
      <c r="F86" s="200"/>
      <c r="G86" s="202"/>
      <c r="H86" s="202" t="s">
        <v>102</v>
      </c>
      <c r="I86" s="202"/>
      <c r="J86" s="205"/>
    </row>
    <row r="87" spans="1:10" s="204" customFormat="1" x14ac:dyDescent="0.25">
      <c r="A87" s="200">
        <v>0.27954173486088402</v>
      </c>
      <c r="B87" s="200">
        <f t="shared" si="4"/>
        <v>0.66</v>
      </c>
      <c r="C87" s="201">
        <v>0.55000000000000004</v>
      </c>
      <c r="D87" s="200">
        <v>0.507427418347695</v>
      </c>
      <c r="E87" s="200"/>
      <c r="F87" s="200"/>
      <c r="G87" s="202"/>
      <c r="H87" s="202" t="s">
        <v>102</v>
      </c>
      <c r="I87" s="202"/>
      <c r="J87" s="205"/>
    </row>
    <row r="88" spans="1:10" s="204" customFormat="1" x14ac:dyDescent="0.25">
      <c r="A88" s="200">
        <v>0.29918166939443502</v>
      </c>
      <c r="B88" s="200">
        <f t="shared" si="4"/>
        <v>0.66</v>
      </c>
      <c r="C88" s="201">
        <v>0.55000000000000004</v>
      </c>
      <c r="D88" s="200">
        <v>0.54367059070981105</v>
      </c>
      <c r="E88" s="200"/>
      <c r="F88" s="200"/>
      <c r="G88" s="202"/>
      <c r="H88" s="202" t="s">
        <v>102</v>
      </c>
      <c r="I88" s="202"/>
      <c r="J88" s="205"/>
    </row>
    <row r="89" spans="1:10" s="204" customFormat="1" x14ac:dyDescent="0.25">
      <c r="A89" s="200">
        <v>0.34631751227495899</v>
      </c>
      <c r="B89" s="200">
        <f t="shared" si="4"/>
        <v>0.68399999999999994</v>
      </c>
      <c r="C89" s="201">
        <v>0.56999999999999995</v>
      </c>
      <c r="D89" s="200">
        <v>0.60414818028250505</v>
      </c>
      <c r="E89" s="200"/>
      <c r="F89" s="200"/>
      <c r="G89" s="202"/>
      <c r="H89" s="202" t="s">
        <v>102</v>
      </c>
      <c r="I89" s="202"/>
      <c r="J89" s="205"/>
    </row>
    <row r="90" spans="1:10" s="204" customFormat="1" x14ac:dyDescent="0.25">
      <c r="A90" s="200">
        <v>0.37381342062193101</v>
      </c>
      <c r="B90" s="200">
        <f t="shared" si="4"/>
        <v>0.70799999999999996</v>
      </c>
      <c r="C90" s="201">
        <v>0.59</v>
      </c>
      <c r="D90" s="200">
        <v>0.64243882239268002</v>
      </c>
      <c r="E90" s="200"/>
      <c r="F90" s="200"/>
      <c r="G90" s="202"/>
      <c r="H90" s="202" t="s">
        <v>102</v>
      </c>
      <c r="I90" s="202"/>
      <c r="J90" s="205"/>
    </row>
    <row r="91" spans="1:10" s="204" customFormat="1" x14ac:dyDescent="0.25">
      <c r="A91" s="200">
        <v>0.38821603927986897</v>
      </c>
      <c r="B91" s="200">
        <f t="shared" si="4"/>
        <v>0.72</v>
      </c>
      <c r="C91" s="201">
        <v>0.6</v>
      </c>
      <c r="D91" s="200">
        <v>0.64251112469518001</v>
      </c>
      <c r="E91" s="200"/>
      <c r="F91" s="200"/>
      <c r="G91" s="202"/>
      <c r="H91" s="202" t="s">
        <v>102</v>
      </c>
      <c r="I91" s="202"/>
      <c r="J91" s="205"/>
    </row>
    <row r="92" spans="1:10" s="204" customFormat="1" x14ac:dyDescent="0.25">
      <c r="A92" s="200">
        <v>0.39607201309328999</v>
      </c>
      <c r="B92" s="200">
        <f t="shared" si="4"/>
        <v>0.66</v>
      </c>
      <c r="C92" s="201">
        <v>0.55000000000000004</v>
      </c>
      <c r="D92" s="200">
        <v>0.72487987958380196</v>
      </c>
      <c r="E92" s="200"/>
      <c r="F92" s="200"/>
      <c r="G92" s="202"/>
      <c r="H92" s="202" t="s">
        <v>102</v>
      </c>
      <c r="I92" s="202"/>
      <c r="J92" s="205"/>
    </row>
    <row r="93" spans="1:10" s="210" customFormat="1" x14ac:dyDescent="0.25">
      <c r="A93" s="206">
        <v>6.2365591397849501E-2</v>
      </c>
      <c r="B93" s="207">
        <f t="shared" ref="B93:B104" si="5">A93/(D93*6)*40.65</f>
        <v>0.32957096774193623</v>
      </c>
      <c r="C93" s="206"/>
      <c r="D93" s="206">
        <v>1.2820512820512799</v>
      </c>
      <c r="E93" s="206"/>
      <c r="F93" s="206"/>
      <c r="G93" s="208" t="s">
        <v>74</v>
      </c>
      <c r="H93" s="208" t="s">
        <v>22</v>
      </c>
      <c r="I93" s="208" t="s">
        <v>104</v>
      </c>
      <c r="J93" s="209">
        <v>7986045</v>
      </c>
    </row>
    <row r="94" spans="1:10" s="210" customFormat="1" x14ac:dyDescent="0.25">
      <c r="A94" s="206">
        <v>0.19139784946236599</v>
      </c>
      <c r="B94" s="207">
        <f t="shared" si="5"/>
        <v>0.40457677419354854</v>
      </c>
      <c r="C94" s="206"/>
      <c r="D94" s="206">
        <v>3.2051282051282102</v>
      </c>
      <c r="E94" s="206"/>
      <c r="F94" s="206"/>
      <c r="G94" s="208"/>
      <c r="H94" s="208" t="s">
        <v>22</v>
      </c>
      <c r="I94" s="208"/>
      <c r="J94" s="211"/>
    </row>
    <row r="95" spans="1:10" s="210" customFormat="1" x14ac:dyDescent="0.25">
      <c r="A95" s="206">
        <v>0.24946236559139801</v>
      </c>
      <c r="B95" s="207">
        <f t="shared" si="5"/>
        <v>0.45458064516129032</v>
      </c>
      <c r="C95" s="206"/>
      <c r="D95" s="206">
        <v>3.7179487179487198</v>
      </c>
      <c r="E95" s="206"/>
      <c r="F95" s="206"/>
      <c r="G95" s="208"/>
      <c r="H95" s="208" t="s">
        <v>22</v>
      </c>
      <c r="I95" s="208"/>
      <c r="J95" s="211"/>
    </row>
    <row r="96" spans="1:10" s="210" customFormat="1" x14ac:dyDescent="0.25">
      <c r="A96" s="206">
        <v>0.27741935483871</v>
      </c>
      <c r="B96" s="207">
        <f t="shared" si="5"/>
        <v>0.45813205645161253</v>
      </c>
      <c r="C96" s="206"/>
      <c r="D96" s="206">
        <v>4.1025641025641102</v>
      </c>
      <c r="E96" s="206"/>
      <c r="F96" s="206"/>
      <c r="G96" s="208"/>
      <c r="H96" s="208" t="s">
        <v>22</v>
      </c>
      <c r="I96" s="208"/>
      <c r="J96" s="211"/>
    </row>
    <row r="97" spans="1:1023" s="210" customFormat="1" x14ac:dyDescent="0.25">
      <c r="A97" s="206">
        <v>0.27096774193548401</v>
      </c>
      <c r="B97" s="207">
        <f t="shared" si="5"/>
        <v>0.36716129032258082</v>
      </c>
      <c r="C97" s="206"/>
      <c r="D97" s="206">
        <v>5</v>
      </c>
      <c r="E97" s="206"/>
      <c r="F97" s="206"/>
      <c r="G97" s="208"/>
      <c r="H97" s="208" t="s">
        <v>22</v>
      </c>
      <c r="I97" s="208"/>
      <c r="J97" s="211"/>
    </row>
    <row r="98" spans="1:1023" s="210" customFormat="1" x14ac:dyDescent="0.25">
      <c r="A98" s="206">
        <v>0.35053763440860197</v>
      </c>
      <c r="B98" s="207">
        <f t="shared" si="5"/>
        <v>0.45738669852648345</v>
      </c>
      <c r="C98" s="206"/>
      <c r="D98" s="206">
        <v>5.1923076923076898</v>
      </c>
      <c r="E98" s="206"/>
      <c r="F98" s="206"/>
      <c r="G98" s="208"/>
      <c r="H98" s="208" t="s">
        <v>22</v>
      </c>
      <c r="I98" s="208"/>
      <c r="J98" s="211"/>
    </row>
    <row r="99" spans="1:1023" s="210" customFormat="1" x14ac:dyDescent="0.25">
      <c r="A99" s="206">
        <v>0.38924731182795702</v>
      </c>
      <c r="B99" s="207">
        <f t="shared" si="5"/>
        <v>0.44236073534512671</v>
      </c>
      <c r="C99" s="206"/>
      <c r="D99" s="206">
        <v>5.9615384615384599</v>
      </c>
      <c r="E99" s="206"/>
      <c r="F99" s="206"/>
      <c r="G99" s="208"/>
      <c r="H99" s="208" t="s">
        <v>22</v>
      </c>
      <c r="I99" s="208"/>
      <c r="J99" s="211"/>
    </row>
    <row r="100" spans="1:1023" s="210" customFormat="1" x14ac:dyDescent="0.25">
      <c r="A100" s="206">
        <v>0.44731182795698898</v>
      </c>
      <c r="B100" s="207">
        <f t="shared" si="5"/>
        <v>0.42591339726823541</v>
      </c>
      <c r="C100" s="206"/>
      <c r="D100" s="206">
        <v>7.1153846153846203</v>
      </c>
      <c r="E100" s="206"/>
      <c r="F100" s="206"/>
      <c r="G100" s="208"/>
      <c r="H100" s="208" t="s">
        <v>22</v>
      </c>
      <c r="I100" s="208"/>
      <c r="J100" s="211"/>
    </row>
    <row r="101" spans="1:1023" s="210" customFormat="1" x14ac:dyDescent="0.25">
      <c r="A101" s="206">
        <v>0.49892473118279601</v>
      </c>
      <c r="B101" s="207">
        <f t="shared" si="5"/>
        <v>0.46664915786468797</v>
      </c>
      <c r="C101" s="206"/>
      <c r="D101" s="206">
        <v>7.2435897435897401</v>
      </c>
      <c r="E101" s="206"/>
      <c r="F101" s="206"/>
      <c r="G101" s="208"/>
      <c r="H101" s="208" t="s">
        <v>22</v>
      </c>
      <c r="I101" s="208"/>
      <c r="J101" s="211"/>
    </row>
    <row r="102" spans="1:1023" s="210" customFormat="1" x14ac:dyDescent="0.25">
      <c r="A102" s="206">
        <v>0.483870967741936</v>
      </c>
      <c r="B102" s="207">
        <f t="shared" si="5"/>
        <v>0.43339256424275574</v>
      </c>
      <c r="C102" s="206"/>
      <c r="D102" s="206">
        <v>7.5641025641025701</v>
      </c>
      <c r="E102" s="206"/>
      <c r="F102" s="206"/>
      <c r="G102" s="208"/>
      <c r="H102" s="208" t="s">
        <v>22</v>
      </c>
      <c r="I102" s="208"/>
      <c r="J102" s="211"/>
    </row>
    <row r="103" spans="1:1023" s="210" customFormat="1" x14ac:dyDescent="0.25">
      <c r="A103" s="206">
        <v>0.62150537634408598</v>
      </c>
      <c r="B103" s="207">
        <f t="shared" si="5"/>
        <v>0.47946644690369677</v>
      </c>
      <c r="C103" s="206"/>
      <c r="D103" s="206">
        <v>8.7820512820512793</v>
      </c>
      <c r="E103" s="206"/>
      <c r="F103" s="206"/>
      <c r="G103" s="208"/>
      <c r="H103" s="208" t="s">
        <v>22</v>
      </c>
      <c r="I103" s="208"/>
      <c r="J103" s="211"/>
    </row>
    <row r="104" spans="1:1023" s="210" customFormat="1" x14ac:dyDescent="0.25">
      <c r="A104" s="206">
        <v>0.69032258064516105</v>
      </c>
      <c r="B104" s="207">
        <f t="shared" si="5"/>
        <v>0.42666779852857784</v>
      </c>
      <c r="C104" s="206"/>
      <c r="D104" s="206">
        <v>10.961538461538501</v>
      </c>
      <c r="E104" s="206"/>
      <c r="F104" s="206"/>
      <c r="G104" s="208"/>
      <c r="H104" s="208" t="s">
        <v>22</v>
      </c>
      <c r="I104" s="208"/>
      <c r="J104" s="211"/>
    </row>
    <row r="105" spans="1:1023" s="216" customFormat="1" x14ac:dyDescent="0.25">
      <c r="A105" s="212">
        <v>0.35</v>
      </c>
      <c r="B105" s="212">
        <v>0.64</v>
      </c>
      <c r="C105" s="212"/>
      <c r="D105" s="212"/>
      <c r="E105" s="213"/>
      <c r="F105" s="213"/>
      <c r="G105" s="214"/>
      <c r="H105" s="214" t="s">
        <v>105</v>
      </c>
      <c r="I105" s="214" t="s">
        <v>106</v>
      </c>
      <c r="J105" s="215" t="s">
        <v>107</v>
      </c>
    </row>
    <row r="106" spans="1:1023" s="216" customFormat="1" ht="20.100000000000001" customHeight="1" x14ac:dyDescent="0.25">
      <c r="A106" s="212">
        <v>0.5</v>
      </c>
      <c r="B106" s="212">
        <v>0.63</v>
      </c>
      <c r="C106" s="212"/>
      <c r="D106" s="212"/>
      <c r="E106" s="213"/>
      <c r="F106" s="213"/>
      <c r="G106" s="214"/>
      <c r="H106" s="214" t="s">
        <v>105</v>
      </c>
      <c r="I106" s="214"/>
      <c r="J106" s="217"/>
    </row>
    <row r="107" spans="1:1023" s="150" customFormat="1" x14ac:dyDescent="0.25">
      <c r="A107" s="146">
        <v>0.2</v>
      </c>
      <c r="B107" s="218">
        <f t="shared" ref="B107:B118" si="6">C107*1.2</f>
        <v>0.48</v>
      </c>
      <c r="C107" s="146">
        <v>0.4</v>
      </c>
      <c r="D107" s="146">
        <v>2.8</v>
      </c>
      <c r="E107" s="218">
        <v>0</v>
      </c>
      <c r="F107" s="218">
        <f>E107*2/D107*6</f>
        <v>0</v>
      </c>
      <c r="G107" s="147" t="s">
        <v>74</v>
      </c>
      <c r="H107" s="147" t="s">
        <v>21</v>
      </c>
      <c r="I107" s="147" t="s">
        <v>71</v>
      </c>
      <c r="J107" s="148">
        <v>10542169</v>
      </c>
    </row>
    <row r="108" spans="1:1023" s="41" customFormat="1" x14ac:dyDescent="0.25">
      <c r="A108" s="38">
        <v>0.3</v>
      </c>
      <c r="B108" s="219">
        <f t="shared" si="6"/>
        <v>0.55200000000000005</v>
      </c>
      <c r="C108" s="38">
        <v>0.46</v>
      </c>
      <c r="D108" s="38"/>
      <c r="E108" s="219"/>
      <c r="F108" s="219"/>
      <c r="G108" s="39"/>
      <c r="H108" s="39" t="s">
        <v>21</v>
      </c>
      <c r="I108" s="39" t="s">
        <v>108</v>
      </c>
      <c r="J108" s="40">
        <v>26204448</v>
      </c>
    </row>
    <row r="109" spans="1:1023" s="41" customFormat="1" x14ac:dyDescent="0.25">
      <c r="A109" s="38">
        <v>0.3</v>
      </c>
      <c r="B109" s="38">
        <f t="shared" si="6"/>
        <v>0.44400000000000001</v>
      </c>
      <c r="C109" s="219">
        <v>0.37</v>
      </c>
      <c r="D109" s="38"/>
      <c r="E109" s="38"/>
      <c r="F109" s="38"/>
      <c r="G109" s="39"/>
      <c r="H109" s="39" t="s">
        <v>30</v>
      </c>
      <c r="I109" s="39"/>
      <c r="J109" s="220"/>
    </row>
    <row r="110" spans="1:1023" s="41" customFormat="1" x14ac:dyDescent="0.25">
      <c r="A110" s="38">
        <v>0.16</v>
      </c>
      <c r="B110" s="38">
        <f t="shared" si="6"/>
        <v>0.39600000000000002</v>
      </c>
      <c r="C110" s="219">
        <v>0.33</v>
      </c>
      <c r="D110" s="38"/>
      <c r="E110" s="38"/>
      <c r="F110" s="38"/>
      <c r="G110" s="39"/>
      <c r="H110" s="39" t="s">
        <v>30</v>
      </c>
      <c r="I110" s="39"/>
      <c r="J110" s="220"/>
    </row>
    <row r="111" spans="1:1023" s="41" customFormat="1" x14ac:dyDescent="0.25">
      <c r="A111" s="219">
        <v>0.14000000000000001</v>
      </c>
      <c r="B111" s="38">
        <f t="shared" si="6"/>
        <v>0.372</v>
      </c>
      <c r="C111" s="219">
        <v>0.31</v>
      </c>
      <c r="D111" s="38"/>
      <c r="E111" s="38"/>
      <c r="F111" s="38"/>
      <c r="G111" s="39"/>
      <c r="H111" s="39" t="s">
        <v>30</v>
      </c>
      <c r="I111" s="39"/>
      <c r="J111" s="220"/>
    </row>
    <row r="112" spans="1:1023" s="48" customFormat="1" x14ac:dyDescent="0.25">
      <c r="A112" s="221">
        <v>5.1172413793103597E-2</v>
      </c>
      <c r="B112" s="42">
        <f t="shared" si="6"/>
        <v>0.50226804123711355</v>
      </c>
      <c r="C112" s="221">
        <v>0.41855670103092801</v>
      </c>
      <c r="D112" s="42"/>
      <c r="E112" s="42">
        <v>0</v>
      </c>
      <c r="F112" s="42"/>
      <c r="G112" s="43" t="s">
        <v>74</v>
      </c>
      <c r="H112" s="43" t="s">
        <v>21</v>
      </c>
      <c r="I112" s="43" t="s">
        <v>101</v>
      </c>
      <c r="J112" s="45">
        <v>16672514</v>
      </c>
      <c r="AMI112" s="222"/>
    </row>
    <row r="113" spans="1:1023" s="48" customFormat="1" x14ac:dyDescent="0.25">
      <c r="A113" s="42">
        <v>0.100413793103448</v>
      </c>
      <c r="B113" s="42">
        <f t="shared" si="6"/>
        <v>0.56041237113401998</v>
      </c>
      <c r="C113" s="221">
        <v>0.46701030927835002</v>
      </c>
      <c r="D113" s="42"/>
      <c r="E113" s="42">
        <v>0</v>
      </c>
      <c r="F113" s="42"/>
      <c r="G113" s="43"/>
      <c r="H113" s="43" t="s">
        <v>21</v>
      </c>
      <c r="I113" s="43"/>
      <c r="J113" s="47"/>
      <c r="AMI113" s="222"/>
    </row>
    <row r="114" spans="1:1023" s="48" customFormat="1" x14ac:dyDescent="0.25">
      <c r="A114" s="42">
        <v>0.19117241379310301</v>
      </c>
      <c r="B114" s="42">
        <f t="shared" si="6"/>
        <v>0.59010309278350559</v>
      </c>
      <c r="C114" s="221">
        <v>0.49175257731958799</v>
      </c>
      <c r="D114" s="42"/>
      <c r="E114" s="42">
        <v>0</v>
      </c>
      <c r="F114" s="42"/>
      <c r="G114" s="43"/>
      <c r="H114" s="43" t="s">
        <v>21</v>
      </c>
      <c r="I114" s="43"/>
      <c r="J114" s="47"/>
      <c r="AMI114" s="222"/>
    </row>
    <row r="115" spans="1:1023" s="48" customFormat="1" x14ac:dyDescent="0.25">
      <c r="A115" s="42">
        <v>0.29641379310344801</v>
      </c>
      <c r="B115" s="42">
        <f t="shared" si="6"/>
        <v>0.59010309278350559</v>
      </c>
      <c r="C115" s="221">
        <v>0.49175257731958799</v>
      </c>
      <c r="D115" s="42"/>
      <c r="E115" s="42">
        <v>0</v>
      </c>
      <c r="F115" s="42"/>
      <c r="G115" s="43"/>
      <c r="H115" s="43" t="s">
        <v>21</v>
      </c>
      <c r="I115" s="43"/>
      <c r="J115" s="47"/>
      <c r="AMI115" s="222"/>
    </row>
    <row r="116" spans="1:1023" s="48" customFormat="1" x14ac:dyDescent="0.25">
      <c r="A116" s="42">
        <v>0.41034482758620699</v>
      </c>
      <c r="B116" s="42">
        <f t="shared" si="6"/>
        <v>0.58144329896907243</v>
      </c>
      <c r="C116" s="221">
        <v>0.48453608247422703</v>
      </c>
      <c r="D116" s="42"/>
      <c r="E116" s="42">
        <v>0.20968023763760199</v>
      </c>
      <c r="F116" s="42"/>
      <c r="G116" s="43"/>
      <c r="H116" s="43" t="s">
        <v>21</v>
      </c>
      <c r="I116" s="43"/>
      <c r="J116" s="47"/>
      <c r="AMI116" s="222"/>
    </row>
    <row r="117" spans="1:1023" s="48" customFormat="1" x14ac:dyDescent="0.25">
      <c r="A117" s="42">
        <v>0.49434482758620701</v>
      </c>
      <c r="B117" s="42">
        <f t="shared" si="6"/>
        <v>0.55298969072164916</v>
      </c>
      <c r="C117" s="221">
        <v>0.46082474226804099</v>
      </c>
      <c r="D117" s="42"/>
      <c r="E117" s="42">
        <v>2.7957365018346998</v>
      </c>
      <c r="F117" s="42"/>
      <c r="G117" s="43"/>
      <c r="H117" s="43" t="s">
        <v>21</v>
      </c>
      <c r="I117" s="43"/>
      <c r="J117" s="47"/>
      <c r="AMI117" s="222"/>
    </row>
    <row r="118" spans="1:1023" s="48" customFormat="1" x14ac:dyDescent="0.25">
      <c r="A118" s="42">
        <v>0.59862068965517201</v>
      </c>
      <c r="B118" s="42">
        <f t="shared" si="6"/>
        <v>0.50597938144329835</v>
      </c>
      <c r="C118" s="221">
        <v>0.42164948453608198</v>
      </c>
      <c r="D118" s="42"/>
      <c r="E118" s="42">
        <v>9.1735103966451206</v>
      </c>
      <c r="F118" s="42"/>
      <c r="G118" s="43"/>
      <c r="H118" s="43" t="s">
        <v>21</v>
      </c>
      <c r="I118" s="43"/>
      <c r="J118" s="47"/>
      <c r="AMI118" s="222"/>
    </row>
    <row r="119" spans="1:1023" s="229" customFormat="1" x14ac:dyDescent="0.25">
      <c r="A119" s="223">
        <v>0.1</v>
      </c>
      <c r="B119" s="223">
        <v>0.46312594840667698</v>
      </c>
      <c r="C119" s="224"/>
      <c r="D119" s="223"/>
      <c r="E119" s="223"/>
      <c r="F119" s="223"/>
      <c r="G119" s="225"/>
      <c r="H119" s="226" t="s">
        <v>55</v>
      </c>
      <c r="I119" s="227" t="s">
        <v>76</v>
      </c>
      <c r="J119" s="228">
        <v>21481254</v>
      </c>
    </row>
    <row r="120" spans="1:1023" s="229" customFormat="1" x14ac:dyDescent="0.25">
      <c r="A120" s="223">
        <v>0.12</v>
      </c>
      <c r="B120" s="223">
        <v>0.42488619119878601</v>
      </c>
      <c r="C120" s="223"/>
      <c r="D120" s="223"/>
      <c r="E120" s="223"/>
      <c r="F120" s="223"/>
      <c r="G120" s="225"/>
      <c r="H120" s="226" t="s">
        <v>30</v>
      </c>
      <c r="I120" s="225"/>
      <c r="J120" s="230"/>
    </row>
    <row r="121" spans="1:1023" s="229" customFormat="1" x14ac:dyDescent="0.25">
      <c r="A121" s="223">
        <v>0.09</v>
      </c>
      <c r="B121" s="223">
        <v>0.42594840667678302</v>
      </c>
      <c r="C121" s="223"/>
      <c r="D121" s="223"/>
      <c r="E121" s="223"/>
      <c r="F121" s="223"/>
      <c r="G121" s="225"/>
      <c r="H121" s="226" t="s">
        <v>30</v>
      </c>
      <c r="I121" s="225"/>
      <c r="J121" s="230"/>
    </row>
    <row r="122" spans="1:1023" s="229" customFormat="1" x14ac:dyDescent="0.25">
      <c r="A122" s="231">
        <v>9.2999999999999999E-2</v>
      </c>
      <c r="B122" s="223">
        <v>0.52473444613050102</v>
      </c>
      <c r="C122" s="223"/>
      <c r="D122" s="223"/>
      <c r="E122" s="223"/>
      <c r="F122" s="223"/>
      <c r="G122" s="225"/>
      <c r="H122" s="226" t="s">
        <v>30</v>
      </c>
      <c r="I122" s="225"/>
      <c r="J122" s="230"/>
    </row>
    <row r="123" spans="1:1023" s="168" customFormat="1" x14ac:dyDescent="0.25">
      <c r="A123" s="232">
        <v>0.1</v>
      </c>
      <c r="B123" s="233">
        <f>A123/(6*D123)*40.65</f>
        <v>0.42343749999999997</v>
      </c>
      <c r="C123" s="234"/>
      <c r="D123" s="233">
        <v>1.6</v>
      </c>
      <c r="E123" s="233"/>
      <c r="F123" s="233"/>
      <c r="G123" s="235" t="s">
        <v>74</v>
      </c>
      <c r="H123" s="235" t="s">
        <v>21</v>
      </c>
      <c r="I123" s="235" t="s">
        <v>78</v>
      </c>
      <c r="J123" s="236">
        <v>24243845</v>
      </c>
    </row>
    <row r="124" spans="1:1023" s="168" customFormat="1" x14ac:dyDescent="0.25">
      <c r="A124" s="232">
        <v>0.2</v>
      </c>
      <c r="B124" s="233">
        <f>A124/(6*D124)*40.65</f>
        <v>0.43569131832797425</v>
      </c>
      <c r="C124" s="234"/>
      <c r="D124" s="233">
        <v>3.11</v>
      </c>
      <c r="E124" s="233"/>
      <c r="F124" s="233"/>
      <c r="G124" s="235"/>
      <c r="H124" s="235" t="s">
        <v>21</v>
      </c>
      <c r="I124" s="235"/>
      <c r="J124" s="237"/>
    </row>
    <row r="125" spans="1:1023" s="168" customFormat="1" x14ac:dyDescent="0.25">
      <c r="A125" s="232">
        <v>0.3</v>
      </c>
      <c r="B125" s="233">
        <f>A125/(6*D125)*40.65</f>
        <v>0.45880361173814899</v>
      </c>
      <c r="C125" s="234"/>
      <c r="D125" s="233">
        <v>4.43</v>
      </c>
      <c r="E125" s="233"/>
      <c r="F125" s="233"/>
      <c r="G125" s="235"/>
      <c r="H125" s="235" t="s">
        <v>21</v>
      </c>
      <c r="I125" s="235"/>
      <c r="J125" s="237"/>
    </row>
    <row r="126" spans="1:1023" s="168" customFormat="1" x14ac:dyDescent="0.25">
      <c r="A126" s="232">
        <v>0.39</v>
      </c>
      <c r="B126" s="233">
        <f>A126/(6*D126)*40.65</f>
        <v>0.51107350096711801</v>
      </c>
      <c r="C126" s="234"/>
      <c r="D126" s="233">
        <v>5.17</v>
      </c>
      <c r="E126" s="233"/>
      <c r="F126" s="233"/>
      <c r="G126" s="235"/>
      <c r="H126" s="235" t="s">
        <v>21</v>
      </c>
      <c r="I126" s="235"/>
      <c r="J126" s="237"/>
    </row>
    <row r="127" spans="1:1023" s="240" customFormat="1" x14ac:dyDescent="0.25">
      <c r="A127" s="238">
        <v>0.23</v>
      </c>
      <c r="B127" s="49">
        <f>1.2*C127</f>
        <v>0.56399999999999995</v>
      </c>
      <c r="C127" s="49">
        <v>0.47</v>
      </c>
      <c r="D127" s="238">
        <v>2.7</v>
      </c>
      <c r="E127" s="49">
        <v>0</v>
      </c>
      <c r="F127" s="49">
        <f>E127*2/(D127*6)</f>
        <v>0</v>
      </c>
      <c r="G127" s="50" t="s">
        <v>74</v>
      </c>
      <c r="H127" s="239" t="s">
        <v>31</v>
      </c>
      <c r="I127" s="50" t="s">
        <v>32</v>
      </c>
      <c r="J127" s="52">
        <v>25518064</v>
      </c>
    </row>
    <row r="128" spans="1:1023" s="240" customFormat="1" x14ac:dyDescent="0.25">
      <c r="A128" s="238">
        <v>0.19</v>
      </c>
      <c r="B128" s="49">
        <f>1.2*C128</f>
        <v>0.34799999999999998</v>
      </c>
      <c r="C128" s="49">
        <v>0.28999999999999998</v>
      </c>
      <c r="D128" s="238">
        <v>3.68</v>
      </c>
      <c r="E128" s="49">
        <v>0.63</v>
      </c>
      <c r="F128" s="49">
        <f>E128*2/(D128*6)</f>
        <v>5.7065217391304345E-2</v>
      </c>
      <c r="G128" s="50"/>
      <c r="H128" s="241" t="s">
        <v>33</v>
      </c>
      <c r="I128" s="50"/>
      <c r="J128" s="54"/>
    </row>
    <row r="129" spans="1:10" s="240" customFormat="1" x14ac:dyDescent="0.25">
      <c r="A129" s="238">
        <v>0.23</v>
      </c>
      <c r="B129" s="49">
        <f>1.2*C129</f>
        <v>0.57599999999999996</v>
      </c>
      <c r="C129" s="49">
        <v>0.48</v>
      </c>
      <c r="D129" s="238">
        <v>2.64</v>
      </c>
      <c r="E129" s="49">
        <v>0</v>
      </c>
      <c r="F129" s="49">
        <f>E129*2/(D129*6)</f>
        <v>0</v>
      </c>
      <c r="G129" s="50"/>
      <c r="H129" s="241" t="s">
        <v>33</v>
      </c>
      <c r="I129" s="50"/>
      <c r="J129" s="54"/>
    </row>
    <row r="130" spans="1:10" s="240" customFormat="1" x14ac:dyDescent="0.25">
      <c r="A130" s="238">
        <v>0.19</v>
      </c>
      <c r="B130" s="49">
        <f>1.2*C130</f>
        <v>0.49199999999999994</v>
      </c>
      <c r="C130" s="49">
        <v>0.41</v>
      </c>
      <c r="D130" s="238">
        <v>2.5499999999999998</v>
      </c>
      <c r="E130" s="49">
        <v>0.62</v>
      </c>
      <c r="F130" s="49">
        <f>E130*2/(D130*6)</f>
        <v>8.1045751633986932E-2</v>
      </c>
      <c r="G130" s="50"/>
      <c r="H130" s="241" t="s">
        <v>33</v>
      </c>
      <c r="I130" s="50"/>
      <c r="J130" s="54"/>
    </row>
    <row r="131" spans="1:10" s="240" customFormat="1" x14ac:dyDescent="0.25">
      <c r="A131" s="238">
        <v>0.23</v>
      </c>
      <c r="B131" s="49">
        <f>1.2*C131</f>
        <v>0.54</v>
      </c>
      <c r="C131" s="49">
        <v>0.45</v>
      </c>
      <c r="D131" s="238">
        <v>2.85</v>
      </c>
      <c r="E131" s="49">
        <v>0</v>
      </c>
      <c r="F131" s="49">
        <f>E131*2/(D131*6)</f>
        <v>0</v>
      </c>
      <c r="G131" s="50"/>
      <c r="H131" s="241" t="s">
        <v>33</v>
      </c>
      <c r="I131" s="242"/>
      <c r="J131" s="243"/>
    </row>
    <row r="132" spans="1:10" x14ac:dyDescent="0.25">
      <c r="A132" s="244"/>
      <c r="B132" s="245"/>
      <c r="C132" s="246"/>
      <c r="H132" s="4"/>
      <c r="I132" s="4"/>
    </row>
    <row r="133" spans="1:10" x14ac:dyDescent="0.25">
      <c r="A133" s="244"/>
      <c r="B133" s="3"/>
      <c r="C133" s="244"/>
      <c r="D133" s="245"/>
      <c r="E133" s="245"/>
      <c r="F133" s="245"/>
      <c r="G133" s="247"/>
      <c r="H133" s="4"/>
      <c r="I133" s="4"/>
      <c r="J133" s="248"/>
    </row>
    <row r="134" spans="1:10" x14ac:dyDescent="0.25">
      <c r="A134" s="244"/>
      <c r="B134" s="3"/>
      <c r="C134" s="244"/>
      <c r="D134" s="245"/>
      <c r="E134" s="245"/>
      <c r="F134" s="245"/>
      <c r="G134" s="247"/>
      <c r="H134" s="4"/>
      <c r="I134" s="4"/>
      <c r="J134" s="248"/>
    </row>
    <row r="135" spans="1:10" x14ac:dyDescent="0.25">
      <c r="B135" s="245"/>
      <c r="C135" s="245"/>
      <c r="D135" s="245"/>
      <c r="E135" s="245"/>
      <c r="F135" s="245"/>
      <c r="G135" s="247"/>
      <c r="H135" s="4"/>
      <c r="I135" s="4"/>
      <c r="J135" s="248"/>
    </row>
    <row r="136" spans="1:10" x14ac:dyDescent="0.25">
      <c r="B136" s="245"/>
      <c r="C136" s="245"/>
      <c r="D136" s="245"/>
      <c r="E136" s="245"/>
      <c r="F136" s="245"/>
      <c r="G136" s="247"/>
      <c r="H136" s="247"/>
      <c r="I136" s="247"/>
      <c r="J136" s="248"/>
    </row>
    <row r="137" spans="1:10" x14ac:dyDescent="0.25">
      <c r="B137" s="245"/>
      <c r="C137" s="245"/>
      <c r="D137" s="245"/>
      <c r="E137" s="245"/>
      <c r="F137" s="245"/>
      <c r="G137" s="247"/>
      <c r="H137" s="247"/>
      <c r="I137" s="247"/>
      <c r="J137" s="248"/>
    </row>
    <row r="138" spans="1:10" x14ac:dyDescent="0.25">
      <c r="B138" s="245"/>
      <c r="C138" s="245"/>
      <c r="D138" s="245"/>
      <c r="E138" s="245"/>
      <c r="F138" s="245"/>
      <c r="G138" s="247"/>
      <c r="H138" s="247"/>
      <c r="I138" s="247"/>
      <c r="J138" s="248"/>
    </row>
    <row r="139" spans="1:10" x14ac:dyDescent="0.25">
      <c r="B139" s="245"/>
      <c r="C139" s="245"/>
      <c r="D139" s="245"/>
      <c r="E139" s="245"/>
      <c r="F139" s="245"/>
      <c r="G139" s="247"/>
      <c r="H139" s="247"/>
      <c r="I139" s="247"/>
      <c r="J139" s="248"/>
    </row>
    <row r="140" spans="1:10" x14ac:dyDescent="0.25">
      <c r="B140" s="245"/>
      <c r="C140" s="245"/>
      <c r="D140" s="245"/>
      <c r="E140" s="245"/>
      <c r="F140" s="245"/>
      <c r="G140" s="247"/>
      <c r="H140" s="247"/>
      <c r="I140" s="247"/>
      <c r="J140" s="248"/>
    </row>
    <row r="141" spans="1:10" x14ac:dyDescent="0.25">
      <c r="B141" s="245"/>
      <c r="C141" s="245"/>
      <c r="D141" s="245"/>
      <c r="E141" s="245"/>
      <c r="F141" s="245"/>
      <c r="G141" s="247"/>
      <c r="H141" s="247"/>
      <c r="I141" s="247"/>
      <c r="J141" s="248"/>
    </row>
    <row r="142" spans="1:10" x14ac:dyDescent="0.25">
      <c r="B142" s="245"/>
      <c r="C142" s="245"/>
      <c r="D142" s="245"/>
      <c r="E142" s="245"/>
      <c r="F142" s="245"/>
      <c r="G142" s="247"/>
      <c r="H142" s="247"/>
      <c r="I142" s="247"/>
      <c r="J142" s="248"/>
    </row>
    <row r="143" spans="1:10" x14ac:dyDescent="0.25">
      <c r="B143" s="245"/>
      <c r="C143" s="245"/>
      <c r="D143" s="245"/>
      <c r="E143" s="245"/>
      <c r="F143" s="245"/>
      <c r="G143" s="247"/>
      <c r="H143" s="247"/>
      <c r="I143" s="247"/>
      <c r="J143" s="248"/>
    </row>
    <row r="144" spans="1:10" x14ac:dyDescent="0.25">
      <c r="B144" s="245"/>
      <c r="C144" s="245"/>
      <c r="D144" s="245"/>
      <c r="E144" s="245"/>
      <c r="F144" s="245"/>
      <c r="G144" s="247"/>
      <c r="H144" s="247"/>
      <c r="I144" s="247"/>
      <c r="J144" s="248"/>
    </row>
    <row r="145" spans="2:10" x14ac:dyDescent="0.25">
      <c r="B145" s="245"/>
      <c r="C145" s="245"/>
      <c r="D145" s="245"/>
      <c r="E145" s="245"/>
      <c r="F145" s="245"/>
      <c r="G145" s="247"/>
      <c r="H145" s="247"/>
      <c r="I145" s="247"/>
      <c r="J145" s="248"/>
    </row>
    <row r="146" spans="2:10" x14ac:dyDescent="0.25">
      <c r="B146" s="245"/>
      <c r="C146" s="245"/>
      <c r="D146" s="245"/>
      <c r="E146" s="245"/>
      <c r="F146" s="245"/>
      <c r="G146" s="247"/>
      <c r="H146" s="247"/>
      <c r="I146" s="247"/>
      <c r="J146" s="248"/>
    </row>
    <row r="147" spans="2:10" x14ac:dyDescent="0.25">
      <c r="B147" s="245"/>
      <c r="C147" s="245"/>
      <c r="D147" s="245"/>
      <c r="E147" s="245"/>
      <c r="F147" s="245"/>
      <c r="G147" s="247"/>
      <c r="H147" s="247"/>
      <c r="I147" s="247"/>
      <c r="J147" s="248"/>
    </row>
    <row r="148" spans="2:10" x14ac:dyDescent="0.25">
      <c r="B148" s="245"/>
      <c r="C148" s="245"/>
      <c r="D148" s="245"/>
      <c r="E148" s="245"/>
      <c r="F148" s="245"/>
      <c r="G148" s="247"/>
      <c r="H148" s="247"/>
      <c r="I148" s="247"/>
      <c r="J148" s="248"/>
    </row>
    <row r="149" spans="2:10" x14ac:dyDescent="0.25">
      <c r="B149" s="245"/>
      <c r="C149" s="245"/>
      <c r="D149" s="245"/>
      <c r="E149" s="245"/>
      <c r="F149" s="245"/>
      <c r="G149" s="247"/>
      <c r="H149" s="247"/>
      <c r="I149" s="247"/>
      <c r="J149" s="248"/>
    </row>
    <row r="150" spans="2:10" x14ac:dyDescent="0.25">
      <c r="B150" s="245"/>
      <c r="C150" s="245"/>
      <c r="D150" s="245"/>
      <c r="E150" s="245"/>
      <c r="F150" s="245"/>
      <c r="G150" s="247"/>
      <c r="H150" s="247"/>
      <c r="I150" s="247"/>
      <c r="J150" s="248"/>
    </row>
    <row r="151" spans="2:10" x14ac:dyDescent="0.25">
      <c r="B151" s="245"/>
      <c r="C151" s="245"/>
      <c r="D151" s="245"/>
      <c r="E151" s="245"/>
      <c r="F151" s="245"/>
      <c r="G151" s="247"/>
      <c r="H151" s="247"/>
      <c r="I151" s="247"/>
      <c r="J151" s="248"/>
    </row>
    <row r="152" spans="2:10" x14ac:dyDescent="0.25">
      <c r="B152" s="245"/>
      <c r="C152" s="245"/>
      <c r="D152" s="245"/>
      <c r="E152" s="245"/>
      <c r="F152" s="245"/>
      <c r="G152" s="247"/>
      <c r="H152" s="247"/>
      <c r="I152" s="247"/>
      <c r="J152" s="248"/>
    </row>
    <row r="153" spans="2:10" x14ac:dyDescent="0.25">
      <c r="B153" s="245"/>
      <c r="C153" s="245"/>
      <c r="D153" s="245"/>
      <c r="E153" s="245"/>
      <c r="F153" s="245"/>
      <c r="G153" s="247"/>
      <c r="H153" s="247"/>
      <c r="I153" s="247"/>
      <c r="J153" s="248"/>
    </row>
    <row r="154" spans="2:10" x14ac:dyDescent="0.25">
      <c r="B154" s="245"/>
      <c r="C154" s="245"/>
      <c r="D154" s="245"/>
      <c r="E154" s="245"/>
      <c r="F154" s="245"/>
      <c r="G154" s="247"/>
      <c r="H154" s="247"/>
      <c r="I154" s="247"/>
      <c r="J154" s="248"/>
    </row>
    <row r="155" spans="2:10" x14ac:dyDescent="0.25">
      <c r="B155" s="245"/>
      <c r="C155" s="245"/>
      <c r="D155" s="245"/>
      <c r="E155" s="245"/>
      <c r="F155" s="245"/>
      <c r="G155" s="247"/>
      <c r="H155" s="247"/>
      <c r="I155" s="247"/>
      <c r="J155" s="248"/>
    </row>
    <row r="156" spans="2:10" x14ac:dyDescent="0.25">
      <c r="B156" s="245"/>
      <c r="C156" s="245"/>
      <c r="D156" s="245"/>
      <c r="E156" s="245"/>
      <c r="F156" s="245"/>
      <c r="G156" s="247"/>
      <c r="H156" s="247"/>
      <c r="I156" s="247"/>
      <c r="J156" s="248"/>
    </row>
    <row r="157" spans="2:10" x14ac:dyDescent="0.25">
      <c r="B157" s="245"/>
      <c r="C157" s="245"/>
      <c r="D157" s="245"/>
      <c r="E157" s="245"/>
      <c r="F157" s="245"/>
      <c r="G157" s="247"/>
      <c r="H157" s="247"/>
      <c r="I157" s="247"/>
      <c r="J157" s="248"/>
    </row>
    <row r="158" spans="2:10" x14ac:dyDescent="0.25">
      <c r="B158" s="245"/>
      <c r="C158" s="245"/>
      <c r="D158" s="245"/>
      <c r="E158" s="245"/>
      <c r="F158" s="245"/>
      <c r="G158" s="247"/>
      <c r="H158" s="247"/>
      <c r="I158" s="247"/>
      <c r="J158" s="248"/>
    </row>
    <row r="159" spans="2:10" x14ac:dyDescent="0.25">
      <c r="B159" s="245"/>
      <c r="C159" s="245"/>
      <c r="D159" s="245"/>
      <c r="E159" s="245"/>
      <c r="F159" s="245"/>
      <c r="G159" s="247"/>
      <c r="H159" s="247"/>
      <c r="I159" s="247"/>
      <c r="J159" s="248"/>
    </row>
    <row r="160" spans="2:10" x14ac:dyDescent="0.25">
      <c r="B160" s="245"/>
      <c r="C160" s="245"/>
      <c r="D160" s="245"/>
      <c r="E160" s="245"/>
      <c r="F160" s="245"/>
      <c r="G160" s="247"/>
      <c r="H160" s="247"/>
      <c r="I160" s="247"/>
      <c r="J160" s="248"/>
    </row>
    <row r="161" spans="2:10" x14ac:dyDescent="0.25">
      <c r="B161" s="245"/>
      <c r="C161" s="245"/>
      <c r="D161" s="245"/>
      <c r="E161" s="245"/>
      <c r="F161" s="245"/>
      <c r="G161" s="247"/>
      <c r="H161" s="247"/>
      <c r="I161" s="247"/>
      <c r="J161" s="248"/>
    </row>
    <row r="162" spans="2:10" x14ac:dyDescent="0.25">
      <c r="B162" s="245"/>
      <c r="C162" s="245"/>
      <c r="D162" s="245"/>
      <c r="E162" s="245"/>
      <c r="F162" s="245"/>
      <c r="G162" s="247"/>
      <c r="H162" s="247"/>
      <c r="I162" s="247"/>
      <c r="J162" s="248"/>
    </row>
    <row r="163" spans="2:10" x14ac:dyDescent="0.25">
      <c r="B163" s="245"/>
      <c r="C163" s="245"/>
      <c r="D163" s="245"/>
      <c r="E163" s="245"/>
      <c r="F163" s="245"/>
      <c r="G163" s="247"/>
      <c r="H163" s="247"/>
      <c r="I163" s="247"/>
      <c r="J163" s="248"/>
    </row>
    <row r="164" spans="2:10" x14ac:dyDescent="0.25">
      <c r="B164" s="245"/>
      <c r="C164" s="245"/>
      <c r="D164" s="245"/>
      <c r="E164" s="245"/>
      <c r="F164" s="245"/>
      <c r="G164" s="247"/>
      <c r="H164" s="247"/>
      <c r="I164" s="247"/>
      <c r="J164" s="248"/>
    </row>
    <row r="165" spans="2:10" x14ac:dyDescent="0.25">
      <c r="B165" s="245"/>
      <c r="C165" s="245"/>
      <c r="D165" s="245"/>
      <c r="E165" s="245"/>
      <c r="F165" s="245"/>
      <c r="G165" s="247"/>
      <c r="H165" s="247"/>
      <c r="I165" s="247"/>
      <c r="J165" s="248"/>
    </row>
    <row r="166" spans="2:10" x14ac:dyDescent="0.25">
      <c r="B166" s="245"/>
      <c r="C166" s="245"/>
      <c r="D166" s="245"/>
      <c r="E166" s="245"/>
      <c r="F166" s="245"/>
      <c r="G166" s="247"/>
      <c r="H166" s="247"/>
      <c r="I166" s="247"/>
      <c r="J166" s="248"/>
    </row>
    <row r="167" spans="2:10" x14ac:dyDescent="0.25">
      <c r="B167" s="245"/>
      <c r="C167" s="245"/>
      <c r="D167" s="245"/>
      <c r="E167" s="245"/>
      <c r="F167" s="245"/>
      <c r="G167" s="247"/>
      <c r="H167" s="247"/>
      <c r="I167" s="247"/>
      <c r="J167" s="248"/>
    </row>
    <row r="168" spans="2:10" x14ac:dyDescent="0.25">
      <c r="B168" s="245"/>
      <c r="C168" s="245"/>
      <c r="D168" s="245"/>
      <c r="E168" s="245"/>
      <c r="F168" s="245"/>
      <c r="G168" s="247"/>
      <c r="H168" s="247"/>
      <c r="I168" s="247"/>
      <c r="J168" s="248"/>
    </row>
    <row r="169" spans="2:10" x14ac:dyDescent="0.25">
      <c r="B169" s="245"/>
      <c r="C169" s="245"/>
      <c r="D169" s="245"/>
      <c r="E169" s="245"/>
      <c r="F169" s="245"/>
      <c r="G169" s="247"/>
      <c r="H169" s="247"/>
      <c r="I169" s="247"/>
      <c r="J169" s="248"/>
    </row>
    <row r="170" spans="2:10" x14ac:dyDescent="0.25">
      <c r="B170" s="245"/>
      <c r="C170" s="245"/>
      <c r="D170" s="245"/>
      <c r="E170" s="245"/>
      <c r="F170" s="245"/>
      <c r="G170" s="247"/>
      <c r="H170" s="247"/>
      <c r="I170" s="247"/>
      <c r="J170" s="248"/>
    </row>
    <row r="171" spans="2:10" x14ac:dyDescent="0.25">
      <c r="B171" s="245"/>
      <c r="C171" s="245"/>
      <c r="D171" s="245"/>
      <c r="E171" s="245"/>
      <c r="F171" s="245"/>
      <c r="G171" s="247"/>
      <c r="H171" s="247"/>
      <c r="I171" s="247"/>
      <c r="J171" s="248"/>
    </row>
    <row r="172" spans="2:10" x14ac:dyDescent="0.25">
      <c r="B172" s="245"/>
      <c r="C172" s="245"/>
      <c r="D172" s="245"/>
      <c r="E172" s="245"/>
      <c r="F172" s="245"/>
      <c r="G172" s="247"/>
      <c r="H172" s="247"/>
      <c r="I172" s="247"/>
      <c r="J172" s="248"/>
    </row>
    <row r="173" spans="2:10" x14ac:dyDescent="0.25">
      <c r="B173" s="245"/>
      <c r="C173" s="245"/>
      <c r="D173" s="245"/>
      <c r="E173" s="245"/>
      <c r="F173" s="245"/>
      <c r="G173" s="247"/>
      <c r="H173" s="247"/>
      <c r="I173" s="247"/>
      <c r="J173" s="248"/>
    </row>
    <row r="174" spans="2:10" x14ac:dyDescent="0.25">
      <c r="B174" s="245"/>
      <c r="C174" s="245"/>
      <c r="D174" s="245"/>
      <c r="E174" s="245"/>
      <c r="F174" s="245"/>
      <c r="G174" s="247"/>
      <c r="H174" s="247"/>
      <c r="I174" s="247"/>
      <c r="J174" s="248"/>
    </row>
    <row r="175" spans="2:10" x14ac:dyDescent="0.25">
      <c r="B175" s="245"/>
      <c r="C175" s="245"/>
      <c r="D175" s="245"/>
      <c r="E175" s="245"/>
      <c r="F175" s="245"/>
      <c r="G175" s="247"/>
      <c r="H175" s="247"/>
      <c r="I175" s="247"/>
      <c r="J175" s="248"/>
    </row>
    <row r="176" spans="2:10" x14ac:dyDescent="0.25">
      <c r="B176" s="245"/>
      <c r="C176" s="245"/>
      <c r="D176" s="245"/>
      <c r="E176" s="245"/>
      <c r="F176" s="245"/>
      <c r="G176" s="247"/>
      <c r="H176" s="247"/>
      <c r="I176" s="247"/>
      <c r="J176" s="248"/>
    </row>
    <row r="177" spans="2:10" x14ac:dyDescent="0.25">
      <c r="B177" s="245"/>
      <c r="C177" s="245"/>
      <c r="D177" s="245"/>
      <c r="E177" s="245"/>
      <c r="F177" s="245"/>
      <c r="G177" s="247"/>
      <c r="H177" s="247"/>
      <c r="I177" s="247"/>
      <c r="J177" s="248"/>
    </row>
    <row r="178" spans="2:10" x14ac:dyDescent="0.25">
      <c r="B178" s="245"/>
      <c r="C178" s="245"/>
      <c r="D178" s="245"/>
      <c r="E178" s="245"/>
      <c r="F178" s="245"/>
      <c r="G178" s="247"/>
      <c r="H178" s="247"/>
      <c r="I178" s="247"/>
      <c r="J178" s="248"/>
    </row>
    <row r="179" spans="2:10" x14ac:dyDescent="0.25">
      <c r="B179" s="245"/>
      <c r="C179" s="245"/>
      <c r="D179" s="245"/>
      <c r="E179" s="245"/>
      <c r="F179" s="245"/>
      <c r="G179" s="247"/>
      <c r="H179" s="247"/>
      <c r="I179" s="247"/>
      <c r="J179" s="248"/>
    </row>
    <row r="180" spans="2:10" x14ac:dyDescent="0.25">
      <c r="B180" s="245"/>
      <c r="C180" s="245"/>
      <c r="D180" s="245"/>
      <c r="E180" s="245"/>
      <c r="F180" s="245"/>
      <c r="G180" s="247"/>
      <c r="H180" s="247"/>
      <c r="I180" s="247"/>
      <c r="J180" s="248"/>
    </row>
    <row r="181" spans="2:10" x14ac:dyDescent="0.25">
      <c r="B181" s="245"/>
      <c r="C181" s="245"/>
      <c r="D181" s="245"/>
      <c r="E181" s="245"/>
      <c r="F181" s="245"/>
      <c r="G181" s="247"/>
      <c r="H181" s="247"/>
      <c r="I181" s="247"/>
      <c r="J181" s="248"/>
    </row>
    <row r="182" spans="2:10" x14ac:dyDescent="0.25">
      <c r="B182" s="245"/>
      <c r="C182" s="245"/>
      <c r="D182" s="245"/>
      <c r="E182" s="245"/>
      <c r="F182" s="245"/>
      <c r="G182" s="247"/>
      <c r="H182" s="247"/>
      <c r="I182" s="247"/>
      <c r="J182" s="248"/>
    </row>
    <row r="183" spans="2:10" x14ac:dyDescent="0.25">
      <c r="B183" s="245"/>
      <c r="C183" s="245"/>
      <c r="D183" s="245"/>
      <c r="E183" s="245"/>
      <c r="F183" s="245"/>
      <c r="G183" s="247"/>
      <c r="H183" s="247"/>
      <c r="I183" s="247"/>
      <c r="J183" s="248"/>
    </row>
    <row r="184" spans="2:10" x14ac:dyDescent="0.25">
      <c r="B184" s="245"/>
      <c r="C184" s="245"/>
      <c r="D184" s="245"/>
      <c r="E184" s="245"/>
      <c r="F184" s="245"/>
      <c r="G184" s="247"/>
      <c r="H184" s="247"/>
      <c r="I184" s="247"/>
      <c r="J184" s="248"/>
    </row>
    <row r="185" spans="2:10" x14ac:dyDescent="0.25">
      <c r="B185" s="245"/>
      <c r="C185" s="245"/>
      <c r="D185" s="245"/>
      <c r="E185" s="245"/>
      <c r="F185" s="245"/>
      <c r="G185" s="247"/>
      <c r="H185" s="247"/>
      <c r="I185" s="247"/>
      <c r="J185" s="248"/>
    </row>
    <row r="186" spans="2:10" x14ac:dyDescent="0.25">
      <c r="B186" s="245"/>
      <c r="C186" s="245"/>
      <c r="D186" s="245"/>
      <c r="E186" s="245"/>
      <c r="F186" s="245"/>
      <c r="G186" s="247"/>
      <c r="H186" s="247"/>
      <c r="I186" s="247"/>
      <c r="J186" s="248"/>
    </row>
    <row r="187" spans="2:10" x14ac:dyDescent="0.25">
      <c r="B187" s="245"/>
      <c r="C187" s="245"/>
      <c r="D187" s="245"/>
      <c r="E187" s="245"/>
      <c r="F187" s="245"/>
      <c r="G187" s="247"/>
      <c r="H187" s="247"/>
      <c r="I187" s="247"/>
      <c r="J187" s="248"/>
    </row>
    <row r="188" spans="2:10" x14ac:dyDescent="0.25">
      <c r="B188" s="245"/>
      <c r="C188" s="245"/>
      <c r="D188" s="245"/>
      <c r="E188" s="245"/>
      <c r="F188" s="245"/>
      <c r="G188" s="247"/>
      <c r="H188" s="247"/>
      <c r="I188" s="247"/>
      <c r="J188" s="248"/>
    </row>
    <row r="189" spans="2:10" x14ac:dyDescent="0.25">
      <c r="B189" s="245"/>
      <c r="C189" s="245"/>
      <c r="D189" s="245"/>
      <c r="E189" s="245"/>
      <c r="F189" s="245"/>
      <c r="G189" s="247"/>
      <c r="H189" s="247"/>
      <c r="I189" s="247"/>
      <c r="J189" s="248"/>
    </row>
    <row r="190" spans="2:10" x14ac:dyDescent="0.25">
      <c r="B190" s="245"/>
      <c r="C190" s="245"/>
      <c r="D190" s="245"/>
      <c r="E190" s="245"/>
      <c r="F190" s="245"/>
      <c r="G190" s="247"/>
      <c r="H190" s="247"/>
      <c r="I190" s="247"/>
      <c r="J190" s="248"/>
    </row>
    <row r="191" spans="2:10" x14ac:dyDescent="0.25">
      <c r="B191" s="245"/>
      <c r="C191" s="245"/>
      <c r="D191" s="245"/>
      <c r="E191" s="245"/>
      <c r="F191" s="245"/>
      <c r="G191" s="247"/>
      <c r="H191" s="247"/>
      <c r="I191" s="247"/>
      <c r="J191" s="248"/>
    </row>
    <row r="192" spans="2:10" x14ac:dyDescent="0.25">
      <c r="B192" s="245"/>
      <c r="C192" s="245"/>
      <c r="D192" s="245"/>
      <c r="E192" s="245"/>
      <c r="F192" s="245"/>
      <c r="G192" s="247"/>
      <c r="H192" s="247"/>
      <c r="I192" s="247"/>
      <c r="J192" s="248"/>
    </row>
    <row r="193" spans="2:10" x14ac:dyDescent="0.25">
      <c r="B193" s="245"/>
      <c r="C193" s="245"/>
      <c r="D193" s="245"/>
      <c r="E193" s="245"/>
      <c r="F193" s="245"/>
      <c r="G193" s="247"/>
      <c r="H193" s="247"/>
      <c r="I193" s="247"/>
      <c r="J193" s="248"/>
    </row>
    <row r="194" spans="2:10" x14ac:dyDescent="0.25">
      <c r="B194" s="245"/>
      <c r="C194" s="245"/>
      <c r="D194" s="245"/>
      <c r="E194" s="245"/>
      <c r="F194" s="245"/>
      <c r="G194" s="247"/>
      <c r="H194" s="247"/>
      <c r="I194" s="247"/>
      <c r="J194" s="248"/>
    </row>
    <row r="195" spans="2:10" x14ac:dyDescent="0.25">
      <c r="B195" s="245"/>
      <c r="C195" s="245"/>
      <c r="D195" s="245"/>
      <c r="E195" s="245"/>
      <c r="F195" s="245"/>
      <c r="G195" s="247"/>
      <c r="H195" s="247"/>
      <c r="I195" s="247"/>
      <c r="J195" s="248"/>
    </row>
    <row r="196" spans="2:10" x14ac:dyDescent="0.25">
      <c r="B196" s="245"/>
      <c r="C196" s="245"/>
      <c r="D196" s="245"/>
      <c r="E196" s="245"/>
      <c r="F196" s="245"/>
      <c r="G196" s="247"/>
      <c r="H196" s="247"/>
      <c r="I196" s="247"/>
      <c r="J196" s="248"/>
    </row>
    <row r="197" spans="2:10" x14ac:dyDescent="0.25">
      <c r="B197" s="245"/>
      <c r="C197" s="245"/>
      <c r="D197" s="245"/>
      <c r="E197" s="245"/>
      <c r="F197" s="245"/>
      <c r="G197" s="247"/>
      <c r="H197" s="247"/>
      <c r="I197" s="247"/>
      <c r="J197" s="248"/>
    </row>
    <row r="198" spans="2:10" x14ac:dyDescent="0.25">
      <c r="B198" s="245"/>
      <c r="C198" s="245"/>
      <c r="D198" s="245"/>
      <c r="E198" s="245"/>
      <c r="F198" s="245"/>
      <c r="G198" s="247"/>
      <c r="H198" s="247"/>
      <c r="I198" s="247"/>
      <c r="J198" s="248"/>
    </row>
    <row r="199" spans="2:10" x14ac:dyDescent="0.25">
      <c r="B199" s="245"/>
      <c r="C199" s="245"/>
      <c r="D199" s="245"/>
      <c r="E199" s="245"/>
      <c r="F199" s="245"/>
      <c r="G199" s="247"/>
      <c r="H199" s="247"/>
      <c r="I199" s="247"/>
      <c r="J199" s="248"/>
    </row>
    <row r="200" spans="2:10" x14ac:dyDescent="0.25">
      <c r="B200" s="245"/>
      <c r="C200" s="245"/>
      <c r="D200" s="245"/>
      <c r="E200" s="245"/>
      <c r="F200" s="245"/>
      <c r="G200" s="247"/>
      <c r="H200" s="247"/>
      <c r="I200" s="247"/>
      <c r="J200" s="248"/>
    </row>
    <row r="201" spans="2:10" x14ac:dyDescent="0.25">
      <c r="B201" s="245"/>
      <c r="C201" s="245"/>
      <c r="D201" s="245"/>
      <c r="E201" s="245"/>
      <c r="F201" s="245"/>
      <c r="G201" s="247"/>
      <c r="H201" s="247"/>
      <c r="I201" s="247"/>
      <c r="J201" s="248"/>
    </row>
    <row r="202" spans="2:10" x14ac:dyDescent="0.25">
      <c r="B202" s="245"/>
      <c r="C202" s="245"/>
      <c r="D202" s="245"/>
      <c r="E202" s="245"/>
      <c r="F202" s="245"/>
      <c r="G202" s="247"/>
      <c r="H202" s="247"/>
      <c r="I202" s="247"/>
      <c r="J202" s="248"/>
    </row>
    <row r="203" spans="2:10" x14ac:dyDescent="0.25">
      <c r="B203" s="245"/>
      <c r="C203" s="245"/>
      <c r="D203" s="245"/>
      <c r="E203" s="245"/>
      <c r="F203" s="245"/>
      <c r="G203" s="247"/>
      <c r="H203" s="247"/>
      <c r="I203" s="247"/>
      <c r="J203" s="248"/>
    </row>
    <row r="204" spans="2:10" x14ac:dyDescent="0.25">
      <c r="B204" s="245"/>
      <c r="C204" s="245"/>
      <c r="D204" s="245"/>
      <c r="E204" s="245"/>
      <c r="F204" s="245"/>
      <c r="G204" s="247"/>
      <c r="H204" s="247"/>
      <c r="I204" s="247"/>
      <c r="J204" s="248"/>
    </row>
    <row r="205" spans="2:10" x14ac:dyDescent="0.25">
      <c r="B205" s="245"/>
      <c r="C205" s="245"/>
      <c r="D205" s="245"/>
      <c r="E205" s="245"/>
      <c r="F205" s="245"/>
      <c r="G205" s="247"/>
      <c r="H205" s="247"/>
      <c r="I205" s="247"/>
      <c r="J205" s="248"/>
    </row>
    <row r="206" spans="2:10" x14ac:dyDescent="0.25">
      <c r="B206" s="245"/>
      <c r="C206" s="245"/>
      <c r="D206" s="245"/>
      <c r="E206" s="245"/>
      <c r="F206" s="245"/>
      <c r="G206" s="247"/>
      <c r="H206" s="247"/>
      <c r="I206" s="247"/>
      <c r="J206" s="248"/>
    </row>
    <row r="207" spans="2:10" x14ac:dyDescent="0.25">
      <c r="B207" s="245"/>
      <c r="C207" s="245"/>
      <c r="D207" s="245"/>
      <c r="E207" s="245"/>
      <c r="F207" s="245"/>
      <c r="G207" s="247"/>
      <c r="H207" s="247"/>
      <c r="I207" s="247"/>
      <c r="J207" s="248"/>
    </row>
    <row r="208" spans="2:10" x14ac:dyDescent="0.25">
      <c r="B208" s="245"/>
      <c r="C208" s="245"/>
      <c r="D208" s="245"/>
      <c r="E208" s="245"/>
      <c r="F208" s="245"/>
      <c r="G208" s="247"/>
      <c r="H208" s="247"/>
      <c r="I208" s="247"/>
      <c r="J208" s="248"/>
    </row>
    <row r="209" spans="2:10" x14ac:dyDescent="0.25">
      <c r="B209" s="245"/>
      <c r="C209" s="245"/>
      <c r="D209" s="245"/>
      <c r="E209" s="245"/>
      <c r="F209" s="245"/>
      <c r="G209" s="247"/>
      <c r="H209" s="247"/>
      <c r="I209" s="247"/>
      <c r="J209" s="248"/>
    </row>
    <row r="210" spans="2:10" x14ac:dyDescent="0.25">
      <c r="B210" s="245"/>
      <c r="C210" s="245"/>
      <c r="D210" s="245"/>
      <c r="E210" s="245"/>
      <c r="F210" s="245"/>
      <c r="G210" s="247"/>
      <c r="H210" s="247"/>
      <c r="I210" s="247"/>
      <c r="J210" s="248"/>
    </row>
    <row r="211" spans="2:10" x14ac:dyDescent="0.25">
      <c r="B211" s="245"/>
      <c r="C211" s="245"/>
      <c r="D211" s="245"/>
      <c r="E211" s="245"/>
      <c r="F211" s="245"/>
      <c r="G211" s="247"/>
      <c r="H211" s="247"/>
      <c r="I211" s="247"/>
      <c r="J211" s="248"/>
    </row>
    <row r="212" spans="2:10" x14ac:dyDescent="0.25">
      <c r="B212" s="245"/>
      <c r="C212" s="245"/>
      <c r="D212" s="245"/>
      <c r="E212" s="245"/>
      <c r="F212" s="245"/>
      <c r="G212" s="247"/>
      <c r="H212" s="247"/>
      <c r="I212" s="247"/>
      <c r="J212" s="248"/>
    </row>
    <row r="213" spans="2:10" x14ac:dyDescent="0.25">
      <c r="B213" s="245"/>
      <c r="C213" s="245"/>
      <c r="D213" s="245"/>
      <c r="E213" s="245"/>
      <c r="F213" s="245"/>
      <c r="G213" s="247"/>
      <c r="H213" s="247"/>
      <c r="I213" s="247"/>
      <c r="J213" s="248"/>
    </row>
    <row r="214" spans="2:10" x14ac:dyDescent="0.25">
      <c r="B214" s="245"/>
      <c r="C214" s="245"/>
      <c r="D214" s="245"/>
      <c r="E214" s="245"/>
      <c r="F214" s="245"/>
      <c r="G214" s="247"/>
      <c r="H214" s="247"/>
      <c r="I214" s="247"/>
      <c r="J214" s="248"/>
    </row>
    <row r="215" spans="2:10" x14ac:dyDescent="0.25">
      <c r="B215" s="245"/>
      <c r="C215" s="245"/>
      <c r="D215" s="245"/>
      <c r="E215" s="245"/>
      <c r="F215" s="245"/>
      <c r="G215" s="247"/>
      <c r="H215" s="247"/>
      <c r="I215" s="247"/>
      <c r="J215" s="248"/>
    </row>
    <row r="216" spans="2:10" x14ac:dyDescent="0.25">
      <c r="B216" s="245"/>
      <c r="C216" s="245"/>
      <c r="D216" s="245"/>
      <c r="E216" s="245"/>
      <c r="F216" s="245"/>
      <c r="G216" s="247"/>
      <c r="H216" s="247"/>
      <c r="I216" s="247"/>
      <c r="J216" s="248"/>
    </row>
    <row r="217" spans="2:10" x14ac:dyDescent="0.25">
      <c r="B217" s="245"/>
      <c r="C217" s="245"/>
      <c r="D217" s="245"/>
      <c r="E217" s="245"/>
      <c r="F217" s="245"/>
      <c r="G217" s="247"/>
      <c r="H217" s="247"/>
      <c r="I217" s="247"/>
      <c r="J217" s="248"/>
    </row>
    <row r="218" spans="2:10" x14ac:dyDescent="0.25">
      <c r="B218" s="245"/>
      <c r="C218" s="245"/>
      <c r="D218" s="245"/>
      <c r="E218" s="245"/>
      <c r="F218" s="245"/>
      <c r="G218" s="247"/>
      <c r="H218" s="247"/>
      <c r="I218" s="247"/>
      <c r="J218" s="248"/>
    </row>
    <row r="219" spans="2:10" x14ac:dyDescent="0.25">
      <c r="B219" s="245"/>
      <c r="C219" s="245"/>
      <c r="D219" s="245"/>
      <c r="E219" s="245"/>
      <c r="F219" s="245"/>
      <c r="G219" s="247"/>
      <c r="H219" s="247"/>
      <c r="I219" s="247"/>
      <c r="J219" s="248"/>
    </row>
    <row r="220" spans="2:10" x14ac:dyDescent="0.25">
      <c r="B220" s="245"/>
      <c r="C220" s="245"/>
      <c r="D220" s="245"/>
      <c r="E220" s="245"/>
      <c r="F220" s="245"/>
      <c r="G220" s="247"/>
      <c r="H220" s="247"/>
      <c r="I220" s="247"/>
      <c r="J220" s="248"/>
    </row>
    <row r="221" spans="2:10" x14ac:dyDescent="0.25">
      <c r="B221" s="245"/>
      <c r="C221" s="245"/>
      <c r="D221" s="245"/>
      <c r="E221" s="245"/>
      <c r="F221" s="245"/>
      <c r="G221" s="247"/>
      <c r="H221" s="247"/>
      <c r="I221" s="247"/>
      <c r="J221" s="248"/>
    </row>
    <row r="222" spans="2:10" x14ac:dyDescent="0.25">
      <c r="B222" s="245"/>
      <c r="C222" s="245"/>
      <c r="D222" s="245"/>
      <c r="E222" s="245"/>
      <c r="F222" s="245"/>
      <c r="G222" s="247"/>
      <c r="H222" s="247"/>
      <c r="I222" s="247"/>
      <c r="J222" s="248"/>
    </row>
    <row r="223" spans="2:10" x14ac:dyDescent="0.25">
      <c r="B223" s="245"/>
      <c r="C223" s="245"/>
      <c r="D223" s="245"/>
      <c r="E223" s="245"/>
      <c r="F223" s="245"/>
      <c r="G223" s="247"/>
      <c r="H223" s="247"/>
      <c r="I223" s="247"/>
      <c r="J223" s="248"/>
    </row>
    <row r="224" spans="2:10" x14ac:dyDescent="0.25">
      <c r="B224" s="245"/>
      <c r="C224" s="245"/>
      <c r="D224" s="245"/>
      <c r="E224" s="245"/>
      <c r="F224" s="245"/>
      <c r="G224" s="247"/>
      <c r="H224" s="247"/>
      <c r="I224" s="247"/>
      <c r="J224" s="248"/>
    </row>
    <row r="225" spans="2:10" x14ac:dyDescent="0.25">
      <c r="B225" s="245"/>
      <c r="C225" s="245"/>
      <c r="D225" s="245"/>
      <c r="E225" s="245"/>
      <c r="F225" s="245"/>
      <c r="G225" s="247"/>
      <c r="H225" s="247"/>
      <c r="I225" s="247"/>
      <c r="J225" s="248"/>
    </row>
    <row r="226" spans="2:10" x14ac:dyDescent="0.25">
      <c r="B226" s="245"/>
      <c r="C226" s="245"/>
      <c r="D226" s="245"/>
      <c r="E226" s="245"/>
      <c r="F226" s="245"/>
      <c r="G226" s="247"/>
      <c r="H226" s="247"/>
      <c r="I226" s="247"/>
      <c r="J226" s="248"/>
    </row>
    <row r="227" spans="2:10" x14ac:dyDescent="0.25">
      <c r="B227" s="245"/>
      <c r="C227" s="245"/>
      <c r="D227" s="245"/>
      <c r="E227" s="245"/>
      <c r="F227" s="245"/>
      <c r="G227" s="247"/>
      <c r="H227" s="247"/>
      <c r="I227" s="247"/>
      <c r="J227" s="248"/>
    </row>
    <row r="228" spans="2:10" x14ac:dyDescent="0.25">
      <c r="B228" s="245"/>
      <c r="C228" s="245"/>
      <c r="D228" s="245"/>
      <c r="E228" s="245"/>
      <c r="F228" s="245"/>
      <c r="G228" s="247"/>
      <c r="H228" s="247"/>
      <c r="I228" s="247"/>
      <c r="J228" s="248"/>
    </row>
    <row r="229" spans="2:10" x14ac:dyDescent="0.25">
      <c r="B229" s="245"/>
      <c r="C229" s="245"/>
      <c r="D229" s="245"/>
      <c r="E229" s="245"/>
      <c r="F229" s="245"/>
      <c r="G229" s="247"/>
      <c r="H229" s="247"/>
      <c r="I229" s="247"/>
      <c r="J229" s="248"/>
    </row>
    <row r="230" spans="2:10" x14ac:dyDescent="0.25">
      <c r="B230" s="245"/>
      <c r="C230" s="245"/>
      <c r="D230" s="245"/>
      <c r="E230" s="245"/>
      <c r="F230" s="245"/>
      <c r="G230" s="247"/>
      <c r="H230" s="247"/>
      <c r="I230" s="247"/>
      <c r="J230" s="248"/>
    </row>
    <row r="231" spans="2:10" x14ac:dyDescent="0.25">
      <c r="B231" s="245"/>
      <c r="C231" s="245"/>
      <c r="D231" s="245"/>
      <c r="E231" s="245"/>
      <c r="F231" s="245"/>
      <c r="G231" s="247"/>
      <c r="H231" s="247"/>
      <c r="I231" s="247"/>
      <c r="J231" s="248"/>
    </row>
    <row r="232" spans="2:10" x14ac:dyDescent="0.25">
      <c r="B232" s="245"/>
      <c r="C232" s="245"/>
      <c r="D232" s="245"/>
      <c r="E232" s="245"/>
      <c r="F232" s="245"/>
      <c r="G232" s="247"/>
      <c r="H232" s="247"/>
      <c r="I232" s="247"/>
      <c r="J232" s="248"/>
    </row>
    <row r="233" spans="2:10" x14ac:dyDescent="0.25">
      <c r="B233" s="245"/>
      <c r="C233" s="245"/>
      <c r="D233" s="245"/>
      <c r="E233" s="245"/>
      <c r="F233" s="245"/>
      <c r="G233" s="247"/>
      <c r="H233" s="247"/>
      <c r="I233" s="247"/>
      <c r="J233" s="248"/>
    </row>
    <row r="234" spans="2:10" x14ac:dyDescent="0.25">
      <c r="B234" s="245"/>
      <c r="C234" s="245"/>
      <c r="D234" s="245"/>
      <c r="E234" s="245"/>
      <c r="F234" s="245"/>
      <c r="G234" s="247"/>
      <c r="H234" s="247"/>
      <c r="I234" s="247"/>
      <c r="J234" s="248"/>
    </row>
    <row r="235" spans="2:10" x14ac:dyDescent="0.25">
      <c r="B235" s="245"/>
      <c r="C235" s="245"/>
      <c r="D235" s="245"/>
      <c r="E235" s="245"/>
      <c r="F235" s="245"/>
      <c r="G235" s="247"/>
      <c r="H235" s="247"/>
      <c r="I235" s="247"/>
      <c r="J235" s="248"/>
    </row>
    <row r="236" spans="2:10" x14ac:dyDescent="0.25">
      <c r="B236" s="245"/>
      <c r="C236" s="245"/>
      <c r="D236" s="245"/>
      <c r="E236" s="245"/>
      <c r="F236" s="245"/>
      <c r="G236" s="247"/>
      <c r="H236" s="247"/>
      <c r="I236" s="247"/>
      <c r="J236" s="248"/>
    </row>
    <row r="237" spans="2:10" x14ac:dyDescent="0.25">
      <c r="B237" s="245"/>
      <c r="C237" s="245"/>
      <c r="D237" s="245"/>
      <c r="E237" s="245"/>
      <c r="F237" s="245"/>
      <c r="G237" s="247"/>
      <c r="H237" s="247"/>
      <c r="I237" s="247"/>
      <c r="J237" s="248"/>
    </row>
    <row r="238" spans="2:10" x14ac:dyDescent="0.25">
      <c r="B238" s="245"/>
      <c r="C238" s="245"/>
      <c r="D238" s="245"/>
      <c r="E238" s="245"/>
      <c r="F238" s="245"/>
      <c r="G238" s="247"/>
      <c r="H238" s="247"/>
      <c r="I238" s="247"/>
      <c r="J238" s="248"/>
    </row>
    <row r="239" spans="2:10" x14ac:dyDescent="0.25">
      <c r="B239" s="245"/>
      <c r="C239" s="245"/>
      <c r="D239" s="245"/>
      <c r="E239" s="245"/>
      <c r="F239" s="245"/>
      <c r="G239" s="247"/>
      <c r="H239" s="247"/>
      <c r="I239" s="247"/>
      <c r="J239" s="248"/>
    </row>
    <row r="240" spans="2:10" x14ac:dyDescent="0.25">
      <c r="B240" s="245"/>
      <c r="C240" s="245"/>
      <c r="D240" s="245"/>
      <c r="E240" s="245"/>
      <c r="F240" s="245"/>
      <c r="G240" s="247"/>
      <c r="H240" s="247"/>
      <c r="I240" s="247"/>
      <c r="J240" s="248"/>
    </row>
    <row r="241" spans="2:10" x14ac:dyDescent="0.25">
      <c r="B241" s="245"/>
      <c r="C241" s="245"/>
      <c r="D241" s="245"/>
      <c r="E241" s="245"/>
      <c r="F241" s="245"/>
      <c r="G241" s="247"/>
      <c r="H241" s="247"/>
      <c r="I241" s="247"/>
      <c r="J241" s="248"/>
    </row>
    <row r="242" spans="2:10" x14ac:dyDescent="0.25">
      <c r="B242" s="245"/>
      <c r="C242" s="245"/>
      <c r="D242" s="245"/>
      <c r="E242" s="245"/>
      <c r="F242" s="245"/>
      <c r="G242" s="247"/>
      <c r="H242" s="247"/>
      <c r="I242" s="247"/>
      <c r="J242" s="248"/>
    </row>
    <row r="243" spans="2:10" x14ac:dyDescent="0.25">
      <c r="B243" s="245"/>
      <c r="C243" s="245"/>
      <c r="D243" s="245"/>
      <c r="E243" s="245"/>
      <c r="F243" s="245"/>
      <c r="G243" s="247"/>
      <c r="H243" s="247"/>
      <c r="I243" s="247"/>
      <c r="J243" s="248"/>
    </row>
    <row r="244" spans="2:10" x14ac:dyDescent="0.25">
      <c r="B244" s="245"/>
      <c r="C244" s="245"/>
      <c r="D244" s="245"/>
      <c r="E244" s="245"/>
      <c r="F244" s="245"/>
      <c r="G244" s="247"/>
      <c r="H244" s="247"/>
      <c r="I244" s="247"/>
      <c r="J244" s="248"/>
    </row>
    <row r="245" spans="2:10" x14ac:dyDescent="0.25">
      <c r="B245" s="245"/>
      <c r="C245" s="245"/>
      <c r="D245" s="245"/>
      <c r="E245" s="245"/>
      <c r="F245" s="245"/>
      <c r="G245" s="247"/>
      <c r="H245" s="247"/>
      <c r="I245" s="247"/>
      <c r="J245" s="248"/>
    </row>
    <row r="246" spans="2:10" x14ac:dyDescent="0.25">
      <c r="B246" s="245"/>
      <c r="C246" s="245"/>
      <c r="D246" s="245"/>
      <c r="E246" s="245"/>
      <c r="F246" s="245"/>
      <c r="G246" s="247"/>
      <c r="H246" s="247"/>
      <c r="I246" s="247"/>
      <c r="J246" s="248"/>
    </row>
    <row r="247" spans="2:10" x14ac:dyDescent="0.25">
      <c r="B247" s="245"/>
      <c r="C247" s="245"/>
      <c r="D247" s="245"/>
      <c r="E247" s="245"/>
      <c r="F247" s="245"/>
      <c r="G247" s="247"/>
      <c r="H247" s="247"/>
      <c r="I247" s="247"/>
      <c r="J247" s="248"/>
    </row>
    <row r="248" spans="2:10" x14ac:dyDescent="0.25">
      <c r="B248" s="245"/>
      <c r="C248" s="245"/>
      <c r="D248" s="245"/>
      <c r="E248" s="245"/>
      <c r="F248" s="245"/>
      <c r="G248" s="247"/>
      <c r="H248" s="247"/>
      <c r="I248" s="247"/>
      <c r="J248" s="248"/>
    </row>
    <row r="249" spans="2:10" x14ac:dyDescent="0.25">
      <c r="B249" s="245"/>
      <c r="C249" s="245"/>
      <c r="D249" s="245"/>
      <c r="E249" s="245"/>
      <c r="F249" s="245"/>
      <c r="G249" s="247"/>
      <c r="H249" s="247"/>
      <c r="I249" s="247"/>
      <c r="J249" s="248"/>
    </row>
    <row r="250" spans="2:10" x14ac:dyDescent="0.25">
      <c r="B250" s="245"/>
      <c r="C250" s="245"/>
      <c r="D250" s="245"/>
      <c r="E250" s="245"/>
      <c r="F250" s="245"/>
      <c r="G250" s="247"/>
      <c r="H250" s="247"/>
      <c r="I250" s="247"/>
      <c r="J250" s="248"/>
    </row>
    <row r="251" spans="2:10" x14ac:dyDescent="0.25">
      <c r="B251" s="245"/>
      <c r="C251" s="245"/>
      <c r="D251" s="245"/>
      <c r="E251" s="245"/>
      <c r="F251" s="245"/>
      <c r="G251" s="247"/>
      <c r="H251" s="247"/>
      <c r="I251" s="247"/>
      <c r="J251" s="248"/>
    </row>
    <row r="252" spans="2:10" x14ac:dyDescent="0.25">
      <c r="B252" s="245"/>
      <c r="C252" s="245"/>
      <c r="D252" s="245"/>
      <c r="E252" s="245"/>
      <c r="F252" s="245"/>
      <c r="G252" s="247"/>
      <c r="H252" s="247"/>
      <c r="I252" s="247"/>
      <c r="J252" s="248"/>
    </row>
    <row r="253" spans="2:10" x14ac:dyDescent="0.25">
      <c r="B253" s="245"/>
      <c r="C253" s="245"/>
      <c r="D253" s="245"/>
      <c r="E253" s="245"/>
      <c r="F253" s="245"/>
      <c r="G253" s="247"/>
      <c r="H253" s="247"/>
      <c r="I253" s="247"/>
      <c r="J253" s="248"/>
    </row>
    <row r="254" spans="2:10" x14ac:dyDescent="0.25">
      <c r="B254" s="245"/>
      <c r="C254" s="245"/>
      <c r="D254" s="245"/>
      <c r="E254" s="245"/>
      <c r="F254" s="245"/>
      <c r="G254" s="247"/>
      <c r="H254" s="247"/>
      <c r="I254" s="247"/>
      <c r="J254" s="248"/>
    </row>
    <row r="255" spans="2:10" x14ac:dyDescent="0.25">
      <c r="B255" s="245"/>
      <c r="C255" s="245"/>
      <c r="D255" s="245"/>
      <c r="E255" s="245"/>
      <c r="F255" s="245"/>
      <c r="G255" s="247"/>
      <c r="H255" s="247"/>
      <c r="I255" s="247"/>
      <c r="J255" s="248"/>
    </row>
    <row r="256" spans="2:10" x14ac:dyDescent="0.25">
      <c r="B256" s="245"/>
      <c r="C256" s="245"/>
      <c r="D256" s="245"/>
      <c r="E256" s="245"/>
      <c r="F256" s="245"/>
      <c r="G256" s="247"/>
      <c r="H256" s="247"/>
      <c r="I256" s="247"/>
      <c r="J256" s="248"/>
    </row>
    <row r="257" spans="2:10" x14ac:dyDescent="0.25">
      <c r="B257" s="245"/>
      <c r="C257" s="245"/>
      <c r="D257" s="245"/>
      <c r="E257" s="245"/>
      <c r="F257" s="245"/>
      <c r="G257" s="247"/>
      <c r="H257" s="247"/>
      <c r="I257" s="247"/>
      <c r="J257" s="248"/>
    </row>
    <row r="258" spans="2:10" x14ac:dyDescent="0.25">
      <c r="B258" s="245"/>
      <c r="C258" s="245"/>
      <c r="D258" s="245"/>
      <c r="E258" s="245"/>
      <c r="F258" s="245"/>
      <c r="G258" s="247"/>
      <c r="H258" s="247"/>
      <c r="I258" s="247"/>
      <c r="J258" s="248"/>
    </row>
    <row r="259" spans="2:10" x14ac:dyDescent="0.25">
      <c r="B259" s="245"/>
      <c r="C259" s="245"/>
      <c r="D259" s="245"/>
      <c r="E259" s="245"/>
      <c r="F259" s="245"/>
      <c r="G259" s="247"/>
      <c r="H259" s="247"/>
      <c r="I259" s="247"/>
      <c r="J259" s="248"/>
    </row>
    <row r="260" spans="2:10" x14ac:dyDescent="0.25">
      <c r="B260" s="245"/>
      <c r="C260" s="245"/>
      <c r="D260" s="245"/>
      <c r="E260" s="245"/>
      <c r="F260" s="245"/>
      <c r="G260" s="247"/>
      <c r="H260" s="247"/>
      <c r="I260" s="247"/>
      <c r="J260" s="248"/>
    </row>
    <row r="261" spans="2:10" x14ac:dyDescent="0.25">
      <c r="B261" s="245"/>
      <c r="C261" s="245"/>
      <c r="D261" s="245"/>
      <c r="E261" s="245"/>
      <c r="F261" s="245"/>
      <c r="G261" s="247"/>
      <c r="H261" s="247"/>
      <c r="I261" s="247"/>
      <c r="J261" s="248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Description</vt:lpstr>
      <vt:lpstr>Batch</vt:lpstr>
      <vt:lpstr>Chemostat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baldazzi</dc:creator>
  <dc:description/>
  <cp:lastModifiedBy>Hidde De Jong</cp:lastModifiedBy>
  <cp:revision>264</cp:revision>
  <dcterms:created xsi:type="dcterms:W3CDTF">2021-01-29T08:46:49Z</dcterms:created>
  <dcterms:modified xsi:type="dcterms:W3CDTF">2022-03-31T19:05:36Z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