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va\Downloads\DRi_Data_management_Data-20230731T111649Z-001\DRi_Data_management_Data\"/>
    </mc:Choice>
  </mc:AlternateContent>
  <xr:revisionPtr revIDLastSave="0" documentId="13_ncr:1_{3C9E9946-7050-4BFB-9211-274A6B1F45B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tal Timeshare Member-Delhi" sheetId="1" r:id="rId1"/>
  </sheets>
  <externalReferences>
    <externalReference r:id="rId2"/>
  </externalReferences>
  <definedNames>
    <definedName name="_94623" localSheetId="0">'Total Timeshare Member-Delhi'!$A$1:$I$37</definedName>
    <definedName name="_xlnm._FilterDatabase" localSheetId="0" hidden="1">'Total Timeshare Member-Delhi'!$A$1:$AD$1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7" i="1" l="1"/>
  <c r="AB37" i="1"/>
  <c r="AA37" i="1"/>
  <c r="Z37" i="1"/>
  <c r="Y37" i="1"/>
  <c r="X37" i="1"/>
  <c r="V37" i="1"/>
  <c r="U37" i="1"/>
  <c r="T37" i="1"/>
  <c r="AD36" i="1"/>
  <c r="P36" i="1"/>
  <c r="N36" i="1"/>
  <c r="S36" i="1" s="1"/>
  <c r="M36" i="1"/>
  <c r="L36" i="1"/>
  <c r="O36" i="1" s="1"/>
  <c r="K36" i="1"/>
  <c r="AD35" i="1"/>
  <c r="P35" i="1"/>
  <c r="R35" i="1" s="1"/>
  <c r="N35" i="1"/>
  <c r="S35" i="1" s="1"/>
  <c r="L35" i="1"/>
  <c r="O35" i="1" s="1"/>
  <c r="K35" i="1"/>
  <c r="AD34" i="1"/>
  <c r="P34" i="1"/>
  <c r="N34" i="1"/>
  <c r="M34" i="1"/>
  <c r="R34" i="1" s="1"/>
  <c r="L34" i="1"/>
  <c r="K34" i="1"/>
  <c r="AD33" i="1"/>
  <c r="P33" i="1"/>
  <c r="N33" i="1"/>
  <c r="M33" i="1"/>
  <c r="L33" i="1"/>
  <c r="K33" i="1"/>
  <c r="AD32" i="1"/>
  <c r="P32" i="1"/>
  <c r="N32" i="1"/>
  <c r="M32" i="1"/>
  <c r="R32" i="1" s="1"/>
  <c r="L32" i="1"/>
  <c r="K32" i="1"/>
  <c r="AD31" i="1"/>
  <c r="P31" i="1"/>
  <c r="N31" i="1"/>
  <c r="M31" i="1"/>
  <c r="L31" i="1"/>
  <c r="K31" i="1"/>
  <c r="AD30" i="1"/>
  <c r="P30" i="1"/>
  <c r="N30" i="1"/>
  <c r="M30" i="1"/>
  <c r="R30" i="1" s="1"/>
  <c r="L30" i="1"/>
  <c r="K30" i="1"/>
  <c r="AD29" i="1"/>
  <c r="P29" i="1"/>
  <c r="N29" i="1"/>
  <c r="M29" i="1"/>
  <c r="L29" i="1"/>
  <c r="O29" i="1" s="1"/>
  <c r="K29" i="1"/>
  <c r="AD28" i="1"/>
  <c r="P28" i="1"/>
  <c r="R28" i="1" s="1"/>
  <c r="N28" i="1"/>
  <c r="S28" i="1" s="1"/>
  <c r="L28" i="1"/>
  <c r="O28" i="1" s="1"/>
  <c r="K28" i="1"/>
  <c r="AD27" i="1"/>
  <c r="P27" i="1"/>
  <c r="R27" i="1" s="1"/>
  <c r="N27" i="1"/>
  <c r="S27" i="1" s="1"/>
  <c r="L27" i="1"/>
  <c r="O27" i="1" s="1"/>
  <c r="K27" i="1"/>
  <c r="AD26" i="1"/>
  <c r="P26" i="1"/>
  <c r="N26" i="1"/>
  <c r="M26" i="1"/>
  <c r="L26" i="1"/>
  <c r="O26" i="1" s="1"/>
  <c r="K26" i="1"/>
  <c r="AD25" i="1"/>
  <c r="P25" i="1"/>
  <c r="N25" i="1"/>
  <c r="M25" i="1"/>
  <c r="L25" i="1"/>
  <c r="K25" i="1"/>
  <c r="AD24" i="1"/>
  <c r="P24" i="1"/>
  <c r="N24" i="1"/>
  <c r="M24" i="1"/>
  <c r="L24" i="1"/>
  <c r="O24" i="1" s="1"/>
  <c r="K24" i="1"/>
  <c r="AD23" i="1"/>
  <c r="P23" i="1"/>
  <c r="N23" i="1"/>
  <c r="M23" i="1"/>
  <c r="L23" i="1"/>
  <c r="K23" i="1"/>
  <c r="AD22" i="1"/>
  <c r="P22" i="1"/>
  <c r="N22" i="1"/>
  <c r="M22" i="1"/>
  <c r="L22" i="1"/>
  <c r="O22" i="1" s="1"/>
  <c r="K22" i="1"/>
  <c r="AD21" i="1"/>
  <c r="P21" i="1"/>
  <c r="N21" i="1"/>
  <c r="M21" i="1"/>
  <c r="L21" i="1"/>
  <c r="K21" i="1"/>
  <c r="AD20" i="1"/>
  <c r="P20" i="1"/>
  <c r="N20" i="1"/>
  <c r="M20" i="1"/>
  <c r="L20" i="1"/>
  <c r="O20" i="1" s="1"/>
  <c r="K20" i="1"/>
  <c r="AD19" i="1"/>
  <c r="P19" i="1"/>
  <c r="N19" i="1"/>
  <c r="M19" i="1"/>
  <c r="L19" i="1"/>
  <c r="K19" i="1"/>
  <c r="AD18" i="1"/>
  <c r="P18" i="1"/>
  <c r="N18" i="1"/>
  <c r="M18" i="1"/>
  <c r="L18" i="1"/>
  <c r="O18" i="1" s="1"/>
  <c r="K18" i="1"/>
  <c r="AD17" i="1"/>
  <c r="P17" i="1"/>
  <c r="N17" i="1"/>
  <c r="M17" i="1"/>
  <c r="L17" i="1"/>
  <c r="K17" i="1"/>
  <c r="AD16" i="1"/>
  <c r="P16" i="1"/>
  <c r="N16" i="1"/>
  <c r="M16" i="1"/>
  <c r="L16" i="1"/>
  <c r="O16" i="1" s="1"/>
  <c r="K16" i="1"/>
  <c r="AD15" i="1"/>
  <c r="P15" i="1"/>
  <c r="N15" i="1"/>
  <c r="M15" i="1"/>
  <c r="L15" i="1"/>
  <c r="K15" i="1"/>
  <c r="AD14" i="1"/>
  <c r="P14" i="1"/>
  <c r="N14" i="1"/>
  <c r="M14" i="1"/>
  <c r="L14" i="1"/>
  <c r="O14" i="1" s="1"/>
  <c r="K14" i="1"/>
  <c r="AD13" i="1"/>
  <c r="P13" i="1"/>
  <c r="N13" i="1"/>
  <c r="M13" i="1"/>
  <c r="L13" i="1"/>
  <c r="K13" i="1"/>
  <c r="AD12" i="1"/>
  <c r="P12" i="1"/>
  <c r="N12" i="1"/>
  <c r="M12" i="1"/>
  <c r="L12" i="1"/>
  <c r="O12" i="1" s="1"/>
  <c r="K12" i="1"/>
  <c r="AD11" i="1"/>
  <c r="P11" i="1"/>
  <c r="N11" i="1"/>
  <c r="M11" i="1"/>
  <c r="M37" i="1" s="1"/>
  <c r="L11" i="1"/>
  <c r="K11" i="1"/>
  <c r="AD10" i="1"/>
  <c r="P10" i="1"/>
  <c r="N10" i="1"/>
  <c r="M10" i="1"/>
  <c r="L10" i="1"/>
  <c r="O10" i="1" s="1"/>
  <c r="K10" i="1"/>
  <c r="AD9" i="1"/>
  <c r="P9" i="1"/>
  <c r="N9" i="1"/>
  <c r="M9" i="1"/>
  <c r="L9" i="1"/>
  <c r="K9" i="1"/>
  <c r="AD8" i="1"/>
  <c r="P8" i="1"/>
  <c r="N8" i="1"/>
  <c r="M8" i="1"/>
  <c r="L8" i="1"/>
  <c r="O8" i="1" s="1"/>
  <c r="K8" i="1"/>
  <c r="AD7" i="1"/>
  <c r="P7" i="1"/>
  <c r="N7" i="1"/>
  <c r="M7" i="1"/>
  <c r="L7" i="1"/>
  <c r="K7" i="1"/>
  <c r="AD6" i="1"/>
  <c r="P6" i="1"/>
  <c r="N6" i="1"/>
  <c r="M6" i="1"/>
  <c r="L6" i="1"/>
  <c r="O6" i="1" s="1"/>
  <c r="K6" i="1"/>
  <c r="AD5" i="1"/>
  <c r="P5" i="1"/>
  <c r="N5" i="1"/>
  <c r="M5" i="1"/>
  <c r="L5" i="1"/>
  <c r="K5" i="1"/>
  <c r="AD4" i="1"/>
  <c r="P4" i="1"/>
  <c r="N4" i="1"/>
  <c r="M4" i="1"/>
  <c r="L4" i="1"/>
  <c r="O4" i="1" s="1"/>
  <c r="K4" i="1"/>
  <c r="AD3" i="1"/>
  <c r="S3" i="1"/>
  <c r="Q3" i="1"/>
  <c r="P3" i="1"/>
  <c r="R3" i="1" s="1"/>
  <c r="O3" i="1"/>
  <c r="AD2" i="1"/>
  <c r="S2" i="1"/>
  <c r="Q2" i="1"/>
  <c r="P2" i="1"/>
  <c r="R2" i="1" s="1"/>
  <c r="O2" i="1"/>
  <c r="S4" i="1" l="1"/>
  <c r="S6" i="1"/>
  <c r="S8" i="1"/>
  <c r="S10" i="1"/>
  <c r="S12" i="1"/>
  <c r="S14" i="1"/>
  <c r="S16" i="1"/>
  <c r="S18" i="1"/>
  <c r="S20" i="1"/>
  <c r="S22" i="1"/>
  <c r="S24" i="1"/>
  <c r="S26" i="1"/>
  <c r="S29" i="1"/>
  <c r="S9" i="1"/>
  <c r="S13" i="1"/>
  <c r="S17" i="1"/>
  <c r="S21" i="1"/>
  <c r="S23" i="1"/>
  <c r="S5" i="1"/>
  <c r="S7" i="1"/>
  <c r="S11" i="1"/>
  <c r="S15" i="1"/>
  <c r="S19" i="1"/>
  <c r="S25" i="1"/>
  <c r="K37" i="1"/>
  <c r="R26" i="1"/>
  <c r="R29" i="1"/>
  <c r="R31" i="1"/>
  <c r="R33" i="1"/>
  <c r="O5" i="1"/>
  <c r="O7" i="1"/>
  <c r="O9" i="1"/>
  <c r="L37" i="1"/>
  <c r="O13" i="1"/>
  <c r="O15" i="1"/>
  <c r="O17" i="1"/>
  <c r="O19" i="1"/>
  <c r="O21" i="1"/>
  <c r="O23" i="1"/>
  <c r="O25" i="1"/>
  <c r="O30" i="1"/>
  <c r="R36" i="1"/>
  <c r="R4" i="1"/>
  <c r="R5" i="1"/>
  <c r="R6" i="1"/>
  <c r="R7" i="1"/>
  <c r="R8" i="1"/>
  <c r="R9" i="1"/>
  <c r="R10" i="1"/>
  <c r="R11" i="1"/>
  <c r="R37" i="1" s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Q4" i="1"/>
  <c r="Q5" i="1"/>
  <c r="Q6" i="1"/>
  <c r="Q7" i="1"/>
  <c r="Q8" i="1"/>
  <c r="Q9" i="1"/>
  <c r="Q10" i="1"/>
  <c r="O11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8" i="1"/>
  <c r="Q29" i="1"/>
  <c r="Q30" i="1"/>
  <c r="S30" i="1"/>
  <c r="O31" i="1"/>
  <c r="Q31" i="1"/>
  <c r="S31" i="1"/>
  <c r="O32" i="1"/>
  <c r="Q32" i="1"/>
  <c r="S32" i="1"/>
  <c r="O33" i="1"/>
  <c r="Q33" i="1"/>
  <c r="S33" i="1"/>
  <c r="O34" i="1"/>
  <c r="Q34" i="1"/>
  <c r="S34" i="1"/>
  <c r="Q27" i="1"/>
  <c r="Q35" i="1"/>
  <c r="Q36" i="1"/>
  <c r="S37" i="1" l="1"/>
  <c r="Q37" i="1"/>
  <c r="O3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94623" type="6" refreshedVersion="3" background="1" saveData="1">
    <textPr firstRow="2" sourceFile="C:\Users\Administrator\Desktop\DRIPL  Time Share Member Reconcilition\Dalmia Group Timeshare\DRI Timeshare\94623.TXT" delimited="0">
      <textFields count="6">
        <textField/>
        <textField position="7"/>
        <textField position="22"/>
        <textField position="38"/>
        <textField position="45"/>
        <textField position="49"/>
      </textFields>
    </textPr>
  </connection>
</connections>
</file>

<file path=xl/sharedStrings.xml><?xml version="1.0" encoding="utf-8"?>
<sst xmlns="http://schemas.openxmlformats.org/spreadsheetml/2006/main" count="276" uniqueCount="155">
  <si>
    <t>S.No.|</t>
  </si>
  <si>
    <t>DRI-ID</t>
  </si>
  <si>
    <t>Place</t>
  </si>
  <si>
    <t>APP No.</t>
  </si>
  <si>
    <t>Company</t>
  </si>
  <si>
    <t>Membership Type</t>
  </si>
  <si>
    <t>| APP D</t>
  </si>
  <si>
    <t>Year Of Purchase</t>
  </si>
  <si>
    <t>AMC</t>
  </si>
  <si>
    <t>GSV</t>
  </si>
  <si>
    <t>CSV</t>
  </si>
  <si>
    <t>Deposit</t>
  </si>
  <si>
    <t>Status</t>
  </si>
  <si>
    <t>Outstanding</t>
  </si>
  <si>
    <t>Year Till Now</t>
  </si>
  <si>
    <t xml:space="preserve">Current Value </t>
  </si>
  <si>
    <t>After Deducting License Fees</t>
  </si>
  <si>
    <t>20% After Deducting consideration</t>
  </si>
  <si>
    <t>Surrender Value</t>
  </si>
  <si>
    <t>(Profit)/Loss On Adjustment</t>
  </si>
  <si>
    <t>Excess Pay Over Current Value</t>
  </si>
  <si>
    <t>0600 E01</t>
  </si>
  <si>
    <t>Delhi</t>
  </si>
  <si>
    <t>DE01001</t>
  </si>
  <si>
    <t>DRIPL</t>
  </si>
  <si>
    <t>Purchaser</t>
  </si>
  <si>
    <t>07/03/</t>
  </si>
  <si>
    <t>TEST</t>
  </si>
  <si>
    <t>0600 A00</t>
  </si>
  <si>
    <t>DE01002</t>
  </si>
  <si>
    <t>0604 A00 2255</t>
  </si>
  <si>
    <t>100147 1</t>
  </si>
  <si>
    <t>31/08/</t>
  </si>
  <si>
    <t>B R SACHDEVA</t>
  </si>
  <si>
    <t>06052 A00 2259</t>
  </si>
  <si>
    <t>100166 1</t>
  </si>
  <si>
    <t>JAIPRAKASH SARDESAI</t>
  </si>
  <si>
    <t>06044 B00 2282</t>
  </si>
  <si>
    <t>100265 1</t>
  </si>
  <si>
    <t>16/09/</t>
  </si>
  <si>
    <t>KIRIT MOTICHAND SHAH</t>
  </si>
  <si>
    <t>06051 A00 2285</t>
  </si>
  <si>
    <t>100292 1</t>
  </si>
  <si>
    <t>RAVI KUMAR</t>
  </si>
  <si>
    <t>06043 A00 2326</t>
  </si>
  <si>
    <t>100493 1</t>
  </si>
  <si>
    <t>30/09/</t>
  </si>
  <si>
    <t>LAXMAN SABHACHANDANI</t>
  </si>
  <si>
    <t>06052 B00 2339</t>
  </si>
  <si>
    <t>100563 1</t>
  </si>
  <si>
    <t>27/09/</t>
  </si>
  <si>
    <t>S D AGARWAL</t>
  </si>
  <si>
    <t>06051 B00 2340</t>
  </si>
  <si>
    <t>100564 1</t>
  </si>
  <si>
    <t>28/09/</t>
  </si>
  <si>
    <t>SHIV BHAGWAN AGRAWAL</t>
  </si>
  <si>
    <t>06010 B00 2354</t>
  </si>
  <si>
    <t>100644 1</t>
  </si>
  <si>
    <t>22/10/</t>
  </si>
  <si>
    <t>MADHUKAR RAMCHANDER CHOUDHARY</t>
  </si>
  <si>
    <t>06050 A00 2357</t>
  </si>
  <si>
    <t>100674 1</t>
  </si>
  <si>
    <t>08/11/</t>
  </si>
  <si>
    <t>M/S DALAL &amp; BROACHA</t>
  </si>
  <si>
    <t>06045 A00 2362</t>
  </si>
  <si>
    <t>100693 1</t>
  </si>
  <si>
    <t>29/06/</t>
  </si>
  <si>
    <t>AFTAB TAHER</t>
  </si>
  <si>
    <t>06050 A00 2377</t>
  </si>
  <si>
    <t>100795 1</t>
  </si>
  <si>
    <t>17/06/</t>
  </si>
  <si>
    <t>T S KUMAR</t>
  </si>
  <si>
    <t>06049 A00 2392</t>
  </si>
  <si>
    <t>100867 1</t>
  </si>
  <si>
    <t>08/05/</t>
  </si>
  <si>
    <t>YUSUF RAZAK  DHANANI</t>
  </si>
  <si>
    <t>06051 E00 2393</t>
  </si>
  <si>
    <t>100868 1</t>
  </si>
  <si>
    <t>15/11/</t>
  </si>
  <si>
    <t>SADHU PURSHOTHAMA RAO</t>
  </si>
  <si>
    <t>0604 A00 2419</t>
  </si>
  <si>
    <t>200036 1</t>
  </si>
  <si>
    <t>10/09/</t>
  </si>
  <si>
    <t>MANOHAR LAL CHOUDHARY</t>
  </si>
  <si>
    <t>0607 A00 2439</t>
  </si>
  <si>
    <t>300096 1</t>
  </si>
  <si>
    <t>28/08/</t>
  </si>
  <si>
    <t>SUMAN BINANI</t>
  </si>
  <si>
    <t>06041 E00 2445</t>
  </si>
  <si>
    <t>300120 1</t>
  </si>
  <si>
    <t>S K PODDAR</t>
  </si>
  <si>
    <t>06052 A00 2453</t>
  </si>
  <si>
    <t>300169 1</t>
  </si>
  <si>
    <t>M/S SAPNA TEXTILES &amp; ENGG. PVT LTD</t>
  </si>
  <si>
    <t>0607 A00 2457</t>
  </si>
  <si>
    <t>300238 1</t>
  </si>
  <si>
    <t>30/08/</t>
  </si>
  <si>
    <t>SAHU MUKUL JAIN</t>
  </si>
  <si>
    <t>06042 A00 2458</t>
  </si>
  <si>
    <t>300239 1</t>
  </si>
  <si>
    <t>M/S MUKUL JAIN MEDICAL INSTITUTE</t>
  </si>
  <si>
    <t>06052 B00 2486</t>
  </si>
  <si>
    <t>300289 1</t>
  </si>
  <si>
    <t>ASHOK JAIN</t>
  </si>
  <si>
    <t>06026 A00 2488</t>
  </si>
  <si>
    <t>300299 1</t>
  </si>
  <si>
    <t>NEELAM DAYAL</t>
  </si>
  <si>
    <t>06052 E00 2489</t>
  </si>
  <si>
    <t>300355 1</t>
  </si>
  <si>
    <t>ANAMIKA PAREKH</t>
  </si>
  <si>
    <t>06040 B00 2518</t>
  </si>
  <si>
    <t>300484 1</t>
  </si>
  <si>
    <t>29/05/</t>
  </si>
  <si>
    <t>KIM CHEUNG LEE</t>
  </si>
  <si>
    <t>0603 E05 2519</t>
  </si>
  <si>
    <t>300485 1</t>
  </si>
  <si>
    <t>12/05/</t>
  </si>
  <si>
    <t>V GOPAL</t>
  </si>
  <si>
    <t>0601 E00 2520</t>
  </si>
  <si>
    <t>300487 1</t>
  </si>
  <si>
    <t>20/05/</t>
  </si>
  <si>
    <t>MEENA SRIVASTAVA</t>
  </si>
  <si>
    <t>06022 E00 2522</t>
  </si>
  <si>
    <t>300515 1</t>
  </si>
  <si>
    <t>22/05/</t>
  </si>
  <si>
    <t>KSHITIJ SHINGLA</t>
  </si>
  <si>
    <t>06049 E00 2523</t>
  </si>
  <si>
    <t>300547 1</t>
  </si>
  <si>
    <t>10/05/</t>
  </si>
  <si>
    <t>KAMLA CHAWLA</t>
  </si>
  <si>
    <t>06052 B00 2528</t>
  </si>
  <si>
    <t>300582 1</t>
  </si>
  <si>
    <t>23/05/</t>
  </si>
  <si>
    <t>SARVJIT SINGH</t>
  </si>
  <si>
    <t>06052 E00 2532</t>
  </si>
  <si>
    <t>300619 1</t>
  </si>
  <si>
    <t>10/12/</t>
  </si>
  <si>
    <t>THAKURDEVI AZAD</t>
  </si>
  <si>
    <t>0601 A00 2533</t>
  </si>
  <si>
    <t>300621 1</t>
  </si>
  <si>
    <t>SAMEER P PAREKH</t>
  </si>
  <si>
    <t>0601 A00 2538</t>
  </si>
  <si>
    <t>300646 1</t>
  </si>
  <si>
    <t>14/05/</t>
  </si>
  <si>
    <t>AJAY BHARGAVA</t>
  </si>
  <si>
    <t>06043 A00 2539</t>
  </si>
  <si>
    <t>300682 1</t>
  </si>
  <si>
    <t>30/05/</t>
  </si>
  <si>
    <t>RAJ M VIRWANI</t>
  </si>
  <si>
    <t>06048 A00 2544</t>
  </si>
  <si>
    <t>300725 1</t>
  </si>
  <si>
    <t>M/S BAGLA &amp; CO</t>
  </si>
  <si>
    <t>Total</t>
  </si>
  <si>
    <t xml:space="preserve"> Remarks </t>
  </si>
  <si>
    <t>CUSTOMER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</si>
</sst>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left" vertical="center" wrapText="1"/>
    </xf>
    <xf numFmtId="164" fontId="2" fillId="0" borderId="2" xfId="1" applyFont="1" applyBorder="1" applyAlignment="1">
      <alignment vertical="center"/>
    </xf>
    <xf numFmtId="164" fontId="2" fillId="0" borderId="2" xfId="1" applyFont="1" applyBorder="1" applyAlignment="1">
      <alignment vertical="center" wrapText="1"/>
    </xf>
    <xf numFmtId="165" fontId="2" fillId="0" borderId="2" xfId="1" applyNumberFormat="1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0" fillId="0" borderId="4" xfId="0" applyBorder="1"/>
    <xf numFmtId="0" fontId="0" fillId="0" borderId="5" xfId="0" applyBorder="1"/>
    <xf numFmtId="164" fontId="0" fillId="0" borderId="5" xfId="1" applyFont="1" applyBorder="1"/>
    <xf numFmtId="165" fontId="0" fillId="0" borderId="6" xfId="0" applyNumberFormat="1" applyBorder="1"/>
    <xf numFmtId="165" fontId="0" fillId="0" borderId="6" xfId="1" applyNumberFormat="1" applyFont="1" applyBorder="1"/>
    <xf numFmtId="0" fontId="0" fillId="0" borderId="7" xfId="0" applyBorder="1"/>
    <xf numFmtId="0" fontId="0" fillId="0" borderId="6" xfId="0" applyBorder="1"/>
    <xf numFmtId="164" fontId="0" fillId="0" borderId="6" xfId="1" applyFont="1" applyBorder="1"/>
    <xf numFmtId="164" fontId="0" fillId="0" borderId="5" xfId="1" applyFont="1" applyBorder="1" applyAlignment="1">
      <alignment wrapText="1"/>
    </xf>
    <xf numFmtId="0" fontId="0" fillId="0" borderId="8" xfId="0" applyBorder="1"/>
    <xf numFmtId="0" fontId="0" fillId="0" borderId="9" xfId="0" applyBorder="1"/>
    <xf numFmtId="164" fontId="0" fillId="0" borderId="9" xfId="1" applyFont="1" applyBorder="1"/>
    <xf numFmtId="0" fontId="2" fillId="0" borderId="1" xfId="0" applyFont="1" applyBorder="1"/>
    <xf numFmtId="164" fontId="2" fillId="0" borderId="2" xfId="1" applyFont="1" applyBorder="1"/>
    <xf numFmtId="0" fontId="2" fillId="0" borderId="3" xfId="0" applyFont="1" applyBorder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iles\DRIPL%20%20Time%20Share%20Member%20Reconcilition\Dalmia%20Group%20Timeshare\DRI%20Timeshare\DRI-Delhi%20Total%20Timeshare%20Members%2008.05.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 Timeshare Member"/>
      <sheetName val="Timeshare 09.03.23"/>
      <sheetName val="Total Timeshare Member-Delhi"/>
      <sheetName val="Regular But Not Active 2013"/>
    </sheetNames>
    <sheetDataSet>
      <sheetData sheetId="0">
        <row r="2">
          <cell r="D2" t="str">
            <v>App No</v>
          </cell>
          <cell r="E2" t="str">
            <v>Name</v>
          </cell>
          <cell r="F2" t="str">
            <v>GSV</v>
          </cell>
          <cell r="H2" t="str">
            <v>R.M</v>
          </cell>
          <cell r="I2" t="str">
            <v>I.R.M</v>
          </cell>
          <cell r="J2" t="str">
            <v xml:space="preserve">Outstanding </v>
          </cell>
          <cell r="K2" t="str">
            <v>Cancelled</v>
          </cell>
          <cell r="L2" t="str">
            <v>Remarks</v>
          </cell>
        </row>
        <row r="3">
          <cell r="D3" t="str">
            <v>100564 1</v>
          </cell>
          <cell r="E3" t="str">
            <v>Shiv Bhagwan</v>
          </cell>
          <cell r="F3">
            <v>21500</v>
          </cell>
          <cell r="G3">
            <v>21500</v>
          </cell>
          <cell r="I3" t="str">
            <v>I.R.M</v>
          </cell>
          <cell r="L3" t="str">
            <v>only application form in record</v>
          </cell>
        </row>
        <row r="4">
          <cell r="D4" t="str">
            <v>100563 1</v>
          </cell>
          <cell r="E4" t="str">
            <v>S.D Agrawal</v>
          </cell>
          <cell r="F4">
            <v>21500</v>
          </cell>
          <cell r="G4">
            <v>21500</v>
          </cell>
          <cell r="I4" t="str">
            <v>I.R.M</v>
          </cell>
          <cell r="L4" t="str">
            <v>only application form in record</v>
          </cell>
        </row>
        <row r="5">
          <cell r="D5" t="str">
            <v>100493 1</v>
          </cell>
          <cell r="E5" t="str">
            <v>Laxman Sabhachandani</v>
          </cell>
          <cell r="F5">
            <v>26500</v>
          </cell>
          <cell r="G5">
            <v>26500</v>
          </cell>
          <cell r="I5" t="str">
            <v>I.R.M</v>
          </cell>
          <cell r="L5" t="str">
            <v>only application form in record</v>
          </cell>
        </row>
        <row r="6">
          <cell r="D6" t="str">
            <v>100292 1</v>
          </cell>
          <cell r="E6" t="str">
            <v>Ravi Kumar</v>
          </cell>
          <cell r="F6">
            <v>26500</v>
          </cell>
          <cell r="G6">
            <v>26500</v>
          </cell>
          <cell r="I6" t="str">
            <v>I.R.M</v>
          </cell>
          <cell r="L6" t="str">
            <v>only application form in record</v>
          </cell>
        </row>
        <row r="7">
          <cell r="D7" t="str">
            <v>100265 1</v>
          </cell>
          <cell r="E7" t="str">
            <v>Kirti Motichand Shah/Parimal K. Shah</v>
          </cell>
          <cell r="F7">
            <v>21500</v>
          </cell>
          <cell r="G7">
            <v>21500</v>
          </cell>
          <cell r="I7" t="str">
            <v>I.R.M</v>
          </cell>
          <cell r="L7" t="str">
            <v>Two more membership, application form                                            &amp; agreement not in record</v>
          </cell>
        </row>
        <row r="8">
          <cell r="D8" t="str">
            <v>100166 1</v>
          </cell>
          <cell r="E8" t="str">
            <v>Jai Prakash Sardesai</v>
          </cell>
          <cell r="F8">
            <v>19000</v>
          </cell>
          <cell r="G8">
            <v>19000</v>
          </cell>
          <cell r="I8" t="str">
            <v>I.R.M</v>
          </cell>
          <cell r="L8" t="str">
            <v>only application form in record</v>
          </cell>
        </row>
        <row r="9">
          <cell r="D9" t="str">
            <v>100147 1</v>
          </cell>
          <cell r="E9" t="str">
            <v>B.R Sachdeva</v>
          </cell>
          <cell r="F9">
            <v>21000</v>
          </cell>
          <cell r="G9">
            <v>21000</v>
          </cell>
          <cell r="I9" t="str">
            <v>I.R.M</v>
          </cell>
          <cell r="L9" t="str">
            <v>only application form in record</v>
          </cell>
        </row>
        <row r="10">
          <cell r="D10" t="str">
            <v>300239 1</v>
          </cell>
          <cell r="E10" t="str">
            <v>Mukul Jain Medical Institute</v>
          </cell>
          <cell r="F10">
            <v>21000</v>
          </cell>
          <cell r="G10">
            <v>21000</v>
          </cell>
          <cell r="I10" t="str">
            <v>I.R.M</v>
          </cell>
          <cell r="L10" t="str">
            <v>only application form in record</v>
          </cell>
        </row>
        <row r="11">
          <cell r="D11" t="str">
            <v>300238 1</v>
          </cell>
          <cell r="E11" t="str">
            <v>Sahu  Mukul Jain Alias Shri MSP Jain</v>
          </cell>
          <cell r="F11">
            <v>21000</v>
          </cell>
          <cell r="G11">
            <v>21000</v>
          </cell>
          <cell r="I11" t="str">
            <v>I.R.M</v>
          </cell>
          <cell r="L11" t="str">
            <v>only application form in record</v>
          </cell>
        </row>
        <row r="12">
          <cell r="D12" t="str">
            <v>300169 1</v>
          </cell>
          <cell r="E12" t="str">
            <v>Sapna Textile Engineering (P)</v>
          </cell>
          <cell r="F12">
            <v>26500</v>
          </cell>
          <cell r="G12">
            <v>26500</v>
          </cell>
          <cell r="I12" t="str">
            <v>I.R.M</v>
          </cell>
          <cell r="L12" t="str">
            <v>only application form in record</v>
          </cell>
        </row>
        <row r="13">
          <cell r="D13" t="str">
            <v>300120 1</v>
          </cell>
          <cell r="E13" t="str">
            <v>S.K Fogla</v>
          </cell>
          <cell r="F13">
            <v>14400</v>
          </cell>
          <cell r="G13">
            <v>14400</v>
          </cell>
          <cell r="I13" t="str">
            <v>I.R.M</v>
          </cell>
          <cell r="L13" t="str">
            <v>Last conversation till 1990</v>
          </cell>
        </row>
        <row r="14">
          <cell r="D14" t="str">
            <v>300096 1</v>
          </cell>
          <cell r="E14" t="str">
            <v>Suman Binani</v>
          </cell>
          <cell r="F14">
            <v>21000</v>
          </cell>
          <cell r="G14">
            <v>21000</v>
          </cell>
          <cell r="I14" t="str">
            <v>I.R.M</v>
          </cell>
          <cell r="L14" t="str">
            <v>Last conversation till 1989</v>
          </cell>
        </row>
        <row r="15">
          <cell r="D15" t="str">
            <v>200036 1</v>
          </cell>
          <cell r="E15" t="str">
            <v>Manohar Lall Choudhary</v>
          </cell>
          <cell r="F15">
            <v>20160</v>
          </cell>
          <cell r="G15">
            <v>20160</v>
          </cell>
          <cell r="I15" t="str">
            <v>I.R.M</v>
          </cell>
          <cell r="L15" t="str">
            <v>only application form in record</v>
          </cell>
        </row>
        <row r="16">
          <cell r="D16" t="str">
            <v>100868 1</v>
          </cell>
          <cell r="E16" t="str">
            <v>Sadhu Renuka Rao</v>
          </cell>
          <cell r="F16">
            <v>18400</v>
          </cell>
          <cell r="G16">
            <v>18400</v>
          </cell>
          <cell r="I16" t="str">
            <v>I.R.M</v>
          </cell>
          <cell r="L16" t="str">
            <v>Two more membership</v>
          </cell>
        </row>
        <row r="17">
          <cell r="D17" t="str">
            <v>300725 1</v>
          </cell>
          <cell r="E17" t="str">
            <v>M/S Bagla &amp; Co</v>
          </cell>
          <cell r="F17">
            <v>26050</v>
          </cell>
          <cell r="G17">
            <v>26050</v>
          </cell>
          <cell r="I17" t="str">
            <v>I.R.M</v>
          </cell>
          <cell r="L17" t="str">
            <v>only application form in record</v>
          </cell>
        </row>
        <row r="18">
          <cell r="D18" t="str">
            <v>300682 1</v>
          </cell>
          <cell r="E18" t="str">
            <v>Mrs. Raj M Virwani</v>
          </cell>
          <cell r="F18">
            <v>26550</v>
          </cell>
          <cell r="G18">
            <v>26550</v>
          </cell>
          <cell r="I18" t="str">
            <v>I.R.M</v>
          </cell>
          <cell r="L18" t="str">
            <v>only application form in record</v>
          </cell>
        </row>
        <row r="19">
          <cell r="D19" t="str">
            <v>300646 1</v>
          </cell>
          <cell r="E19" t="str">
            <v>Ajay Bhargava</v>
          </cell>
          <cell r="F19">
            <v>26050</v>
          </cell>
          <cell r="G19">
            <v>26050</v>
          </cell>
          <cell r="I19" t="str">
            <v>I.R.M</v>
          </cell>
          <cell r="L19" t="str">
            <v>only application form in record</v>
          </cell>
        </row>
        <row r="20">
          <cell r="D20" t="str">
            <v>100795 1</v>
          </cell>
          <cell r="E20" t="str">
            <v>T.S Kumar</v>
          </cell>
          <cell r="F20">
            <v>26050</v>
          </cell>
          <cell r="G20">
            <v>26050</v>
          </cell>
          <cell r="I20" t="str">
            <v>I.R.M</v>
          </cell>
          <cell r="L20" t="str">
            <v>Last conversation till 2014</v>
          </cell>
        </row>
        <row r="21">
          <cell r="D21" t="str">
            <v>100693 1</v>
          </cell>
          <cell r="E21" t="str">
            <v>Aftab Taheer</v>
          </cell>
          <cell r="F21">
            <v>26650</v>
          </cell>
          <cell r="G21">
            <v>26650</v>
          </cell>
          <cell r="I21" t="str">
            <v>I.R.M</v>
          </cell>
          <cell r="L21" t="str">
            <v>Last conversation till 1993</v>
          </cell>
        </row>
        <row r="22">
          <cell r="D22" t="str">
            <v>100685 1</v>
          </cell>
          <cell r="E22" t="str">
            <v>Ramnath B. Harlaka</v>
          </cell>
          <cell r="F22">
            <v>26050</v>
          </cell>
          <cell r="G22" t="str">
            <v>Nil</v>
          </cell>
          <cell r="K22" t="str">
            <v>Cancelled</v>
          </cell>
          <cell r="L22" t="str">
            <v>cancelled member</v>
          </cell>
        </row>
        <row r="23">
          <cell r="D23" t="str">
            <v>100674 1</v>
          </cell>
          <cell r="E23" t="str">
            <v>M/S Dalal &amp;  Broacha</v>
          </cell>
          <cell r="F23">
            <v>26050</v>
          </cell>
          <cell r="G23">
            <v>26050</v>
          </cell>
          <cell r="I23" t="str">
            <v>I.R.M</v>
          </cell>
          <cell r="L23" t="str">
            <v>only application form in record</v>
          </cell>
        </row>
        <row r="24">
          <cell r="D24" t="str">
            <v>100644 1</v>
          </cell>
          <cell r="E24" t="str">
            <v>Madhukar Ramchandra Chaudhry</v>
          </cell>
          <cell r="F24">
            <v>22050</v>
          </cell>
          <cell r="G24">
            <v>22050</v>
          </cell>
          <cell r="I24" t="str">
            <v>I.R.M</v>
          </cell>
          <cell r="L24" t="str">
            <v>only application form in record</v>
          </cell>
        </row>
        <row r="25">
          <cell r="D25" t="str">
            <v>300621 1</v>
          </cell>
          <cell r="E25" t="str">
            <v>Sameer P Parikh</v>
          </cell>
          <cell r="F25">
            <v>26550</v>
          </cell>
          <cell r="G25">
            <v>26550</v>
          </cell>
          <cell r="I25" t="str">
            <v>I.R.M</v>
          </cell>
          <cell r="L25" t="str">
            <v>Last conversation till 1989</v>
          </cell>
        </row>
        <row r="26">
          <cell r="D26" t="str">
            <v>300547 1</v>
          </cell>
          <cell r="E26" t="str">
            <v>Kamala Chawala</v>
          </cell>
          <cell r="F26">
            <v>18400</v>
          </cell>
          <cell r="G26">
            <v>18400</v>
          </cell>
          <cell r="I26" t="str">
            <v>I.R.M</v>
          </cell>
          <cell r="L26" t="str">
            <v>Last conversation till 2009
No Paper In File</v>
          </cell>
        </row>
        <row r="27">
          <cell r="D27" t="str">
            <v>300515 1</v>
          </cell>
          <cell r="E27" t="str">
            <v>Kstish Singhala</v>
          </cell>
          <cell r="F27">
            <v>18400</v>
          </cell>
          <cell r="G27">
            <v>18400</v>
          </cell>
          <cell r="I27" t="str">
            <v>I.R.M</v>
          </cell>
          <cell r="L27" t="str">
            <v>Last conversation till 2008</v>
          </cell>
        </row>
        <row r="28">
          <cell r="D28" t="str">
            <v>300289 1</v>
          </cell>
          <cell r="E28" t="str">
            <v>Ashok Jain</v>
          </cell>
          <cell r="F28">
            <v>21500</v>
          </cell>
          <cell r="G28">
            <v>21500</v>
          </cell>
          <cell r="I28" t="str">
            <v>I.R.M</v>
          </cell>
          <cell r="L28" t="str">
            <v>Last conversation till 2008</v>
          </cell>
        </row>
        <row r="29">
          <cell r="D29" t="str">
            <v>300299 1</v>
          </cell>
          <cell r="E29" t="str">
            <v>Neelam Dayal</v>
          </cell>
          <cell r="F29">
            <v>26500</v>
          </cell>
          <cell r="G29">
            <v>26500</v>
          </cell>
          <cell r="I29" t="str">
            <v>I.R.M</v>
          </cell>
          <cell r="L29" t="str">
            <v>only application form in record</v>
          </cell>
        </row>
        <row r="30">
          <cell r="D30" t="str">
            <v>300355 1</v>
          </cell>
          <cell r="E30" t="str">
            <v>Anamika Parekh</v>
          </cell>
          <cell r="F30">
            <v>18000</v>
          </cell>
          <cell r="G30">
            <v>18000</v>
          </cell>
          <cell r="I30" t="str">
            <v>I.R.M</v>
          </cell>
          <cell r="L30" t="str">
            <v>only application form in record</v>
          </cell>
        </row>
        <row r="31">
          <cell r="D31" t="str">
            <v>300484 1</v>
          </cell>
          <cell r="E31" t="str">
            <v>Kim Chung lee</v>
          </cell>
          <cell r="F31">
            <v>22050</v>
          </cell>
          <cell r="G31">
            <v>22050</v>
          </cell>
          <cell r="I31" t="str">
            <v>I.R.M</v>
          </cell>
          <cell r="L31" t="str">
            <v>cancelled member</v>
          </cell>
        </row>
        <row r="32">
          <cell r="D32" t="str">
            <v>300485 1</v>
          </cell>
          <cell r="E32" t="str">
            <v>V. Gopal</v>
          </cell>
          <cell r="F32">
            <v>18400</v>
          </cell>
          <cell r="G32">
            <v>18400</v>
          </cell>
          <cell r="I32" t="str">
            <v>I.R.M</v>
          </cell>
          <cell r="L32" t="str">
            <v>Last conversation till 2001</v>
          </cell>
        </row>
        <row r="33">
          <cell r="D33" t="str">
            <v>300487 1</v>
          </cell>
          <cell r="E33" t="str">
            <v>Meena Srivastava</v>
          </cell>
          <cell r="F33">
            <v>18500</v>
          </cell>
          <cell r="G33">
            <v>18500</v>
          </cell>
          <cell r="H33" t="str">
            <v>R.M</v>
          </cell>
          <cell r="L33" t="str">
            <v>Last converation till 2016</v>
          </cell>
        </row>
        <row r="34">
          <cell r="D34" t="str">
            <v>300619 1</v>
          </cell>
          <cell r="E34" t="str">
            <v>Thakurdevi Azad</v>
          </cell>
          <cell r="F34">
            <v>18900</v>
          </cell>
          <cell r="G34">
            <v>18900</v>
          </cell>
          <cell r="I34" t="str">
            <v>I.R.M</v>
          </cell>
          <cell r="L34" t="str">
            <v>Last conversation till 2007</v>
          </cell>
        </row>
        <row r="35">
          <cell r="D35" t="str">
            <v>300582 1</v>
          </cell>
          <cell r="E35" t="str">
            <v>Sarvjit Singh</v>
          </cell>
          <cell r="F35">
            <v>22050</v>
          </cell>
          <cell r="G35">
            <v>22050</v>
          </cell>
          <cell r="I35" t="str">
            <v>I.R.M</v>
          </cell>
          <cell r="L35" t="str">
            <v>Last conversation till 1992</v>
          </cell>
        </row>
        <row r="36">
          <cell r="D36" t="str">
            <v>100867 1</v>
          </cell>
          <cell r="E36" t="str">
            <v>Ysuf Razak Dhanani</v>
          </cell>
          <cell r="F36">
            <v>26500</v>
          </cell>
          <cell r="G36">
            <v>26500</v>
          </cell>
          <cell r="I36" t="str">
            <v>I.R.M</v>
          </cell>
          <cell r="L36" t="str">
            <v>Only application form in record</v>
          </cell>
        </row>
        <row r="37">
          <cell r="D37" t="str">
            <v>300454 1</v>
          </cell>
          <cell r="E37" t="str">
            <v>Sudha Ramavat</v>
          </cell>
          <cell r="F37">
            <v>18900</v>
          </cell>
          <cell r="G37" t="str">
            <v>Nil</v>
          </cell>
          <cell r="K37" t="str">
            <v>Cancelled member</v>
          </cell>
          <cell r="L37" t="str">
            <v>Cancelled member</v>
          </cell>
        </row>
        <row r="38">
          <cell r="D38" t="str">
            <v>100332 1</v>
          </cell>
          <cell r="E38" t="str">
            <v>Lalitha Raju</v>
          </cell>
          <cell r="F38">
            <v>21500</v>
          </cell>
          <cell r="G38" t="str">
            <v>Nil</v>
          </cell>
          <cell r="K38" t="str">
            <v>Cancelled</v>
          </cell>
          <cell r="L38" t="str">
            <v>Cancelled</v>
          </cell>
        </row>
        <row r="39">
          <cell r="D39" t="str">
            <v>100332 2</v>
          </cell>
          <cell r="E39" t="str">
            <v>Lalitha Raju</v>
          </cell>
          <cell r="F39">
            <v>21500</v>
          </cell>
          <cell r="G39" t="str">
            <v>Nil</v>
          </cell>
          <cell r="K39" t="str">
            <v>Cancelled</v>
          </cell>
          <cell r="L39" t="str">
            <v>Cancelled</v>
          </cell>
        </row>
      </sheetData>
      <sheetData sheetId="1">
        <row r="2">
          <cell r="D2" t="str">
            <v>App No</v>
          </cell>
          <cell r="E2" t="str">
            <v>Name</v>
          </cell>
          <cell r="F2" t="str">
            <v>Date of Pur.</v>
          </cell>
          <cell r="G2" t="str">
            <v>GSV</v>
          </cell>
          <cell r="I2" t="str">
            <v>I.R.M</v>
          </cell>
          <cell r="J2" t="str">
            <v xml:space="preserve">Outstanding </v>
          </cell>
          <cell r="K2" t="str">
            <v>Cancelled</v>
          </cell>
          <cell r="L2" t="str">
            <v>Remarks</v>
          </cell>
        </row>
        <row r="3">
          <cell r="D3" t="str">
            <v>100147 1</v>
          </cell>
          <cell r="E3" t="str">
            <v>B.R Sachdeva</v>
          </cell>
          <cell r="F3">
            <v>31290</v>
          </cell>
          <cell r="G3">
            <v>21000</v>
          </cell>
          <cell r="H3">
            <v>21000</v>
          </cell>
          <cell r="I3" t="str">
            <v>I.R.M</v>
          </cell>
          <cell r="L3" t="str">
            <v>only application form in record &amp; no communication till date</v>
          </cell>
        </row>
        <row r="4">
          <cell r="D4" t="str">
            <v>100166 1</v>
          </cell>
          <cell r="E4" t="str">
            <v>Jai Prakash Sardesai</v>
          </cell>
          <cell r="F4">
            <v>31290</v>
          </cell>
          <cell r="G4">
            <v>19000</v>
          </cell>
          <cell r="H4">
            <v>19000</v>
          </cell>
          <cell r="I4" t="str">
            <v>I.R.M</v>
          </cell>
          <cell r="L4" t="str">
            <v>only application form in record &amp; no communication till date</v>
          </cell>
        </row>
        <row r="5">
          <cell r="D5" t="str">
            <v>100265 1</v>
          </cell>
          <cell r="E5" t="str">
            <v>Kirti Motichand Shah/Parimal K. Shah</v>
          </cell>
          <cell r="F5">
            <v>31306</v>
          </cell>
          <cell r="G5">
            <v>21500</v>
          </cell>
          <cell r="H5">
            <v>21500</v>
          </cell>
          <cell r="I5" t="str">
            <v>I.R.M</v>
          </cell>
          <cell r="L5" t="str">
            <v>Two more membership, only application form in record &amp; no communication till date</v>
          </cell>
        </row>
        <row r="6">
          <cell r="D6" t="str">
            <v>100292 1</v>
          </cell>
          <cell r="E6" t="str">
            <v>Ravi Kumar</v>
          </cell>
          <cell r="F6">
            <v>31306</v>
          </cell>
          <cell r="G6">
            <v>26500</v>
          </cell>
          <cell r="H6">
            <v>26500</v>
          </cell>
          <cell r="I6" t="str">
            <v>I.R.M</v>
          </cell>
          <cell r="L6" t="str">
            <v>only application form in record &amp; no communication till date</v>
          </cell>
        </row>
        <row r="7">
          <cell r="D7" t="str">
            <v>100332 1</v>
          </cell>
          <cell r="E7" t="str">
            <v>Lalitha Raju</v>
          </cell>
          <cell r="G7">
            <v>21500</v>
          </cell>
          <cell r="H7" t="str">
            <v>Nil</v>
          </cell>
          <cell r="K7" t="str">
            <v>Cancelled</v>
          </cell>
          <cell r="L7" t="str">
            <v>Cancelled</v>
          </cell>
        </row>
        <row r="8">
          <cell r="D8" t="str">
            <v>100332 2</v>
          </cell>
          <cell r="E8" t="str">
            <v>Lalitha Raju</v>
          </cell>
          <cell r="G8">
            <v>21500</v>
          </cell>
          <cell r="H8" t="str">
            <v>Nil</v>
          </cell>
          <cell r="I8" t="str">
            <v xml:space="preserve">Cancelled </v>
          </cell>
          <cell r="L8" t="str">
            <v>Cancelled</v>
          </cell>
        </row>
        <row r="9">
          <cell r="D9" t="str">
            <v>100493 1</v>
          </cell>
          <cell r="E9" t="str">
            <v>Laxman Sabhachandani</v>
          </cell>
          <cell r="F9">
            <v>31320</v>
          </cell>
          <cell r="G9">
            <v>26500</v>
          </cell>
          <cell r="H9">
            <v>26500</v>
          </cell>
          <cell r="I9" t="str">
            <v>I.R.M</v>
          </cell>
          <cell r="L9" t="str">
            <v>only application form in record &amp; no communication till date</v>
          </cell>
        </row>
        <row r="10">
          <cell r="D10" t="str">
            <v>100563 1</v>
          </cell>
          <cell r="E10" t="str">
            <v>S.D Agrawal</v>
          </cell>
          <cell r="F10">
            <v>31317</v>
          </cell>
          <cell r="G10">
            <v>21500</v>
          </cell>
          <cell r="H10">
            <v>21500</v>
          </cell>
          <cell r="I10" t="str">
            <v>I.R.M</v>
          </cell>
          <cell r="L10" t="str">
            <v>only application form in record last communication 2003</v>
          </cell>
        </row>
        <row r="11">
          <cell r="D11" t="str">
            <v>100564 1</v>
          </cell>
          <cell r="E11" t="str">
            <v>Shiv Bhagwan</v>
          </cell>
          <cell r="F11">
            <v>31318</v>
          </cell>
          <cell r="G11">
            <v>21500</v>
          </cell>
          <cell r="H11">
            <v>21500</v>
          </cell>
          <cell r="I11" t="str">
            <v>I.R.M</v>
          </cell>
          <cell r="L11" t="str">
            <v>only application form in record last communication 2003</v>
          </cell>
        </row>
        <row r="12">
          <cell r="D12" t="str">
            <v>100644 1</v>
          </cell>
          <cell r="E12" t="str">
            <v>Madhukar Ramchandra Chaudhry</v>
          </cell>
          <cell r="F12">
            <v>31342</v>
          </cell>
          <cell r="G12">
            <v>22050</v>
          </cell>
          <cell r="H12">
            <v>22050</v>
          </cell>
          <cell r="I12" t="str">
            <v>I.R.M</v>
          </cell>
          <cell r="L12" t="str">
            <v>only application form in record &amp; no communication till date</v>
          </cell>
        </row>
        <row r="13">
          <cell r="D13" t="str">
            <v>100674 1</v>
          </cell>
          <cell r="E13" t="str">
            <v>M/S Dalal &amp;  Broacha</v>
          </cell>
          <cell r="F13">
            <v>31369</v>
          </cell>
          <cell r="G13">
            <v>26050</v>
          </cell>
          <cell r="H13">
            <v>26050</v>
          </cell>
          <cell r="I13" t="str">
            <v>I.R.M</v>
          </cell>
          <cell r="L13" t="str">
            <v>only application form in record &amp; no communication till date</v>
          </cell>
        </row>
        <row r="14">
          <cell r="D14" t="str">
            <v>100685 1</v>
          </cell>
          <cell r="E14" t="str">
            <v>Ramnath B. Harlaka</v>
          </cell>
          <cell r="G14">
            <v>26050</v>
          </cell>
          <cell r="H14" t="str">
            <v>Nil</v>
          </cell>
          <cell r="I14" t="str">
            <v xml:space="preserve">Cancelled </v>
          </cell>
          <cell r="K14" t="str">
            <v>Cancelled</v>
          </cell>
          <cell r="L14" t="str">
            <v>cancelled member</v>
          </cell>
        </row>
        <row r="15">
          <cell r="D15" t="str">
            <v>100693 1</v>
          </cell>
          <cell r="E15" t="str">
            <v>Aftab Taheer</v>
          </cell>
          <cell r="F15">
            <v>31592</v>
          </cell>
          <cell r="G15">
            <v>26650</v>
          </cell>
          <cell r="H15">
            <v>26650</v>
          </cell>
          <cell r="I15" t="str">
            <v>I.R.M</v>
          </cell>
          <cell r="L15" t="str">
            <v>only application form in record last communication 1993</v>
          </cell>
        </row>
        <row r="16">
          <cell r="D16" t="str">
            <v>100795 1</v>
          </cell>
          <cell r="E16" t="str">
            <v>T.S Kumar</v>
          </cell>
          <cell r="F16">
            <v>31580</v>
          </cell>
          <cell r="G16">
            <v>26050</v>
          </cell>
          <cell r="H16">
            <v>26050</v>
          </cell>
          <cell r="I16" t="str">
            <v>I.R.M</v>
          </cell>
          <cell r="L16" t="str">
            <v>only application form in record last communication 2014</v>
          </cell>
        </row>
        <row r="17">
          <cell r="D17" t="str">
            <v>100867 1</v>
          </cell>
          <cell r="E17" t="str">
            <v>Ysuf Razak Dhanani</v>
          </cell>
          <cell r="F17">
            <v>31540</v>
          </cell>
          <cell r="G17">
            <v>26500</v>
          </cell>
          <cell r="H17">
            <v>26500</v>
          </cell>
          <cell r="I17" t="str">
            <v>I.R.M</v>
          </cell>
          <cell r="L17" t="str">
            <v>only application form in record &amp; no communication till date</v>
          </cell>
        </row>
        <row r="18">
          <cell r="D18" t="str">
            <v>100868 1</v>
          </cell>
          <cell r="E18" t="str">
            <v>Sadhu Renuka Rao</v>
          </cell>
          <cell r="F18">
            <v>31396</v>
          </cell>
          <cell r="G18">
            <v>18400</v>
          </cell>
          <cell r="H18">
            <v>18400</v>
          </cell>
          <cell r="I18" t="str">
            <v>I.R.M</v>
          </cell>
          <cell r="L18" t="str">
            <v>Two more membership,goa 772, application copy in record last communication 2010</v>
          </cell>
        </row>
        <row r="19">
          <cell r="D19" t="str">
            <v>200036 1</v>
          </cell>
          <cell r="E19" t="str">
            <v>Manohar Lall Choudhary</v>
          </cell>
          <cell r="F19">
            <v>31300</v>
          </cell>
          <cell r="G19">
            <v>20160</v>
          </cell>
          <cell r="H19">
            <v>20160</v>
          </cell>
          <cell r="I19" t="str">
            <v>I.R.M</v>
          </cell>
          <cell r="L19" t="str">
            <v>only application form in record last communication 1990</v>
          </cell>
        </row>
        <row r="20">
          <cell r="D20" t="str">
            <v>300096 1</v>
          </cell>
          <cell r="E20" t="str">
            <v>Suman Binani</v>
          </cell>
          <cell r="F20">
            <v>31287</v>
          </cell>
          <cell r="G20">
            <v>21000</v>
          </cell>
          <cell r="H20">
            <v>21000</v>
          </cell>
          <cell r="I20" t="str">
            <v>I.R.M</v>
          </cell>
          <cell r="L20" t="str">
            <v>only application form in record last communication 1989</v>
          </cell>
        </row>
        <row r="21">
          <cell r="D21" t="str">
            <v>300120 1</v>
          </cell>
          <cell r="E21" t="str">
            <v>S.K Fogla</v>
          </cell>
          <cell r="F21">
            <v>31287</v>
          </cell>
          <cell r="G21">
            <v>14400</v>
          </cell>
          <cell r="H21">
            <v>14400</v>
          </cell>
          <cell r="I21" t="str">
            <v>I.R.M</v>
          </cell>
          <cell r="L21" t="str">
            <v>only application form in record last communication 1990</v>
          </cell>
        </row>
        <row r="22">
          <cell r="D22" t="str">
            <v>300169 1</v>
          </cell>
          <cell r="E22" t="str">
            <v>Sapna Textile Engineering (P)</v>
          </cell>
          <cell r="F22">
            <v>31300</v>
          </cell>
          <cell r="G22">
            <v>26500</v>
          </cell>
          <cell r="H22">
            <v>26500</v>
          </cell>
          <cell r="I22" t="str">
            <v>I.R.M</v>
          </cell>
          <cell r="L22" t="str">
            <v>only application form in record last communication 1990</v>
          </cell>
        </row>
        <row r="23">
          <cell r="D23" t="str">
            <v>300238 1</v>
          </cell>
          <cell r="E23" t="str">
            <v>Sahu  Mukul Jain Alias Shri MSP Jain</v>
          </cell>
          <cell r="F23">
            <v>31289</v>
          </cell>
          <cell r="G23">
            <v>21000</v>
          </cell>
          <cell r="H23">
            <v>21000</v>
          </cell>
          <cell r="I23" t="str">
            <v>I.R.M</v>
          </cell>
          <cell r="L23" t="str">
            <v>only application form in record &amp; no communication till date</v>
          </cell>
        </row>
        <row r="24">
          <cell r="D24" t="str">
            <v>300239 1</v>
          </cell>
          <cell r="E24" t="str">
            <v>Mukul Jain Medical Institute</v>
          </cell>
          <cell r="F24">
            <v>31320</v>
          </cell>
          <cell r="G24">
            <v>21000</v>
          </cell>
          <cell r="H24">
            <v>21000</v>
          </cell>
          <cell r="I24" t="str">
            <v>I.R.M</v>
          </cell>
          <cell r="L24" t="str">
            <v>only application form in record &amp; no communication till date</v>
          </cell>
        </row>
        <row r="25">
          <cell r="D25" t="str">
            <v>300289 1</v>
          </cell>
          <cell r="E25" t="str">
            <v>Ashok Jain</v>
          </cell>
          <cell r="F25">
            <v>31320</v>
          </cell>
          <cell r="G25">
            <v>21500</v>
          </cell>
          <cell r="H25">
            <v>21500</v>
          </cell>
          <cell r="I25" t="str">
            <v>I.R.M</v>
          </cell>
          <cell r="L25" t="str">
            <v>Two more membership,goa 772, application copy in record last communication 2010</v>
          </cell>
        </row>
        <row r="26">
          <cell r="D26" t="str">
            <v>300299 1</v>
          </cell>
          <cell r="E26" t="str">
            <v>Neelam Dayal</v>
          </cell>
          <cell r="F26">
            <v>31320</v>
          </cell>
          <cell r="G26">
            <v>26500</v>
          </cell>
          <cell r="H26">
            <v>26500</v>
          </cell>
          <cell r="I26" t="str">
            <v>I.R.M</v>
          </cell>
          <cell r="L26" t="str">
            <v>only application form in record &amp; no communication till date</v>
          </cell>
        </row>
        <row r="27">
          <cell r="D27" t="str">
            <v>300355 1</v>
          </cell>
          <cell r="E27" t="str">
            <v>Anamika Parekh</v>
          </cell>
          <cell r="F27">
            <v>31318</v>
          </cell>
          <cell r="G27">
            <v>18000</v>
          </cell>
          <cell r="H27">
            <v>18000</v>
          </cell>
          <cell r="I27" t="str">
            <v>I.R.M</v>
          </cell>
          <cell r="L27" t="str">
            <v>only application form in record &amp; no communication till date</v>
          </cell>
        </row>
        <row r="28">
          <cell r="D28" t="str">
            <v>300454 1</v>
          </cell>
          <cell r="E28" t="str">
            <v>Sudha Ramavat</v>
          </cell>
          <cell r="G28">
            <v>18900</v>
          </cell>
          <cell r="H28" t="str">
            <v>Nil</v>
          </cell>
          <cell r="K28" t="str">
            <v>Cancelled member</v>
          </cell>
          <cell r="L28" t="str">
            <v>Cancelled member</v>
          </cell>
        </row>
        <row r="29">
          <cell r="D29" t="str">
            <v>300484 1</v>
          </cell>
          <cell r="E29" t="str">
            <v>Kim Chung lee</v>
          </cell>
          <cell r="F29">
            <v>31561</v>
          </cell>
          <cell r="G29">
            <v>22050</v>
          </cell>
          <cell r="H29">
            <v>22050</v>
          </cell>
          <cell r="I29" t="str">
            <v>I.R.M</v>
          </cell>
          <cell r="L29" t="str">
            <v>only application form in record &amp; no communication till date</v>
          </cell>
        </row>
        <row r="30">
          <cell r="D30" t="str">
            <v>300485 1</v>
          </cell>
          <cell r="E30" t="str">
            <v>V. Gopal</v>
          </cell>
          <cell r="F30">
            <v>31544</v>
          </cell>
          <cell r="G30">
            <v>18400</v>
          </cell>
          <cell r="H30" t="str">
            <v xml:space="preserve">Not mention </v>
          </cell>
          <cell r="I30" t="str">
            <v>I.R.M</v>
          </cell>
          <cell r="L30" t="str">
            <v>only application form in record last communication 2001</v>
          </cell>
        </row>
        <row r="31">
          <cell r="D31" t="str">
            <v>300487 1</v>
          </cell>
          <cell r="E31" t="str">
            <v>Meena Srivastava</v>
          </cell>
          <cell r="F31">
            <v>31552</v>
          </cell>
          <cell r="G31">
            <v>18500</v>
          </cell>
          <cell r="H31" t="str">
            <v xml:space="preserve">Not mention </v>
          </cell>
          <cell r="I31" t="str">
            <v>R.M</v>
          </cell>
          <cell r="L31" t="str">
            <v>Last converation till 2016</v>
          </cell>
        </row>
        <row r="32">
          <cell r="D32" t="str">
            <v>300515 1</v>
          </cell>
          <cell r="E32" t="str">
            <v>Kstish Singhala</v>
          </cell>
          <cell r="F32">
            <v>31554</v>
          </cell>
          <cell r="G32">
            <v>18400</v>
          </cell>
          <cell r="H32">
            <v>18400</v>
          </cell>
          <cell r="I32" t="str">
            <v>I.R.M</v>
          </cell>
          <cell r="L32" t="str">
            <v>only application form in record last communication 2008</v>
          </cell>
        </row>
        <row r="33">
          <cell r="D33" t="str">
            <v>300547 1</v>
          </cell>
          <cell r="E33" t="str">
            <v>Kamala Chawala</v>
          </cell>
          <cell r="F33">
            <v>31542</v>
          </cell>
          <cell r="G33">
            <v>18400</v>
          </cell>
          <cell r="H33">
            <v>18400</v>
          </cell>
          <cell r="I33" t="str">
            <v>I.R.M</v>
          </cell>
          <cell r="L33" t="str">
            <v>only application form in record last communication 2008</v>
          </cell>
        </row>
        <row r="34">
          <cell r="D34" t="str">
            <v>300582 1</v>
          </cell>
          <cell r="E34" t="str">
            <v>Sarvjit Singh</v>
          </cell>
          <cell r="F34">
            <v>31555</v>
          </cell>
          <cell r="G34">
            <v>22050</v>
          </cell>
          <cell r="H34">
            <v>22050</v>
          </cell>
          <cell r="I34" t="str">
            <v>I.R.M</v>
          </cell>
          <cell r="L34" t="str">
            <v>only application form in record last communication 1992</v>
          </cell>
        </row>
        <row r="35">
          <cell r="D35" t="str">
            <v>300619 1</v>
          </cell>
          <cell r="E35" t="str">
            <v>Thakurdevi Azad</v>
          </cell>
          <cell r="F35">
            <v>31391</v>
          </cell>
          <cell r="G35">
            <v>18900</v>
          </cell>
          <cell r="H35">
            <v>18900</v>
          </cell>
          <cell r="I35" t="str">
            <v>I.R.M</v>
          </cell>
          <cell r="L35" t="str">
            <v>no application form but last communication 2006</v>
          </cell>
        </row>
        <row r="36">
          <cell r="D36" t="str">
            <v>300621 1</v>
          </cell>
          <cell r="E36" t="str">
            <v>Sameer P Parikh</v>
          </cell>
          <cell r="F36">
            <v>31540</v>
          </cell>
          <cell r="G36">
            <v>26550</v>
          </cell>
          <cell r="H36">
            <v>26550</v>
          </cell>
          <cell r="I36" t="str">
            <v>I.R.M</v>
          </cell>
          <cell r="L36" t="str">
            <v>only application form in record last communication 1989</v>
          </cell>
        </row>
        <row r="37">
          <cell r="D37" t="str">
            <v>300646 1</v>
          </cell>
          <cell r="E37" t="str">
            <v>Ajay Bhargava</v>
          </cell>
          <cell r="F37">
            <v>31546</v>
          </cell>
          <cell r="G37">
            <v>26050</v>
          </cell>
          <cell r="H37">
            <v>26050</v>
          </cell>
          <cell r="I37" t="str">
            <v>I.R.M</v>
          </cell>
          <cell r="L37" t="str">
            <v>only application form in record &amp; no communication till date</v>
          </cell>
        </row>
        <row r="38">
          <cell r="D38" t="str">
            <v>300682 1</v>
          </cell>
          <cell r="E38" t="str">
            <v>Mrs. Raj M Virwani</v>
          </cell>
          <cell r="F38">
            <v>31562</v>
          </cell>
          <cell r="G38">
            <v>26550</v>
          </cell>
          <cell r="H38" t="str">
            <v xml:space="preserve">Not mention </v>
          </cell>
          <cell r="I38" t="str">
            <v>I.R.M</v>
          </cell>
          <cell r="L38" t="str">
            <v>only application form in record &amp; no communication till date</v>
          </cell>
        </row>
        <row r="39">
          <cell r="D39" t="str">
            <v>300725 1</v>
          </cell>
          <cell r="E39" t="str">
            <v>M/S Bagla &amp; Co</v>
          </cell>
          <cell r="F39">
            <v>31561</v>
          </cell>
          <cell r="G39">
            <v>26050</v>
          </cell>
          <cell r="H39">
            <v>26050</v>
          </cell>
          <cell r="I39" t="str">
            <v>I.R.M</v>
          </cell>
          <cell r="L39" t="str">
            <v>only application form in record last communication 2007</v>
          </cell>
        </row>
      </sheetData>
      <sheetData sheetId="2"/>
      <sheetData sheetId="3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4623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7"/>
  <sheetViews>
    <sheetView tabSelected="1" workbookViewId="0">
      <selection activeCell="B1" sqref="B1"/>
    </sheetView>
  </sheetViews>
  <sheetFormatPr defaultRowHeight="14.4" x14ac:dyDescent="0.3"/>
  <cols>
    <col min="1" max="1" width="9.33203125" bestFit="1" customWidth="1"/>
    <col min="2" max="2" width="14.5546875" bestFit="1" customWidth="1"/>
    <col min="3" max="3" width="14.5546875" customWidth="1"/>
    <col min="4" max="4" width="15.44140625" bestFit="1" customWidth="1"/>
    <col min="5" max="6" width="15.44140625" customWidth="1"/>
    <col min="7" max="7" width="8" bestFit="1" customWidth="1"/>
    <col min="8" max="8" width="8.6640625" customWidth="1"/>
    <col min="9" max="9" width="37" bestFit="1" customWidth="1"/>
    <col min="10" max="10" width="7" customWidth="1"/>
    <col min="11" max="13" width="11.5546875" bestFit="1" customWidth="1"/>
    <col min="14" max="14" width="9.33203125" bestFit="1" customWidth="1"/>
    <col min="15" max="15" width="11.88671875" customWidth="1"/>
    <col min="17" max="17" width="13" hidden="1" customWidth="1"/>
    <col min="18" max="18" width="12.109375" customWidth="1"/>
    <col min="19" max="19" width="13.33203125" hidden="1" customWidth="1"/>
    <col min="20" max="20" width="11.33203125" hidden="1" customWidth="1"/>
    <col min="21" max="21" width="12.44140625" hidden="1" customWidth="1"/>
    <col min="22" max="22" width="15.33203125" hidden="1" customWidth="1"/>
    <col min="23" max="24" width="0" hidden="1" customWidth="1"/>
    <col min="25" max="25" width="13.109375" hidden="1" customWidth="1"/>
    <col min="26" max="26" width="14" hidden="1" customWidth="1"/>
    <col min="27" max="27" width="13.6640625" hidden="1" customWidth="1"/>
    <col min="28" max="28" width="13.5546875" hidden="1" customWidth="1"/>
    <col min="29" max="29" width="16.88671875" hidden="1" customWidth="1"/>
    <col min="30" max="30" width="41.109375" customWidth="1"/>
  </cols>
  <sheetData>
    <row r="1" spans="1:30" ht="43.8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2" t="s">
        <v>6</v>
      </c>
      <c r="H1" s="5" t="s">
        <v>7</v>
      </c>
      <c r="I1" s="2" t="s">
        <v>154</v>
      </c>
      <c r="J1" s="2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7" t="s">
        <v>13</v>
      </c>
      <c r="P1" s="8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14</v>
      </c>
      <c r="X1" s="7" t="s">
        <v>15</v>
      </c>
      <c r="Y1" s="7" t="s">
        <v>16</v>
      </c>
      <c r="Z1" s="7" t="s">
        <v>17</v>
      </c>
      <c r="AA1" s="7" t="s">
        <v>18</v>
      </c>
      <c r="AB1" s="7" t="s">
        <v>19</v>
      </c>
      <c r="AC1" s="7" t="s">
        <v>20</v>
      </c>
      <c r="AD1" s="9" t="s">
        <v>153</v>
      </c>
    </row>
    <row r="2" spans="1:30" x14ac:dyDescent="0.3">
      <c r="A2" s="10">
        <v>1</v>
      </c>
      <c r="B2" s="11" t="s">
        <v>21</v>
      </c>
      <c r="C2" s="11" t="s">
        <v>22</v>
      </c>
      <c r="D2" s="11" t="s">
        <v>23</v>
      </c>
      <c r="E2" s="11" t="s">
        <v>24</v>
      </c>
      <c r="F2" s="11" t="s">
        <v>25</v>
      </c>
      <c r="G2" s="11" t="s">
        <v>26</v>
      </c>
      <c r="H2" s="11">
        <v>2001</v>
      </c>
      <c r="I2" s="11" t="s">
        <v>27</v>
      </c>
      <c r="J2" s="11"/>
      <c r="K2" s="12"/>
      <c r="L2" s="12"/>
      <c r="M2" s="12"/>
      <c r="N2" s="12"/>
      <c r="O2" s="12">
        <f>+L2-M2</f>
        <v>0</v>
      </c>
      <c r="P2" s="13" t="e">
        <f>+#REF!-H2</f>
        <v>#REF!</v>
      </c>
      <c r="Q2" s="14">
        <f t="shared" ref="Q2:Q36" si="0">IF(N2="regular",((M2-(M2/99)*P2)),(M2-(M2*20%)))</f>
        <v>0</v>
      </c>
      <c r="R2" s="14" t="e">
        <f t="shared" ref="R2:R36" si="1">((M2-(M2/99)*P2))</f>
        <v>#REF!</v>
      </c>
      <c r="S2" s="14">
        <f t="shared" ref="S2:S36" si="2">IF(N2="regular",0,(M2-(M2*20%)))</f>
        <v>0</v>
      </c>
      <c r="T2" s="12"/>
      <c r="U2" s="12"/>
      <c r="V2" s="12"/>
      <c r="W2" s="12"/>
      <c r="X2" s="12"/>
      <c r="Y2" s="12"/>
      <c r="Z2" s="12"/>
      <c r="AA2" s="12"/>
      <c r="AB2" s="12"/>
      <c r="AC2" s="12"/>
      <c r="AD2" s="12" t="e">
        <f>VLOOKUP(D2,'[1]Total Timeshare Member'!$D$2:$L$39,9,0)</f>
        <v>#N/A</v>
      </c>
    </row>
    <row r="3" spans="1:30" x14ac:dyDescent="0.3">
      <c r="A3" s="15">
        <v>2</v>
      </c>
      <c r="B3" s="16" t="s">
        <v>28</v>
      </c>
      <c r="C3" s="11" t="s">
        <v>22</v>
      </c>
      <c r="D3" s="16" t="s">
        <v>29</v>
      </c>
      <c r="E3" s="11" t="s">
        <v>24</v>
      </c>
      <c r="F3" s="11" t="s">
        <v>25</v>
      </c>
      <c r="G3" s="16" t="s">
        <v>26</v>
      </c>
      <c r="H3" s="16">
        <v>2001</v>
      </c>
      <c r="I3" s="16" t="s">
        <v>27</v>
      </c>
      <c r="J3" s="16"/>
      <c r="K3" s="12"/>
      <c r="L3" s="12"/>
      <c r="M3" s="12"/>
      <c r="N3" s="12"/>
      <c r="O3" s="12">
        <f t="shared" ref="O3:O36" si="3">+L3-M3</f>
        <v>0</v>
      </c>
      <c r="P3" s="13" t="e">
        <f>+#REF!-H3</f>
        <v>#REF!</v>
      </c>
      <c r="Q3" s="14">
        <f t="shared" si="0"/>
        <v>0</v>
      </c>
      <c r="R3" s="14" t="e">
        <f t="shared" si="1"/>
        <v>#REF!</v>
      </c>
      <c r="S3" s="14">
        <f t="shared" si="2"/>
        <v>0</v>
      </c>
      <c r="T3" s="17"/>
      <c r="U3" s="17"/>
      <c r="V3" s="17"/>
      <c r="W3" s="17"/>
      <c r="X3" s="17"/>
      <c r="Y3" s="17"/>
      <c r="Z3" s="17"/>
      <c r="AA3" s="17"/>
      <c r="AB3" s="17"/>
      <c r="AC3" s="17"/>
      <c r="AD3" s="12" t="e">
        <f>VLOOKUP(D3,'[1]Total Timeshare Member'!$D$2:$L$39,9,0)</f>
        <v>#N/A</v>
      </c>
    </row>
    <row r="4" spans="1:30" x14ac:dyDescent="0.3">
      <c r="A4" s="15">
        <v>3</v>
      </c>
      <c r="B4" s="16" t="s">
        <v>30</v>
      </c>
      <c r="C4" s="11" t="s">
        <v>22</v>
      </c>
      <c r="D4" s="16" t="s">
        <v>31</v>
      </c>
      <c r="E4" s="11" t="s">
        <v>24</v>
      </c>
      <c r="F4" s="11" t="s">
        <v>25</v>
      </c>
      <c r="G4" s="16" t="s">
        <v>32</v>
      </c>
      <c r="H4" s="16">
        <v>1985</v>
      </c>
      <c r="I4" s="16" t="s">
        <v>33</v>
      </c>
      <c r="J4" s="16"/>
      <c r="K4" s="12">
        <f>VLOOKUP(D4,'[1]Timeshare 09.03.23'!$D$2:$L$40,4,0)</f>
        <v>21000</v>
      </c>
      <c r="L4" s="12">
        <f>VLOOKUP(D4,'[1]Timeshare 09.03.23'!$D$2:$L$40,4,0)</f>
        <v>21000</v>
      </c>
      <c r="M4" s="12">
        <f>VLOOKUP(D4,'[1]Timeshare 09.03.23'!$D$2:$L$40,5,0)</f>
        <v>21000</v>
      </c>
      <c r="N4" s="12" t="str">
        <f>VLOOKUP(D4,'[1]Timeshare 09.03.23'!$D$2:$L$40,6,0)</f>
        <v>I.R.M</v>
      </c>
      <c r="O4" s="12">
        <f t="shared" si="3"/>
        <v>0</v>
      </c>
      <c r="P4" s="13" t="e">
        <f>+#REF!-H4</f>
        <v>#REF!</v>
      </c>
      <c r="Q4" s="14">
        <f t="shared" si="0"/>
        <v>16800</v>
      </c>
      <c r="R4" s="14" t="e">
        <f t="shared" si="1"/>
        <v>#REF!</v>
      </c>
      <c r="S4" s="14">
        <f t="shared" si="2"/>
        <v>16800</v>
      </c>
      <c r="T4" s="17"/>
      <c r="U4" s="17"/>
      <c r="V4" s="17"/>
      <c r="W4" s="17"/>
      <c r="X4" s="17"/>
      <c r="Y4" s="17"/>
      <c r="Z4" s="17"/>
      <c r="AA4" s="17"/>
      <c r="AB4" s="17"/>
      <c r="AC4" s="17"/>
      <c r="AD4" s="12" t="str">
        <f>VLOOKUP(D4,'[1]Total Timeshare Member'!$D$2:$L$39,9,0)</f>
        <v>only application form in record</v>
      </c>
    </row>
    <row r="5" spans="1:30" x14ac:dyDescent="0.3">
      <c r="A5" s="15">
        <v>4</v>
      </c>
      <c r="B5" s="16" t="s">
        <v>34</v>
      </c>
      <c r="C5" s="11" t="s">
        <v>22</v>
      </c>
      <c r="D5" s="16" t="s">
        <v>35</v>
      </c>
      <c r="E5" s="11" t="s">
        <v>24</v>
      </c>
      <c r="F5" s="11" t="s">
        <v>25</v>
      </c>
      <c r="G5" s="16" t="s">
        <v>32</v>
      </c>
      <c r="H5" s="16">
        <v>1985</v>
      </c>
      <c r="I5" s="16" t="s">
        <v>36</v>
      </c>
      <c r="J5" s="16"/>
      <c r="K5" s="12">
        <f>VLOOKUP(D5,'[1]Timeshare 09.03.23'!$D$2:$L$40,4,0)</f>
        <v>19000</v>
      </c>
      <c r="L5" s="12">
        <f>VLOOKUP(D5,'[1]Timeshare 09.03.23'!$D$2:$L$40,4,0)</f>
        <v>19000</v>
      </c>
      <c r="M5" s="12">
        <f>VLOOKUP(D5,'[1]Timeshare 09.03.23'!$D$2:$L$40,5,0)</f>
        <v>19000</v>
      </c>
      <c r="N5" s="12" t="str">
        <f>VLOOKUP(D5,'[1]Timeshare 09.03.23'!$D$2:$L$40,6,0)</f>
        <v>I.R.M</v>
      </c>
      <c r="O5" s="12">
        <f t="shared" si="3"/>
        <v>0</v>
      </c>
      <c r="P5" s="13" t="e">
        <f>+#REF!-H5</f>
        <v>#REF!</v>
      </c>
      <c r="Q5" s="14">
        <f t="shared" si="0"/>
        <v>15200</v>
      </c>
      <c r="R5" s="14" t="e">
        <f t="shared" si="1"/>
        <v>#REF!</v>
      </c>
      <c r="S5" s="14">
        <f t="shared" si="2"/>
        <v>15200</v>
      </c>
      <c r="T5" s="17"/>
      <c r="U5" s="17"/>
      <c r="V5" s="17"/>
      <c r="W5" s="17"/>
      <c r="X5" s="17"/>
      <c r="Y5" s="17"/>
      <c r="Z5" s="17"/>
      <c r="AA5" s="17"/>
      <c r="AB5" s="17"/>
      <c r="AC5" s="17"/>
      <c r="AD5" s="12" t="str">
        <f>VLOOKUP(D5,'[1]Total Timeshare Member'!$D$2:$L$39,9,0)</f>
        <v>only application form in record</v>
      </c>
    </row>
    <row r="6" spans="1:30" ht="28.8" x14ac:dyDescent="0.3">
      <c r="A6" s="15">
        <v>5</v>
      </c>
      <c r="B6" s="16" t="s">
        <v>37</v>
      </c>
      <c r="C6" s="11" t="s">
        <v>22</v>
      </c>
      <c r="D6" s="16" t="s">
        <v>38</v>
      </c>
      <c r="E6" s="11" t="s">
        <v>24</v>
      </c>
      <c r="F6" s="11" t="s">
        <v>25</v>
      </c>
      <c r="G6" s="16" t="s">
        <v>39</v>
      </c>
      <c r="H6" s="16">
        <v>1985</v>
      </c>
      <c r="I6" s="16" t="s">
        <v>40</v>
      </c>
      <c r="J6" s="16"/>
      <c r="K6" s="12">
        <f>VLOOKUP(D6,'[1]Timeshare 09.03.23'!$D$2:$L$40,4,0)</f>
        <v>21500</v>
      </c>
      <c r="L6" s="12">
        <f>VLOOKUP(D6,'[1]Timeshare 09.03.23'!$D$2:$L$40,4,0)</f>
        <v>21500</v>
      </c>
      <c r="M6" s="12">
        <f>VLOOKUP(D6,'[1]Timeshare 09.03.23'!$D$2:$L$40,5,0)</f>
        <v>21500</v>
      </c>
      <c r="N6" s="12" t="str">
        <f>VLOOKUP(D6,'[1]Timeshare 09.03.23'!$D$2:$L$40,6,0)</f>
        <v>I.R.M</v>
      </c>
      <c r="O6" s="12">
        <f t="shared" si="3"/>
        <v>0</v>
      </c>
      <c r="P6" s="13" t="e">
        <f>+#REF!-H6</f>
        <v>#REF!</v>
      </c>
      <c r="Q6" s="14">
        <f t="shared" si="0"/>
        <v>17200</v>
      </c>
      <c r="R6" s="14" t="e">
        <f t="shared" si="1"/>
        <v>#REF!</v>
      </c>
      <c r="S6" s="14">
        <f t="shared" si="2"/>
        <v>17200</v>
      </c>
      <c r="T6" s="17"/>
      <c r="U6" s="17"/>
      <c r="V6" s="17"/>
      <c r="W6" s="17"/>
      <c r="X6" s="17"/>
      <c r="Y6" s="17"/>
      <c r="Z6" s="17"/>
      <c r="AA6" s="17"/>
      <c r="AB6" s="17"/>
      <c r="AC6" s="17"/>
      <c r="AD6" s="18" t="str">
        <f>VLOOKUP(D6,'[1]Total Timeshare Member'!$D$2:$L$39,9,0)</f>
        <v>Two more membership, application form                                            &amp; agreement not in record</v>
      </c>
    </row>
    <row r="7" spans="1:30" x14ac:dyDescent="0.3">
      <c r="A7" s="15">
        <v>6</v>
      </c>
      <c r="B7" s="16" t="s">
        <v>41</v>
      </c>
      <c r="C7" s="11" t="s">
        <v>22</v>
      </c>
      <c r="D7" s="16" t="s">
        <v>42</v>
      </c>
      <c r="E7" s="11" t="s">
        <v>24</v>
      </c>
      <c r="F7" s="11" t="s">
        <v>25</v>
      </c>
      <c r="G7" s="16" t="s">
        <v>39</v>
      </c>
      <c r="H7" s="16">
        <v>1985</v>
      </c>
      <c r="I7" s="16" t="s">
        <v>43</v>
      </c>
      <c r="J7" s="16"/>
      <c r="K7" s="12">
        <f>VLOOKUP(D7,'[1]Timeshare 09.03.23'!$D$2:$L$40,4,0)</f>
        <v>26500</v>
      </c>
      <c r="L7" s="12">
        <f>VLOOKUP(D7,'[1]Timeshare 09.03.23'!$D$2:$L$40,4,0)</f>
        <v>26500</v>
      </c>
      <c r="M7" s="12">
        <f>VLOOKUP(D7,'[1]Timeshare 09.03.23'!$D$2:$L$40,5,0)</f>
        <v>26500</v>
      </c>
      <c r="N7" s="12" t="str">
        <f>VLOOKUP(D7,'[1]Timeshare 09.03.23'!$D$2:$L$40,6,0)</f>
        <v>I.R.M</v>
      </c>
      <c r="O7" s="12">
        <f t="shared" si="3"/>
        <v>0</v>
      </c>
      <c r="P7" s="13" t="e">
        <f>+#REF!-H7</f>
        <v>#REF!</v>
      </c>
      <c r="Q7" s="14">
        <f t="shared" si="0"/>
        <v>21200</v>
      </c>
      <c r="R7" s="14" t="e">
        <f t="shared" si="1"/>
        <v>#REF!</v>
      </c>
      <c r="S7" s="14">
        <f t="shared" si="2"/>
        <v>21200</v>
      </c>
      <c r="T7" s="17"/>
      <c r="U7" s="17"/>
      <c r="V7" s="17"/>
      <c r="W7" s="17"/>
      <c r="X7" s="17"/>
      <c r="Y7" s="17"/>
      <c r="Z7" s="17"/>
      <c r="AA7" s="17"/>
      <c r="AB7" s="17"/>
      <c r="AC7" s="17"/>
      <c r="AD7" s="12" t="str">
        <f>VLOOKUP(D7,'[1]Total Timeshare Member'!$D$2:$L$39,9,0)</f>
        <v>only application form in record</v>
      </c>
    </row>
    <row r="8" spans="1:30" x14ac:dyDescent="0.3">
      <c r="A8" s="15">
        <v>7</v>
      </c>
      <c r="B8" s="16" t="s">
        <v>44</v>
      </c>
      <c r="C8" s="11" t="s">
        <v>22</v>
      </c>
      <c r="D8" s="16" t="s">
        <v>45</v>
      </c>
      <c r="E8" s="11" t="s">
        <v>24</v>
      </c>
      <c r="F8" s="11" t="s">
        <v>25</v>
      </c>
      <c r="G8" s="16" t="s">
        <v>46</v>
      </c>
      <c r="H8" s="16">
        <v>1985</v>
      </c>
      <c r="I8" s="16" t="s">
        <v>47</v>
      </c>
      <c r="J8" s="16"/>
      <c r="K8" s="12">
        <f>VLOOKUP(D8,'[1]Timeshare 09.03.23'!$D$2:$L$40,4,0)</f>
        <v>26500</v>
      </c>
      <c r="L8" s="12">
        <f>VLOOKUP(D8,'[1]Timeshare 09.03.23'!$D$2:$L$40,4,0)</f>
        <v>26500</v>
      </c>
      <c r="M8" s="12">
        <f>VLOOKUP(D8,'[1]Timeshare 09.03.23'!$D$2:$L$40,5,0)</f>
        <v>26500</v>
      </c>
      <c r="N8" s="12" t="str">
        <f>VLOOKUP(D8,'[1]Timeshare 09.03.23'!$D$2:$L$40,6,0)</f>
        <v>I.R.M</v>
      </c>
      <c r="O8" s="12">
        <f t="shared" si="3"/>
        <v>0</v>
      </c>
      <c r="P8" s="13" t="e">
        <f>+#REF!-H8</f>
        <v>#REF!</v>
      </c>
      <c r="Q8" s="14">
        <f t="shared" si="0"/>
        <v>21200</v>
      </c>
      <c r="R8" s="14" t="e">
        <f t="shared" si="1"/>
        <v>#REF!</v>
      </c>
      <c r="S8" s="14">
        <f t="shared" si="2"/>
        <v>21200</v>
      </c>
      <c r="T8" s="17"/>
      <c r="U8" s="17"/>
      <c r="V8" s="17"/>
      <c r="W8" s="17"/>
      <c r="X8" s="17"/>
      <c r="Y8" s="17"/>
      <c r="Z8" s="17"/>
      <c r="AA8" s="17"/>
      <c r="AB8" s="17"/>
      <c r="AC8" s="17"/>
      <c r="AD8" s="12" t="str">
        <f>VLOOKUP(D8,'[1]Total Timeshare Member'!$D$2:$L$39,9,0)</f>
        <v>only application form in record</v>
      </c>
    </row>
    <row r="9" spans="1:30" x14ac:dyDescent="0.3">
      <c r="A9" s="15">
        <v>8</v>
      </c>
      <c r="B9" s="16" t="s">
        <v>48</v>
      </c>
      <c r="C9" s="11" t="s">
        <v>22</v>
      </c>
      <c r="D9" s="16" t="s">
        <v>49</v>
      </c>
      <c r="E9" s="11" t="s">
        <v>24</v>
      </c>
      <c r="F9" s="11" t="s">
        <v>25</v>
      </c>
      <c r="G9" s="16" t="s">
        <v>50</v>
      </c>
      <c r="H9" s="16">
        <v>1985</v>
      </c>
      <c r="I9" s="16" t="s">
        <v>51</v>
      </c>
      <c r="J9" s="16"/>
      <c r="K9" s="12">
        <f>VLOOKUP(D9,'[1]Timeshare 09.03.23'!$D$2:$L$40,4,0)</f>
        <v>21500</v>
      </c>
      <c r="L9" s="12">
        <f>VLOOKUP(D9,'[1]Timeshare 09.03.23'!$D$2:$L$40,4,0)</f>
        <v>21500</v>
      </c>
      <c r="M9" s="12">
        <f>VLOOKUP(D9,'[1]Timeshare 09.03.23'!$D$2:$L$40,5,0)</f>
        <v>21500</v>
      </c>
      <c r="N9" s="12" t="str">
        <f>VLOOKUP(D9,'[1]Timeshare 09.03.23'!$D$2:$L$40,6,0)</f>
        <v>I.R.M</v>
      </c>
      <c r="O9" s="12">
        <f t="shared" si="3"/>
        <v>0</v>
      </c>
      <c r="P9" s="13" t="e">
        <f>+#REF!-H9</f>
        <v>#REF!</v>
      </c>
      <c r="Q9" s="14">
        <f t="shared" si="0"/>
        <v>17200</v>
      </c>
      <c r="R9" s="14" t="e">
        <f t="shared" si="1"/>
        <v>#REF!</v>
      </c>
      <c r="S9" s="14">
        <f t="shared" si="2"/>
        <v>17200</v>
      </c>
      <c r="T9" s="17"/>
      <c r="U9" s="17"/>
      <c r="V9" s="17"/>
      <c r="W9" s="17"/>
      <c r="X9" s="17"/>
      <c r="Y9" s="17"/>
      <c r="Z9" s="17"/>
      <c r="AA9" s="17"/>
      <c r="AB9" s="17"/>
      <c r="AC9" s="17"/>
      <c r="AD9" s="12" t="str">
        <f>VLOOKUP(D9,'[1]Total Timeshare Member'!$D$2:$L$39,9,0)</f>
        <v>only application form in record</v>
      </c>
    </row>
    <row r="10" spans="1:30" x14ac:dyDescent="0.3">
      <c r="A10" s="15">
        <v>9</v>
      </c>
      <c r="B10" s="16" t="s">
        <v>52</v>
      </c>
      <c r="C10" s="11" t="s">
        <v>22</v>
      </c>
      <c r="D10" s="16" t="s">
        <v>53</v>
      </c>
      <c r="E10" s="11" t="s">
        <v>24</v>
      </c>
      <c r="F10" s="11" t="s">
        <v>25</v>
      </c>
      <c r="G10" s="16" t="s">
        <v>54</v>
      </c>
      <c r="H10" s="16">
        <v>1985</v>
      </c>
      <c r="I10" s="16" t="s">
        <v>55</v>
      </c>
      <c r="J10" s="16"/>
      <c r="K10" s="12">
        <f>VLOOKUP(D10,'[1]Timeshare 09.03.23'!$D$2:$L$40,4,0)</f>
        <v>21500</v>
      </c>
      <c r="L10" s="12">
        <f>VLOOKUP(D10,'[1]Timeshare 09.03.23'!$D$2:$L$40,4,0)</f>
        <v>21500</v>
      </c>
      <c r="M10" s="12">
        <f>VLOOKUP(D10,'[1]Timeshare 09.03.23'!$D$2:$L$40,5,0)</f>
        <v>21500</v>
      </c>
      <c r="N10" s="12" t="str">
        <f>VLOOKUP(D10,'[1]Timeshare 09.03.23'!$D$2:$L$40,6,0)</f>
        <v>I.R.M</v>
      </c>
      <c r="O10" s="12">
        <f t="shared" si="3"/>
        <v>0</v>
      </c>
      <c r="P10" s="13" t="e">
        <f>+#REF!-H10</f>
        <v>#REF!</v>
      </c>
      <c r="Q10" s="14">
        <f t="shared" si="0"/>
        <v>17200</v>
      </c>
      <c r="R10" s="14" t="e">
        <f t="shared" si="1"/>
        <v>#REF!</v>
      </c>
      <c r="S10" s="14">
        <f t="shared" si="2"/>
        <v>17200</v>
      </c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2" t="str">
        <f>VLOOKUP(D10,'[1]Total Timeshare Member'!$D$2:$L$39,9,0)</f>
        <v>only application form in record</v>
      </c>
    </row>
    <row r="11" spans="1:30" x14ac:dyDescent="0.3">
      <c r="A11" s="15">
        <v>10</v>
      </c>
      <c r="B11" s="16" t="s">
        <v>56</v>
      </c>
      <c r="C11" s="11" t="s">
        <v>22</v>
      </c>
      <c r="D11" s="16" t="s">
        <v>57</v>
      </c>
      <c r="E11" s="11" t="s">
        <v>24</v>
      </c>
      <c r="F11" s="11" t="s">
        <v>25</v>
      </c>
      <c r="G11" s="16" t="s">
        <v>58</v>
      </c>
      <c r="H11" s="16">
        <v>1985</v>
      </c>
      <c r="I11" s="16" t="s">
        <v>59</v>
      </c>
      <c r="J11" s="16"/>
      <c r="K11" s="12">
        <f>VLOOKUP(D11,'[1]Timeshare 09.03.23'!$D$2:$L$40,4,0)</f>
        <v>22050</v>
      </c>
      <c r="L11" s="12">
        <f>VLOOKUP(D11,'[1]Timeshare 09.03.23'!$D$2:$L$40,4,0)</f>
        <v>22050</v>
      </c>
      <c r="M11" s="12">
        <f>VLOOKUP(D11,'[1]Timeshare 09.03.23'!$D$2:$L$40,5,0)</f>
        <v>22050</v>
      </c>
      <c r="N11" s="12" t="str">
        <f>VLOOKUP(D11,'[1]Timeshare 09.03.23'!$D$2:$L$40,6,0)</f>
        <v>I.R.M</v>
      </c>
      <c r="O11" s="12">
        <f t="shared" si="3"/>
        <v>0</v>
      </c>
      <c r="P11" s="13" t="e">
        <f>+#REF!-H11</f>
        <v>#REF!</v>
      </c>
      <c r="Q11" s="14">
        <f t="shared" si="0"/>
        <v>17640</v>
      </c>
      <c r="R11" s="14" t="e">
        <f t="shared" si="1"/>
        <v>#REF!</v>
      </c>
      <c r="S11" s="14">
        <f t="shared" si="2"/>
        <v>17640</v>
      </c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2" t="str">
        <f>VLOOKUP(D11,'[1]Total Timeshare Member'!$D$2:$L$39,9,0)</f>
        <v>only application form in record</v>
      </c>
    </row>
    <row r="12" spans="1:30" x14ac:dyDescent="0.3">
      <c r="A12" s="15">
        <v>11</v>
      </c>
      <c r="B12" s="16" t="s">
        <v>60</v>
      </c>
      <c r="C12" s="11" t="s">
        <v>22</v>
      </c>
      <c r="D12" s="16" t="s">
        <v>61</v>
      </c>
      <c r="E12" s="11" t="s">
        <v>24</v>
      </c>
      <c r="F12" s="11" t="s">
        <v>25</v>
      </c>
      <c r="G12" s="16" t="s">
        <v>62</v>
      </c>
      <c r="H12" s="16">
        <v>1985</v>
      </c>
      <c r="I12" s="16" t="s">
        <v>63</v>
      </c>
      <c r="J12" s="16"/>
      <c r="K12" s="12">
        <f>VLOOKUP(D12,'[1]Timeshare 09.03.23'!$D$2:$L$40,4,0)</f>
        <v>26050</v>
      </c>
      <c r="L12" s="12">
        <f>VLOOKUP(D12,'[1]Timeshare 09.03.23'!$D$2:$L$40,4,0)</f>
        <v>26050</v>
      </c>
      <c r="M12" s="12">
        <f>VLOOKUP(D12,'[1]Timeshare 09.03.23'!$D$2:$L$40,5,0)</f>
        <v>26050</v>
      </c>
      <c r="N12" s="12" t="str">
        <f>VLOOKUP(D12,'[1]Timeshare 09.03.23'!$D$2:$L$40,6,0)</f>
        <v>I.R.M</v>
      </c>
      <c r="O12" s="12">
        <f t="shared" si="3"/>
        <v>0</v>
      </c>
      <c r="P12" s="13" t="e">
        <f>+#REF!-H12</f>
        <v>#REF!</v>
      </c>
      <c r="Q12" s="14">
        <f t="shared" si="0"/>
        <v>20840</v>
      </c>
      <c r="R12" s="14" t="e">
        <f t="shared" si="1"/>
        <v>#REF!</v>
      </c>
      <c r="S12" s="14">
        <f t="shared" si="2"/>
        <v>20840</v>
      </c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2" t="str">
        <f>VLOOKUP(D12,'[1]Total Timeshare Member'!$D$2:$L$39,9,0)</f>
        <v>only application form in record</v>
      </c>
    </row>
    <row r="13" spans="1:30" x14ac:dyDescent="0.3">
      <c r="A13" s="15">
        <v>12</v>
      </c>
      <c r="B13" s="16" t="s">
        <v>64</v>
      </c>
      <c r="C13" s="11" t="s">
        <v>22</v>
      </c>
      <c r="D13" s="16" t="s">
        <v>65</v>
      </c>
      <c r="E13" s="11" t="s">
        <v>24</v>
      </c>
      <c r="F13" s="11" t="s">
        <v>25</v>
      </c>
      <c r="G13" s="16" t="s">
        <v>66</v>
      </c>
      <c r="H13" s="16">
        <v>1986</v>
      </c>
      <c r="I13" s="16" t="s">
        <v>67</v>
      </c>
      <c r="J13" s="16"/>
      <c r="K13" s="12">
        <f>VLOOKUP(D13,'[1]Timeshare 09.03.23'!$D$2:$L$40,4,0)</f>
        <v>26650</v>
      </c>
      <c r="L13" s="12">
        <f>VLOOKUP(D13,'[1]Timeshare 09.03.23'!$D$2:$L$40,4,0)</f>
        <v>26650</v>
      </c>
      <c r="M13" s="12">
        <f>VLOOKUP(D13,'[1]Timeshare 09.03.23'!$D$2:$L$40,5,0)</f>
        <v>26650</v>
      </c>
      <c r="N13" s="12" t="str">
        <f>VLOOKUP(D13,'[1]Timeshare 09.03.23'!$D$2:$L$40,6,0)</f>
        <v>I.R.M</v>
      </c>
      <c r="O13" s="12">
        <f t="shared" si="3"/>
        <v>0</v>
      </c>
      <c r="P13" s="13" t="e">
        <f>+#REF!-H13</f>
        <v>#REF!</v>
      </c>
      <c r="Q13" s="14">
        <f t="shared" si="0"/>
        <v>21320</v>
      </c>
      <c r="R13" s="14" t="e">
        <f t="shared" si="1"/>
        <v>#REF!</v>
      </c>
      <c r="S13" s="14">
        <f t="shared" si="2"/>
        <v>21320</v>
      </c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2" t="str">
        <f>VLOOKUP(D13,'[1]Total Timeshare Member'!$D$2:$L$39,9,0)</f>
        <v>Last conversation till 1993</v>
      </c>
    </row>
    <row r="14" spans="1:30" x14ac:dyDescent="0.3">
      <c r="A14" s="15">
        <v>13</v>
      </c>
      <c r="B14" s="16" t="s">
        <v>68</v>
      </c>
      <c r="C14" s="11" t="s">
        <v>22</v>
      </c>
      <c r="D14" s="16" t="s">
        <v>69</v>
      </c>
      <c r="E14" s="11" t="s">
        <v>24</v>
      </c>
      <c r="F14" s="11" t="s">
        <v>25</v>
      </c>
      <c r="G14" s="16" t="s">
        <v>70</v>
      </c>
      <c r="H14" s="16">
        <v>1986</v>
      </c>
      <c r="I14" s="16" t="s">
        <v>71</v>
      </c>
      <c r="J14" s="16"/>
      <c r="K14" s="12">
        <f>VLOOKUP(D14,'[1]Timeshare 09.03.23'!$D$2:$L$40,4,0)</f>
        <v>26050</v>
      </c>
      <c r="L14" s="12">
        <f>VLOOKUP(D14,'[1]Timeshare 09.03.23'!$D$2:$L$40,4,0)</f>
        <v>26050</v>
      </c>
      <c r="M14" s="12">
        <f>VLOOKUP(D14,'[1]Timeshare 09.03.23'!$D$2:$L$40,5,0)</f>
        <v>26050</v>
      </c>
      <c r="N14" s="12" t="str">
        <f>VLOOKUP(D14,'[1]Timeshare 09.03.23'!$D$2:$L$40,6,0)</f>
        <v>I.R.M</v>
      </c>
      <c r="O14" s="12">
        <f t="shared" si="3"/>
        <v>0</v>
      </c>
      <c r="P14" s="13" t="e">
        <f>+#REF!-H14</f>
        <v>#REF!</v>
      </c>
      <c r="Q14" s="14">
        <f t="shared" si="0"/>
        <v>20840</v>
      </c>
      <c r="R14" s="14" t="e">
        <f t="shared" si="1"/>
        <v>#REF!</v>
      </c>
      <c r="S14" s="14">
        <f t="shared" si="2"/>
        <v>20840</v>
      </c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2" t="str">
        <f>VLOOKUP(D14,'[1]Total Timeshare Member'!$D$2:$L$39,9,0)</f>
        <v>Last conversation till 2014</v>
      </c>
    </row>
    <row r="15" spans="1:30" x14ac:dyDescent="0.3">
      <c r="A15" s="15">
        <v>14</v>
      </c>
      <c r="B15" s="16" t="s">
        <v>72</v>
      </c>
      <c r="C15" s="11" t="s">
        <v>22</v>
      </c>
      <c r="D15" s="16" t="s">
        <v>73</v>
      </c>
      <c r="E15" s="11" t="s">
        <v>24</v>
      </c>
      <c r="F15" s="11" t="s">
        <v>25</v>
      </c>
      <c r="G15" s="16" t="s">
        <v>74</v>
      </c>
      <c r="H15" s="16">
        <v>1986</v>
      </c>
      <c r="I15" s="16" t="s">
        <v>75</v>
      </c>
      <c r="J15" s="16"/>
      <c r="K15" s="12">
        <f>VLOOKUP(D15,'[1]Timeshare 09.03.23'!$D$2:$L$40,4,0)</f>
        <v>26500</v>
      </c>
      <c r="L15" s="12">
        <f>VLOOKUP(D15,'[1]Timeshare 09.03.23'!$D$2:$L$40,4,0)</f>
        <v>26500</v>
      </c>
      <c r="M15" s="12">
        <f>VLOOKUP(D15,'[1]Timeshare 09.03.23'!$D$2:$L$40,5,0)</f>
        <v>26500</v>
      </c>
      <c r="N15" s="12" t="str">
        <f>VLOOKUP(D15,'[1]Timeshare 09.03.23'!$D$2:$L$40,6,0)</f>
        <v>I.R.M</v>
      </c>
      <c r="O15" s="12">
        <f t="shared" si="3"/>
        <v>0</v>
      </c>
      <c r="P15" s="13" t="e">
        <f>+#REF!-H15</f>
        <v>#REF!</v>
      </c>
      <c r="Q15" s="14">
        <f t="shared" si="0"/>
        <v>21200</v>
      </c>
      <c r="R15" s="14" t="e">
        <f t="shared" si="1"/>
        <v>#REF!</v>
      </c>
      <c r="S15" s="14">
        <f t="shared" si="2"/>
        <v>21200</v>
      </c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2" t="str">
        <f>VLOOKUP(D15,'[1]Total Timeshare Member'!$D$2:$L$39,9,0)</f>
        <v>Only application form in record</v>
      </c>
    </row>
    <row r="16" spans="1:30" x14ac:dyDescent="0.3">
      <c r="A16" s="15">
        <v>15</v>
      </c>
      <c r="B16" s="16" t="s">
        <v>76</v>
      </c>
      <c r="C16" s="11" t="s">
        <v>22</v>
      </c>
      <c r="D16" s="16" t="s">
        <v>77</v>
      </c>
      <c r="E16" s="11" t="s">
        <v>24</v>
      </c>
      <c r="F16" s="11" t="s">
        <v>25</v>
      </c>
      <c r="G16" s="16" t="s">
        <v>78</v>
      </c>
      <c r="H16" s="16">
        <v>1985</v>
      </c>
      <c r="I16" s="16" t="s">
        <v>79</v>
      </c>
      <c r="J16" s="16"/>
      <c r="K16" s="12">
        <f>VLOOKUP(D16,'[1]Timeshare 09.03.23'!$D$2:$L$40,4,0)</f>
        <v>18400</v>
      </c>
      <c r="L16" s="12">
        <f>VLOOKUP(D16,'[1]Timeshare 09.03.23'!$D$2:$L$40,4,0)</f>
        <v>18400</v>
      </c>
      <c r="M16" s="12">
        <f>VLOOKUP(D16,'[1]Timeshare 09.03.23'!$D$2:$L$40,5,0)</f>
        <v>18400</v>
      </c>
      <c r="N16" s="12" t="str">
        <f>VLOOKUP(D16,'[1]Timeshare 09.03.23'!$D$2:$L$40,6,0)</f>
        <v>I.R.M</v>
      </c>
      <c r="O16" s="12">
        <f t="shared" si="3"/>
        <v>0</v>
      </c>
      <c r="P16" s="13" t="e">
        <f>+#REF!-H16</f>
        <v>#REF!</v>
      </c>
      <c r="Q16" s="14">
        <f t="shared" si="0"/>
        <v>14720</v>
      </c>
      <c r="R16" s="14" t="e">
        <f t="shared" si="1"/>
        <v>#REF!</v>
      </c>
      <c r="S16" s="14">
        <f t="shared" si="2"/>
        <v>14720</v>
      </c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2" t="str">
        <f>VLOOKUP(D16,'[1]Total Timeshare Member'!$D$2:$L$39,9,0)</f>
        <v>Two more membership</v>
      </c>
    </row>
    <row r="17" spans="1:30" x14ac:dyDescent="0.3">
      <c r="A17" s="15">
        <v>16</v>
      </c>
      <c r="B17" s="16" t="s">
        <v>80</v>
      </c>
      <c r="C17" s="11" t="s">
        <v>22</v>
      </c>
      <c r="D17" s="16" t="s">
        <v>81</v>
      </c>
      <c r="E17" s="11" t="s">
        <v>24</v>
      </c>
      <c r="F17" s="11" t="s">
        <v>25</v>
      </c>
      <c r="G17" s="16" t="s">
        <v>82</v>
      </c>
      <c r="H17" s="16">
        <v>1985</v>
      </c>
      <c r="I17" s="16" t="s">
        <v>83</v>
      </c>
      <c r="J17" s="16"/>
      <c r="K17" s="12">
        <f>VLOOKUP(D17,'[1]Timeshare 09.03.23'!$D$2:$L$40,4,0)</f>
        <v>20160</v>
      </c>
      <c r="L17" s="12">
        <f>VLOOKUP(D17,'[1]Timeshare 09.03.23'!$D$2:$L$40,4,0)</f>
        <v>20160</v>
      </c>
      <c r="M17" s="12">
        <f>VLOOKUP(D17,'[1]Timeshare 09.03.23'!$D$2:$L$40,5,0)</f>
        <v>20160</v>
      </c>
      <c r="N17" s="12" t="str">
        <f>VLOOKUP(D17,'[1]Timeshare 09.03.23'!$D$2:$L$40,6,0)</f>
        <v>I.R.M</v>
      </c>
      <c r="O17" s="12">
        <f t="shared" si="3"/>
        <v>0</v>
      </c>
      <c r="P17" s="13" t="e">
        <f>+#REF!-H17</f>
        <v>#REF!</v>
      </c>
      <c r="Q17" s="14">
        <f t="shared" si="0"/>
        <v>16128</v>
      </c>
      <c r="R17" s="14" t="e">
        <f t="shared" si="1"/>
        <v>#REF!</v>
      </c>
      <c r="S17" s="14">
        <f t="shared" si="2"/>
        <v>16128</v>
      </c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2" t="str">
        <f>VLOOKUP(D17,'[1]Total Timeshare Member'!$D$2:$L$39,9,0)</f>
        <v>only application form in record</v>
      </c>
    </row>
    <row r="18" spans="1:30" x14ac:dyDescent="0.3">
      <c r="A18" s="15">
        <v>17</v>
      </c>
      <c r="B18" s="16" t="s">
        <v>84</v>
      </c>
      <c r="C18" s="11" t="s">
        <v>22</v>
      </c>
      <c r="D18" s="16" t="s">
        <v>85</v>
      </c>
      <c r="E18" s="11" t="s">
        <v>24</v>
      </c>
      <c r="F18" s="11" t="s">
        <v>25</v>
      </c>
      <c r="G18" s="16" t="s">
        <v>86</v>
      </c>
      <c r="H18" s="16">
        <v>1985</v>
      </c>
      <c r="I18" s="16" t="s">
        <v>87</v>
      </c>
      <c r="J18" s="16"/>
      <c r="K18" s="12">
        <f>VLOOKUP(D18,'[1]Timeshare 09.03.23'!$D$2:$L$40,4,0)</f>
        <v>21000</v>
      </c>
      <c r="L18" s="12">
        <f>VLOOKUP(D18,'[1]Timeshare 09.03.23'!$D$2:$L$40,4,0)</f>
        <v>21000</v>
      </c>
      <c r="M18" s="12">
        <f>VLOOKUP(D18,'[1]Timeshare 09.03.23'!$D$2:$L$40,5,0)</f>
        <v>21000</v>
      </c>
      <c r="N18" s="12" t="str">
        <f>VLOOKUP(D18,'[1]Timeshare 09.03.23'!$D$2:$L$40,6,0)</f>
        <v>I.R.M</v>
      </c>
      <c r="O18" s="12">
        <f t="shared" si="3"/>
        <v>0</v>
      </c>
      <c r="P18" s="13" t="e">
        <f>+#REF!-H18</f>
        <v>#REF!</v>
      </c>
      <c r="Q18" s="14">
        <f t="shared" si="0"/>
        <v>16800</v>
      </c>
      <c r="R18" s="14" t="e">
        <f t="shared" si="1"/>
        <v>#REF!</v>
      </c>
      <c r="S18" s="14">
        <f t="shared" si="2"/>
        <v>16800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2" t="str">
        <f>VLOOKUP(D18,'[1]Total Timeshare Member'!$D$2:$L$39,9,0)</f>
        <v>Last conversation till 1989</v>
      </c>
    </row>
    <row r="19" spans="1:30" x14ac:dyDescent="0.3">
      <c r="A19" s="15">
        <v>18</v>
      </c>
      <c r="B19" s="16" t="s">
        <v>88</v>
      </c>
      <c r="C19" s="11" t="s">
        <v>22</v>
      </c>
      <c r="D19" s="16" t="s">
        <v>89</v>
      </c>
      <c r="E19" s="11" t="s">
        <v>24</v>
      </c>
      <c r="F19" s="11" t="s">
        <v>25</v>
      </c>
      <c r="G19" s="16" t="s">
        <v>86</v>
      </c>
      <c r="H19" s="16">
        <v>1985</v>
      </c>
      <c r="I19" s="16" t="s">
        <v>90</v>
      </c>
      <c r="J19" s="16"/>
      <c r="K19" s="12">
        <f>VLOOKUP(D19,'[1]Timeshare 09.03.23'!$D$2:$L$40,4,0)</f>
        <v>14400</v>
      </c>
      <c r="L19" s="12">
        <f>VLOOKUP(D19,'[1]Timeshare 09.03.23'!$D$2:$L$40,4,0)</f>
        <v>14400</v>
      </c>
      <c r="M19" s="12">
        <f>VLOOKUP(D19,'[1]Timeshare 09.03.23'!$D$2:$L$40,5,0)</f>
        <v>14400</v>
      </c>
      <c r="N19" s="12" t="str">
        <f>VLOOKUP(D19,'[1]Timeshare 09.03.23'!$D$2:$L$40,6,0)</f>
        <v>I.R.M</v>
      </c>
      <c r="O19" s="12">
        <f t="shared" si="3"/>
        <v>0</v>
      </c>
      <c r="P19" s="13" t="e">
        <f>+#REF!-H19</f>
        <v>#REF!</v>
      </c>
      <c r="Q19" s="14">
        <f t="shared" si="0"/>
        <v>11520</v>
      </c>
      <c r="R19" s="14" t="e">
        <f t="shared" si="1"/>
        <v>#REF!</v>
      </c>
      <c r="S19" s="14">
        <f t="shared" si="2"/>
        <v>11520</v>
      </c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2" t="str">
        <f>VLOOKUP(D19,'[1]Total Timeshare Member'!$D$2:$L$39,9,0)</f>
        <v>Last conversation till 1990</v>
      </c>
    </row>
    <row r="20" spans="1:30" x14ac:dyDescent="0.3">
      <c r="A20" s="15">
        <v>19</v>
      </c>
      <c r="B20" s="16" t="s">
        <v>91</v>
      </c>
      <c r="C20" s="11" t="s">
        <v>22</v>
      </c>
      <c r="D20" s="16" t="s">
        <v>92</v>
      </c>
      <c r="E20" s="11" t="s">
        <v>24</v>
      </c>
      <c r="F20" s="11" t="s">
        <v>25</v>
      </c>
      <c r="G20" s="16" t="s">
        <v>82</v>
      </c>
      <c r="H20" s="16">
        <v>1985</v>
      </c>
      <c r="I20" s="16" t="s">
        <v>93</v>
      </c>
      <c r="J20" s="16"/>
      <c r="K20" s="12">
        <f>VLOOKUP(D20,'[1]Timeshare 09.03.23'!$D$2:$L$40,4,0)</f>
        <v>26500</v>
      </c>
      <c r="L20" s="12">
        <f>VLOOKUP(D20,'[1]Timeshare 09.03.23'!$D$2:$L$40,4,0)</f>
        <v>26500</v>
      </c>
      <c r="M20" s="12">
        <f>VLOOKUP(D20,'[1]Timeshare 09.03.23'!$D$2:$L$40,5,0)</f>
        <v>26500</v>
      </c>
      <c r="N20" s="12" t="str">
        <f>VLOOKUP(D20,'[1]Timeshare 09.03.23'!$D$2:$L$40,6,0)</f>
        <v>I.R.M</v>
      </c>
      <c r="O20" s="12">
        <f t="shared" si="3"/>
        <v>0</v>
      </c>
      <c r="P20" s="13" t="e">
        <f>+#REF!-H20</f>
        <v>#REF!</v>
      </c>
      <c r="Q20" s="14">
        <f t="shared" si="0"/>
        <v>21200</v>
      </c>
      <c r="R20" s="14" t="e">
        <f t="shared" si="1"/>
        <v>#REF!</v>
      </c>
      <c r="S20" s="14">
        <f t="shared" si="2"/>
        <v>21200</v>
      </c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2" t="str">
        <f>VLOOKUP(D20,'[1]Total Timeshare Member'!$D$2:$L$39,9,0)</f>
        <v>only application form in record</v>
      </c>
    </row>
    <row r="21" spans="1:30" x14ac:dyDescent="0.3">
      <c r="A21" s="15">
        <v>20</v>
      </c>
      <c r="B21" s="16" t="s">
        <v>94</v>
      </c>
      <c r="C21" s="11" t="s">
        <v>22</v>
      </c>
      <c r="D21" s="16" t="s">
        <v>95</v>
      </c>
      <c r="E21" s="11" t="s">
        <v>24</v>
      </c>
      <c r="F21" s="11" t="s">
        <v>25</v>
      </c>
      <c r="G21" s="16" t="s">
        <v>96</v>
      </c>
      <c r="H21" s="16">
        <v>1985</v>
      </c>
      <c r="I21" s="16" t="s">
        <v>97</v>
      </c>
      <c r="J21" s="16"/>
      <c r="K21" s="12">
        <f>VLOOKUP(D21,'[1]Timeshare 09.03.23'!$D$2:$L$40,4,0)</f>
        <v>21000</v>
      </c>
      <c r="L21" s="12">
        <f>VLOOKUP(D21,'[1]Timeshare 09.03.23'!$D$2:$L$40,4,0)</f>
        <v>21000</v>
      </c>
      <c r="M21" s="12">
        <f>VLOOKUP(D21,'[1]Timeshare 09.03.23'!$D$2:$L$40,5,0)</f>
        <v>21000</v>
      </c>
      <c r="N21" s="12" t="str">
        <f>VLOOKUP(D21,'[1]Timeshare 09.03.23'!$D$2:$L$40,6,0)</f>
        <v>I.R.M</v>
      </c>
      <c r="O21" s="12">
        <f t="shared" si="3"/>
        <v>0</v>
      </c>
      <c r="P21" s="13" t="e">
        <f>+#REF!-H21</f>
        <v>#REF!</v>
      </c>
      <c r="Q21" s="14">
        <f t="shared" si="0"/>
        <v>16800</v>
      </c>
      <c r="R21" s="14" t="e">
        <f t="shared" si="1"/>
        <v>#REF!</v>
      </c>
      <c r="S21" s="14">
        <f t="shared" si="2"/>
        <v>16800</v>
      </c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2" t="str">
        <f>VLOOKUP(D21,'[1]Total Timeshare Member'!$D$2:$L$39,9,0)</f>
        <v>only application form in record</v>
      </c>
    </row>
    <row r="22" spans="1:30" x14ac:dyDescent="0.3">
      <c r="A22" s="15">
        <v>21</v>
      </c>
      <c r="B22" s="16" t="s">
        <v>98</v>
      </c>
      <c r="C22" s="11" t="s">
        <v>22</v>
      </c>
      <c r="D22" s="16" t="s">
        <v>99</v>
      </c>
      <c r="E22" s="11" t="s">
        <v>24</v>
      </c>
      <c r="F22" s="11" t="s">
        <v>25</v>
      </c>
      <c r="G22" s="16" t="s">
        <v>46</v>
      </c>
      <c r="H22" s="16">
        <v>1985</v>
      </c>
      <c r="I22" s="16" t="s">
        <v>100</v>
      </c>
      <c r="J22" s="16"/>
      <c r="K22" s="12">
        <f>VLOOKUP(D22,'[1]Timeshare 09.03.23'!$D$2:$L$40,4,0)</f>
        <v>21000</v>
      </c>
      <c r="L22" s="12">
        <f>VLOOKUP(D22,'[1]Timeshare 09.03.23'!$D$2:$L$40,4,0)</f>
        <v>21000</v>
      </c>
      <c r="M22" s="12">
        <f>VLOOKUP(D22,'[1]Timeshare 09.03.23'!$D$2:$L$40,5,0)</f>
        <v>21000</v>
      </c>
      <c r="N22" s="12" t="str">
        <f>VLOOKUP(D22,'[1]Timeshare 09.03.23'!$D$2:$L$40,6,0)</f>
        <v>I.R.M</v>
      </c>
      <c r="O22" s="12">
        <f t="shared" si="3"/>
        <v>0</v>
      </c>
      <c r="P22" s="13" t="e">
        <f>+#REF!-H22</f>
        <v>#REF!</v>
      </c>
      <c r="Q22" s="14">
        <f t="shared" si="0"/>
        <v>16800</v>
      </c>
      <c r="R22" s="14" t="e">
        <f t="shared" si="1"/>
        <v>#REF!</v>
      </c>
      <c r="S22" s="14">
        <f t="shared" si="2"/>
        <v>16800</v>
      </c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2" t="str">
        <f>VLOOKUP(D22,'[1]Total Timeshare Member'!$D$2:$L$39,9,0)</f>
        <v>only application form in record</v>
      </c>
    </row>
    <row r="23" spans="1:30" x14ac:dyDescent="0.3">
      <c r="A23" s="15">
        <v>22</v>
      </c>
      <c r="B23" s="16" t="s">
        <v>101</v>
      </c>
      <c r="C23" s="11" t="s">
        <v>22</v>
      </c>
      <c r="D23" s="16" t="s">
        <v>102</v>
      </c>
      <c r="E23" s="11" t="s">
        <v>24</v>
      </c>
      <c r="F23" s="11" t="s">
        <v>25</v>
      </c>
      <c r="G23" s="16" t="s">
        <v>46</v>
      </c>
      <c r="H23" s="16">
        <v>1985</v>
      </c>
      <c r="I23" s="16" t="s">
        <v>103</v>
      </c>
      <c r="J23" s="16"/>
      <c r="K23" s="12">
        <f>VLOOKUP(D23,'[1]Timeshare 09.03.23'!$D$2:$L$40,4,0)</f>
        <v>21500</v>
      </c>
      <c r="L23" s="12">
        <f>VLOOKUP(D23,'[1]Timeshare 09.03.23'!$D$2:$L$40,4,0)</f>
        <v>21500</v>
      </c>
      <c r="M23" s="12">
        <f>VLOOKUP(D23,'[1]Timeshare 09.03.23'!$D$2:$L$40,5,0)</f>
        <v>21500</v>
      </c>
      <c r="N23" s="12" t="str">
        <f>VLOOKUP(D23,'[1]Timeshare 09.03.23'!$D$2:$L$40,6,0)</f>
        <v>I.R.M</v>
      </c>
      <c r="O23" s="12">
        <f t="shared" si="3"/>
        <v>0</v>
      </c>
      <c r="P23" s="13" t="e">
        <f>+#REF!-H23</f>
        <v>#REF!</v>
      </c>
      <c r="Q23" s="14">
        <f t="shared" si="0"/>
        <v>17200</v>
      </c>
      <c r="R23" s="14" t="e">
        <f t="shared" si="1"/>
        <v>#REF!</v>
      </c>
      <c r="S23" s="14">
        <f t="shared" si="2"/>
        <v>17200</v>
      </c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2" t="str">
        <f>VLOOKUP(D23,'[1]Total Timeshare Member'!$D$2:$L$39,9,0)</f>
        <v>Last conversation till 2008</v>
      </c>
    </row>
    <row r="24" spans="1:30" x14ac:dyDescent="0.3">
      <c r="A24" s="15">
        <v>23</v>
      </c>
      <c r="B24" s="16" t="s">
        <v>104</v>
      </c>
      <c r="C24" s="11" t="s">
        <v>22</v>
      </c>
      <c r="D24" s="16" t="s">
        <v>105</v>
      </c>
      <c r="E24" s="11" t="s">
        <v>24</v>
      </c>
      <c r="F24" s="11" t="s">
        <v>25</v>
      </c>
      <c r="G24" s="16" t="s">
        <v>46</v>
      </c>
      <c r="H24" s="16">
        <v>1985</v>
      </c>
      <c r="I24" s="16" t="s">
        <v>106</v>
      </c>
      <c r="J24" s="16"/>
      <c r="K24" s="12">
        <f>VLOOKUP(D24,'[1]Timeshare 09.03.23'!$D$2:$L$40,4,0)</f>
        <v>26500</v>
      </c>
      <c r="L24" s="12">
        <f>VLOOKUP(D24,'[1]Timeshare 09.03.23'!$D$2:$L$40,4,0)</f>
        <v>26500</v>
      </c>
      <c r="M24" s="12">
        <f>VLOOKUP(D24,'[1]Timeshare 09.03.23'!$D$2:$L$40,5,0)</f>
        <v>26500</v>
      </c>
      <c r="N24" s="12" t="str">
        <f>VLOOKUP(D24,'[1]Timeshare 09.03.23'!$D$2:$L$40,6,0)</f>
        <v>I.R.M</v>
      </c>
      <c r="O24" s="12">
        <f t="shared" si="3"/>
        <v>0</v>
      </c>
      <c r="P24" s="13" t="e">
        <f>+#REF!-H24</f>
        <v>#REF!</v>
      </c>
      <c r="Q24" s="14">
        <f t="shared" si="0"/>
        <v>21200</v>
      </c>
      <c r="R24" s="14" t="e">
        <f t="shared" si="1"/>
        <v>#REF!</v>
      </c>
      <c r="S24" s="14">
        <f t="shared" si="2"/>
        <v>21200</v>
      </c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2" t="str">
        <f>VLOOKUP(D24,'[1]Total Timeshare Member'!$D$2:$L$39,9,0)</f>
        <v>only application form in record</v>
      </c>
    </row>
    <row r="25" spans="1:30" x14ac:dyDescent="0.3">
      <c r="A25" s="15">
        <v>24</v>
      </c>
      <c r="B25" s="16" t="s">
        <v>107</v>
      </c>
      <c r="C25" s="11" t="s">
        <v>22</v>
      </c>
      <c r="D25" s="16" t="s">
        <v>108</v>
      </c>
      <c r="E25" s="11" t="s">
        <v>24</v>
      </c>
      <c r="F25" s="11" t="s">
        <v>25</v>
      </c>
      <c r="G25" s="16" t="s">
        <v>54</v>
      </c>
      <c r="H25" s="16">
        <v>1985</v>
      </c>
      <c r="I25" s="16" t="s">
        <v>109</v>
      </c>
      <c r="J25" s="16"/>
      <c r="K25" s="12">
        <f>VLOOKUP(D25,'[1]Timeshare 09.03.23'!$D$2:$L$40,4,0)</f>
        <v>18000</v>
      </c>
      <c r="L25" s="12">
        <f>VLOOKUP(D25,'[1]Timeshare 09.03.23'!$D$2:$L$40,4,0)</f>
        <v>18000</v>
      </c>
      <c r="M25" s="12">
        <f>VLOOKUP(D25,'[1]Timeshare 09.03.23'!$D$2:$L$40,5,0)</f>
        <v>18000</v>
      </c>
      <c r="N25" s="12" t="str">
        <f>VLOOKUP(D25,'[1]Timeshare 09.03.23'!$D$2:$L$40,6,0)</f>
        <v>I.R.M</v>
      </c>
      <c r="O25" s="12">
        <f t="shared" si="3"/>
        <v>0</v>
      </c>
      <c r="P25" s="13" t="e">
        <f>+#REF!-H25</f>
        <v>#REF!</v>
      </c>
      <c r="Q25" s="14">
        <f t="shared" si="0"/>
        <v>14400</v>
      </c>
      <c r="R25" s="14" t="e">
        <f t="shared" si="1"/>
        <v>#REF!</v>
      </c>
      <c r="S25" s="14">
        <f t="shared" si="2"/>
        <v>14400</v>
      </c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2" t="str">
        <f>VLOOKUP(D25,'[1]Total Timeshare Member'!$D$2:$L$39,9,0)</f>
        <v>only application form in record</v>
      </c>
    </row>
    <row r="26" spans="1:30" x14ac:dyDescent="0.3">
      <c r="A26" s="15">
        <v>25</v>
      </c>
      <c r="B26" s="16" t="s">
        <v>110</v>
      </c>
      <c r="C26" s="11" t="s">
        <v>22</v>
      </c>
      <c r="D26" s="16" t="s">
        <v>111</v>
      </c>
      <c r="E26" s="11" t="s">
        <v>24</v>
      </c>
      <c r="F26" s="11" t="s">
        <v>25</v>
      </c>
      <c r="G26" s="16" t="s">
        <v>112</v>
      </c>
      <c r="H26" s="16">
        <v>1986</v>
      </c>
      <c r="I26" s="16" t="s">
        <v>113</v>
      </c>
      <c r="J26" s="16"/>
      <c r="K26" s="12">
        <f>VLOOKUP(D26,'[1]Timeshare 09.03.23'!$D$2:$L$40,4,0)</f>
        <v>22050</v>
      </c>
      <c r="L26" s="12">
        <f>VLOOKUP(D26,'[1]Timeshare 09.03.23'!$D$2:$L$40,4,0)</f>
        <v>22050</v>
      </c>
      <c r="M26" s="12">
        <f>VLOOKUP(D26,'[1]Timeshare 09.03.23'!$D$2:$L$40,5,0)</f>
        <v>22050</v>
      </c>
      <c r="N26" s="12" t="str">
        <f>VLOOKUP(D26,'[1]Timeshare 09.03.23'!$D$2:$L$40,6,0)</f>
        <v>I.R.M</v>
      </c>
      <c r="O26" s="12">
        <f t="shared" si="3"/>
        <v>0</v>
      </c>
      <c r="P26" s="13" t="e">
        <f>+#REF!-H26</f>
        <v>#REF!</v>
      </c>
      <c r="Q26" s="14">
        <f t="shared" si="0"/>
        <v>17640</v>
      </c>
      <c r="R26" s="14" t="e">
        <f t="shared" si="1"/>
        <v>#REF!</v>
      </c>
      <c r="S26" s="14">
        <f t="shared" si="2"/>
        <v>17640</v>
      </c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2" t="str">
        <f>VLOOKUP(D26,'[1]Total Timeshare Member'!$D$2:$L$39,9,0)</f>
        <v>cancelled member</v>
      </c>
    </row>
    <row r="27" spans="1:30" x14ac:dyDescent="0.3">
      <c r="A27" s="15">
        <v>26</v>
      </c>
      <c r="B27" s="16" t="s">
        <v>114</v>
      </c>
      <c r="C27" s="11" t="s">
        <v>22</v>
      </c>
      <c r="D27" s="16" t="s">
        <v>115</v>
      </c>
      <c r="E27" s="11" t="s">
        <v>24</v>
      </c>
      <c r="F27" s="11" t="s">
        <v>25</v>
      </c>
      <c r="G27" s="16" t="s">
        <v>116</v>
      </c>
      <c r="H27" s="16">
        <v>1986</v>
      </c>
      <c r="I27" s="16" t="s">
        <v>117</v>
      </c>
      <c r="J27" s="16"/>
      <c r="K27" s="12">
        <f>VLOOKUP(D27,'[1]Timeshare 09.03.23'!$D$2:$L$40,4,0)</f>
        <v>18400</v>
      </c>
      <c r="L27" s="12">
        <f>VLOOKUP(D27,'[1]Timeshare 09.03.23'!$D$2:$L$40,4,0)</f>
        <v>18400</v>
      </c>
      <c r="M27" s="12">
        <v>18400</v>
      </c>
      <c r="N27" s="12" t="str">
        <f>VLOOKUP(D27,'[1]Timeshare 09.03.23'!$D$2:$L$40,6,0)</f>
        <v>I.R.M</v>
      </c>
      <c r="O27" s="12">
        <f t="shared" si="3"/>
        <v>0</v>
      </c>
      <c r="P27" s="13" t="e">
        <f>+#REF!-H27</f>
        <v>#REF!</v>
      </c>
      <c r="Q27" s="14">
        <f t="shared" si="0"/>
        <v>14720</v>
      </c>
      <c r="R27" s="14" t="e">
        <f t="shared" si="1"/>
        <v>#REF!</v>
      </c>
      <c r="S27" s="14">
        <f t="shared" si="2"/>
        <v>14720</v>
      </c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2" t="str">
        <f>VLOOKUP(D27,'[1]Total Timeshare Member'!$D$2:$L$39,9,0)</f>
        <v>Last conversation till 2001</v>
      </c>
    </row>
    <row r="28" spans="1:30" x14ac:dyDescent="0.3">
      <c r="A28" s="15">
        <v>27</v>
      </c>
      <c r="B28" s="16" t="s">
        <v>118</v>
      </c>
      <c r="C28" s="11" t="s">
        <v>22</v>
      </c>
      <c r="D28" s="16" t="s">
        <v>119</v>
      </c>
      <c r="E28" s="11" t="s">
        <v>24</v>
      </c>
      <c r="F28" s="11" t="s">
        <v>25</v>
      </c>
      <c r="G28" s="16" t="s">
        <v>120</v>
      </c>
      <c r="H28" s="16">
        <v>1986</v>
      </c>
      <c r="I28" s="16" t="s">
        <v>121</v>
      </c>
      <c r="J28" s="16"/>
      <c r="K28" s="12">
        <f>VLOOKUP(D28,'[1]Timeshare 09.03.23'!$D$2:$L$40,4,0)</f>
        <v>18500</v>
      </c>
      <c r="L28" s="12">
        <f>VLOOKUP(D28,'[1]Timeshare 09.03.23'!$D$2:$L$40,4,0)</f>
        <v>18500</v>
      </c>
      <c r="M28" s="12">
        <v>18500</v>
      </c>
      <c r="N28" s="12" t="str">
        <f>VLOOKUP(D28,'[1]Timeshare 09.03.23'!$D$2:$L$40,6,0)</f>
        <v>R.M</v>
      </c>
      <c r="O28" s="12">
        <f t="shared" si="3"/>
        <v>0</v>
      </c>
      <c r="P28" s="13" t="e">
        <f>+#REF!-H28</f>
        <v>#REF!</v>
      </c>
      <c r="Q28" s="14">
        <f t="shared" si="0"/>
        <v>14800</v>
      </c>
      <c r="R28" s="14" t="e">
        <f t="shared" si="1"/>
        <v>#REF!</v>
      </c>
      <c r="S28" s="14">
        <f t="shared" si="2"/>
        <v>14800</v>
      </c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2" t="str">
        <f>VLOOKUP(D28,'[1]Total Timeshare Member'!$D$2:$L$39,9,0)</f>
        <v>Last converation till 2016</v>
      </c>
    </row>
    <row r="29" spans="1:30" x14ac:dyDescent="0.3">
      <c r="A29" s="15">
        <v>28</v>
      </c>
      <c r="B29" s="16" t="s">
        <v>122</v>
      </c>
      <c r="C29" s="11" t="s">
        <v>22</v>
      </c>
      <c r="D29" s="16" t="s">
        <v>123</v>
      </c>
      <c r="E29" s="11" t="s">
        <v>24</v>
      </c>
      <c r="F29" s="11" t="s">
        <v>25</v>
      </c>
      <c r="G29" s="16" t="s">
        <v>124</v>
      </c>
      <c r="H29" s="16">
        <v>1986</v>
      </c>
      <c r="I29" s="16" t="s">
        <v>125</v>
      </c>
      <c r="J29" s="16"/>
      <c r="K29" s="12">
        <f>VLOOKUP(D29,'[1]Timeshare 09.03.23'!$D$2:$L$40,4,0)</f>
        <v>18400</v>
      </c>
      <c r="L29" s="12">
        <f>VLOOKUP(D29,'[1]Timeshare 09.03.23'!$D$2:$L$40,4,0)</f>
        <v>18400</v>
      </c>
      <c r="M29" s="12">
        <f>VLOOKUP(D29,'[1]Timeshare 09.03.23'!$D$2:$L$40,5,0)</f>
        <v>18400</v>
      </c>
      <c r="N29" s="12" t="str">
        <f>VLOOKUP(D29,'[1]Timeshare 09.03.23'!$D$2:$L$40,6,0)</f>
        <v>I.R.M</v>
      </c>
      <c r="O29" s="12">
        <f t="shared" si="3"/>
        <v>0</v>
      </c>
      <c r="P29" s="13" t="e">
        <f>+#REF!-H29</f>
        <v>#REF!</v>
      </c>
      <c r="Q29" s="14">
        <f t="shared" si="0"/>
        <v>14720</v>
      </c>
      <c r="R29" s="14" t="e">
        <f t="shared" si="1"/>
        <v>#REF!</v>
      </c>
      <c r="S29" s="14">
        <f t="shared" si="2"/>
        <v>14720</v>
      </c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2" t="str">
        <f>VLOOKUP(D29,'[1]Total Timeshare Member'!$D$2:$L$39,9,0)</f>
        <v>Last conversation till 2008</v>
      </c>
    </row>
    <row r="30" spans="1:30" x14ac:dyDescent="0.3">
      <c r="A30" s="15">
        <v>29</v>
      </c>
      <c r="B30" s="16" t="s">
        <v>126</v>
      </c>
      <c r="C30" s="11" t="s">
        <v>22</v>
      </c>
      <c r="D30" s="16" t="s">
        <v>127</v>
      </c>
      <c r="E30" s="11" t="s">
        <v>24</v>
      </c>
      <c r="F30" s="11" t="s">
        <v>25</v>
      </c>
      <c r="G30" s="16" t="s">
        <v>128</v>
      </c>
      <c r="H30" s="16">
        <v>1986</v>
      </c>
      <c r="I30" s="16" t="s">
        <v>129</v>
      </c>
      <c r="J30" s="16"/>
      <c r="K30" s="12">
        <f>VLOOKUP(D30,'[1]Timeshare 09.03.23'!$D$2:$L$40,4,0)</f>
        <v>18400</v>
      </c>
      <c r="L30" s="12">
        <f>VLOOKUP(D30,'[1]Timeshare 09.03.23'!$D$2:$L$40,4,0)</f>
        <v>18400</v>
      </c>
      <c r="M30" s="12">
        <f>VLOOKUP(D30,'[1]Timeshare 09.03.23'!$D$2:$L$40,5,0)</f>
        <v>18400</v>
      </c>
      <c r="N30" s="12" t="str">
        <f>VLOOKUP(D30,'[1]Timeshare 09.03.23'!$D$2:$L$40,6,0)</f>
        <v>I.R.M</v>
      </c>
      <c r="O30" s="12">
        <f t="shared" si="3"/>
        <v>0</v>
      </c>
      <c r="P30" s="13" t="e">
        <f>+#REF!-H30</f>
        <v>#REF!</v>
      </c>
      <c r="Q30" s="14">
        <f t="shared" si="0"/>
        <v>14720</v>
      </c>
      <c r="R30" s="14" t="e">
        <f t="shared" si="1"/>
        <v>#REF!</v>
      </c>
      <c r="S30" s="14">
        <f t="shared" si="2"/>
        <v>14720</v>
      </c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2" t="str">
        <f>VLOOKUP(D30,'[1]Total Timeshare Member'!$D$2:$L$39,9,0)</f>
        <v>Last conversation till 2009
No Paper In File</v>
      </c>
    </row>
    <row r="31" spans="1:30" x14ac:dyDescent="0.3">
      <c r="A31" s="15">
        <v>30</v>
      </c>
      <c r="B31" s="16" t="s">
        <v>130</v>
      </c>
      <c r="C31" s="11" t="s">
        <v>22</v>
      </c>
      <c r="D31" s="16" t="s">
        <v>131</v>
      </c>
      <c r="E31" s="11" t="s">
        <v>24</v>
      </c>
      <c r="F31" s="11" t="s">
        <v>25</v>
      </c>
      <c r="G31" s="16" t="s">
        <v>132</v>
      </c>
      <c r="H31" s="16">
        <v>1986</v>
      </c>
      <c r="I31" s="16" t="s">
        <v>133</v>
      </c>
      <c r="J31" s="16"/>
      <c r="K31" s="12">
        <f>VLOOKUP(D31,'[1]Timeshare 09.03.23'!$D$2:$L$40,4,0)</f>
        <v>22050</v>
      </c>
      <c r="L31" s="12">
        <f>VLOOKUP(D31,'[1]Timeshare 09.03.23'!$D$2:$L$40,4,0)</f>
        <v>22050</v>
      </c>
      <c r="M31" s="12">
        <f>VLOOKUP(D31,'[1]Timeshare 09.03.23'!$D$2:$L$40,5,0)</f>
        <v>22050</v>
      </c>
      <c r="N31" s="12" t="str">
        <f>VLOOKUP(D31,'[1]Timeshare 09.03.23'!$D$2:$L$40,6,0)</f>
        <v>I.R.M</v>
      </c>
      <c r="O31" s="12">
        <f t="shared" si="3"/>
        <v>0</v>
      </c>
      <c r="P31" s="13" t="e">
        <f>+#REF!-H31</f>
        <v>#REF!</v>
      </c>
      <c r="Q31" s="14">
        <f t="shared" si="0"/>
        <v>17640</v>
      </c>
      <c r="R31" s="14" t="e">
        <f t="shared" si="1"/>
        <v>#REF!</v>
      </c>
      <c r="S31" s="14">
        <f t="shared" si="2"/>
        <v>17640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2" t="str">
        <f>VLOOKUP(D31,'[1]Total Timeshare Member'!$D$2:$L$39,9,0)</f>
        <v>Last conversation till 1992</v>
      </c>
    </row>
    <row r="32" spans="1:30" x14ac:dyDescent="0.3">
      <c r="A32" s="15">
        <v>31</v>
      </c>
      <c r="B32" s="16" t="s">
        <v>134</v>
      </c>
      <c r="C32" s="11" t="s">
        <v>22</v>
      </c>
      <c r="D32" s="16" t="s">
        <v>135</v>
      </c>
      <c r="E32" s="11" t="s">
        <v>24</v>
      </c>
      <c r="F32" s="11" t="s">
        <v>25</v>
      </c>
      <c r="G32" s="16" t="s">
        <v>136</v>
      </c>
      <c r="H32" s="16">
        <v>1985</v>
      </c>
      <c r="I32" s="16" t="s">
        <v>137</v>
      </c>
      <c r="J32" s="16"/>
      <c r="K32" s="12">
        <f>VLOOKUP(D32,'[1]Timeshare 09.03.23'!$D$2:$L$40,4,0)</f>
        <v>18900</v>
      </c>
      <c r="L32" s="12">
        <f>VLOOKUP(D32,'[1]Timeshare 09.03.23'!$D$2:$L$40,4,0)</f>
        <v>18900</v>
      </c>
      <c r="M32" s="12">
        <f>VLOOKUP(D32,'[1]Timeshare 09.03.23'!$D$2:$L$40,5,0)</f>
        <v>18900</v>
      </c>
      <c r="N32" s="12" t="str">
        <f>VLOOKUP(D32,'[1]Timeshare 09.03.23'!$D$2:$L$40,6,0)</f>
        <v>I.R.M</v>
      </c>
      <c r="O32" s="12">
        <f t="shared" si="3"/>
        <v>0</v>
      </c>
      <c r="P32" s="13" t="e">
        <f>+#REF!-H32</f>
        <v>#REF!</v>
      </c>
      <c r="Q32" s="14">
        <f t="shared" si="0"/>
        <v>15120</v>
      </c>
      <c r="R32" s="14" t="e">
        <f t="shared" si="1"/>
        <v>#REF!</v>
      </c>
      <c r="S32" s="14">
        <f t="shared" si="2"/>
        <v>15120</v>
      </c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2" t="str">
        <f>VLOOKUP(D32,'[1]Total Timeshare Member'!$D$2:$L$39,9,0)</f>
        <v>Last conversation till 2007</v>
      </c>
    </row>
    <row r="33" spans="1:30" x14ac:dyDescent="0.3">
      <c r="A33" s="15">
        <v>32</v>
      </c>
      <c r="B33" s="16" t="s">
        <v>138</v>
      </c>
      <c r="C33" s="11" t="s">
        <v>22</v>
      </c>
      <c r="D33" s="16" t="s">
        <v>139</v>
      </c>
      <c r="E33" s="11" t="s">
        <v>24</v>
      </c>
      <c r="F33" s="11" t="s">
        <v>25</v>
      </c>
      <c r="G33" s="16" t="s">
        <v>74</v>
      </c>
      <c r="H33" s="16">
        <v>1986</v>
      </c>
      <c r="I33" s="16" t="s">
        <v>140</v>
      </c>
      <c r="J33" s="16"/>
      <c r="K33" s="12">
        <f>VLOOKUP(D33,'[1]Timeshare 09.03.23'!$D$2:$L$40,4,0)</f>
        <v>26550</v>
      </c>
      <c r="L33" s="12">
        <f>VLOOKUP(D33,'[1]Timeshare 09.03.23'!$D$2:$L$40,4,0)</f>
        <v>26550</v>
      </c>
      <c r="M33" s="12">
        <f>VLOOKUP(D33,'[1]Timeshare 09.03.23'!$D$2:$L$40,5,0)</f>
        <v>26550</v>
      </c>
      <c r="N33" s="12" t="str">
        <f>VLOOKUP(D33,'[1]Timeshare 09.03.23'!$D$2:$L$40,6,0)</f>
        <v>I.R.M</v>
      </c>
      <c r="O33" s="12">
        <f t="shared" si="3"/>
        <v>0</v>
      </c>
      <c r="P33" s="13" t="e">
        <f>+#REF!-H33</f>
        <v>#REF!</v>
      </c>
      <c r="Q33" s="14">
        <f t="shared" si="0"/>
        <v>21240</v>
      </c>
      <c r="R33" s="14" t="e">
        <f t="shared" si="1"/>
        <v>#REF!</v>
      </c>
      <c r="S33" s="14">
        <f t="shared" si="2"/>
        <v>21240</v>
      </c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2" t="str">
        <f>VLOOKUP(D33,'[1]Total Timeshare Member'!$D$2:$L$39,9,0)</f>
        <v>Last conversation till 1989</v>
      </c>
    </row>
    <row r="34" spans="1:30" x14ac:dyDescent="0.3">
      <c r="A34" s="15">
        <v>33</v>
      </c>
      <c r="B34" s="16" t="s">
        <v>141</v>
      </c>
      <c r="C34" s="11" t="s">
        <v>22</v>
      </c>
      <c r="D34" s="16" t="s">
        <v>142</v>
      </c>
      <c r="E34" s="11" t="s">
        <v>24</v>
      </c>
      <c r="F34" s="11" t="s">
        <v>25</v>
      </c>
      <c r="G34" s="16" t="s">
        <v>143</v>
      </c>
      <c r="H34" s="16">
        <v>1986</v>
      </c>
      <c r="I34" s="16" t="s">
        <v>144</v>
      </c>
      <c r="J34" s="16"/>
      <c r="K34" s="12">
        <f>VLOOKUP(D34,'[1]Timeshare 09.03.23'!$D$2:$L$40,4,0)</f>
        <v>26050</v>
      </c>
      <c r="L34" s="12">
        <f>VLOOKUP(D34,'[1]Timeshare 09.03.23'!$D$2:$L$40,4,0)</f>
        <v>26050</v>
      </c>
      <c r="M34" s="12">
        <f>VLOOKUP(D34,'[1]Timeshare 09.03.23'!$D$2:$L$40,5,0)</f>
        <v>26050</v>
      </c>
      <c r="N34" s="12" t="str">
        <f>VLOOKUP(D34,'[1]Timeshare 09.03.23'!$D$2:$L$40,6,0)</f>
        <v>I.R.M</v>
      </c>
      <c r="O34" s="12">
        <f t="shared" si="3"/>
        <v>0</v>
      </c>
      <c r="P34" s="13" t="e">
        <f>+#REF!-H34</f>
        <v>#REF!</v>
      </c>
      <c r="Q34" s="14">
        <f t="shared" si="0"/>
        <v>20840</v>
      </c>
      <c r="R34" s="14" t="e">
        <f t="shared" si="1"/>
        <v>#REF!</v>
      </c>
      <c r="S34" s="14">
        <f t="shared" si="2"/>
        <v>20840</v>
      </c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2" t="str">
        <f>VLOOKUP(D34,'[1]Total Timeshare Member'!$D$2:$L$39,9,0)</f>
        <v>only application form in record</v>
      </c>
    </row>
    <row r="35" spans="1:30" x14ac:dyDescent="0.3">
      <c r="A35" s="15">
        <v>34</v>
      </c>
      <c r="B35" s="16" t="s">
        <v>145</v>
      </c>
      <c r="C35" s="11" t="s">
        <v>22</v>
      </c>
      <c r="D35" s="16" t="s">
        <v>146</v>
      </c>
      <c r="E35" s="11" t="s">
        <v>24</v>
      </c>
      <c r="F35" s="11" t="s">
        <v>25</v>
      </c>
      <c r="G35" s="16" t="s">
        <v>147</v>
      </c>
      <c r="H35" s="16">
        <v>1986</v>
      </c>
      <c r="I35" s="16" t="s">
        <v>148</v>
      </c>
      <c r="J35" s="16"/>
      <c r="K35" s="12">
        <f>VLOOKUP(D35,'[1]Timeshare 09.03.23'!$D$2:$L$40,4,0)</f>
        <v>26550</v>
      </c>
      <c r="L35" s="12">
        <f>VLOOKUP(D35,'[1]Timeshare 09.03.23'!$D$2:$L$40,4,0)</f>
        <v>26550</v>
      </c>
      <c r="M35" s="12">
        <v>26550</v>
      </c>
      <c r="N35" s="12" t="str">
        <f>VLOOKUP(D35,'[1]Timeshare 09.03.23'!$D$2:$L$40,6,0)</f>
        <v>I.R.M</v>
      </c>
      <c r="O35" s="12">
        <f t="shared" si="3"/>
        <v>0</v>
      </c>
      <c r="P35" s="13" t="e">
        <f>+#REF!-H35</f>
        <v>#REF!</v>
      </c>
      <c r="Q35" s="14">
        <f t="shared" si="0"/>
        <v>21240</v>
      </c>
      <c r="R35" s="14" t="e">
        <f t="shared" si="1"/>
        <v>#REF!</v>
      </c>
      <c r="S35" s="14">
        <f t="shared" si="2"/>
        <v>21240</v>
      </c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2" t="str">
        <f>VLOOKUP(D35,'[1]Total Timeshare Member'!$D$2:$L$39,9,0)</f>
        <v>only application form in record</v>
      </c>
    </row>
    <row r="36" spans="1:30" ht="15" thickBot="1" x14ac:dyDescent="0.35">
      <c r="A36" s="19">
        <v>35</v>
      </c>
      <c r="B36" s="20" t="s">
        <v>149</v>
      </c>
      <c r="C36" s="11" t="s">
        <v>22</v>
      </c>
      <c r="D36" s="20" t="s">
        <v>150</v>
      </c>
      <c r="E36" s="11" t="s">
        <v>24</v>
      </c>
      <c r="F36" s="11" t="s">
        <v>25</v>
      </c>
      <c r="G36" s="20" t="s">
        <v>112</v>
      </c>
      <c r="H36" s="20">
        <v>1986</v>
      </c>
      <c r="I36" s="20" t="s">
        <v>151</v>
      </c>
      <c r="J36" s="20"/>
      <c r="K36" s="12">
        <f>VLOOKUP(D36,'[1]Timeshare 09.03.23'!$D$2:$L$40,4,0)</f>
        <v>26050</v>
      </c>
      <c r="L36" s="12">
        <f>VLOOKUP(D36,'[1]Timeshare 09.03.23'!$D$2:$L$40,4,0)</f>
        <v>26050</v>
      </c>
      <c r="M36" s="12">
        <f>VLOOKUP(D36,'[1]Timeshare 09.03.23'!$D$2:$L$40,5,0)</f>
        <v>26050</v>
      </c>
      <c r="N36" s="12" t="str">
        <f>VLOOKUP(D36,'[1]Timeshare 09.03.23'!$D$2:$L$40,6,0)</f>
        <v>I.R.M</v>
      </c>
      <c r="O36" s="12">
        <f t="shared" si="3"/>
        <v>0</v>
      </c>
      <c r="P36" s="13" t="e">
        <f>+#REF!-H36</f>
        <v>#REF!</v>
      </c>
      <c r="Q36" s="14">
        <f t="shared" si="0"/>
        <v>20840</v>
      </c>
      <c r="R36" s="14" t="e">
        <f t="shared" si="1"/>
        <v>#REF!</v>
      </c>
      <c r="S36" s="14">
        <f t="shared" si="2"/>
        <v>20840</v>
      </c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12" t="str">
        <f>VLOOKUP(D36,'[1]Total Timeshare Member'!$D$2:$L$39,9,0)</f>
        <v>only application form in record</v>
      </c>
    </row>
    <row r="37" spans="1:30" s="25" customFormat="1" ht="15" thickBot="1" x14ac:dyDescent="0.35">
      <c r="A37" s="22"/>
      <c r="B37" s="3"/>
      <c r="C37" s="3"/>
      <c r="D37" s="3"/>
      <c r="E37" s="3"/>
      <c r="F37" s="3"/>
      <c r="G37" s="3"/>
      <c r="H37" s="3"/>
      <c r="I37" s="3" t="s">
        <v>152</v>
      </c>
      <c r="J37" s="3"/>
      <c r="K37" s="23">
        <f>SUM(K11:K36)</f>
        <v>577660</v>
      </c>
      <c r="L37" s="23">
        <f t="shared" ref="L37:M37" si="4">SUM(L11:L36)</f>
        <v>577660</v>
      </c>
      <c r="M37" s="23">
        <f t="shared" si="4"/>
        <v>577660</v>
      </c>
      <c r="N37" s="23"/>
      <c r="O37" s="23">
        <f>SUM(O11:O36)</f>
        <v>0</v>
      </c>
      <c r="P37" s="23"/>
      <c r="Q37" s="23">
        <f t="shared" ref="Q37:AC37" si="5">SUM(Q11:Q36)</f>
        <v>462128</v>
      </c>
      <c r="R37" s="23" t="e">
        <f t="shared" si="5"/>
        <v>#REF!</v>
      </c>
      <c r="S37" s="23">
        <f t="shared" si="5"/>
        <v>462128</v>
      </c>
      <c r="T37" s="23">
        <f t="shared" si="5"/>
        <v>0</v>
      </c>
      <c r="U37" s="23">
        <f t="shared" si="5"/>
        <v>0</v>
      </c>
      <c r="V37" s="23">
        <f t="shared" si="5"/>
        <v>0</v>
      </c>
      <c r="W37" s="23"/>
      <c r="X37" s="23">
        <f t="shared" si="5"/>
        <v>0</v>
      </c>
      <c r="Y37" s="23">
        <f t="shared" si="5"/>
        <v>0</v>
      </c>
      <c r="Z37" s="23">
        <f t="shared" si="5"/>
        <v>0</v>
      </c>
      <c r="AA37" s="23">
        <f t="shared" si="5"/>
        <v>0</v>
      </c>
      <c r="AB37" s="23">
        <f t="shared" si="5"/>
        <v>0</v>
      </c>
      <c r="AC37" s="23">
        <f t="shared" si="5"/>
        <v>0</v>
      </c>
      <c r="AD37" s="24"/>
    </row>
  </sheetData>
  <autoFilter ref="A1:AD1" xr:uid="{00000000-0009-0000-0000-000000000000}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Total Timeshare Member-Delhi</vt:lpstr>
      <vt:lpstr>'Total Timeshare Member-Delhi'!_94623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Anuragpc</dc:creator>
  <cp:lastModifiedBy>Shiva</cp:lastModifiedBy>
  <dcterms:created xsi:type="dcterms:W3CDTF">2023-06-20T06:45:14Z</dcterms:created>
  <dcterms:modified xsi:type="dcterms:W3CDTF">2023-07-31T15:02:01Z</dcterms:modified>
</cp:coreProperties>
</file>