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tar\Documents\GitHub\ISIT_M1\"/>
    </mc:Choice>
  </mc:AlternateContent>
  <xr:revisionPtr revIDLastSave="0" documentId="13_ncr:1_{D49A83C3-EDD6-49FB-BF31-DB6C2BF823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Лист1!$A$4:$E$23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25" i="1" l="1"/>
  <c r="BK24" i="1"/>
  <c r="BK23" i="1"/>
  <c r="BK22" i="1"/>
  <c r="BK21" i="1"/>
  <c r="BK20" i="1"/>
  <c r="BK19" i="1"/>
  <c r="BK18" i="1"/>
  <c r="BK17" i="1"/>
  <c r="BK16" i="1"/>
  <c r="BK15" i="1"/>
  <c r="BK14" i="1"/>
  <c r="BK13" i="1"/>
  <c r="BK12" i="1"/>
  <c r="BK11" i="1"/>
  <c r="BK10" i="1"/>
  <c r="BK9" i="1"/>
  <c r="BK8" i="1"/>
  <c r="BK7" i="1"/>
  <c r="BK6" i="1"/>
  <c r="BK5" i="1"/>
  <c r="BK4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BI23" i="1"/>
  <c r="BI22" i="1"/>
  <c r="BI21" i="1"/>
  <c r="BI20" i="1"/>
  <c r="BI19" i="1"/>
  <c r="BI18" i="1"/>
  <c r="BI17" i="1"/>
  <c r="BI16" i="1"/>
  <c r="BI15" i="1"/>
  <c r="BI14" i="1"/>
  <c r="BI13" i="1"/>
  <c r="BI12" i="1"/>
  <c r="BI11" i="1"/>
  <c r="BI10" i="1"/>
  <c r="BI9" i="1"/>
  <c r="BI8" i="1"/>
  <c r="BI7" i="1"/>
  <c r="BI6" i="1"/>
  <c r="BI5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I4" i="1"/>
  <c r="BH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F6" i="1"/>
  <c r="BF5" i="1"/>
  <c r="BE23" i="1"/>
  <c r="BE22" i="1"/>
  <c r="BE21" i="1"/>
  <c r="BE20" i="1"/>
  <c r="BE19" i="1"/>
  <c r="BE18" i="1"/>
  <c r="BE17" i="1"/>
  <c r="BE16" i="1"/>
  <c r="BE15" i="1"/>
  <c r="BE14" i="1"/>
  <c r="BE13" i="1"/>
  <c r="BE12" i="1"/>
  <c r="BE11" i="1"/>
  <c r="BE10" i="1"/>
  <c r="BE9" i="1"/>
  <c r="BE8" i="1"/>
  <c r="BE7" i="1"/>
  <c r="BE6" i="1"/>
  <c r="BE5" i="1"/>
  <c r="BG4" i="1"/>
  <c r="BF4" i="1"/>
  <c r="BE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C10" i="1"/>
  <c r="BC9" i="1"/>
  <c r="BC8" i="1"/>
  <c r="BC7" i="1"/>
  <c r="BC6" i="1"/>
  <c r="BC5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A23" i="1"/>
  <c r="BA22" i="1"/>
  <c r="BA21" i="1"/>
  <c r="BA20" i="1"/>
  <c r="BA19" i="1"/>
  <c r="BA18" i="1"/>
  <c r="BA17" i="1"/>
  <c r="BA16" i="1"/>
  <c r="BA15" i="1"/>
  <c r="BA14" i="1"/>
  <c r="BA13" i="1"/>
  <c r="BA12" i="1"/>
  <c r="BA11" i="1"/>
  <c r="BA10" i="1"/>
  <c r="BA9" i="1"/>
  <c r="BA8" i="1"/>
  <c r="BA7" i="1"/>
  <c r="BA6" i="1"/>
  <c r="BA5" i="1"/>
  <c r="BD4" i="1"/>
  <c r="BC4" i="1"/>
  <c r="BB4" i="1"/>
  <c r="BA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Y23" i="1"/>
  <c r="AY22" i="1"/>
  <c r="AY21" i="1"/>
  <c r="AY20" i="1"/>
  <c r="AY19" i="1"/>
  <c r="AY18" i="1"/>
  <c r="AY17" i="1"/>
  <c r="AY16" i="1"/>
  <c r="AY15" i="1"/>
  <c r="AY14" i="1"/>
  <c r="AY13" i="1"/>
  <c r="AY12" i="1"/>
  <c r="AY11" i="1"/>
  <c r="AY10" i="1"/>
  <c r="AY9" i="1"/>
  <c r="AY8" i="1"/>
  <c r="AY7" i="1"/>
  <c r="AY6" i="1"/>
  <c r="AY5" i="1"/>
  <c r="AY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W23" i="1"/>
  <c r="AW22" i="1"/>
  <c r="AW21" i="1"/>
  <c r="AW20" i="1"/>
  <c r="AW19" i="1"/>
  <c r="AW18" i="1"/>
  <c r="AW17" i="1"/>
  <c r="AW16" i="1"/>
  <c r="AW15" i="1"/>
  <c r="AW14" i="1"/>
  <c r="AW13" i="1"/>
  <c r="AW12" i="1"/>
  <c r="AW11" i="1"/>
  <c r="AW10" i="1"/>
  <c r="AW9" i="1"/>
  <c r="AW8" i="1"/>
  <c r="AW7" i="1"/>
  <c r="AW6" i="1"/>
  <c r="AW5" i="1"/>
  <c r="AW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AT25" i="1"/>
  <c r="AR25" i="1"/>
  <c r="AS25" i="1"/>
  <c r="AQ25" i="1"/>
  <c r="AN25" i="1"/>
  <c r="AJ25" i="1"/>
  <c r="AE25" i="1"/>
  <c r="Y25" i="1"/>
  <c r="AT24" i="1"/>
  <c r="AS24" i="1"/>
  <c r="AQ24" i="1"/>
  <c r="AN24" i="1"/>
  <c r="AJ24" i="1"/>
  <c r="AE24" i="1"/>
  <c r="Y24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S7" i="1"/>
  <c r="AS14" i="1"/>
  <c r="AS19" i="1"/>
  <c r="AQ10" i="1"/>
  <c r="AQ11" i="1"/>
  <c r="AQ22" i="1"/>
  <c r="AQ23" i="1"/>
  <c r="AN10" i="1"/>
  <c r="AN15" i="1"/>
  <c r="AN22" i="1"/>
  <c r="AJ7" i="1"/>
  <c r="AJ14" i="1"/>
  <c r="AJ19" i="1"/>
  <c r="AE10" i="1"/>
  <c r="AE11" i="1"/>
  <c r="AE22" i="1"/>
  <c r="AE23" i="1"/>
  <c r="Y10" i="1"/>
  <c r="Y15" i="1"/>
  <c r="Y22" i="1"/>
  <c r="AR20" i="1"/>
  <c r="AR8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N23" i="1"/>
  <c r="N22" i="1"/>
  <c r="N21" i="1"/>
  <c r="N20" i="1"/>
  <c r="N19" i="1"/>
  <c r="N18" i="1"/>
  <c r="AJ18" i="1" s="1"/>
  <c r="N17" i="1"/>
  <c r="N16" i="1"/>
  <c r="N15" i="1"/>
  <c r="N14" i="1"/>
  <c r="N13" i="1"/>
  <c r="N12" i="1"/>
  <c r="N11" i="1"/>
  <c r="N10" i="1"/>
  <c r="N9" i="1"/>
  <c r="N8" i="1"/>
  <c r="N7" i="1"/>
  <c r="N6" i="1"/>
  <c r="AS6" i="1" s="1"/>
  <c r="N5" i="1"/>
  <c r="N4" i="1"/>
  <c r="M23" i="1"/>
  <c r="M22" i="1"/>
  <c r="M21" i="1"/>
  <c r="AR21" i="1" s="1"/>
  <c r="M20" i="1"/>
  <c r="M19" i="1"/>
  <c r="M18" i="1"/>
  <c r="M17" i="1"/>
  <c r="M16" i="1"/>
  <c r="M15" i="1"/>
  <c r="M14" i="1"/>
  <c r="M13" i="1"/>
  <c r="M12" i="1"/>
  <c r="M11" i="1"/>
  <c r="M10" i="1"/>
  <c r="M9" i="1"/>
  <c r="AR9" i="1" s="1"/>
  <c r="M8" i="1"/>
  <c r="M7" i="1"/>
  <c r="M6" i="1"/>
  <c r="M5" i="1"/>
  <c r="M4" i="1"/>
  <c r="L23" i="1"/>
  <c r="L22" i="1"/>
  <c r="L21" i="1"/>
  <c r="AS21" i="1" s="1"/>
  <c r="L20" i="1"/>
  <c r="AS20" i="1" s="1"/>
  <c r="L19" i="1"/>
  <c r="AR19" i="1" s="1"/>
  <c r="L18" i="1"/>
  <c r="AR18" i="1" s="1"/>
  <c r="L17" i="1"/>
  <c r="AR17" i="1" s="1"/>
  <c r="L16" i="1"/>
  <c r="AR16" i="1" s="1"/>
  <c r="L15" i="1"/>
  <c r="AR15" i="1" s="1"/>
  <c r="L14" i="1"/>
  <c r="AR14" i="1" s="1"/>
  <c r="L13" i="1"/>
  <c r="AS13" i="1" s="1"/>
  <c r="L12" i="1"/>
  <c r="AS12" i="1" s="1"/>
  <c r="L11" i="1"/>
  <c r="L10" i="1"/>
  <c r="L9" i="1"/>
  <c r="AS9" i="1" s="1"/>
  <c r="L8" i="1"/>
  <c r="AS8" i="1" s="1"/>
  <c r="L7" i="1"/>
  <c r="AR7" i="1" s="1"/>
  <c r="L6" i="1"/>
  <c r="AR6" i="1" s="1"/>
  <c r="L5" i="1"/>
  <c r="AR5" i="1" s="1"/>
  <c r="L4" i="1"/>
  <c r="AR4" i="1" s="1"/>
  <c r="K23" i="1"/>
  <c r="K22" i="1"/>
  <c r="K21" i="1"/>
  <c r="AQ21" i="1" s="1"/>
  <c r="K20" i="1"/>
  <c r="AQ20" i="1" s="1"/>
  <c r="K19" i="1"/>
  <c r="AQ19" i="1" s="1"/>
  <c r="K18" i="1"/>
  <c r="AQ18" i="1" s="1"/>
  <c r="K17" i="1"/>
  <c r="AQ17" i="1" s="1"/>
  <c r="K16" i="1"/>
  <c r="AQ16" i="1" s="1"/>
  <c r="K15" i="1"/>
  <c r="AO15" i="1" s="1"/>
  <c r="K14" i="1"/>
  <c r="AQ14" i="1" s="1"/>
  <c r="K13" i="1"/>
  <c r="AQ13" i="1" s="1"/>
  <c r="K12" i="1"/>
  <c r="AQ12" i="1" s="1"/>
  <c r="K11" i="1"/>
  <c r="K10" i="1"/>
  <c r="K9" i="1"/>
  <c r="AQ9" i="1" s="1"/>
  <c r="K8" i="1"/>
  <c r="AQ8" i="1" s="1"/>
  <c r="K7" i="1"/>
  <c r="AQ7" i="1" s="1"/>
  <c r="K6" i="1"/>
  <c r="AQ6" i="1" s="1"/>
  <c r="K5" i="1"/>
  <c r="AQ5" i="1" s="1"/>
  <c r="K4" i="1"/>
  <c r="AQ4" i="1" s="1"/>
  <c r="J23" i="1"/>
  <c r="AN23" i="1" s="1"/>
  <c r="J22" i="1"/>
  <c r="J21" i="1"/>
  <c r="AN21" i="1" s="1"/>
  <c r="J20" i="1"/>
  <c r="AN20" i="1" s="1"/>
  <c r="J19" i="1"/>
  <c r="AN19" i="1" s="1"/>
  <c r="J18" i="1"/>
  <c r="J17" i="1"/>
  <c r="AN17" i="1" s="1"/>
  <c r="J16" i="1"/>
  <c r="AM16" i="1" s="1"/>
  <c r="J15" i="1"/>
  <c r="AM15" i="1" s="1"/>
  <c r="J14" i="1"/>
  <c r="AM14" i="1" s="1"/>
  <c r="J13" i="1"/>
  <c r="AM13" i="1" s="1"/>
  <c r="J12" i="1"/>
  <c r="AM12" i="1" s="1"/>
  <c r="J11" i="1"/>
  <c r="AN11" i="1" s="1"/>
  <c r="J10" i="1"/>
  <c r="J9" i="1"/>
  <c r="AN9" i="1" s="1"/>
  <c r="J8" i="1"/>
  <c r="AN8" i="1" s="1"/>
  <c r="J7" i="1"/>
  <c r="AN7" i="1" s="1"/>
  <c r="J6" i="1"/>
  <c r="J5" i="1"/>
  <c r="AN5" i="1" s="1"/>
  <c r="J4" i="1"/>
  <c r="AM4" i="1" s="1"/>
  <c r="I23" i="1"/>
  <c r="AH23" i="1" s="1"/>
  <c r="I22" i="1"/>
  <c r="AH22" i="1" s="1"/>
  <c r="I21" i="1"/>
  <c r="AH21" i="1" s="1"/>
  <c r="I20" i="1"/>
  <c r="AH20" i="1" s="1"/>
  <c r="I19" i="1"/>
  <c r="I18" i="1"/>
  <c r="I17" i="1"/>
  <c r="AJ17" i="1" s="1"/>
  <c r="I16" i="1"/>
  <c r="AJ16" i="1" s="1"/>
  <c r="I15" i="1"/>
  <c r="AJ15" i="1" s="1"/>
  <c r="I14" i="1"/>
  <c r="I13" i="1"/>
  <c r="AJ13" i="1" s="1"/>
  <c r="I12" i="1"/>
  <c r="AJ12" i="1" s="1"/>
  <c r="I11" i="1"/>
  <c r="AH11" i="1" s="1"/>
  <c r="I10" i="1"/>
  <c r="AH10" i="1" s="1"/>
  <c r="I9" i="1"/>
  <c r="AH9" i="1" s="1"/>
  <c r="I8" i="1"/>
  <c r="AH8" i="1" s="1"/>
  <c r="I7" i="1"/>
  <c r="AH7" i="1" s="1"/>
  <c r="I6" i="1"/>
  <c r="I5" i="1"/>
  <c r="AJ5" i="1" s="1"/>
  <c r="I4" i="1"/>
  <c r="AJ4" i="1" s="1"/>
  <c r="H23" i="1"/>
  <c r="H22" i="1"/>
  <c r="H21" i="1"/>
  <c r="AA21" i="1" s="1"/>
  <c r="H20" i="1"/>
  <c r="AE20" i="1" s="1"/>
  <c r="H19" i="1"/>
  <c r="AE19" i="1" s="1"/>
  <c r="H18" i="1"/>
  <c r="AE18" i="1" s="1"/>
  <c r="H17" i="1"/>
  <c r="AE17" i="1" s="1"/>
  <c r="H16" i="1"/>
  <c r="AE16" i="1" s="1"/>
  <c r="H15" i="1"/>
  <c r="Z15" i="1" s="1"/>
  <c r="H14" i="1"/>
  <c r="AB14" i="1" s="1"/>
  <c r="H13" i="1"/>
  <c r="AB13" i="1" s="1"/>
  <c r="H12" i="1"/>
  <c r="AE12" i="1" s="1"/>
  <c r="H11" i="1"/>
  <c r="H10" i="1"/>
  <c r="H9" i="1"/>
  <c r="AE9" i="1" s="1"/>
  <c r="H8" i="1"/>
  <c r="AE8" i="1" s="1"/>
  <c r="H7" i="1"/>
  <c r="AE7" i="1" s="1"/>
  <c r="H6" i="1"/>
  <c r="AE6" i="1" s="1"/>
  <c r="H5" i="1"/>
  <c r="AE5" i="1" s="1"/>
  <c r="H4" i="1"/>
  <c r="AE4" i="1" s="1"/>
  <c r="G23" i="1"/>
  <c r="Y23" i="1" s="1"/>
  <c r="G22" i="1"/>
  <c r="G21" i="1"/>
  <c r="Y21" i="1" s="1"/>
  <c r="G20" i="1"/>
  <c r="Y20" i="1" s="1"/>
  <c r="G19" i="1"/>
  <c r="Y19" i="1" s="1"/>
  <c r="G18" i="1"/>
  <c r="Y18" i="1" s="1"/>
  <c r="G17" i="1"/>
  <c r="Y17" i="1" s="1"/>
  <c r="G16" i="1"/>
  <c r="Y16" i="1" s="1"/>
  <c r="G15" i="1"/>
  <c r="G14" i="1"/>
  <c r="Y14" i="1" s="1"/>
  <c r="G13" i="1"/>
  <c r="Y13" i="1" s="1"/>
  <c r="G12" i="1"/>
  <c r="Y12" i="1" s="1"/>
  <c r="G11" i="1"/>
  <c r="Y11" i="1" s="1"/>
  <c r="G10" i="1"/>
  <c r="X10" i="1" s="1"/>
  <c r="G9" i="1"/>
  <c r="Y9" i="1" s="1"/>
  <c r="G8" i="1"/>
  <c r="Y8" i="1" s="1"/>
  <c r="G7" i="1"/>
  <c r="Y7" i="1" s="1"/>
  <c r="G6" i="1"/>
  <c r="Y6" i="1" s="1"/>
  <c r="G5" i="1"/>
  <c r="Y5" i="1" s="1"/>
  <c r="G4" i="1"/>
  <c r="X4" i="1" s="1"/>
  <c r="AJ6" i="1" l="1"/>
  <c r="AN14" i="1"/>
  <c r="AS18" i="1"/>
  <c r="AI14" i="1"/>
  <c r="AK6" i="1"/>
  <c r="AK18" i="1"/>
  <c r="AR10" i="1"/>
  <c r="AR24" i="1" s="1"/>
  <c r="AR22" i="1"/>
  <c r="AE21" i="1"/>
  <c r="AN13" i="1"/>
  <c r="AS17" i="1"/>
  <c r="AS5" i="1"/>
  <c r="AR11" i="1"/>
  <c r="AR23" i="1"/>
  <c r="AN12" i="1"/>
  <c r="AS16" i="1"/>
  <c r="AS4" i="1"/>
  <c r="AA9" i="1"/>
  <c r="AP21" i="1"/>
  <c r="AR12" i="1"/>
  <c r="AS15" i="1"/>
  <c r="AR13" i="1"/>
  <c r="AG6" i="1"/>
  <c r="AG18" i="1"/>
  <c r="AL10" i="1"/>
  <c r="AL22" i="1"/>
  <c r="T22" i="1"/>
  <c r="AD4" i="1"/>
  <c r="AD16" i="1"/>
  <c r="AP4" i="1"/>
  <c r="AE15" i="1"/>
  <c r="AJ23" i="1"/>
  <c r="AJ11" i="1"/>
  <c r="AQ15" i="1"/>
  <c r="AS23" i="1"/>
  <c r="AS11" i="1"/>
  <c r="W12" i="1"/>
  <c r="AC5" i="1"/>
  <c r="AC17" i="1"/>
  <c r="AE14" i="1"/>
  <c r="AJ22" i="1"/>
  <c r="AJ10" i="1"/>
  <c r="AN18" i="1"/>
  <c r="AN6" i="1"/>
  <c r="AS22" i="1"/>
  <c r="AS10" i="1"/>
  <c r="AE13" i="1"/>
  <c r="AJ21" i="1"/>
  <c r="AJ9" i="1"/>
  <c r="Y4" i="1"/>
  <c r="AJ20" i="1"/>
  <c r="AJ8" i="1"/>
  <c r="AN16" i="1"/>
  <c r="AN4" i="1"/>
  <c r="AA8" i="1"/>
  <c r="AA20" i="1"/>
  <c r="AP8" i="1"/>
  <c r="AP20" i="1"/>
  <c r="AH19" i="1"/>
  <c r="AI15" i="1"/>
  <c r="W11" i="1"/>
  <c r="AL11" i="1"/>
  <c r="AL23" i="1"/>
  <c r="Q15" i="1"/>
  <c r="AC7" i="1"/>
  <c r="AC19" i="1"/>
  <c r="AO7" i="1"/>
  <c r="AO19" i="1"/>
  <c r="AF12" i="1"/>
  <c r="Q7" i="1"/>
  <c r="Q19" i="1"/>
  <c r="AD11" i="1"/>
  <c r="AD23" i="1"/>
  <c r="AL7" i="1"/>
  <c r="AL19" i="1"/>
  <c r="AP11" i="1"/>
  <c r="AP23" i="1"/>
  <c r="Q20" i="1"/>
  <c r="AD12" i="1"/>
  <c r="AF4" i="1"/>
  <c r="AI16" i="1"/>
  <c r="AL8" i="1"/>
  <c r="AL20" i="1"/>
  <c r="AP12" i="1"/>
  <c r="Q23" i="1"/>
  <c r="V16" i="1"/>
  <c r="Q8" i="1"/>
  <c r="AO13" i="1"/>
  <c r="Q5" i="1"/>
  <c r="AF13" i="1"/>
  <c r="AK5" i="1"/>
  <c r="AK17" i="1"/>
  <c r="AO9" i="1"/>
  <c r="Q17" i="1"/>
  <c r="AG5" i="1"/>
  <c r="AG17" i="1"/>
  <c r="AL9" i="1"/>
  <c r="AL21" i="1"/>
  <c r="AO14" i="1"/>
  <c r="AK8" i="1"/>
  <c r="AD14" i="1"/>
  <c r="Z20" i="1"/>
  <c r="AK19" i="1"/>
  <c r="Z16" i="1"/>
  <c r="AO16" i="1"/>
  <c r="T10" i="1"/>
  <c r="AA13" i="1"/>
  <c r="AG4" i="1"/>
  <c r="AK20" i="1"/>
  <c r="Z18" i="1"/>
  <c r="S13" i="1"/>
  <c r="AO5" i="1"/>
  <c r="AO17" i="1"/>
  <c r="T11" i="1"/>
  <c r="AA23" i="1"/>
  <c r="AH4" i="1"/>
  <c r="AL12" i="1"/>
  <c r="V14" i="1"/>
  <c r="AC6" i="1"/>
  <c r="AC18" i="1"/>
  <c r="AO6" i="1"/>
  <c r="AO18" i="1"/>
  <c r="AB6" i="1"/>
  <c r="AF15" i="1"/>
  <c r="AL15" i="1"/>
  <c r="T23" i="1"/>
  <c r="AB15" i="1"/>
  <c r="AG7" i="1"/>
  <c r="AO8" i="1"/>
  <c r="S14" i="1"/>
  <c r="AB16" i="1"/>
  <c r="AG8" i="1"/>
  <c r="AO11" i="1"/>
  <c r="S15" i="1"/>
  <c r="AB18" i="1"/>
  <c r="AG19" i="1"/>
  <c r="AO20" i="1"/>
  <c r="Q18" i="1"/>
  <c r="AD10" i="1"/>
  <c r="AD22" i="1"/>
  <c r="AG10" i="1"/>
  <c r="V22" i="1"/>
  <c r="Z5" i="1"/>
  <c r="AC8" i="1"/>
  <c r="AG20" i="1"/>
  <c r="AO23" i="1"/>
  <c r="Q6" i="1"/>
  <c r="Z6" i="1"/>
  <c r="AC20" i="1"/>
  <c r="AH12" i="1"/>
  <c r="AP13" i="1"/>
  <c r="AI20" i="1"/>
  <c r="Z8" i="1"/>
  <c r="AC23" i="1"/>
  <c r="AH15" i="1"/>
  <c r="AP14" i="1"/>
  <c r="Z17" i="1"/>
  <c r="AD13" i="1"/>
  <c r="AK7" i="1"/>
  <c r="AP16" i="1"/>
  <c r="U5" i="1"/>
  <c r="V9" i="1"/>
  <c r="V21" i="1"/>
  <c r="W13" i="1"/>
  <c r="X5" i="1"/>
  <c r="X17" i="1"/>
  <c r="AA10" i="1"/>
  <c r="AA22" i="1"/>
  <c r="AF14" i="1"/>
  <c r="AI5" i="1"/>
  <c r="AI17" i="1"/>
  <c r="AM5" i="1"/>
  <c r="AM17" i="1"/>
  <c r="T12" i="1"/>
  <c r="S4" i="1"/>
  <c r="S16" i="1"/>
  <c r="U7" i="1"/>
  <c r="U19" i="1"/>
  <c r="V11" i="1"/>
  <c r="V23" i="1"/>
  <c r="W15" i="1"/>
  <c r="X7" i="1"/>
  <c r="X19" i="1"/>
  <c r="Z7" i="1"/>
  <c r="Z19" i="1"/>
  <c r="AA12" i="1"/>
  <c r="AB5" i="1"/>
  <c r="AB17" i="1"/>
  <c r="AC10" i="1"/>
  <c r="AC22" i="1"/>
  <c r="AD15" i="1"/>
  <c r="AI4" i="1"/>
  <c r="AF16" i="1"/>
  <c r="AG9" i="1"/>
  <c r="AG21" i="1"/>
  <c r="AH14" i="1"/>
  <c r="AI7" i="1"/>
  <c r="AI19" i="1"/>
  <c r="AK9" i="1"/>
  <c r="AK21" i="1"/>
  <c r="AL14" i="1"/>
  <c r="AM7" i="1"/>
  <c r="AM19" i="1"/>
  <c r="AO10" i="1"/>
  <c r="AO22" i="1"/>
  <c r="AP15" i="1"/>
  <c r="X6" i="1"/>
  <c r="AC21" i="1"/>
  <c r="AL13" i="1"/>
  <c r="W16" i="1"/>
  <c r="AF17" i="1"/>
  <c r="AG22" i="1"/>
  <c r="AI8" i="1"/>
  <c r="AK10" i="1"/>
  <c r="X18" i="1"/>
  <c r="AI6" i="1"/>
  <c r="U8" i="1"/>
  <c r="AM8" i="1"/>
  <c r="Q9" i="1"/>
  <c r="Q21" i="1"/>
  <c r="T14" i="1"/>
  <c r="S6" i="1"/>
  <c r="S18" i="1"/>
  <c r="U9" i="1"/>
  <c r="U21" i="1"/>
  <c r="V13" i="1"/>
  <c r="W5" i="1"/>
  <c r="W17" i="1"/>
  <c r="X9" i="1"/>
  <c r="X21" i="1"/>
  <c r="Z9" i="1"/>
  <c r="Z21" i="1"/>
  <c r="AA14" i="1"/>
  <c r="AB7" i="1"/>
  <c r="AB19" i="1"/>
  <c r="AC12" i="1"/>
  <c r="AD5" i="1"/>
  <c r="AD17" i="1"/>
  <c r="AF6" i="1"/>
  <c r="AF18" i="1"/>
  <c r="AG11" i="1"/>
  <c r="AG23" i="1"/>
  <c r="AH16" i="1"/>
  <c r="AI9" i="1"/>
  <c r="AI21" i="1"/>
  <c r="AK11" i="1"/>
  <c r="AK23" i="1"/>
  <c r="AL16" i="1"/>
  <c r="AM9" i="1"/>
  <c r="AM21" i="1"/>
  <c r="AO12" i="1"/>
  <c r="AP5" i="1"/>
  <c r="AP17" i="1"/>
  <c r="T13" i="1"/>
  <c r="X8" i="1"/>
  <c r="Q22" i="1"/>
  <c r="T15" i="1"/>
  <c r="S7" i="1"/>
  <c r="S19" i="1"/>
  <c r="U10" i="1"/>
  <c r="U22" i="1"/>
  <c r="W6" i="1"/>
  <c r="W18" i="1"/>
  <c r="X22" i="1"/>
  <c r="Z10" i="1"/>
  <c r="Z22" i="1"/>
  <c r="AA15" i="1"/>
  <c r="AB8" i="1"/>
  <c r="AB20" i="1"/>
  <c r="AC13" i="1"/>
  <c r="AD6" i="1"/>
  <c r="AD18" i="1"/>
  <c r="AF7" i="1"/>
  <c r="AF19" i="1"/>
  <c r="AG12" i="1"/>
  <c r="AH5" i="1"/>
  <c r="AH17" i="1"/>
  <c r="AI10" i="1"/>
  <c r="AI22" i="1"/>
  <c r="AK12" i="1"/>
  <c r="AL5" i="1"/>
  <c r="AL17" i="1"/>
  <c r="AM10" i="1"/>
  <c r="AM22" i="1"/>
  <c r="AP6" i="1"/>
  <c r="AP18" i="1"/>
  <c r="AI18" i="1"/>
  <c r="AO21" i="1"/>
  <c r="W4" i="1"/>
  <c r="AF5" i="1"/>
  <c r="Q10" i="1"/>
  <c r="T16" i="1"/>
  <c r="S8" i="1"/>
  <c r="S20" i="1"/>
  <c r="U11" i="1"/>
  <c r="U23" i="1"/>
  <c r="V15" i="1"/>
  <c r="W7" i="1"/>
  <c r="W19" i="1"/>
  <c r="X11" i="1"/>
  <c r="X23" i="1"/>
  <c r="Z11" i="1"/>
  <c r="Z23" i="1"/>
  <c r="AA16" i="1"/>
  <c r="AB9" i="1"/>
  <c r="AB21" i="1"/>
  <c r="AC14" i="1"/>
  <c r="AD7" i="1"/>
  <c r="AD19" i="1"/>
  <c r="AF8" i="1"/>
  <c r="AF20" i="1"/>
  <c r="AG13" i="1"/>
  <c r="AH6" i="1"/>
  <c r="AH18" i="1"/>
  <c r="AI11" i="1"/>
  <c r="AI23" i="1"/>
  <c r="AK13" i="1"/>
  <c r="AL6" i="1"/>
  <c r="AL18" i="1"/>
  <c r="AM11" i="1"/>
  <c r="AM23" i="1"/>
  <c r="AP7" i="1"/>
  <c r="AP19" i="1"/>
  <c r="W14" i="1"/>
  <c r="S5" i="1"/>
  <c r="AM20" i="1"/>
  <c r="T5" i="1"/>
  <c r="T17" i="1"/>
  <c r="S9" i="1"/>
  <c r="S21" i="1"/>
  <c r="U12" i="1"/>
  <c r="V4" i="1"/>
  <c r="W8" i="1"/>
  <c r="W20" i="1"/>
  <c r="X12" i="1"/>
  <c r="Z4" i="1"/>
  <c r="Z12" i="1"/>
  <c r="AA5" i="1"/>
  <c r="AA17" i="1"/>
  <c r="AB10" i="1"/>
  <c r="AB22" i="1"/>
  <c r="AC15" i="1"/>
  <c r="AD8" i="1"/>
  <c r="AD20" i="1"/>
  <c r="AF9" i="1"/>
  <c r="AF21" i="1"/>
  <c r="AG14" i="1"/>
  <c r="AI12" i="1"/>
  <c r="AK4" i="1"/>
  <c r="AK14" i="1"/>
  <c r="AO4" i="1"/>
  <c r="U6" i="1"/>
  <c r="S17" i="1"/>
  <c r="X20" i="1"/>
  <c r="AC11" i="1"/>
  <c r="T6" i="1"/>
  <c r="T18" i="1"/>
  <c r="S10" i="1"/>
  <c r="S22" i="1"/>
  <c r="U13" i="1"/>
  <c r="V5" i="1"/>
  <c r="V17" i="1"/>
  <c r="W9" i="1"/>
  <c r="W21" i="1"/>
  <c r="X13" i="1"/>
  <c r="AA4" i="1"/>
  <c r="Z13" i="1"/>
  <c r="AA6" i="1"/>
  <c r="AA18" i="1"/>
  <c r="AB11" i="1"/>
  <c r="AB23" i="1"/>
  <c r="AC16" i="1"/>
  <c r="AD9" i="1"/>
  <c r="AD21" i="1"/>
  <c r="AF10" i="1"/>
  <c r="AF22" i="1"/>
  <c r="AG15" i="1"/>
  <c r="AI13" i="1"/>
  <c r="AL4" i="1"/>
  <c r="AK15" i="1"/>
  <c r="AP9" i="1"/>
  <c r="U17" i="1"/>
  <c r="U18" i="1"/>
  <c r="AC9" i="1"/>
  <c r="AM6" i="1"/>
  <c r="U20" i="1"/>
  <c r="Q14" i="1"/>
  <c r="T7" i="1"/>
  <c r="T19" i="1"/>
  <c r="S11" i="1"/>
  <c r="S23" i="1"/>
  <c r="U14" i="1"/>
  <c r="V6" i="1"/>
  <c r="V18" i="1"/>
  <c r="W10" i="1"/>
  <c r="W22" i="1"/>
  <c r="X14" i="1"/>
  <c r="AB4" i="1"/>
  <c r="Z14" i="1"/>
  <c r="AA7" i="1"/>
  <c r="AA19" i="1"/>
  <c r="AB12" i="1"/>
  <c r="AF11" i="1"/>
  <c r="AF23" i="1"/>
  <c r="AG16" i="1"/>
  <c r="AK16" i="1"/>
  <c r="AP10" i="1"/>
  <c r="AP22" i="1"/>
  <c r="V10" i="1"/>
  <c r="AA11" i="1"/>
  <c r="AH13" i="1"/>
  <c r="V12" i="1"/>
  <c r="AK22" i="1"/>
  <c r="T8" i="1"/>
  <c r="T20" i="1"/>
  <c r="S12" i="1"/>
  <c r="T4" i="1"/>
  <c r="U15" i="1"/>
  <c r="V7" i="1"/>
  <c r="V19" i="1"/>
  <c r="W23" i="1"/>
  <c r="X15" i="1"/>
  <c r="AC4" i="1"/>
  <c r="AM18" i="1"/>
  <c r="Q16" i="1"/>
  <c r="T9" i="1"/>
  <c r="T21" i="1"/>
  <c r="U4" i="1"/>
  <c r="U16" i="1"/>
  <c r="V8" i="1"/>
  <c r="V20" i="1"/>
  <c r="X16" i="1"/>
  <c r="Q12" i="1"/>
  <c r="Q13" i="1"/>
  <c r="Q4" i="1"/>
  <c r="Q11" i="1"/>
  <c r="I24" i="1"/>
  <c r="I25" i="1" s="1"/>
  <c r="L24" i="1"/>
  <c r="L25" i="1" s="1"/>
  <c r="O24" i="1"/>
  <c r="O25" i="1" s="1"/>
  <c r="H24" i="1"/>
  <c r="H25" i="1" s="1"/>
  <c r="K24" i="1"/>
  <c r="K25" i="1" s="1"/>
  <c r="N24" i="1"/>
  <c r="N25" i="1" s="1"/>
  <c r="J24" i="1"/>
  <c r="J25" i="1" s="1"/>
  <c r="M24" i="1"/>
  <c r="M25" i="1" s="1"/>
  <c r="P24" i="1"/>
  <c r="P25" i="1" s="1"/>
  <c r="G24" i="1"/>
  <c r="G25" i="1" s="1"/>
  <c r="AL24" i="1" l="1"/>
  <c r="AL25" i="1" s="1"/>
  <c r="AA24" i="1"/>
  <c r="AA25" i="1" s="1"/>
  <c r="AF24" i="1"/>
  <c r="AF25" i="1" s="1"/>
  <c r="AD24" i="1"/>
  <c r="AD25" i="1" s="1"/>
  <c r="X24" i="1"/>
  <c r="X25" i="1" s="1"/>
  <c r="AP24" i="1"/>
  <c r="AP25" i="1" s="1"/>
  <c r="AG24" i="1"/>
  <c r="AG25" i="1" s="1"/>
  <c r="AH24" i="1"/>
  <c r="AH25" i="1" s="1"/>
  <c r="AO24" i="1"/>
  <c r="AO25" i="1" s="1"/>
  <c r="AM24" i="1"/>
  <c r="AM25" i="1" s="1"/>
  <c r="AC24" i="1"/>
  <c r="AC25" i="1" s="1"/>
  <c r="AB24" i="1"/>
  <c r="AB25" i="1" s="1"/>
  <c r="S24" i="1"/>
  <c r="S25" i="1" s="1"/>
  <c r="AK24" i="1"/>
  <c r="AK25" i="1" s="1"/>
  <c r="W24" i="1"/>
  <c r="W25" i="1" s="1"/>
  <c r="Z24" i="1"/>
  <c r="Z25" i="1" s="1"/>
  <c r="AI24" i="1"/>
  <c r="AI25" i="1" s="1"/>
  <c r="T24" i="1"/>
  <c r="T25" i="1" s="1"/>
  <c r="U24" i="1"/>
  <c r="U25" i="1" s="1"/>
  <c r="V24" i="1"/>
  <c r="V25" i="1" s="1"/>
</calcChain>
</file>

<file path=xl/sharedStrings.xml><?xml version="1.0" encoding="utf-8"?>
<sst xmlns="http://schemas.openxmlformats.org/spreadsheetml/2006/main" count="162" uniqueCount="63">
  <si>
    <t>Стиральная машина</t>
  </si>
  <si>
    <t>Сушильная машина</t>
  </si>
  <si>
    <t>Духовой шкаф</t>
  </si>
  <si>
    <t>Телевизор</t>
  </si>
  <si>
    <t>Ноутбук</t>
  </si>
  <si>
    <t>Микроволновая печь</t>
  </si>
  <si>
    <t>Холодильник</t>
  </si>
  <si>
    <t>Морозильник</t>
  </si>
  <si>
    <t>Тостер</t>
  </si>
  <si>
    <t>Чайник</t>
  </si>
  <si>
    <t>Столбец1</t>
  </si>
  <si>
    <t>Столбец2</t>
  </si>
  <si>
    <t>Столбец3</t>
  </si>
  <si>
    <t>Столбец4</t>
  </si>
  <si>
    <t>Столбец5</t>
  </si>
  <si>
    <t>ПОРОГ:</t>
  </si>
  <si>
    <t>Килюп Лев</t>
  </si>
  <si>
    <t>ИКМО-03-22</t>
  </si>
  <si>
    <t>Вариант 7 (17)</t>
  </si>
  <si>
    <t>Сумма</t>
  </si>
  <si>
    <t>1&amp;2</t>
  </si>
  <si>
    <t>1&amp;3</t>
  </si>
  <si>
    <t>1&amp;4</t>
  </si>
  <si>
    <t>1&amp;5</t>
  </si>
  <si>
    <t>1&amp;6</t>
  </si>
  <si>
    <t>1&amp;7</t>
  </si>
  <si>
    <t>2&amp;3</t>
  </si>
  <si>
    <t>2&amp;4</t>
  </si>
  <si>
    <t>2&amp;5</t>
  </si>
  <si>
    <t>2&amp;6</t>
  </si>
  <si>
    <t>2&amp;7</t>
  </si>
  <si>
    <t>3&amp;4</t>
  </si>
  <si>
    <t>3&amp;5</t>
  </si>
  <si>
    <t>3&amp;6</t>
  </si>
  <si>
    <t>3&amp;7</t>
  </si>
  <si>
    <t>4&amp;5</t>
  </si>
  <si>
    <t>4&amp;6</t>
  </si>
  <si>
    <t>4&amp;7</t>
  </si>
  <si>
    <t>5&amp;6</t>
  </si>
  <si>
    <t>5&amp;7</t>
  </si>
  <si>
    <t>6&amp;7</t>
  </si>
  <si>
    <t>1&amp;2&amp;5</t>
  </si>
  <si>
    <t>1&amp;2&amp;6</t>
  </si>
  <si>
    <t>1&amp;8</t>
  </si>
  <si>
    <t>2&amp;8</t>
  </si>
  <si>
    <t>3&amp;8</t>
  </si>
  <si>
    <t>5&amp;8</t>
  </si>
  <si>
    <t>4&amp;8</t>
  </si>
  <si>
    <t>6&amp;8</t>
  </si>
  <si>
    <t>7&amp;8</t>
  </si>
  <si>
    <t>1&amp;2&amp;3</t>
  </si>
  <si>
    <t>1&amp;2&amp;7</t>
  </si>
  <si>
    <t>2&amp;3&amp;5</t>
  </si>
  <si>
    <t>2&amp;3&amp;6</t>
  </si>
  <si>
    <t>2&amp;3&amp;7</t>
  </si>
  <si>
    <t>1&amp;2&amp;8</t>
  </si>
  <si>
    <t>2&amp;3&amp;8</t>
  </si>
  <si>
    <t>3&amp;5&amp;6</t>
  </si>
  <si>
    <t>3&amp;5&amp;7</t>
  </si>
  <si>
    <t>3&amp;5&amp;8</t>
  </si>
  <si>
    <t>5&amp;6&amp;7</t>
  </si>
  <si>
    <t>5&amp;6&amp;8</t>
  </si>
  <si>
    <t>1&amp;2&amp;5&amp;6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</si>
</sst>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3" fillId="5" borderId="0" xfId="0" applyFont="1" applyFill="1"/>
    <xf numFmtId="0" fontId="1" fillId="2" borderId="1" xfId="1" applyAlignment="1">
      <alignment horizontal="center"/>
    </xf>
    <xf numFmtId="0" fontId="1" fillId="5" borderId="1" xfId="1" applyFill="1"/>
    <xf numFmtId="0" fontId="1" fillId="4" borderId="2" xfId="0" applyFont="1" applyFill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</cellXfs>
  <cellStyles count="2">
    <cellStyle name="Вывод" xfId="1" builtinId="21"/>
    <cellStyle name="Обычный" xfId="0" builtinId="0"/>
  </cellStyles>
  <dxfs count="36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D17B5-7780-4929-AD8D-FC1F4F2A1184}" name="Таблица2" displayName="Таблица2" ref="A3:E23" totalsRowShown="0" headerRowDxfId="35" headerRowCellStyle="Вывод" dataCellStyle="Вывод">
  <autoFilter ref="A3:E23" xr:uid="{17AD17B5-7780-4929-AD8D-FC1F4F2A1184}"/>
  <tableColumns count="5">
    <tableColumn id="1" xr3:uid="{056BE455-0446-443C-9DE9-96B3DC4EB933}" name="Столбец1" dataCellStyle="Вывод"/>
    <tableColumn id="2" xr3:uid="{700B8B1F-BA34-4F26-84B4-A8B61E588281}" name="Столбец2" dataCellStyle="Вывод"/>
    <tableColumn id="3" xr3:uid="{7D6BC4A5-BB27-47C6-80C5-2F1737B5CDE3}" name="Столбец3" dataCellStyle="Вывод"/>
    <tableColumn id="4" xr3:uid="{E0C4300C-35B9-4DA7-AA1D-1AAC994BDF31}" name="Столбец4" dataCellStyle="Вывод"/>
    <tableColumn id="5" xr3:uid="{6CDA38B1-B02A-498C-B724-CD959207309D}" name="Столбец5" dataCellStyle="Выво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00EA-258F-4282-A010-FD68B84DA604}" name="Таблица4" displayName="Таблица4" ref="G3:Q24" totalsRowCount="1" headerRowDxfId="34" dataDxfId="33" totalsRowDxfId="10" dataCellStyle="Вывод">
  <autoFilter ref="G3:Q23" xr:uid="{0EDB00EA-258F-4282-A010-FD68B84DA604}"/>
  <tableColumns count="11">
    <tableColumn id="1" xr3:uid="{B6B070E1-4C66-4533-ACA3-8487CF69E382}" name="Стиральная машина" totalsRowFunction="custom" dataDxfId="32" totalsRowDxfId="21" dataCellStyle="Вывод">
      <calculatedColumnFormula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calculatedColumnFormula>
      <totalsRowFormula>SUM(Таблица4[Стиральная машина])</totalsRowFormula>
    </tableColumn>
    <tableColumn id="2" xr3:uid="{44FE23BD-C5CC-4F73-9ECA-A302785B1972}" name="Сушильная машина" totalsRowFunction="custom" dataDxfId="31" totalsRowDxfId="20" dataCellStyle="Вывод">
      <totalsRowFormula>SUM(Таблица4[Сушильная машина])</totalsRowFormula>
    </tableColumn>
    <tableColumn id="3" xr3:uid="{B32D99B9-6820-42A3-B9FB-202754092405}" name="Духовой шкаф" totalsRowFunction="custom" dataDxfId="30" totalsRowDxfId="19" dataCellStyle="Вывод">
      <totalsRowFormula>SUM(Таблица4[Духовой шкаф])</totalsRowFormula>
    </tableColumn>
    <tableColumn id="4" xr3:uid="{377F0FE5-FCB4-4437-9D4C-805DC9FF7CFB}" name="Телевизор" totalsRowFunction="custom" dataDxfId="29" totalsRowDxfId="18" dataCellStyle="Вывод">
      <totalsRowFormula>SUM(Таблица4[Телевизор])</totalsRowFormula>
    </tableColumn>
    <tableColumn id="5" xr3:uid="{ABA00842-E6BF-4C1C-8212-539FA0DB4D78}" name="Ноутбук" totalsRowFunction="custom" dataDxfId="28" totalsRowDxfId="17" dataCellStyle="Вывод">
      <totalsRowFormula>SUM(Таблица4[Ноутбук])</totalsRowFormula>
    </tableColumn>
    <tableColumn id="6" xr3:uid="{338E3467-70EB-4276-ABEB-0D755FCF66E1}" name="Микроволновая печь" totalsRowFunction="custom" dataDxfId="27" totalsRowDxfId="16" dataCellStyle="Вывод">
      <totalsRowFormula>SUM(Таблица4[Микроволновая печь])</totalsRowFormula>
    </tableColumn>
    <tableColumn id="7" xr3:uid="{884F5FC2-B9C6-407B-B933-0BF5F0F7DC54}" name="Холодильник" totalsRowFunction="custom" dataDxfId="26" totalsRowDxfId="15" dataCellStyle="Вывод">
      <totalsRowFormula>SUM(Таблица4[Холодильник])</totalsRowFormula>
    </tableColumn>
    <tableColumn id="8" xr3:uid="{ACB19F49-F17F-4BB0-B342-7F2A8B63EB1D}" name="Морозильник" totalsRowFunction="custom" dataDxfId="25" totalsRowDxfId="14" dataCellStyle="Вывод">
      <totalsRowFormula>SUM(Таблица4[Морозильник])</totalsRowFormula>
    </tableColumn>
    <tableColumn id="9" xr3:uid="{DA67B57D-03AF-4A0D-9512-3B06B53CB85D}" name="Тостер" totalsRowFunction="custom" dataDxfId="24" totalsRowDxfId="13" dataCellStyle="Вывод">
      <totalsRowFormula>SUM(Таблица4[Тостер])</totalsRowFormula>
    </tableColumn>
    <tableColumn id="10" xr3:uid="{B08C856F-54D2-4AB6-B2DA-3AD1DC282E9E}" name="Чайник" totalsRowFunction="custom" dataDxfId="23" totalsRowDxfId="12" dataCellStyle="Вывод">
      <totalsRowFormula>SUM(Таблица4[Чайник])</totalsRowFormula>
    </tableColumn>
    <tableColumn id="11" xr3:uid="{F871EEDC-21E4-41A0-89A7-44F2076B1FCB}" name="Сумма" dataDxfId="22" totalsRowDxfId="11" dataCellStyle="Вывод">
      <calculatedColumnFormula>SUM(Таблица4[[#This Row],[Стиральная машина]:[Чайник]])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CE1656-1830-47FA-B57C-345EE1642045}" name="Таблица5" displayName="Таблица5" ref="S3:AT25" totalsRowShown="0" headerRowDxfId="9" headerRowCellStyle="Вывод" dataCellStyle="Вывод">
  <autoFilter ref="S3:AT25" xr:uid="{CBCE1656-1830-47FA-B57C-345EE1642045}"/>
  <tableColumns count="28">
    <tableColumn id="1" xr3:uid="{CCA88340-7041-4EE9-B405-825A60A9F732}" name="1&amp;2" dataCellStyle="Вывод"/>
    <tableColumn id="2" xr3:uid="{97B93E26-BE7C-4A2A-A378-15DAA99FE708}" name="1&amp;3" dataCellStyle="Вывод"/>
    <tableColumn id="3" xr3:uid="{BFD70C4A-B27A-4E35-91EB-29EE62778041}" name="1&amp;4" dataCellStyle="Вывод"/>
    <tableColumn id="4" xr3:uid="{3FD3794B-0573-4FC3-BF18-6A1AE63921C5}" name="1&amp;5" dataCellStyle="Вывод"/>
    <tableColumn id="5" xr3:uid="{E9965028-FF76-43BB-8C45-EE3A0B75528F}" name="1&amp;6" dataCellStyle="Вывод"/>
    <tableColumn id="6" xr3:uid="{AE2D8C3E-9C06-437D-990C-AC59C51BFE29}" name="1&amp;7" dataCellStyle="Вывод"/>
    <tableColumn id="7" xr3:uid="{D88D14F4-004D-4B61-A1B0-980B0B425568}" name="1&amp;8" dataDxfId="8" dataCellStyle="Вывод">
      <calculatedColumnFormula>IF(AND(Таблица4[[#This Row],[Стиральная машина]]=1,Таблица4[[#This Row],[Морозильник]]=1),1,0)</calculatedColumnFormula>
    </tableColumn>
    <tableColumn id="8" xr3:uid="{BBFD8962-86C3-4B5C-9EE4-4744E41A340D}" name="2&amp;3" dataCellStyle="Вывод"/>
    <tableColumn id="9" xr3:uid="{DE8B1DF4-3814-4ABB-AAE0-88225177150F}" name="2&amp;4" dataCellStyle="Вывод"/>
    <tableColumn id="10" xr3:uid="{24C242AC-3958-40BC-B3EF-F263F4E67EDF}" name="2&amp;5" dataCellStyle="Вывод"/>
    <tableColumn id="11" xr3:uid="{1158902D-66BD-42C4-8653-3A1F5DEA5C4C}" name="2&amp;6" dataCellStyle="Вывод"/>
    <tableColumn id="12" xr3:uid="{36F9E8A9-CBA8-4998-BE9B-7E3F034C82DE}" name="2&amp;7" dataCellStyle="Вывод"/>
    <tableColumn id="13" xr3:uid="{A9899151-3A52-42B8-9628-EC5814825C2E}" name="2&amp;8" dataDxfId="7" dataCellStyle="Вывод">
      <calculatedColumnFormula>IF(AND(Таблица4[[#This Row],[Сушильная машина]]=1,Таблица4[[#This Row],[Морозильник]]=1),1,0)</calculatedColumnFormula>
    </tableColumn>
    <tableColumn id="14" xr3:uid="{8A0C40D6-4A98-41E5-9BC5-75CFB5137376}" name="3&amp;4" dataCellStyle="Вывод"/>
    <tableColumn id="15" xr3:uid="{D3D11F5A-1F9B-4B7C-8FFF-8BD19233975D}" name="3&amp;5" dataCellStyle="Вывод"/>
    <tableColumn id="16" xr3:uid="{58F719AD-EEC9-4AF2-B2F8-DF4A1A230843}" name="3&amp;6" dataCellStyle="Вывод"/>
    <tableColumn id="17" xr3:uid="{DD2D116D-6B3D-4EAD-A9DB-4FE6B3C434C3}" name="3&amp;7" dataCellStyle="Вывод"/>
    <tableColumn id="18" xr3:uid="{9EB7D2E0-8F25-4AE8-A632-179ACECAD6B2}" name="3&amp;8" dataDxfId="6" dataCellStyle="Вывод">
      <calculatedColumnFormula>IF(AND(Таблица4[[#This Row],[Духовой шкаф]]=1,Таблица4[[#This Row],[Морозильник]]=1),1,0)</calculatedColumnFormula>
    </tableColumn>
    <tableColumn id="19" xr3:uid="{7E01A6C6-D212-474D-8565-A16C01002F0C}" name="4&amp;5" dataCellStyle="Вывод"/>
    <tableColumn id="20" xr3:uid="{D27E5D75-F360-431E-BAFD-375F9380F336}" name="4&amp;6" dataCellStyle="Вывод"/>
    <tableColumn id="21" xr3:uid="{1914D08E-9A35-45DB-9BC0-412B7CA8A3B5}" name="4&amp;7" dataCellStyle="Вывод"/>
    <tableColumn id="22" xr3:uid="{396C824A-0B9A-4EE4-82D6-B63235DE07F5}" name="4&amp;8" dataDxfId="5" dataCellStyle="Вывод">
      <calculatedColumnFormula>IF(AND(Таблица4[[#This Row],[Телевизор]]=1,Таблица4[[#This Row],[Морозильник]]=1),1,0)</calculatedColumnFormula>
    </tableColumn>
    <tableColumn id="23" xr3:uid="{801370B2-4B41-4979-A071-DEEA832CFDC3}" name="5&amp;6" dataCellStyle="Вывод"/>
    <tableColumn id="24" xr3:uid="{B7A49951-D048-47EB-A279-C952F39E0A56}" name="5&amp;7" dataCellStyle="Вывод"/>
    <tableColumn id="25" xr3:uid="{BE653A65-70DB-4F1B-9423-10FDD7E36BF6}" name="5&amp;8" dataDxfId="4" dataCellStyle="Вывод">
      <calculatedColumnFormula>IF(AND(Таблица4[[#This Row],[Ноутбук]]=1,Таблица4[[#This Row],[Морозильник]]=1),1,0)</calculatedColumnFormula>
    </tableColumn>
    <tableColumn id="26" xr3:uid="{607D5D1D-04CA-46BE-8C0F-0CE5352749FE}" name="6&amp;7" dataCellStyle="Вывод"/>
    <tableColumn id="27" xr3:uid="{E1F0E22B-2512-40CC-80B5-E2A593E1982A}" name="6&amp;8" dataDxfId="3" dataCellStyle="Вывод">
      <calculatedColumnFormula>IF(AND(Таблица4[[#This Row],[Микроволновая печь]]=1,Таблица4[[#This Row],[Морозильник]]=1),1,0)</calculatedColumnFormula>
    </tableColumn>
    <tableColumn id="28" xr3:uid="{79774C75-4460-4E45-8192-11A4FF70525B}" name="7&amp;8" dataDxfId="2" dataCellStyle="Вывод">
      <calculatedColumnFormula>IF(AND(Таблица4[[#This Row],[Холодильник]]=1,Таблица4[[#This Row],[Морозильник]]=1),1,0)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A8C088-9E7E-4148-A3E3-C0E79379EEAD}" name="Таблица6" displayName="Таблица6" ref="AV3:BI25" totalsRowShown="0" headerRowDxfId="1" headerRowCellStyle="Вывод" dataCellStyle="Вывод">
  <autoFilter ref="AV3:BI25" xr:uid="{FFA8C088-9E7E-4148-A3E3-C0E79379EEAD}"/>
  <tableColumns count="14">
    <tableColumn id="1" xr3:uid="{D07870EF-191A-4734-B2D6-E96E8E48DE44}" name="1&amp;2&amp;3" dataCellStyle="Вывод"/>
    <tableColumn id="2" xr3:uid="{6B140E51-49ED-4885-A36E-3F22D5C9EA7E}" name="1&amp;2&amp;5" dataCellStyle="Вывод"/>
    <tableColumn id="3" xr3:uid="{074BA585-B7E9-4AA5-92A6-90F059C34E0C}" name="1&amp;2&amp;6" dataCellStyle="Вывод"/>
    <tableColumn id="4" xr3:uid="{6E39CCF5-6A7E-4BA2-AB25-7AE95565EFAD}" name="1&amp;2&amp;7" dataCellStyle="Вывод"/>
    <tableColumn id="5" xr3:uid="{AB85B21B-9DBA-4272-88C6-3AE1763E54E6}" name="1&amp;2&amp;8" dataCellStyle="Вывод"/>
    <tableColumn id="6" xr3:uid="{7109CFFD-53B3-4392-8FB7-2D783F0F2755}" name="2&amp;3&amp;5" dataCellStyle="Вывод"/>
    <tableColumn id="7" xr3:uid="{790C125A-E463-4683-94E8-95E7A3B0B468}" name="2&amp;3&amp;6" dataCellStyle="Вывод"/>
    <tableColumn id="8" xr3:uid="{FB30A052-E035-4FD6-87DD-EA607BE0F05C}" name="2&amp;3&amp;7" dataCellStyle="Вывод"/>
    <tableColumn id="9" xr3:uid="{2455B3DA-06B7-4E63-A8FE-F57CA9A5F7CA}" name="2&amp;3&amp;8" dataCellStyle="Вывод"/>
    <tableColumn id="10" xr3:uid="{240CE253-7CB0-4126-9974-11B2ABDCD034}" name="3&amp;5&amp;6" dataCellStyle="Вывод"/>
    <tableColumn id="11" xr3:uid="{07539C4C-B0EC-4F53-BF13-6FF61AEDDDBB}" name="3&amp;5&amp;7" dataCellStyle="Вывод"/>
    <tableColumn id="12" xr3:uid="{AC0F6BE7-2BCF-484B-B1D2-1B107DDEF346}" name="3&amp;5&amp;8" dataCellStyle="Вывод"/>
    <tableColumn id="13" xr3:uid="{8615B811-D298-411D-B273-619823EFCF9D}" name="5&amp;6&amp;7" dataCellStyle="Вывод"/>
    <tableColumn id="14" xr3:uid="{2F384EDD-0E5D-447F-B1F1-7388F5BA1DDA}" name="5&amp;6&amp;8" dataCellStyle="Вывод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FB82BD-015B-4E51-B99A-F4AC1054D1EC}" name="Таблица7" displayName="Таблица7" ref="BK3:BK25" totalsRowShown="0" headerRowDxfId="0" headerRowCellStyle="Вывод" dataCellStyle="Вывод">
  <autoFilter ref="BK3:BK25" xr:uid="{59FB82BD-015B-4E51-B99A-F4AC1054D1EC}"/>
  <tableColumns count="1">
    <tableColumn id="1" xr3:uid="{7E6D2E96-6BC1-4209-8419-5F924A133B52}" name="1&amp;2&amp;5&amp;6" dataCellStyle="Вывод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4"/>
  <sheetViews>
    <sheetView tabSelected="1" workbookViewId="0">
      <selection activeCell="BB32" sqref="BB32"/>
    </sheetView>
  </sheetViews>
  <sheetFormatPr defaultRowHeight="15" x14ac:dyDescent="0.25"/>
  <cols>
    <col min="1" max="5" width="22.5703125" customWidth="1"/>
    <col min="7" max="16" width="7.7109375" customWidth="1"/>
    <col min="19" max="46" width="6.5703125" customWidth="1"/>
    <col min="48" max="61" width="9.28515625" customWidth="1"/>
    <col min="63" max="63" width="11.85546875" customWidth="1"/>
  </cols>
  <sheetData>
    <row r="1" spans="1:63" x14ac:dyDescent="0.25">
      <c r="A1" s="8" t="s">
        <v>16</v>
      </c>
      <c r="B1" s="8" t="s">
        <v>17</v>
      </c>
      <c r="C1" s="8" t="s">
        <v>18</v>
      </c>
      <c r="D1" s="12" t="s">
        <v>15</v>
      </c>
      <c r="E1" s="13">
        <v>5</v>
      </c>
    </row>
    <row r="3" spans="1:63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G3" s="4" t="s">
        <v>0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43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44</v>
      </c>
      <c r="AF3" s="6" t="s">
        <v>31</v>
      </c>
      <c r="AG3" s="6" t="s">
        <v>32</v>
      </c>
      <c r="AH3" s="6" t="s">
        <v>33</v>
      </c>
      <c r="AI3" s="6" t="s">
        <v>34</v>
      </c>
      <c r="AJ3" s="6" t="s">
        <v>45</v>
      </c>
      <c r="AK3" s="6" t="s">
        <v>35</v>
      </c>
      <c r="AL3" s="6" t="s">
        <v>36</v>
      </c>
      <c r="AM3" s="6" t="s">
        <v>37</v>
      </c>
      <c r="AN3" s="6" t="s">
        <v>47</v>
      </c>
      <c r="AO3" s="6" t="s">
        <v>38</v>
      </c>
      <c r="AP3" s="6" t="s">
        <v>39</v>
      </c>
      <c r="AQ3" s="6" t="s">
        <v>46</v>
      </c>
      <c r="AR3" s="6" t="s">
        <v>40</v>
      </c>
      <c r="AS3" s="6" t="s">
        <v>48</v>
      </c>
      <c r="AT3" s="6" t="s">
        <v>49</v>
      </c>
      <c r="AV3" s="2" t="s">
        <v>50</v>
      </c>
      <c r="AW3" s="2" t="s">
        <v>41</v>
      </c>
      <c r="AX3" s="2" t="s">
        <v>42</v>
      </c>
      <c r="AY3" s="2" t="s">
        <v>51</v>
      </c>
      <c r="AZ3" s="2" t="s">
        <v>55</v>
      </c>
      <c r="BA3" s="2" t="s">
        <v>52</v>
      </c>
      <c r="BB3" s="2" t="s">
        <v>53</v>
      </c>
      <c r="BC3" s="2" t="s">
        <v>54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K3" s="2" t="s">
        <v>62</v>
      </c>
    </row>
    <row r="4" spans="1:63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G4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1</v>
      </c>
      <c r="H4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1</v>
      </c>
      <c r="I4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1</v>
      </c>
      <c r="J4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1</v>
      </c>
      <c r="K4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1</v>
      </c>
      <c r="L4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0</v>
      </c>
      <c r="M4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0</v>
      </c>
      <c r="N4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0</v>
      </c>
      <c r="O4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4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4" s="5">
        <f>SUM(Таблица4[[#This Row],[Стиральная машина]:[Чайник]])</f>
        <v>5</v>
      </c>
      <c r="S4" s="1">
        <f>IF(AND(Таблица4[[#This Row],[Стиральная машина]]=1,Таблица4[[#This Row],[Сушильная машина]]=1),1,0)</f>
        <v>1</v>
      </c>
      <c r="T4" s="1">
        <f>IF(AND(Таблица4[[#This Row],[Стиральная машина]]=1,Таблица4[[#This Row],[Духовой шкаф]]=1),1,0)</f>
        <v>1</v>
      </c>
      <c r="U4" s="1">
        <f>IF(AND(Таблица4[[#This Row],[Стиральная машина]]=1,Таблица4[[#This Row],[Телевизор]]=1),1,0)</f>
        <v>1</v>
      </c>
      <c r="V4" s="1">
        <f>IF(AND(Таблица4[[#This Row],[Стиральная машина]]=1,Таблица4[[#This Row],[Ноутбук]]=1),1,0)</f>
        <v>1</v>
      </c>
      <c r="W4" s="1">
        <f>IF(AND(Таблица4[[#This Row],[Стиральная машина]]=1,Таблица4[[#This Row],[Микроволновая печь]]=1),1,0)</f>
        <v>0</v>
      </c>
      <c r="X4" s="1">
        <f>IF(AND(Таблица4[[#This Row],[Стиральная машина]]=1,Таблица4[[#This Row],[Холодильник]]=1),1,0)</f>
        <v>0</v>
      </c>
      <c r="Y4" s="1">
        <f>IF(AND(Таблица4[[#This Row],[Стиральная машина]]=1,Таблица4[[#This Row],[Морозильник]]=1),1,0)</f>
        <v>0</v>
      </c>
      <c r="Z4" s="1">
        <f>IF(AND(Таблица4[[#This Row],[Сушильная машина]]=1,Таблица4[[#This Row],[Духовой шкаф]]=1),1,0)</f>
        <v>1</v>
      </c>
      <c r="AA4" s="1">
        <f>IF(AND(Таблица4[[#This Row],[Сушильная машина]]=1,Таблица4[[#This Row],[Телевизор]]=1),1,0)</f>
        <v>1</v>
      </c>
      <c r="AB4" s="1">
        <f>IF(AND(Таблица4[[#This Row],[Сушильная машина]]=1,Таблица4[[#This Row],[Ноутбук]]=1),1,0)</f>
        <v>1</v>
      </c>
      <c r="AC4" s="1">
        <f>IF(AND(Таблица4[[#This Row],[Сушильная машина]]=1,Таблица4[[#This Row],[Микроволновая печь]]=1),1,0)</f>
        <v>0</v>
      </c>
      <c r="AD4" s="1">
        <f>IF(AND(Таблица4[[#This Row],[Сушильная машина]]=1,Таблица4[[#This Row],[Холодильник]]=1),1,0)</f>
        <v>0</v>
      </c>
      <c r="AE4" s="1">
        <f>IF(AND(Таблица4[[#This Row],[Сушильная машина]]=1,Таблица4[[#This Row],[Морозильник]]=1),1,0)</f>
        <v>0</v>
      </c>
      <c r="AF4" s="1">
        <f>IF(AND(Таблица4[[#This Row],[Духовой шкаф]]=1,Таблица4[[#This Row],[Телевизор]]=1),1,0)</f>
        <v>1</v>
      </c>
      <c r="AG4" s="1">
        <f>IF(AND(Таблица4[[#This Row],[Духовой шкаф]]=1,Таблица4[[#This Row],[Ноутбук]]=1),1,0)</f>
        <v>1</v>
      </c>
      <c r="AH4" s="1">
        <f>IF(AND(Таблица4[[#This Row],[Духовой шкаф]]=1,Таблица4[[#This Row],[Микроволновая печь]]=1),1,0)</f>
        <v>0</v>
      </c>
      <c r="AI4" s="1">
        <f>IF(AND(Таблица4[[#This Row],[Духовой шкаф]]=1,Таблица4[[#This Row],[Холодильник]]=1),1,0)</f>
        <v>0</v>
      </c>
      <c r="AJ4" s="1">
        <f>IF(AND(Таблица4[[#This Row],[Духовой шкаф]]=1,Таблица4[[#This Row],[Морозильник]]=1),1,0)</f>
        <v>0</v>
      </c>
      <c r="AK4" s="1">
        <f>IF(AND(Таблица4[[#This Row],[Телевизор]]=1,Таблица4[[#This Row],[Ноутбук]]=1),1,0)</f>
        <v>1</v>
      </c>
      <c r="AL4" s="1">
        <f>IF(AND(Таблица4[[#This Row],[Телевизор]]=1,Таблица4[[#This Row],[Микроволновая печь]]=1),1,0)</f>
        <v>0</v>
      </c>
      <c r="AM4" s="1">
        <f>IF(AND(Таблица4[[#This Row],[Телевизор]]=1,Таблица4[[#This Row],[Холодильник]]=1),1,0)</f>
        <v>0</v>
      </c>
      <c r="AN4" s="1">
        <f>IF(AND(Таблица4[[#This Row],[Телевизор]]=1,Таблица4[[#This Row],[Морозильник]]=1),1,0)</f>
        <v>0</v>
      </c>
      <c r="AO4" s="1">
        <f>IF(AND(Таблица4[[#This Row],[Ноутбук]]=1,Таблица4[[#This Row],[Микроволновая печь]]=1),1,0)</f>
        <v>0</v>
      </c>
      <c r="AP4" s="1">
        <f>IF(AND(Таблица4[[#This Row],[Ноутбук]]=1,Таблица4[[#This Row],[Холодильник]]=1),1,0)</f>
        <v>0</v>
      </c>
      <c r="AQ4" s="1">
        <f>IF(AND(Таблица4[[#This Row],[Ноутбук]]=1,Таблица4[[#This Row],[Морозильник]]=1),1,0)</f>
        <v>0</v>
      </c>
      <c r="AR4" s="1">
        <f>IF(AND(Таблица4[[#This Row],[Микроволновая печь]]=1,Таблица4[[#This Row],[Холодильник]]=1),1,0)</f>
        <v>0</v>
      </c>
      <c r="AS4" s="1">
        <f>IF(AND(Таблица4[[#This Row],[Микроволновая печь]]=1,Таблица4[[#This Row],[Морозильник]]=1),1,0)</f>
        <v>0</v>
      </c>
      <c r="AT4" s="1">
        <f>IF(AND(Таблица4[[#This Row],[Холодильник]]=1,Таблица4[[#This Row],[Морозильник]]=1),1,0)</f>
        <v>0</v>
      </c>
      <c r="AV4" s="1">
        <f>IF(AND(Таблица5[[#This Row],[1&amp;2]],Таблица4[[#This Row],[Духовой шкаф]]),1,0)</f>
        <v>1</v>
      </c>
      <c r="AW4" s="1">
        <f>IF(AND(Таблица5[[#This Row],[1&amp;2]],Таблица4[[#This Row],[Ноутбук]]),1,0)</f>
        <v>1</v>
      </c>
      <c r="AX4" s="1">
        <f>IF(AND(Таблица5[[#This Row],[1&amp;2]],Таблица4[[#This Row],[Микроволновая печь]]),1,0)</f>
        <v>0</v>
      </c>
      <c r="AY4" s="1">
        <f>IF(AND(Таблица5[[#This Row],[1&amp;2]],Таблица4[[#This Row],[Холодильник]]),1,0)</f>
        <v>0</v>
      </c>
      <c r="AZ4" s="1">
        <f>IF(AND(Таблица5[[#This Row],[1&amp;2]],Таблица4[[#This Row],[Морозильник]]),1,0)</f>
        <v>0</v>
      </c>
      <c r="BA4" s="1">
        <f>IF(AND(Таблица5[[#This Row],[2&amp;3]],Таблица4[[#This Row],[Ноутбук]]),1,0)</f>
        <v>1</v>
      </c>
      <c r="BB4" s="1">
        <f>IF(AND(Таблица5[[#This Row],[2&amp;3]],Таблица4[[#This Row],[Микроволновая печь]]),1,0)</f>
        <v>0</v>
      </c>
      <c r="BC4" s="1">
        <f>IF(AND(Таблица5[[#This Row],[2&amp;3]],Таблица4[[#This Row],[Холодильник]]),1,0)</f>
        <v>0</v>
      </c>
      <c r="BD4" s="1">
        <f>IF(AND(Таблица5[[#This Row],[2&amp;3]],Таблица4[[#This Row],[Морозильник]]),1,0)</f>
        <v>0</v>
      </c>
      <c r="BE4" s="1">
        <f>IF(AND(Таблица5[[#This Row],[3&amp;5]],Таблица4[[#This Row],[Микроволновая печь]]),1,0)</f>
        <v>0</v>
      </c>
      <c r="BF4" s="1">
        <f>IF(AND(Таблица5[[#This Row],[3&amp;5]],Таблица4[[#This Row],[Холодильник]]),1,0)</f>
        <v>0</v>
      </c>
      <c r="BG4" s="1">
        <f>IF(AND(Таблица5[[#This Row],[3&amp;5]],Таблица4[[#This Row],[Морозильник]]),1,0)</f>
        <v>0</v>
      </c>
      <c r="BH4" s="1">
        <f>IF(AND(Таблица5[[#This Row],[5&amp;6]],Таблица4[[#This Row],[Холодильник]]),1,0)</f>
        <v>0</v>
      </c>
      <c r="BI4" s="1">
        <f>IF(AND(Таблица5[[#This Row],[5&amp;6]],Таблица4[[#This Row],[Морозильник]]),1,0)</f>
        <v>0</v>
      </c>
      <c r="BK4" s="1">
        <f>IF(AND(Таблица6[[#This Row],[1&amp;2&amp;5]],Таблица4[[#This Row],[Микроволновая печь]]),1,0)</f>
        <v>0</v>
      </c>
    </row>
    <row r="5" spans="1:63" x14ac:dyDescent="0.25">
      <c r="A5" s="3" t="s">
        <v>5</v>
      </c>
      <c r="B5" s="1" t="s">
        <v>4</v>
      </c>
      <c r="C5" s="1" t="s">
        <v>0</v>
      </c>
      <c r="D5" s="1" t="s">
        <v>1</v>
      </c>
      <c r="E5" s="1"/>
      <c r="G5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1</v>
      </c>
      <c r="H5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1</v>
      </c>
      <c r="I5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0</v>
      </c>
      <c r="J5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0</v>
      </c>
      <c r="K5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1</v>
      </c>
      <c r="L5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1</v>
      </c>
      <c r="M5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0</v>
      </c>
      <c r="N5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0</v>
      </c>
      <c r="O5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5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5" s="5">
        <f>SUM(Таблица4[[#This Row],[Стиральная машина]:[Чайник]])</f>
        <v>4</v>
      </c>
      <c r="S5" s="1">
        <f>IF(AND(Таблица4[[#This Row],[Стиральная машина]]=1,Таблица4[[#This Row],[Сушильная машина]]=1),1,0)</f>
        <v>1</v>
      </c>
      <c r="T5" s="1">
        <f>IF(AND(Таблица4[[#This Row],[Стиральная машина]]=1,Таблица4[[#This Row],[Духовой шкаф]]=1),1,0)</f>
        <v>0</v>
      </c>
      <c r="U5" s="1">
        <f>IF(AND(Таблица4[[#This Row],[Стиральная машина]]=1,Таблица4[[#This Row],[Телевизор]]=1),1,0)</f>
        <v>0</v>
      </c>
      <c r="V5" s="1">
        <f>IF(AND(Таблица4[[#This Row],[Стиральная машина]]=1,Таблица4[[#This Row],[Ноутбук]]=1),1,0)</f>
        <v>1</v>
      </c>
      <c r="W5" s="1">
        <f>IF(AND(Таблица4[[#This Row],[Стиральная машина]]=1,Таблица4[[#This Row],[Микроволновая печь]]=1),1,0)</f>
        <v>1</v>
      </c>
      <c r="X5" s="1">
        <f>IF(AND(Таблица4[[#This Row],[Стиральная машина]]=1,Таблица4[[#This Row],[Холодильник]]=1),1,0)</f>
        <v>0</v>
      </c>
      <c r="Y5" s="1">
        <f>IF(AND(Таблица4[[#This Row],[Стиральная машина]]=1,Таблица4[[#This Row],[Морозильник]]=1),1,0)</f>
        <v>0</v>
      </c>
      <c r="Z5" s="1">
        <f>IF(AND(Таблица4[[#This Row],[Сушильная машина]]=1,Таблица4[[#This Row],[Духовой шкаф]]=1),1,0)</f>
        <v>0</v>
      </c>
      <c r="AA5" s="1">
        <f>IF(AND(Таблица4[[#This Row],[Сушильная машина]]=1,Таблица4[[#This Row],[Телевизор]]=1),1,0)</f>
        <v>0</v>
      </c>
      <c r="AB5" s="1">
        <f>IF(AND(Таблица4[[#This Row],[Сушильная машина]]=1,Таблица4[[#This Row],[Ноутбук]]=1),1,0)</f>
        <v>1</v>
      </c>
      <c r="AC5" s="1">
        <f>IF(AND(Таблица4[[#This Row],[Сушильная машина]]=1,Таблица4[[#This Row],[Микроволновая печь]]=1),1,0)</f>
        <v>1</v>
      </c>
      <c r="AD5" s="1">
        <f>IF(AND(Таблица4[[#This Row],[Сушильная машина]]=1,Таблица4[[#This Row],[Холодильник]]=1),1,0)</f>
        <v>0</v>
      </c>
      <c r="AE5" s="1">
        <f>IF(AND(Таблица4[[#This Row],[Сушильная машина]]=1,Таблица4[[#This Row],[Морозильник]]=1),1,0)</f>
        <v>0</v>
      </c>
      <c r="AF5" s="1">
        <f>IF(AND(Таблица4[[#This Row],[Духовой шкаф]]=1,Таблица4[[#This Row],[Телевизор]]=1),1,0)</f>
        <v>0</v>
      </c>
      <c r="AG5" s="1">
        <f>IF(AND(Таблица4[[#This Row],[Духовой шкаф]]=1,Таблица4[[#This Row],[Ноутбук]]=1),1,0)</f>
        <v>0</v>
      </c>
      <c r="AH5" s="1">
        <f>IF(AND(Таблица4[[#This Row],[Духовой шкаф]]=1,Таблица4[[#This Row],[Микроволновая печь]]=1),1,0)</f>
        <v>0</v>
      </c>
      <c r="AI5" s="1">
        <f>IF(AND(Таблица4[[#This Row],[Духовой шкаф]]=1,Таблица4[[#This Row],[Холодильник]]=1),1,0)</f>
        <v>0</v>
      </c>
      <c r="AJ5" s="1">
        <f>IF(AND(Таблица4[[#This Row],[Духовой шкаф]]=1,Таблица4[[#This Row],[Морозильник]]=1),1,0)</f>
        <v>0</v>
      </c>
      <c r="AK5" s="1">
        <f>IF(AND(Таблица4[[#This Row],[Телевизор]]=1,Таблица4[[#This Row],[Ноутбук]]=1),1,0)</f>
        <v>0</v>
      </c>
      <c r="AL5" s="1">
        <f>IF(AND(Таблица4[[#This Row],[Телевизор]]=1,Таблица4[[#This Row],[Микроволновая печь]]=1),1,0)</f>
        <v>0</v>
      </c>
      <c r="AM5" s="1">
        <f>IF(AND(Таблица4[[#This Row],[Телевизор]]=1,Таблица4[[#This Row],[Холодильник]]=1),1,0)</f>
        <v>0</v>
      </c>
      <c r="AN5" s="1">
        <f>IF(AND(Таблица4[[#This Row],[Телевизор]]=1,Таблица4[[#This Row],[Морозильник]]=1),1,0)</f>
        <v>0</v>
      </c>
      <c r="AO5" s="1">
        <f>IF(AND(Таблица4[[#This Row],[Ноутбук]]=1,Таблица4[[#This Row],[Микроволновая печь]]=1),1,0)</f>
        <v>1</v>
      </c>
      <c r="AP5" s="1">
        <f>IF(AND(Таблица4[[#This Row],[Ноутбук]]=1,Таблица4[[#This Row],[Холодильник]]=1),1,0)</f>
        <v>0</v>
      </c>
      <c r="AQ5" s="1">
        <f>IF(AND(Таблица4[[#This Row],[Ноутбук]]=1,Таблица4[[#This Row],[Морозильник]]=1),1,0)</f>
        <v>0</v>
      </c>
      <c r="AR5" s="1">
        <f>IF(AND(Таблица4[[#This Row],[Микроволновая печь]]=1,Таблица4[[#This Row],[Холодильник]]=1),1,0)</f>
        <v>0</v>
      </c>
      <c r="AS5" s="1">
        <f>IF(AND(Таблица4[[#This Row],[Микроволновая печь]]=1,Таблица4[[#This Row],[Морозильник]]=1),1,0)</f>
        <v>0</v>
      </c>
      <c r="AT5" s="1">
        <f>IF(AND(Таблица4[[#This Row],[Холодильник]]=1,Таблица4[[#This Row],[Морозильник]]=1),1,0)</f>
        <v>0</v>
      </c>
      <c r="AV5" s="1">
        <f>IF(AND(Таблица5[[#This Row],[1&amp;2]],Таблица4[[#This Row],[Духовой шкаф]]),1,0)</f>
        <v>0</v>
      </c>
      <c r="AW5" s="1">
        <f>IF(AND(Таблица5[[#This Row],[1&amp;2]],Таблица4[[#This Row],[Ноутбук]]),1,0)</f>
        <v>1</v>
      </c>
      <c r="AX5" s="1">
        <f>IF(AND(Таблица5[[#This Row],[1&amp;2]],Таблица4[[#This Row],[Микроволновая печь]]),1,0)</f>
        <v>1</v>
      </c>
      <c r="AY5" s="1">
        <f>IF(AND(Таблица5[[#This Row],[1&amp;2]],Таблица4[[#This Row],[Холодильник]]),1,0)</f>
        <v>0</v>
      </c>
      <c r="AZ5" s="1">
        <f>IF(AND(Таблица5[[#This Row],[1&amp;2]],Таблица4[[#This Row],[Морозильник]]),1,0)</f>
        <v>0</v>
      </c>
      <c r="BA5" s="1">
        <f>IF(AND(Таблица5[[#This Row],[2&amp;3]],Таблица4[[#This Row],[Ноутбук]]),1,0)</f>
        <v>0</v>
      </c>
      <c r="BB5" s="1">
        <f>IF(AND(Таблица5[[#This Row],[2&amp;3]],Таблица4[[#This Row],[Микроволновая печь]]),1,0)</f>
        <v>0</v>
      </c>
      <c r="BC5" s="1">
        <f>IF(AND(Таблица5[[#This Row],[2&amp;3]],Таблица4[[#This Row],[Холодильник]]),1,0)</f>
        <v>0</v>
      </c>
      <c r="BD5" s="1">
        <f>IF(AND(Таблица5[[#This Row],[2&amp;3]],Таблица4[[#This Row],[Морозильник]]),1,0)</f>
        <v>0</v>
      </c>
      <c r="BE5" s="1">
        <f>IF(AND(Таблица5[[#This Row],[3&amp;5]],Таблица4[[#This Row],[Микроволновая печь]]),1,0)</f>
        <v>0</v>
      </c>
      <c r="BF5" s="1">
        <f>IF(AND(Таблица5[[#This Row],[3&amp;5]],Таблица4[[#This Row],[Холодильник]]),1,0)</f>
        <v>0</v>
      </c>
      <c r="BG5" s="1">
        <f>IF(AND(Таблица5[[#This Row],[3&amp;5]],Таблица4[[#This Row],[Морозильник]]),1,0)</f>
        <v>0</v>
      </c>
      <c r="BH5" s="1">
        <f>IF(AND(Таблица5[[#This Row],[5&amp;6]],Таблица4[[#This Row],[Холодильник]]),1,0)</f>
        <v>0</v>
      </c>
      <c r="BI5" s="1">
        <f>IF(AND(Таблица5[[#This Row],[5&amp;6]],Таблица4[[#This Row],[Морозильник]]),1,0)</f>
        <v>0</v>
      </c>
      <c r="BK5" s="1">
        <f>IF(AND(Таблица6[[#This Row],[1&amp;2&amp;5]],Таблица4[[#This Row],[Микроволновая печь]]),1,0)</f>
        <v>1</v>
      </c>
    </row>
    <row r="6" spans="1:63" x14ac:dyDescent="0.25">
      <c r="A6" s="1" t="s">
        <v>0</v>
      </c>
      <c r="B6" s="1" t="s">
        <v>1</v>
      </c>
      <c r="C6" s="1" t="s">
        <v>5</v>
      </c>
      <c r="D6" s="3" t="s">
        <v>6</v>
      </c>
      <c r="E6" s="1"/>
      <c r="G6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1</v>
      </c>
      <c r="H6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1</v>
      </c>
      <c r="I6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0</v>
      </c>
      <c r="J6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0</v>
      </c>
      <c r="K6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0</v>
      </c>
      <c r="L6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1</v>
      </c>
      <c r="M6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1</v>
      </c>
      <c r="N6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0</v>
      </c>
      <c r="O6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6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6" s="5">
        <f>SUM(Таблица4[[#This Row],[Стиральная машина]:[Чайник]])</f>
        <v>4</v>
      </c>
      <c r="S6" s="1">
        <f>IF(AND(Таблица4[[#This Row],[Стиральная машина]]=1,Таблица4[[#This Row],[Сушильная машина]]=1),1,0)</f>
        <v>1</v>
      </c>
      <c r="T6" s="1">
        <f>IF(AND(Таблица4[[#This Row],[Стиральная машина]]=1,Таблица4[[#This Row],[Духовой шкаф]]=1),1,0)</f>
        <v>0</v>
      </c>
      <c r="U6" s="1">
        <f>IF(AND(Таблица4[[#This Row],[Стиральная машина]]=1,Таблица4[[#This Row],[Телевизор]]=1),1,0)</f>
        <v>0</v>
      </c>
      <c r="V6" s="1">
        <f>IF(AND(Таблица4[[#This Row],[Стиральная машина]]=1,Таблица4[[#This Row],[Ноутбук]]=1),1,0)</f>
        <v>0</v>
      </c>
      <c r="W6" s="1">
        <f>IF(AND(Таблица4[[#This Row],[Стиральная машина]]=1,Таблица4[[#This Row],[Микроволновая печь]]=1),1,0)</f>
        <v>1</v>
      </c>
      <c r="X6" s="1">
        <f>IF(AND(Таблица4[[#This Row],[Стиральная машина]]=1,Таблица4[[#This Row],[Холодильник]]=1),1,0)</f>
        <v>1</v>
      </c>
      <c r="Y6" s="1">
        <f>IF(AND(Таблица4[[#This Row],[Стиральная машина]]=1,Таблица4[[#This Row],[Морозильник]]=1),1,0)</f>
        <v>0</v>
      </c>
      <c r="Z6" s="1">
        <f>IF(AND(Таблица4[[#This Row],[Сушильная машина]]=1,Таблица4[[#This Row],[Духовой шкаф]]=1),1,0)</f>
        <v>0</v>
      </c>
      <c r="AA6" s="1">
        <f>IF(AND(Таблица4[[#This Row],[Сушильная машина]]=1,Таблица4[[#This Row],[Телевизор]]=1),1,0)</f>
        <v>0</v>
      </c>
      <c r="AB6" s="1">
        <f>IF(AND(Таблица4[[#This Row],[Сушильная машина]]=1,Таблица4[[#This Row],[Ноутбук]]=1),1,0)</f>
        <v>0</v>
      </c>
      <c r="AC6" s="1">
        <f>IF(AND(Таблица4[[#This Row],[Сушильная машина]]=1,Таблица4[[#This Row],[Микроволновая печь]]=1),1,0)</f>
        <v>1</v>
      </c>
      <c r="AD6" s="1">
        <f>IF(AND(Таблица4[[#This Row],[Сушильная машина]]=1,Таблица4[[#This Row],[Холодильник]]=1),1,0)</f>
        <v>1</v>
      </c>
      <c r="AE6" s="1">
        <f>IF(AND(Таблица4[[#This Row],[Сушильная машина]]=1,Таблица4[[#This Row],[Морозильник]]=1),1,0)</f>
        <v>0</v>
      </c>
      <c r="AF6" s="1">
        <f>IF(AND(Таблица4[[#This Row],[Духовой шкаф]]=1,Таблица4[[#This Row],[Телевизор]]=1),1,0)</f>
        <v>0</v>
      </c>
      <c r="AG6" s="1">
        <f>IF(AND(Таблица4[[#This Row],[Духовой шкаф]]=1,Таблица4[[#This Row],[Ноутбук]]=1),1,0)</f>
        <v>0</v>
      </c>
      <c r="AH6" s="1">
        <f>IF(AND(Таблица4[[#This Row],[Духовой шкаф]]=1,Таблица4[[#This Row],[Микроволновая печь]]=1),1,0)</f>
        <v>0</v>
      </c>
      <c r="AI6" s="1">
        <f>IF(AND(Таблица4[[#This Row],[Духовой шкаф]]=1,Таблица4[[#This Row],[Холодильник]]=1),1,0)</f>
        <v>0</v>
      </c>
      <c r="AJ6" s="1">
        <f>IF(AND(Таблица4[[#This Row],[Духовой шкаф]]=1,Таблица4[[#This Row],[Морозильник]]=1),1,0)</f>
        <v>0</v>
      </c>
      <c r="AK6" s="1">
        <f>IF(AND(Таблица4[[#This Row],[Телевизор]]=1,Таблица4[[#This Row],[Ноутбук]]=1),1,0)</f>
        <v>0</v>
      </c>
      <c r="AL6" s="1">
        <f>IF(AND(Таблица4[[#This Row],[Телевизор]]=1,Таблица4[[#This Row],[Микроволновая печь]]=1),1,0)</f>
        <v>0</v>
      </c>
      <c r="AM6" s="1">
        <f>IF(AND(Таблица4[[#This Row],[Телевизор]]=1,Таблица4[[#This Row],[Холодильник]]=1),1,0)</f>
        <v>0</v>
      </c>
      <c r="AN6" s="1">
        <f>IF(AND(Таблица4[[#This Row],[Телевизор]]=1,Таблица4[[#This Row],[Морозильник]]=1),1,0)</f>
        <v>0</v>
      </c>
      <c r="AO6" s="1">
        <f>IF(AND(Таблица4[[#This Row],[Ноутбук]]=1,Таблица4[[#This Row],[Микроволновая печь]]=1),1,0)</f>
        <v>0</v>
      </c>
      <c r="AP6" s="1">
        <f>IF(AND(Таблица4[[#This Row],[Ноутбук]]=1,Таблица4[[#This Row],[Холодильник]]=1),1,0)</f>
        <v>0</v>
      </c>
      <c r="AQ6" s="1">
        <f>IF(AND(Таблица4[[#This Row],[Ноутбук]]=1,Таблица4[[#This Row],[Морозильник]]=1),1,0)</f>
        <v>0</v>
      </c>
      <c r="AR6" s="1">
        <f>IF(AND(Таблица4[[#This Row],[Микроволновая печь]]=1,Таблица4[[#This Row],[Холодильник]]=1),1,0)</f>
        <v>1</v>
      </c>
      <c r="AS6" s="1">
        <f>IF(AND(Таблица4[[#This Row],[Микроволновая печь]]=1,Таблица4[[#This Row],[Морозильник]]=1),1,0)</f>
        <v>0</v>
      </c>
      <c r="AT6" s="1">
        <f>IF(AND(Таблица4[[#This Row],[Холодильник]]=1,Таблица4[[#This Row],[Морозильник]]=1),1,0)</f>
        <v>0</v>
      </c>
      <c r="AV6" s="1">
        <f>IF(AND(Таблица5[[#This Row],[1&amp;2]],Таблица4[[#This Row],[Духовой шкаф]]),1,0)</f>
        <v>0</v>
      </c>
      <c r="AW6" s="1">
        <f>IF(AND(Таблица5[[#This Row],[1&amp;2]],Таблица4[[#This Row],[Ноутбук]]),1,0)</f>
        <v>0</v>
      </c>
      <c r="AX6" s="1">
        <f>IF(AND(Таблица5[[#This Row],[1&amp;2]],Таблица4[[#This Row],[Микроволновая печь]]),1,0)</f>
        <v>1</v>
      </c>
      <c r="AY6" s="1">
        <f>IF(AND(Таблица5[[#This Row],[1&amp;2]],Таблица4[[#This Row],[Холодильник]]),1,0)</f>
        <v>1</v>
      </c>
      <c r="AZ6" s="1">
        <f>IF(AND(Таблица5[[#This Row],[1&amp;2]],Таблица4[[#This Row],[Морозильник]]),1,0)</f>
        <v>0</v>
      </c>
      <c r="BA6" s="1">
        <f>IF(AND(Таблица5[[#This Row],[2&amp;3]],Таблица4[[#This Row],[Ноутбук]]),1,0)</f>
        <v>0</v>
      </c>
      <c r="BB6" s="1">
        <f>IF(AND(Таблица5[[#This Row],[2&amp;3]],Таблица4[[#This Row],[Микроволновая печь]]),1,0)</f>
        <v>0</v>
      </c>
      <c r="BC6" s="1">
        <f>IF(AND(Таблица5[[#This Row],[2&amp;3]],Таблица4[[#This Row],[Холодильник]]),1,0)</f>
        <v>0</v>
      </c>
      <c r="BD6" s="1">
        <f>IF(AND(Таблица5[[#This Row],[2&amp;3]],Таблица4[[#This Row],[Морозильник]]),1,0)</f>
        <v>0</v>
      </c>
      <c r="BE6" s="1">
        <f>IF(AND(Таблица5[[#This Row],[3&amp;5]],Таблица4[[#This Row],[Микроволновая печь]]),1,0)</f>
        <v>0</v>
      </c>
      <c r="BF6" s="1">
        <f>IF(AND(Таблица5[[#This Row],[3&amp;5]],Таблица4[[#This Row],[Холодильник]]),1,0)</f>
        <v>0</v>
      </c>
      <c r="BG6" s="1">
        <f>IF(AND(Таблица5[[#This Row],[3&amp;5]],Таблица4[[#This Row],[Морозильник]]),1,0)</f>
        <v>0</v>
      </c>
      <c r="BH6" s="1">
        <f>IF(AND(Таблица5[[#This Row],[5&amp;6]],Таблица4[[#This Row],[Холодильник]]),1,0)</f>
        <v>0</v>
      </c>
      <c r="BI6" s="1">
        <f>IF(AND(Таблица5[[#This Row],[5&amp;6]],Таблица4[[#This Row],[Морозильник]]),1,0)</f>
        <v>0</v>
      </c>
      <c r="BK6" s="1">
        <f>IF(AND(Таблица6[[#This Row],[1&amp;2&amp;5]],Таблица4[[#This Row],[Микроволновая печь]]),1,0)</f>
        <v>0</v>
      </c>
    </row>
    <row r="7" spans="1:63" x14ac:dyDescent="0.25">
      <c r="A7" s="3" t="s">
        <v>7</v>
      </c>
      <c r="B7" s="1" t="s">
        <v>2</v>
      </c>
      <c r="C7" s="3" t="s">
        <v>8</v>
      </c>
      <c r="D7" s="1" t="s">
        <v>0</v>
      </c>
      <c r="E7" s="1"/>
      <c r="G7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1</v>
      </c>
      <c r="H7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0</v>
      </c>
      <c r="I7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1</v>
      </c>
      <c r="J7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0</v>
      </c>
      <c r="K7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0</v>
      </c>
      <c r="L7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0</v>
      </c>
      <c r="M7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0</v>
      </c>
      <c r="N7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1</v>
      </c>
      <c r="O7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1</v>
      </c>
      <c r="P7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7" s="5">
        <f>SUM(Таблица4[[#This Row],[Стиральная машина]:[Чайник]])</f>
        <v>4</v>
      </c>
      <c r="S7" s="1">
        <f>IF(AND(Таблица4[[#This Row],[Стиральная машина]]=1,Таблица4[[#This Row],[Сушильная машина]]=1),1,0)</f>
        <v>0</v>
      </c>
      <c r="T7" s="1">
        <f>IF(AND(Таблица4[[#This Row],[Стиральная машина]]=1,Таблица4[[#This Row],[Духовой шкаф]]=1),1,0)</f>
        <v>1</v>
      </c>
      <c r="U7" s="1">
        <f>IF(AND(Таблица4[[#This Row],[Стиральная машина]]=1,Таблица4[[#This Row],[Телевизор]]=1),1,0)</f>
        <v>0</v>
      </c>
      <c r="V7" s="1">
        <f>IF(AND(Таблица4[[#This Row],[Стиральная машина]]=1,Таблица4[[#This Row],[Ноутбук]]=1),1,0)</f>
        <v>0</v>
      </c>
      <c r="W7" s="1">
        <f>IF(AND(Таблица4[[#This Row],[Стиральная машина]]=1,Таблица4[[#This Row],[Микроволновая печь]]=1),1,0)</f>
        <v>0</v>
      </c>
      <c r="X7" s="1">
        <f>IF(AND(Таблица4[[#This Row],[Стиральная машина]]=1,Таблица4[[#This Row],[Холодильник]]=1),1,0)</f>
        <v>0</v>
      </c>
      <c r="Y7" s="1">
        <f>IF(AND(Таблица4[[#This Row],[Стиральная машина]]=1,Таблица4[[#This Row],[Морозильник]]=1),1,0)</f>
        <v>1</v>
      </c>
      <c r="Z7" s="1">
        <f>IF(AND(Таблица4[[#This Row],[Сушильная машина]]=1,Таблица4[[#This Row],[Духовой шкаф]]=1),1,0)</f>
        <v>0</v>
      </c>
      <c r="AA7" s="1">
        <f>IF(AND(Таблица4[[#This Row],[Сушильная машина]]=1,Таблица4[[#This Row],[Телевизор]]=1),1,0)</f>
        <v>0</v>
      </c>
      <c r="AB7" s="1">
        <f>IF(AND(Таблица4[[#This Row],[Сушильная машина]]=1,Таблица4[[#This Row],[Ноутбук]]=1),1,0)</f>
        <v>0</v>
      </c>
      <c r="AC7" s="1">
        <f>IF(AND(Таблица4[[#This Row],[Сушильная машина]]=1,Таблица4[[#This Row],[Микроволновая печь]]=1),1,0)</f>
        <v>0</v>
      </c>
      <c r="AD7" s="1">
        <f>IF(AND(Таблица4[[#This Row],[Сушильная машина]]=1,Таблица4[[#This Row],[Холодильник]]=1),1,0)</f>
        <v>0</v>
      </c>
      <c r="AE7" s="1">
        <f>IF(AND(Таблица4[[#This Row],[Сушильная машина]]=1,Таблица4[[#This Row],[Морозильник]]=1),1,0)</f>
        <v>0</v>
      </c>
      <c r="AF7" s="1">
        <f>IF(AND(Таблица4[[#This Row],[Духовой шкаф]]=1,Таблица4[[#This Row],[Телевизор]]=1),1,0)</f>
        <v>0</v>
      </c>
      <c r="AG7" s="1">
        <f>IF(AND(Таблица4[[#This Row],[Духовой шкаф]]=1,Таблица4[[#This Row],[Ноутбук]]=1),1,0)</f>
        <v>0</v>
      </c>
      <c r="AH7" s="1">
        <f>IF(AND(Таблица4[[#This Row],[Духовой шкаф]]=1,Таблица4[[#This Row],[Микроволновая печь]]=1),1,0)</f>
        <v>0</v>
      </c>
      <c r="AI7" s="1">
        <f>IF(AND(Таблица4[[#This Row],[Духовой шкаф]]=1,Таблица4[[#This Row],[Холодильник]]=1),1,0)</f>
        <v>0</v>
      </c>
      <c r="AJ7" s="1">
        <f>IF(AND(Таблица4[[#This Row],[Духовой шкаф]]=1,Таблица4[[#This Row],[Морозильник]]=1),1,0)</f>
        <v>1</v>
      </c>
      <c r="AK7" s="1">
        <f>IF(AND(Таблица4[[#This Row],[Телевизор]]=1,Таблица4[[#This Row],[Ноутбук]]=1),1,0)</f>
        <v>0</v>
      </c>
      <c r="AL7" s="1">
        <f>IF(AND(Таблица4[[#This Row],[Телевизор]]=1,Таблица4[[#This Row],[Микроволновая печь]]=1),1,0)</f>
        <v>0</v>
      </c>
      <c r="AM7" s="1">
        <f>IF(AND(Таблица4[[#This Row],[Телевизор]]=1,Таблица4[[#This Row],[Холодильник]]=1),1,0)</f>
        <v>0</v>
      </c>
      <c r="AN7" s="1">
        <f>IF(AND(Таблица4[[#This Row],[Телевизор]]=1,Таблица4[[#This Row],[Морозильник]]=1),1,0)</f>
        <v>0</v>
      </c>
      <c r="AO7" s="1">
        <f>IF(AND(Таблица4[[#This Row],[Ноутбук]]=1,Таблица4[[#This Row],[Микроволновая печь]]=1),1,0)</f>
        <v>0</v>
      </c>
      <c r="AP7" s="1">
        <f>IF(AND(Таблица4[[#This Row],[Ноутбук]]=1,Таблица4[[#This Row],[Холодильник]]=1),1,0)</f>
        <v>0</v>
      </c>
      <c r="AQ7" s="1">
        <f>IF(AND(Таблица4[[#This Row],[Ноутбук]]=1,Таблица4[[#This Row],[Морозильник]]=1),1,0)</f>
        <v>0</v>
      </c>
      <c r="AR7" s="1">
        <f>IF(AND(Таблица4[[#This Row],[Микроволновая печь]]=1,Таблица4[[#This Row],[Холодильник]]=1),1,0)</f>
        <v>0</v>
      </c>
      <c r="AS7" s="1">
        <f>IF(AND(Таблица4[[#This Row],[Микроволновая печь]]=1,Таблица4[[#This Row],[Морозильник]]=1),1,0)</f>
        <v>0</v>
      </c>
      <c r="AT7" s="1">
        <f>IF(AND(Таблица4[[#This Row],[Холодильник]]=1,Таблица4[[#This Row],[Морозильник]]=1),1,0)</f>
        <v>0</v>
      </c>
      <c r="AV7" s="1">
        <f>IF(AND(Таблица5[[#This Row],[1&amp;2]],Таблица4[[#This Row],[Духовой шкаф]]),1,0)</f>
        <v>0</v>
      </c>
      <c r="AW7" s="1">
        <f>IF(AND(Таблица5[[#This Row],[1&amp;2]],Таблица4[[#This Row],[Ноутбук]]),1,0)</f>
        <v>0</v>
      </c>
      <c r="AX7" s="1">
        <f>IF(AND(Таблица5[[#This Row],[1&amp;2]],Таблица4[[#This Row],[Микроволновая печь]]),1,0)</f>
        <v>0</v>
      </c>
      <c r="AY7" s="1">
        <f>IF(AND(Таблица5[[#This Row],[1&amp;2]],Таблица4[[#This Row],[Холодильник]]),1,0)</f>
        <v>0</v>
      </c>
      <c r="AZ7" s="1">
        <f>IF(AND(Таблица5[[#This Row],[1&amp;2]],Таблица4[[#This Row],[Морозильник]]),1,0)</f>
        <v>0</v>
      </c>
      <c r="BA7" s="1">
        <f>IF(AND(Таблица5[[#This Row],[2&amp;3]],Таблица4[[#This Row],[Ноутбук]]),1,0)</f>
        <v>0</v>
      </c>
      <c r="BB7" s="1">
        <f>IF(AND(Таблица5[[#This Row],[2&amp;3]],Таблица4[[#This Row],[Микроволновая печь]]),1,0)</f>
        <v>0</v>
      </c>
      <c r="BC7" s="1">
        <f>IF(AND(Таблица5[[#This Row],[2&amp;3]],Таблица4[[#This Row],[Холодильник]]),1,0)</f>
        <v>0</v>
      </c>
      <c r="BD7" s="1">
        <f>IF(AND(Таблица5[[#This Row],[2&amp;3]],Таблица4[[#This Row],[Морозильник]]),1,0)</f>
        <v>0</v>
      </c>
      <c r="BE7" s="1">
        <f>IF(AND(Таблица5[[#This Row],[3&amp;5]],Таблица4[[#This Row],[Микроволновая печь]]),1,0)</f>
        <v>0</v>
      </c>
      <c r="BF7" s="1">
        <f>IF(AND(Таблица5[[#This Row],[3&amp;5]],Таблица4[[#This Row],[Холодильник]]),1,0)</f>
        <v>0</v>
      </c>
      <c r="BG7" s="1">
        <f>IF(AND(Таблица5[[#This Row],[3&amp;5]],Таблица4[[#This Row],[Морозильник]]),1,0)</f>
        <v>0</v>
      </c>
      <c r="BH7" s="1">
        <f>IF(AND(Таблица5[[#This Row],[5&amp;6]],Таблица4[[#This Row],[Холодильник]]),1,0)</f>
        <v>0</v>
      </c>
      <c r="BI7" s="1">
        <f>IF(AND(Таблица5[[#This Row],[5&amp;6]],Таблица4[[#This Row],[Морозильник]]),1,0)</f>
        <v>0</v>
      </c>
      <c r="BK7" s="1">
        <f>IF(AND(Таблица6[[#This Row],[1&amp;2&amp;5]],Таблица4[[#This Row],[Микроволновая печь]]),1,0)</f>
        <v>0</v>
      </c>
    </row>
    <row r="8" spans="1:63" x14ac:dyDescent="0.25">
      <c r="A8" s="1" t="s">
        <v>0</v>
      </c>
      <c r="B8" s="1" t="s">
        <v>1</v>
      </c>
      <c r="C8" s="1" t="s">
        <v>4</v>
      </c>
      <c r="D8" s="1" t="s">
        <v>5</v>
      </c>
      <c r="E8" s="3" t="s">
        <v>9</v>
      </c>
      <c r="G8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1</v>
      </c>
      <c r="H8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1</v>
      </c>
      <c r="I8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0</v>
      </c>
      <c r="J8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0</v>
      </c>
      <c r="K8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1</v>
      </c>
      <c r="L8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1</v>
      </c>
      <c r="M8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0</v>
      </c>
      <c r="N8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0</v>
      </c>
      <c r="O8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8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1</v>
      </c>
      <c r="Q8" s="5">
        <f>SUM(Таблица4[[#This Row],[Стиральная машина]:[Чайник]])</f>
        <v>5</v>
      </c>
      <c r="S8" s="1">
        <f>IF(AND(Таблица4[[#This Row],[Стиральная машина]]=1,Таблица4[[#This Row],[Сушильная машина]]=1),1,0)</f>
        <v>1</v>
      </c>
      <c r="T8" s="1">
        <f>IF(AND(Таблица4[[#This Row],[Стиральная машина]]=1,Таблица4[[#This Row],[Духовой шкаф]]=1),1,0)</f>
        <v>0</v>
      </c>
      <c r="U8" s="1">
        <f>IF(AND(Таблица4[[#This Row],[Стиральная машина]]=1,Таблица4[[#This Row],[Телевизор]]=1),1,0)</f>
        <v>0</v>
      </c>
      <c r="V8" s="1">
        <f>IF(AND(Таблица4[[#This Row],[Стиральная машина]]=1,Таблица4[[#This Row],[Ноутбук]]=1),1,0)</f>
        <v>1</v>
      </c>
      <c r="W8" s="1">
        <f>IF(AND(Таблица4[[#This Row],[Стиральная машина]]=1,Таблица4[[#This Row],[Микроволновая печь]]=1),1,0)</f>
        <v>1</v>
      </c>
      <c r="X8" s="1">
        <f>IF(AND(Таблица4[[#This Row],[Стиральная машина]]=1,Таблица4[[#This Row],[Холодильник]]=1),1,0)</f>
        <v>0</v>
      </c>
      <c r="Y8" s="1">
        <f>IF(AND(Таблица4[[#This Row],[Стиральная машина]]=1,Таблица4[[#This Row],[Морозильник]]=1),1,0)</f>
        <v>0</v>
      </c>
      <c r="Z8" s="1">
        <f>IF(AND(Таблица4[[#This Row],[Сушильная машина]]=1,Таблица4[[#This Row],[Духовой шкаф]]=1),1,0)</f>
        <v>0</v>
      </c>
      <c r="AA8" s="1">
        <f>IF(AND(Таблица4[[#This Row],[Сушильная машина]]=1,Таблица4[[#This Row],[Телевизор]]=1),1,0)</f>
        <v>0</v>
      </c>
      <c r="AB8" s="1">
        <f>IF(AND(Таблица4[[#This Row],[Сушильная машина]]=1,Таблица4[[#This Row],[Ноутбук]]=1),1,0)</f>
        <v>1</v>
      </c>
      <c r="AC8" s="1">
        <f>IF(AND(Таблица4[[#This Row],[Сушильная машина]]=1,Таблица4[[#This Row],[Микроволновая печь]]=1),1,0)</f>
        <v>1</v>
      </c>
      <c r="AD8" s="1">
        <f>IF(AND(Таблица4[[#This Row],[Сушильная машина]]=1,Таблица4[[#This Row],[Холодильник]]=1),1,0)</f>
        <v>0</v>
      </c>
      <c r="AE8" s="1">
        <f>IF(AND(Таблица4[[#This Row],[Сушильная машина]]=1,Таблица4[[#This Row],[Морозильник]]=1),1,0)</f>
        <v>0</v>
      </c>
      <c r="AF8" s="1">
        <f>IF(AND(Таблица4[[#This Row],[Духовой шкаф]]=1,Таблица4[[#This Row],[Телевизор]]=1),1,0)</f>
        <v>0</v>
      </c>
      <c r="AG8" s="1">
        <f>IF(AND(Таблица4[[#This Row],[Духовой шкаф]]=1,Таблица4[[#This Row],[Ноутбук]]=1),1,0)</f>
        <v>0</v>
      </c>
      <c r="AH8" s="1">
        <f>IF(AND(Таблица4[[#This Row],[Духовой шкаф]]=1,Таблица4[[#This Row],[Микроволновая печь]]=1),1,0)</f>
        <v>0</v>
      </c>
      <c r="AI8" s="1">
        <f>IF(AND(Таблица4[[#This Row],[Духовой шкаф]]=1,Таблица4[[#This Row],[Холодильник]]=1),1,0)</f>
        <v>0</v>
      </c>
      <c r="AJ8" s="1">
        <f>IF(AND(Таблица4[[#This Row],[Духовой шкаф]]=1,Таблица4[[#This Row],[Морозильник]]=1),1,0)</f>
        <v>0</v>
      </c>
      <c r="AK8" s="1">
        <f>IF(AND(Таблица4[[#This Row],[Телевизор]]=1,Таблица4[[#This Row],[Ноутбук]]=1),1,0)</f>
        <v>0</v>
      </c>
      <c r="AL8" s="1">
        <f>IF(AND(Таблица4[[#This Row],[Телевизор]]=1,Таблица4[[#This Row],[Микроволновая печь]]=1),1,0)</f>
        <v>0</v>
      </c>
      <c r="AM8" s="1">
        <f>IF(AND(Таблица4[[#This Row],[Телевизор]]=1,Таблица4[[#This Row],[Холодильник]]=1),1,0)</f>
        <v>0</v>
      </c>
      <c r="AN8" s="1">
        <f>IF(AND(Таблица4[[#This Row],[Телевизор]]=1,Таблица4[[#This Row],[Морозильник]]=1),1,0)</f>
        <v>0</v>
      </c>
      <c r="AO8" s="1">
        <f>IF(AND(Таблица4[[#This Row],[Ноутбук]]=1,Таблица4[[#This Row],[Микроволновая печь]]=1),1,0)</f>
        <v>1</v>
      </c>
      <c r="AP8" s="1">
        <f>IF(AND(Таблица4[[#This Row],[Ноутбук]]=1,Таблица4[[#This Row],[Холодильник]]=1),1,0)</f>
        <v>0</v>
      </c>
      <c r="AQ8" s="1">
        <f>IF(AND(Таблица4[[#This Row],[Ноутбук]]=1,Таблица4[[#This Row],[Морозильник]]=1),1,0)</f>
        <v>0</v>
      </c>
      <c r="AR8" s="1">
        <f>IF(AND(Таблица4[[#This Row],[Микроволновая печь]]=1,Таблица4[[#This Row],[Холодильник]]=1),1,0)</f>
        <v>0</v>
      </c>
      <c r="AS8" s="1">
        <f>IF(AND(Таблица4[[#This Row],[Микроволновая печь]]=1,Таблица4[[#This Row],[Морозильник]]=1),1,0)</f>
        <v>0</v>
      </c>
      <c r="AT8" s="1">
        <f>IF(AND(Таблица4[[#This Row],[Холодильник]]=1,Таблица4[[#This Row],[Морозильник]]=1),1,0)</f>
        <v>0</v>
      </c>
      <c r="AV8" s="1">
        <f>IF(AND(Таблица5[[#This Row],[1&amp;2]],Таблица4[[#This Row],[Духовой шкаф]]),1,0)</f>
        <v>0</v>
      </c>
      <c r="AW8" s="1">
        <f>IF(AND(Таблица5[[#This Row],[1&amp;2]],Таблица4[[#This Row],[Ноутбук]]),1,0)</f>
        <v>1</v>
      </c>
      <c r="AX8" s="1">
        <f>IF(AND(Таблица5[[#This Row],[1&amp;2]],Таблица4[[#This Row],[Микроволновая печь]]),1,0)</f>
        <v>1</v>
      </c>
      <c r="AY8" s="1">
        <f>IF(AND(Таблица5[[#This Row],[1&amp;2]],Таблица4[[#This Row],[Холодильник]]),1,0)</f>
        <v>0</v>
      </c>
      <c r="AZ8" s="1">
        <f>IF(AND(Таблица5[[#This Row],[1&amp;2]],Таблица4[[#This Row],[Морозильник]]),1,0)</f>
        <v>0</v>
      </c>
      <c r="BA8" s="1">
        <f>IF(AND(Таблица5[[#This Row],[2&amp;3]],Таблица4[[#This Row],[Ноутбук]]),1,0)</f>
        <v>0</v>
      </c>
      <c r="BB8" s="1">
        <f>IF(AND(Таблица5[[#This Row],[2&amp;3]],Таблица4[[#This Row],[Микроволновая печь]]),1,0)</f>
        <v>0</v>
      </c>
      <c r="BC8" s="1">
        <f>IF(AND(Таблица5[[#This Row],[2&amp;3]],Таблица4[[#This Row],[Холодильник]]),1,0)</f>
        <v>0</v>
      </c>
      <c r="BD8" s="1">
        <f>IF(AND(Таблица5[[#This Row],[2&amp;3]],Таблица4[[#This Row],[Морозильник]]),1,0)</f>
        <v>0</v>
      </c>
      <c r="BE8" s="1">
        <f>IF(AND(Таблица5[[#This Row],[3&amp;5]],Таблица4[[#This Row],[Микроволновая печь]]),1,0)</f>
        <v>0</v>
      </c>
      <c r="BF8" s="1">
        <f>IF(AND(Таблица5[[#This Row],[3&amp;5]],Таблица4[[#This Row],[Холодильник]]),1,0)</f>
        <v>0</v>
      </c>
      <c r="BG8" s="1">
        <f>IF(AND(Таблица5[[#This Row],[3&amp;5]],Таблица4[[#This Row],[Морозильник]]),1,0)</f>
        <v>0</v>
      </c>
      <c r="BH8" s="1">
        <f>IF(AND(Таблица5[[#This Row],[5&amp;6]],Таблица4[[#This Row],[Холодильник]]),1,0)</f>
        <v>0</v>
      </c>
      <c r="BI8" s="1">
        <f>IF(AND(Таблица5[[#This Row],[5&amp;6]],Таблица4[[#This Row],[Морозильник]]),1,0)</f>
        <v>0</v>
      </c>
      <c r="BK8" s="1">
        <f>IF(AND(Таблица6[[#This Row],[1&amp;2&amp;5]],Таблица4[[#This Row],[Микроволновая печь]]),1,0)</f>
        <v>1</v>
      </c>
    </row>
    <row r="9" spans="1:63" x14ac:dyDescent="0.25">
      <c r="A9" s="1" t="s">
        <v>9</v>
      </c>
      <c r="B9" s="1" t="s">
        <v>7</v>
      </c>
      <c r="C9" s="1" t="s">
        <v>8</v>
      </c>
      <c r="D9" s="1" t="s">
        <v>2</v>
      </c>
      <c r="E9" s="1"/>
      <c r="G9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0</v>
      </c>
      <c r="H9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0</v>
      </c>
      <c r="I9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1</v>
      </c>
      <c r="J9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0</v>
      </c>
      <c r="K9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0</v>
      </c>
      <c r="L9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0</v>
      </c>
      <c r="M9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0</v>
      </c>
      <c r="N9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1</v>
      </c>
      <c r="O9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1</v>
      </c>
      <c r="P9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1</v>
      </c>
      <c r="Q9" s="5">
        <f>SUM(Таблица4[[#This Row],[Стиральная машина]:[Чайник]])</f>
        <v>4</v>
      </c>
      <c r="S9" s="1">
        <f>IF(AND(Таблица4[[#This Row],[Стиральная машина]]=1,Таблица4[[#This Row],[Сушильная машина]]=1),1,0)</f>
        <v>0</v>
      </c>
      <c r="T9" s="1">
        <f>IF(AND(Таблица4[[#This Row],[Стиральная машина]]=1,Таблица4[[#This Row],[Духовой шкаф]]=1),1,0)</f>
        <v>0</v>
      </c>
      <c r="U9" s="1">
        <f>IF(AND(Таблица4[[#This Row],[Стиральная машина]]=1,Таблица4[[#This Row],[Телевизор]]=1),1,0)</f>
        <v>0</v>
      </c>
      <c r="V9" s="1">
        <f>IF(AND(Таблица4[[#This Row],[Стиральная машина]]=1,Таблица4[[#This Row],[Ноутбук]]=1),1,0)</f>
        <v>0</v>
      </c>
      <c r="W9" s="1">
        <f>IF(AND(Таблица4[[#This Row],[Стиральная машина]]=1,Таблица4[[#This Row],[Микроволновая печь]]=1),1,0)</f>
        <v>0</v>
      </c>
      <c r="X9" s="1">
        <f>IF(AND(Таблица4[[#This Row],[Стиральная машина]]=1,Таблица4[[#This Row],[Холодильник]]=1),1,0)</f>
        <v>0</v>
      </c>
      <c r="Y9" s="1">
        <f>IF(AND(Таблица4[[#This Row],[Стиральная машина]]=1,Таблица4[[#This Row],[Морозильник]]=1),1,0)</f>
        <v>0</v>
      </c>
      <c r="Z9" s="1">
        <f>IF(AND(Таблица4[[#This Row],[Сушильная машина]]=1,Таблица4[[#This Row],[Духовой шкаф]]=1),1,0)</f>
        <v>0</v>
      </c>
      <c r="AA9" s="1">
        <f>IF(AND(Таблица4[[#This Row],[Сушильная машина]]=1,Таблица4[[#This Row],[Телевизор]]=1),1,0)</f>
        <v>0</v>
      </c>
      <c r="AB9" s="1">
        <f>IF(AND(Таблица4[[#This Row],[Сушильная машина]]=1,Таблица4[[#This Row],[Ноутбук]]=1),1,0)</f>
        <v>0</v>
      </c>
      <c r="AC9" s="1">
        <f>IF(AND(Таблица4[[#This Row],[Сушильная машина]]=1,Таблица4[[#This Row],[Микроволновая печь]]=1),1,0)</f>
        <v>0</v>
      </c>
      <c r="AD9" s="1">
        <f>IF(AND(Таблица4[[#This Row],[Сушильная машина]]=1,Таблица4[[#This Row],[Холодильник]]=1),1,0)</f>
        <v>0</v>
      </c>
      <c r="AE9" s="1">
        <f>IF(AND(Таблица4[[#This Row],[Сушильная машина]]=1,Таблица4[[#This Row],[Морозильник]]=1),1,0)</f>
        <v>0</v>
      </c>
      <c r="AF9" s="1">
        <f>IF(AND(Таблица4[[#This Row],[Духовой шкаф]]=1,Таблица4[[#This Row],[Телевизор]]=1),1,0)</f>
        <v>0</v>
      </c>
      <c r="AG9" s="1">
        <f>IF(AND(Таблица4[[#This Row],[Духовой шкаф]]=1,Таблица4[[#This Row],[Ноутбук]]=1),1,0)</f>
        <v>0</v>
      </c>
      <c r="AH9" s="1">
        <f>IF(AND(Таблица4[[#This Row],[Духовой шкаф]]=1,Таблица4[[#This Row],[Микроволновая печь]]=1),1,0)</f>
        <v>0</v>
      </c>
      <c r="AI9" s="1">
        <f>IF(AND(Таблица4[[#This Row],[Духовой шкаф]]=1,Таблица4[[#This Row],[Холодильник]]=1),1,0)</f>
        <v>0</v>
      </c>
      <c r="AJ9" s="1">
        <f>IF(AND(Таблица4[[#This Row],[Духовой шкаф]]=1,Таблица4[[#This Row],[Морозильник]]=1),1,0)</f>
        <v>1</v>
      </c>
      <c r="AK9" s="1">
        <f>IF(AND(Таблица4[[#This Row],[Телевизор]]=1,Таблица4[[#This Row],[Ноутбук]]=1),1,0)</f>
        <v>0</v>
      </c>
      <c r="AL9" s="1">
        <f>IF(AND(Таблица4[[#This Row],[Телевизор]]=1,Таблица4[[#This Row],[Микроволновая печь]]=1),1,0)</f>
        <v>0</v>
      </c>
      <c r="AM9" s="1">
        <f>IF(AND(Таблица4[[#This Row],[Телевизор]]=1,Таблица4[[#This Row],[Холодильник]]=1),1,0)</f>
        <v>0</v>
      </c>
      <c r="AN9" s="1">
        <f>IF(AND(Таблица4[[#This Row],[Телевизор]]=1,Таблица4[[#This Row],[Морозильник]]=1),1,0)</f>
        <v>0</v>
      </c>
      <c r="AO9" s="1">
        <f>IF(AND(Таблица4[[#This Row],[Ноутбук]]=1,Таблица4[[#This Row],[Микроволновая печь]]=1),1,0)</f>
        <v>0</v>
      </c>
      <c r="AP9" s="1">
        <f>IF(AND(Таблица4[[#This Row],[Ноутбук]]=1,Таблица4[[#This Row],[Холодильник]]=1),1,0)</f>
        <v>0</v>
      </c>
      <c r="AQ9" s="1">
        <f>IF(AND(Таблица4[[#This Row],[Ноутбук]]=1,Таблица4[[#This Row],[Морозильник]]=1),1,0)</f>
        <v>0</v>
      </c>
      <c r="AR9" s="1">
        <f>IF(AND(Таблица4[[#This Row],[Микроволновая печь]]=1,Таблица4[[#This Row],[Холодильник]]=1),1,0)</f>
        <v>0</v>
      </c>
      <c r="AS9" s="1">
        <f>IF(AND(Таблица4[[#This Row],[Микроволновая печь]]=1,Таблица4[[#This Row],[Морозильник]]=1),1,0)</f>
        <v>0</v>
      </c>
      <c r="AT9" s="1">
        <f>IF(AND(Таблица4[[#This Row],[Холодильник]]=1,Таблица4[[#This Row],[Морозильник]]=1),1,0)</f>
        <v>0</v>
      </c>
      <c r="AV9" s="1">
        <f>IF(AND(Таблица5[[#This Row],[1&amp;2]],Таблица4[[#This Row],[Духовой шкаф]]),1,0)</f>
        <v>0</v>
      </c>
      <c r="AW9" s="1">
        <f>IF(AND(Таблица5[[#This Row],[1&amp;2]],Таблица4[[#This Row],[Ноутбук]]),1,0)</f>
        <v>0</v>
      </c>
      <c r="AX9" s="1">
        <f>IF(AND(Таблица5[[#This Row],[1&amp;2]],Таблица4[[#This Row],[Микроволновая печь]]),1,0)</f>
        <v>0</v>
      </c>
      <c r="AY9" s="1">
        <f>IF(AND(Таблица5[[#This Row],[1&amp;2]],Таблица4[[#This Row],[Холодильник]]),1,0)</f>
        <v>0</v>
      </c>
      <c r="AZ9" s="1">
        <f>IF(AND(Таблица5[[#This Row],[1&amp;2]],Таблица4[[#This Row],[Морозильник]]),1,0)</f>
        <v>0</v>
      </c>
      <c r="BA9" s="1">
        <f>IF(AND(Таблица5[[#This Row],[2&amp;3]],Таблица4[[#This Row],[Ноутбук]]),1,0)</f>
        <v>0</v>
      </c>
      <c r="BB9" s="1">
        <f>IF(AND(Таблица5[[#This Row],[2&amp;3]],Таблица4[[#This Row],[Микроволновая печь]]),1,0)</f>
        <v>0</v>
      </c>
      <c r="BC9" s="1">
        <f>IF(AND(Таблица5[[#This Row],[2&amp;3]],Таблица4[[#This Row],[Холодильник]]),1,0)</f>
        <v>0</v>
      </c>
      <c r="BD9" s="1">
        <f>IF(AND(Таблица5[[#This Row],[2&amp;3]],Таблица4[[#This Row],[Морозильник]]),1,0)</f>
        <v>0</v>
      </c>
      <c r="BE9" s="1">
        <f>IF(AND(Таблица5[[#This Row],[3&amp;5]],Таблица4[[#This Row],[Микроволновая печь]]),1,0)</f>
        <v>0</v>
      </c>
      <c r="BF9" s="1">
        <f>IF(AND(Таблица5[[#This Row],[3&amp;5]],Таблица4[[#This Row],[Холодильник]]),1,0)</f>
        <v>0</v>
      </c>
      <c r="BG9" s="1">
        <f>IF(AND(Таблица5[[#This Row],[3&amp;5]],Таблица4[[#This Row],[Морозильник]]),1,0)</f>
        <v>0</v>
      </c>
      <c r="BH9" s="1">
        <f>IF(AND(Таблица5[[#This Row],[5&amp;6]],Таблица4[[#This Row],[Холодильник]]),1,0)</f>
        <v>0</v>
      </c>
      <c r="BI9" s="1">
        <f>IF(AND(Таблица5[[#This Row],[5&amp;6]],Таблица4[[#This Row],[Морозильник]]),1,0)</f>
        <v>0</v>
      </c>
      <c r="BK9" s="1">
        <f>IF(AND(Таблица6[[#This Row],[1&amp;2&amp;5]],Таблица4[[#This Row],[Микроволновая печь]]),1,0)</f>
        <v>0</v>
      </c>
    </row>
    <row r="10" spans="1:63" x14ac:dyDescent="0.25">
      <c r="A10" s="1" t="s">
        <v>7</v>
      </c>
      <c r="B10" s="1" t="s">
        <v>2</v>
      </c>
      <c r="C10" s="1" t="s">
        <v>0</v>
      </c>
      <c r="D10" s="1" t="s">
        <v>1</v>
      </c>
      <c r="E10" s="1" t="s">
        <v>4</v>
      </c>
      <c r="G10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1</v>
      </c>
      <c r="H10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1</v>
      </c>
      <c r="I10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1</v>
      </c>
      <c r="J10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0</v>
      </c>
      <c r="K10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1</v>
      </c>
      <c r="L10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0</v>
      </c>
      <c r="M10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0</v>
      </c>
      <c r="N10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1</v>
      </c>
      <c r="O10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10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10" s="5">
        <f>SUM(Таблица4[[#This Row],[Стиральная машина]:[Чайник]])</f>
        <v>5</v>
      </c>
      <c r="S10" s="1">
        <f>IF(AND(Таблица4[[#This Row],[Стиральная машина]]=1,Таблица4[[#This Row],[Сушильная машина]]=1),1,0)</f>
        <v>1</v>
      </c>
      <c r="T10" s="1">
        <f>IF(AND(Таблица4[[#This Row],[Стиральная машина]]=1,Таблица4[[#This Row],[Духовой шкаф]]=1),1,0)</f>
        <v>1</v>
      </c>
      <c r="U10" s="1">
        <f>IF(AND(Таблица4[[#This Row],[Стиральная машина]]=1,Таблица4[[#This Row],[Телевизор]]=1),1,0)</f>
        <v>0</v>
      </c>
      <c r="V10" s="1">
        <f>IF(AND(Таблица4[[#This Row],[Стиральная машина]]=1,Таблица4[[#This Row],[Ноутбук]]=1),1,0)</f>
        <v>1</v>
      </c>
      <c r="W10" s="1">
        <f>IF(AND(Таблица4[[#This Row],[Стиральная машина]]=1,Таблица4[[#This Row],[Микроволновая печь]]=1),1,0)</f>
        <v>0</v>
      </c>
      <c r="X10" s="1">
        <f>IF(AND(Таблица4[[#This Row],[Стиральная машина]]=1,Таблица4[[#This Row],[Холодильник]]=1),1,0)</f>
        <v>0</v>
      </c>
      <c r="Y10" s="1">
        <f>IF(AND(Таблица4[[#This Row],[Стиральная машина]]=1,Таблица4[[#This Row],[Морозильник]]=1),1,0)</f>
        <v>1</v>
      </c>
      <c r="Z10" s="1">
        <f>IF(AND(Таблица4[[#This Row],[Сушильная машина]]=1,Таблица4[[#This Row],[Духовой шкаф]]=1),1,0)</f>
        <v>1</v>
      </c>
      <c r="AA10" s="1">
        <f>IF(AND(Таблица4[[#This Row],[Сушильная машина]]=1,Таблица4[[#This Row],[Телевизор]]=1),1,0)</f>
        <v>0</v>
      </c>
      <c r="AB10" s="1">
        <f>IF(AND(Таблица4[[#This Row],[Сушильная машина]]=1,Таблица4[[#This Row],[Ноутбук]]=1),1,0)</f>
        <v>1</v>
      </c>
      <c r="AC10" s="1">
        <f>IF(AND(Таблица4[[#This Row],[Сушильная машина]]=1,Таблица4[[#This Row],[Микроволновая печь]]=1),1,0)</f>
        <v>0</v>
      </c>
      <c r="AD10" s="1">
        <f>IF(AND(Таблица4[[#This Row],[Сушильная машина]]=1,Таблица4[[#This Row],[Холодильник]]=1),1,0)</f>
        <v>0</v>
      </c>
      <c r="AE10" s="1">
        <f>IF(AND(Таблица4[[#This Row],[Сушильная машина]]=1,Таблица4[[#This Row],[Морозильник]]=1),1,0)</f>
        <v>1</v>
      </c>
      <c r="AF10" s="1">
        <f>IF(AND(Таблица4[[#This Row],[Духовой шкаф]]=1,Таблица4[[#This Row],[Телевизор]]=1),1,0)</f>
        <v>0</v>
      </c>
      <c r="AG10" s="1">
        <f>IF(AND(Таблица4[[#This Row],[Духовой шкаф]]=1,Таблица4[[#This Row],[Ноутбук]]=1),1,0)</f>
        <v>1</v>
      </c>
      <c r="AH10" s="1">
        <f>IF(AND(Таблица4[[#This Row],[Духовой шкаф]]=1,Таблица4[[#This Row],[Микроволновая печь]]=1),1,0)</f>
        <v>0</v>
      </c>
      <c r="AI10" s="1">
        <f>IF(AND(Таблица4[[#This Row],[Духовой шкаф]]=1,Таблица4[[#This Row],[Холодильник]]=1),1,0)</f>
        <v>0</v>
      </c>
      <c r="AJ10" s="1">
        <f>IF(AND(Таблица4[[#This Row],[Духовой шкаф]]=1,Таблица4[[#This Row],[Морозильник]]=1),1,0)</f>
        <v>1</v>
      </c>
      <c r="AK10" s="1">
        <f>IF(AND(Таблица4[[#This Row],[Телевизор]]=1,Таблица4[[#This Row],[Ноутбук]]=1),1,0)</f>
        <v>0</v>
      </c>
      <c r="AL10" s="1">
        <f>IF(AND(Таблица4[[#This Row],[Телевизор]]=1,Таблица4[[#This Row],[Микроволновая печь]]=1),1,0)</f>
        <v>0</v>
      </c>
      <c r="AM10" s="1">
        <f>IF(AND(Таблица4[[#This Row],[Телевизор]]=1,Таблица4[[#This Row],[Холодильник]]=1),1,0)</f>
        <v>0</v>
      </c>
      <c r="AN10" s="1">
        <f>IF(AND(Таблица4[[#This Row],[Телевизор]]=1,Таблица4[[#This Row],[Морозильник]]=1),1,0)</f>
        <v>0</v>
      </c>
      <c r="AO10" s="1">
        <f>IF(AND(Таблица4[[#This Row],[Ноутбук]]=1,Таблица4[[#This Row],[Микроволновая печь]]=1),1,0)</f>
        <v>0</v>
      </c>
      <c r="AP10" s="1">
        <f>IF(AND(Таблица4[[#This Row],[Ноутбук]]=1,Таблица4[[#This Row],[Холодильник]]=1),1,0)</f>
        <v>0</v>
      </c>
      <c r="AQ10" s="1">
        <f>IF(AND(Таблица4[[#This Row],[Ноутбук]]=1,Таблица4[[#This Row],[Морозильник]]=1),1,0)</f>
        <v>1</v>
      </c>
      <c r="AR10" s="1">
        <f>IF(AND(Таблица4[[#This Row],[Микроволновая печь]]=1,Таблица4[[#This Row],[Холодильник]]=1),1,0)</f>
        <v>0</v>
      </c>
      <c r="AS10" s="1">
        <f>IF(AND(Таблица4[[#This Row],[Микроволновая печь]]=1,Таблица4[[#This Row],[Морозильник]]=1),1,0)</f>
        <v>0</v>
      </c>
      <c r="AT10" s="1">
        <f>IF(AND(Таблица4[[#This Row],[Холодильник]]=1,Таблица4[[#This Row],[Морозильник]]=1),1,0)</f>
        <v>0</v>
      </c>
      <c r="AV10" s="1">
        <f>IF(AND(Таблица5[[#This Row],[1&amp;2]],Таблица4[[#This Row],[Духовой шкаф]]),1,0)</f>
        <v>1</v>
      </c>
      <c r="AW10" s="1">
        <f>IF(AND(Таблица5[[#This Row],[1&amp;2]],Таблица4[[#This Row],[Ноутбук]]),1,0)</f>
        <v>1</v>
      </c>
      <c r="AX10" s="1">
        <f>IF(AND(Таблица5[[#This Row],[1&amp;2]],Таблица4[[#This Row],[Микроволновая печь]]),1,0)</f>
        <v>0</v>
      </c>
      <c r="AY10" s="1">
        <f>IF(AND(Таблица5[[#This Row],[1&amp;2]],Таблица4[[#This Row],[Холодильник]]),1,0)</f>
        <v>0</v>
      </c>
      <c r="AZ10" s="1">
        <f>IF(AND(Таблица5[[#This Row],[1&amp;2]],Таблица4[[#This Row],[Морозильник]]),1,0)</f>
        <v>1</v>
      </c>
      <c r="BA10" s="1">
        <f>IF(AND(Таблица5[[#This Row],[2&amp;3]],Таблица4[[#This Row],[Ноутбук]]),1,0)</f>
        <v>1</v>
      </c>
      <c r="BB10" s="1">
        <f>IF(AND(Таблица5[[#This Row],[2&amp;3]],Таблица4[[#This Row],[Микроволновая печь]]),1,0)</f>
        <v>0</v>
      </c>
      <c r="BC10" s="1">
        <f>IF(AND(Таблица5[[#This Row],[2&amp;3]],Таблица4[[#This Row],[Холодильник]]),1,0)</f>
        <v>0</v>
      </c>
      <c r="BD10" s="1">
        <f>IF(AND(Таблица5[[#This Row],[2&amp;3]],Таблица4[[#This Row],[Морозильник]]),1,0)</f>
        <v>1</v>
      </c>
      <c r="BE10" s="1">
        <f>IF(AND(Таблица5[[#This Row],[3&amp;5]],Таблица4[[#This Row],[Микроволновая печь]]),1,0)</f>
        <v>0</v>
      </c>
      <c r="BF10" s="1">
        <f>IF(AND(Таблица5[[#This Row],[3&amp;5]],Таблица4[[#This Row],[Холодильник]]),1,0)</f>
        <v>0</v>
      </c>
      <c r="BG10" s="1">
        <f>IF(AND(Таблица5[[#This Row],[3&amp;5]],Таблица4[[#This Row],[Морозильник]]),1,0)</f>
        <v>1</v>
      </c>
      <c r="BH10" s="1">
        <f>IF(AND(Таблица5[[#This Row],[5&amp;6]],Таблица4[[#This Row],[Холодильник]]),1,0)</f>
        <v>0</v>
      </c>
      <c r="BI10" s="1">
        <f>IF(AND(Таблица5[[#This Row],[5&amp;6]],Таблица4[[#This Row],[Морозильник]]),1,0)</f>
        <v>0</v>
      </c>
      <c r="BK10" s="1">
        <f>IF(AND(Таблица6[[#This Row],[1&amp;2&amp;5]],Таблица4[[#This Row],[Микроволновая печь]]),1,0)</f>
        <v>0</v>
      </c>
    </row>
    <row r="11" spans="1:63" x14ac:dyDescent="0.25">
      <c r="A11" s="1" t="s">
        <v>0</v>
      </c>
      <c r="B11" s="1" t="s">
        <v>1</v>
      </c>
      <c r="C11" s="1" t="s">
        <v>3</v>
      </c>
      <c r="D11" s="1"/>
      <c r="E11" s="1"/>
      <c r="G11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1</v>
      </c>
      <c r="H11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1</v>
      </c>
      <c r="I11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0</v>
      </c>
      <c r="J11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1</v>
      </c>
      <c r="K11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0</v>
      </c>
      <c r="L11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0</v>
      </c>
      <c r="M11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0</v>
      </c>
      <c r="N11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0</v>
      </c>
      <c r="O11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11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11" s="5">
        <f>SUM(Таблица4[[#This Row],[Стиральная машина]:[Чайник]])</f>
        <v>3</v>
      </c>
      <c r="S11" s="1">
        <f>IF(AND(Таблица4[[#This Row],[Стиральная машина]]=1,Таблица4[[#This Row],[Сушильная машина]]=1),1,0)</f>
        <v>1</v>
      </c>
      <c r="T11" s="1">
        <f>IF(AND(Таблица4[[#This Row],[Стиральная машина]]=1,Таблица4[[#This Row],[Духовой шкаф]]=1),1,0)</f>
        <v>0</v>
      </c>
      <c r="U11" s="1">
        <f>IF(AND(Таблица4[[#This Row],[Стиральная машина]]=1,Таблица4[[#This Row],[Телевизор]]=1),1,0)</f>
        <v>1</v>
      </c>
      <c r="V11" s="1">
        <f>IF(AND(Таблица4[[#This Row],[Стиральная машина]]=1,Таблица4[[#This Row],[Ноутбук]]=1),1,0)</f>
        <v>0</v>
      </c>
      <c r="W11" s="1">
        <f>IF(AND(Таблица4[[#This Row],[Стиральная машина]]=1,Таблица4[[#This Row],[Микроволновая печь]]=1),1,0)</f>
        <v>0</v>
      </c>
      <c r="X11" s="1">
        <f>IF(AND(Таблица4[[#This Row],[Стиральная машина]]=1,Таблица4[[#This Row],[Холодильник]]=1),1,0)</f>
        <v>0</v>
      </c>
      <c r="Y11" s="1">
        <f>IF(AND(Таблица4[[#This Row],[Стиральная машина]]=1,Таблица4[[#This Row],[Морозильник]]=1),1,0)</f>
        <v>0</v>
      </c>
      <c r="Z11" s="1">
        <f>IF(AND(Таблица4[[#This Row],[Сушильная машина]]=1,Таблица4[[#This Row],[Духовой шкаф]]=1),1,0)</f>
        <v>0</v>
      </c>
      <c r="AA11" s="1">
        <f>IF(AND(Таблица4[[#This Row],[Сушильная машина]]=1,Таблица4[[#This Row],[Телевизор]]=1),1,0)</f>
        <v>1</v>
      </c>
      <c r="AB11" s="1">
        <f>IF(AND(Таблица4[[#This Row],[Сушильная машина]]=1,Таблица4[[#This Row],[Ноутбук]]=1),1,0)</f>
        <v>0</v>
      </c>
      <c r="AC11" s="1">
        <f>IF(AND(Таблица4[[#This Row],[Сушильная машина]]=1,Таблица4[[#This Row],[Микроволновая печь]]=1),1,0)</f>
        <v>0</v>
      </c>
      <c r="AD11" s="1">
        <f>IF(AND(Таблица4[[#This Row],[Сушильная машина]]=1,Таблица4[[#This Row],[Холодильник]]=1),1,0)</f>
        <v>0</v>
      </c>
      <c r="AE11" s="1">
        <f>IF(AND(Таблица4[[#This Row],[Сушильная машина]]=1,Таблица4[[#This Row],[Морозильник]]=1),1,0)</f>
        <v>0</v>
      </c>
      <c r="AF11" s="1">
        <f>IF(AND(Таблица4[[#This Row],[Духовой шкаф]]=1,Таблица4[[#This Row],[Телевизор]]=1),1,0)</f>
        <v>0</v>
      </c>
      <c r="AG11" s="1">
        <f>IF(AND(Таблица4[[#This Row],[Духовой шкаф]]=1,Таблица4[[#This Row],[Ноутбук]]=1),1,0)</f>
        <v>0</v>
      </c>
      <c r="AH11" s="1">
        <f>IF(AND(Таблица4[[#This Row],[Духовой шкаф]]=1,Таблица4[[#This Row],[Микроволновая печь]]=1),1,0)</f>
        <v>0</v>
      </c>
      <c r="AI11" s="1">
        <f>IF(AND(Таблица4[[#This Row],[Духовой шкаф]]=1,Таблица4[[#This Row],[Холодильник]]=1),1,0)</f>
        <v>0</v>
      </c>
      <c r="AJ11" s="1">
        <f>IF(AND(Таблица4[[#This Row],[Духовой шкаф]]=1,Таблица4[[#This Row],[Морозильник]]=1),1,0)</f>
        <v>0</v>
      </c>
      <c r="AK11" s="1">
        <f>IF(AND(Таблица4[[#This Row],[Телевизор]]=1,Таблица4[[#This Row],[Ноутбук]]=1),1,0)</f>
        <v>0</v>
      </c>
      <c r="AL11" s="1">
        <f>IF(AND(Таблица4[[#This Row],[Телевизор]]=1,Таблица4[[#This Row],[Микроволновая печь]]=1),1,0)</f>
        <v>0</v>
      </c>
      <c r="AM11" s="1">
        <f>IF(AND(Таблица4[[#This Row],[Телевизор]]=1,Таблица4[[#This Row],[Холодильник]]=1),1,0)</f>
        <v>0</v>
      </c>
      <c r="AN11" s="1">
        <f>IF(AND(Таблица4[[#This Row],[Телевизор]]=1,Таблица4[[#This Row],[Морозильник]]=1),1,0)</f>
        <v>0</v>
      </c>
      <c r="AO11" s="1">
        <f>IF(AND(Таблица4[[#This Row],[Ноутбук]]=1,Таблица4[[#This Row],[Микроволновая печь]]=1),1,0)</f>
        <v>0</v>
      </c>
      <c r="AP11" s="1">
        <f>IF(AND(Таблица4[[#This Row],[Ноутбук]]=1,Таблица4[[#This Row],[Холодильник]]=1),1,0)</f>
        <v>0</v>
      </c>
      <c r="AQ11" s="1">
        <f>IF(AND(Таблица4[[#This Row],[Ноутбук]]=1,Таблица4[[#This Row],[Морозильник]]=1),1,0)</f>
        <v>0</v>
      </c>
      <c r="AR11" s="1">
        <f>IF(AND(Таблица4[[#This Row],[Микроволновая печь]]=1,Таблица4[[#This Row],[Холодильник]]=1),1,0)</f>
        <v>0</v>
      </c>
      <c r="AS11" s="1">
        <f>IF(AND(Таблица4[[#This Row],[Микроволновая печь]]=1,Таблица4[[#This Row],[Морозильник]]=1),1,0)</f>
        <v>0</v>
      </c>
      <c r="AT11" s="1">
        <f>IF(AND(Таблица4[[#This Row],[Холодильник]]=1,Таблица4[[#This Row],[Морозильник]]=1),1,0)</f>
        <v>0</v>
      </c>
      <c r="AV11" s="1">
        <f>IF(AND(Таблица5[[#This Row],[1&amp;2]],Таблица4[[#This Row],[Духовой шкаф]]),1,0)</f>
        <v>0</v>
      </c>
      <c r="AW11" s="1">
        <f>IF(AND(Таблица5[[#This Row],[1&amp;2]],Таблица4[[#This Row],[Ноутбук]]),1,0)</f>
        <v>0</v>
      </c>
      <c r="AX11" s="1">
        <f>IF(AND(Таблица5[[#This Row],[1&amp;2]],Таблица4[[#This Row],[Микроволновая печь]]),1,0)</f>
        <v>0</v>
      </c>
      <c r="AY11" s="1">
        <f>IF(AND(Таблица5[[#This Row],[1&amp;2]],Таблица4[[#This Row],[Холодильник]]),1,0)</f>
        <v>0</v>
      </c>
      <c r="AZ11" s="1">
        <f>IF(AND(Таблица5[[#This Row],[1&amp;2]],Таблица4[[#This Row],[Морозильник]]),1,0)</f>
        <v>0</v>
      </c>
      <c r="BA11" s="1">
        <f>IF(AND(Таблица5[[#This Row],[2&amp;3]],Таблица4[[#This Row],[Ноутбук]]),1,0)</f>
        <v>0</v>
      </c>
      <c r="BB11" s="1">
        <f>IF(AND(Таблица5[[#This Row],[2&amp;3]],Таблица4[[#This Row],[Микроволновая печь]]),1,0)</f>
        <v>0</v>
      </c>
      <c r="BC11" s="1">
        <f>IF(AND(Таблица5[[#This Row],[2&amp;3]],Таблица4[[#This Row],[Холодильник]]),1,0)</f>
        <v>0</v>
      </c>
      <c r="BD11" s="1">
        <f>IF(AND(Таблица5[[#This Row],[2&amp;3]],Таблица4[[#This Row],[Морозильник]]),1,0)</f>
        <v>0</v>
      </c>
      <c r="BE11" s="1">
        <f>IF(AND(Таблица5[[#This Row],[3&amp;5]],Таблица4[[#This Row],[Микроволновая печь]]),1,0)</f>
        <v>0</v>
      </c>
      <c r="BF11" s="1">
        <f>IF(AND(Таблица5[[#This Row],[3&amp;5]],Таблица4[[#This Row],[Холодильник]]),1,0)</f>
        <v>0</v>
      </c>
      <c r="BG11" s="1">
        <f>IF(AND(Таблица5[[#This Row],[3&amp;5]],Таблица4[[#This Row],[Морозильник]]),1,0)</f>
        <v>0</v>
      </c>
      <c r="BH11" s="1">
        <f>IF(AND(Таблица5[[#This Row],[5&amp;6]],Таблица4[[#This Row],[Холодильник]]),1,0)</f>
        <v>0</v>
      </c>
      <c r="BI11" s="1">
        <f>IF(AND(Таблица5[[#This Row],[5&amp;6]],Таблица4[[#This Row],[Морозильник]]),1,0)</f>
        <v>0</v>
      </c>
      <c r="BK11" s="1">
        <f>IF(AND(Таблица6[[#This Row],[1&amp;2&amp;5]],Таблица4[[#This Row],[Микроволновая печь]]),1,0)</f>
        <v>0</v>
      </c>
    </row>
    <row r="12" spans="1:63" x14ac:dyDescent="0.25">
      <c r="A12" s="1" t="s">
        <v>4</v>
      </c>
      <c r="B12" s="1" t="s">
        <v>5</v>
      </c>
      <c r="C12" s="1" t="s">
        <v>6</v>
      </c>
      <c r="D12" s="1" t="s">
        <v>1</v>
      </c>
      <c r="E12" s="1"/>
      <c r="G12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0</v>
      </c>
      <c r="H12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1</v>
      </c>
      <c r="I12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0</v>
      </c>
      <c r="J12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0</v>
      </c>
      <c r="K12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1</v>
      </c>
      <c r="L12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1</v>
      </c>
      <c r="M12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1</v>
      </c>
      <c r="N12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0</v>
      </c>
      <c r="O12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12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12" s="5">
        <f>SUM(Таблица4[[#This Row],[Стиральная машина]:[Чайник]])</f>
        <v>4</v>
      </c>
      <c r="S12" s="1">
        <f>IF(AND(Таблица4[[#This Row],[Стиральная машина]]=1,Таблица4[[#This Row],[Сушильная машина]]=1),1,0)</f>
        <v>0</v>
      </c>
      <c r="T12" s="1">
        <f>IF(AND(Таблица4[[#This Row],[Стиральная машина]]=1,Таблица4[[#This Row],[Духовой шкаф]]=1),1,0)</f>
        <v>0</v>
      </c>
      <c r="U12" s="1">
        <f>IF(AND(Таблица4[[#This Row],[Стиральная машина]]=1,Таблица4[[#This Row],[Телевизор]]=1),1,0)</f>
        <v>0</v>
      </c>
      <c r="V12" s="1">
        <f>IF(AND(Таблица4[[#This Row],[Стиральная машина]]=1,Таблица4[[#This Row],[Ноутбук]]=1),1,0)</f>
        <v>0</v>
      </c>
      <c r="W12" s="1">
        <f>IF(AND(Таблица4[[#This Row],[Стиральная машина]]=1,Таблица4[[#This Row],[Микроволновая печь]]=1),1,0)</f>
        <v>0</v>
      </c>
      <c r="X12" s="1">
        <f>IF(AND(Таблица4[[#This Row],[Стиральная машина]]=1,Таблица4[[#This Row],[Холодильник]]=1),1,0)</f>
        <v>0</v>
      </c>
      <c r="Y12" s="1">
        <f>IF(AND(Таблица4[[#This Row],[Стиральная машина]]=1,Таблица4[[#This Row],[Морозильник]]=1),1,0)</f>
        <v>0</v>
      </c>
      <c r="Z12" s="1">
        <f>IF(AND(Таблица4[[#This Row],[Сушильная машина]]=1,Таблица4[[#This Row],[Духовой шкаф]]=1),1,0)</f>
        <v>0</v>
      </c>
      <c r="AA12" s="1">
        <f>IF(AND(Таблица4[[#This Row],[Сушильная машина]]=1,Таблица4[[#This Row],[Телевизор]]=1),1,0)</f>
        <v>0</v>
      </c>
      <c r="AB12" s="1">
        <f>IF(AND(Таблица4[[#This Row],[Сушильная машина]]=1,Таблица4[[#This Row],[Ноутбук]]=1),1,0)</f>
        <v>1</v>
      </c>
      <c r="AC12" s="1">
        <f>IF(AND(Таблица4[[#This Row],[Сушильная машина]]=1,Таблица4[[#This Row],[Микроволновая печь]]=1),1,0)</f>
        <v>1</v>
      </c>
      <c r="AD12" s="1">
        <f>IF(AND(Таблица4[[#This Row],[Сушильная машина]]=1,Таблица4[[#This Row],[Холодильник]]=1),1,0)</f>
        <v>1</v>
      </c>
      <c r="AE12" s="1">
        <f>IF(AND(Таблица4[[#This Row],[Сушильная машина]]=1,Таблица4[[#This Row],[Морозильник]]=1),1,0)</f>
        <v>0</v>
      </c>
      <c r="AF12" s="1">
        <f>IF(AND(Таблица4[[#This Row],[Духовой шкаф]]=1,Таблица4[[#This Row],[Телевизор]]=1),1,0)</f>
        <v>0</v>
      </c>
      <c r="AG12" s="1">
        <f>IF(AND(Таблица4[[#This Row],[Духовой шкаф]]=1,Таблица4[[#This Row],[Ноутбук]]=1),1,0)</f>
        <v>0</v>
      </c>
      <c r="AH12" s="1">
        <f>IF(AND(Таблица4[[#This Row],[Духовой шкаф]]=1,Таблица4[[#This Row],[Микроволновая печь]]=1),1,0)</f>
        <v>0</v>
      </c>
      <c r="AI12" s="1">
        <f>IF(AND(Таблица4[[#This Row],[Духовой шкаф]]=1,Таблица4[[#This Row],[Холодильник]]=1),1,0)</f>
        <v>0</v>
      </c>
      <c r="AJ12" s="1">
        <f>IF(AND(Таблица4[[#This Row],[Духовой шкаф]]=1,Таблица4[[#This Row],[Морозильник]]=1),1,0)</f>
        <v>0</v>
      </c>
      <c r="AK12" s="1">
        <f>IF(AND(Таблица4[[#This Row],[Телевизор]]=1,Таблица4[[#This Row],[Ноутбук]]=1),1,0)</f>
        <v>0</v>
      </c>
      <c r="AL12" s="1">
        <f>IF(AND(Таблица4[[#This Row],[Телевизор]]=1,Таблица4[[#This Row],[Микроволновая печь]]=1),1,0)</f>
        <v>0</v>
      </c>
      <c r="AM12" s="1">
        <f>IF(AND(Таблица4[[#This Row],[Телевизор]]=1,Таблица4[[#This Row],[Холодильник]]=1),1,0)</f>
        <v>0</v>
      </c>
      <c r="AN12" s="1">
        <f>IF(AND(Таблица4[[#This Row],[Телевизор]]=1,Таблица4[[#This Row],[Морозильник]]=1),1,0)</f>
        <v>0</v>
      </c>
      <c r="AO12" s="1">
        <f>IF(AND(Таблица4[[#This Row],[Ноутбук]]=1,Таблица4[[#This Row],[Микроволновая печь]]=1),1,0)</f>
        <v>1</v>
      </c>
      <c r="AP12" s="1">
        <f>IF(AND(Таблица4[[#This Row],[Ноутбук]]=1,Таблица4[[#This Row],[Холодильник]]=1),1,0)</f>
        <v>1</v>
      </c>
      <c r="AQ12" s="1">
        <f>IF(AND(Таблица4[[#This Row],[Ноутбук]]=1,Таблица4[[#This Row],[Морозильник]]=1),1,0)</f>
        <v>0</v>
      </c>
      <c r="AR12" s="1">
        <f>IF(AND(Таблица4[[#This Row],[Микроволновая печь]]=1,Таблица4[[#This Row],[Холодильник]]=1),1,0)</f>
        <v>1</v>
      </c>
      <c r="AS12" s="1">
        <f>IF(AND(Таблица4[[#This Row],[Микроволновая печь]]=1,Таблица4[[#This Row],[Морозильник]]=1),1,0)</f>
        <v>0</v>
      </c>
      <c r="AT12" s="1">
        <f>IF(AND(Таблица4[[#This Row],[Холодильник]]=1,Таблица4[[#This Row],[Морозильник]]=1),1,0)</f>
        <v>0</v>
      </c>
      <c r="AV12" s="1">
        <f>IF(AND(Таблица5[[#This Row],[1&amp;2]],Таблица4[[#This Row],[Духовой шкаф]]),1,0)</f>
        <v>0</v>
      </c>
      <c r="AW12" s="1">
        <f>IF(AND(Таблица5[[#This Row],[1&amp;2]],Таблица4[[#This Row],[Ноутбук]]),1,0)</f>
        <v>0</v>
      </c>
      <c r="AX12" s="1">
        <f>IF(AND(Таблица5[[#This Row],[1&amp;2]],Таблица4[[#This Row],[Микроволновая печь]]),1,0)</f>
        <v>0</v>
      </c>
      <c r="AY12" s="1">
        <f>IF(AND(Таблица5[[#This Row],[1&amp;2]],Таблица4[[#This Row],[Холодильник]]),1,0)</f>
        <v>0</v>
      </c>
      <c r="AZ12" s="1">
        <f>IF(AND(Таблица5[[#This Row],[1&amp;2]],Таблица4[[#This Row],[Морозильник]]),1,0)</f>
        <v>0</v>
      </c>
      <c r="BA12" s="1">
        <f>IF(AND(Таблица5[[#This Row],[2&amp;3]],Таблица4[[#This Row],[Ноутбук]]),1,0)</f>
        <v>0</v>
      </c>
      <c r="BB12" s="1">
        <f>IF(AND(Таблица5[[#This Row],[2&amp;3]],Таблица4[[#This Row],[Микроволновая печь]]),1,0)</f>
        <v>0</v>
      </c>
      <c r="BC12" s="1">
        <f>IF(AND(Таблица5[[#This Row],[2&amp;3]],Таблица4[[#This Row],[Холодильник]]),1,0)</f>
        <v>0</v>
      </c>
      <c r="BD12" s="1">
        <f>IF(AND(Таблица5[[#This Row],[2&amp;3]],Таблица4[[#This Row],[Морозильник]]),1,0)</f>
        <v>0</v>
      </c>
      <c r="BE12" s="1">
        <f>IF(AND(Таблица5[[#This Row],[3&amp;5]],Таблица4[[#This Row],[Микроволновая печь]]),1,0)</f>
        <v>0</v>
      </c>
      <c r="BF12" s="1">
        <f>IF(AND(Таблица5[[#This Row],[3&amp;5]],Таблица4[[#This Row],[Холодильник]]),1,0)</f>
        <v>0</v>
      </c>
      <c r="BG12" s="1">
        <f>IF(AND(Таблица5[[#This Row],[3&amp;5]],Таблица4[[#This Row],[Морозильник]]),1,0)</f>
        <v>0</v>
      </c>
      <c r="BH12" s="1">
        <f>IF(AND(Таблица5[[#This Row],[5&amp;6]],Таблица4[[#This Row],[Холодильник]]),1,0)</f>
        <v>1</v>
      </c>
      <c r="BI12" s="1">
        <f>IF(AND(Таблица5[[#This Row],[5&amp;6]],Таблица4[[#This Row],[Морозильник]]),1,0)</f>
        <v>0</v>
      </c>
      <c r="BK12" s="1">
        <f>IF(AND(Таблица6[[#This Row],[1&amp;2&amp;5]],Таблица4[[#This Row],[Микроволновая печь]]),1,0)</f>
        <v>0</v>
      </c>
    </row>
    <row r="13" spans="1:63" x14ac:dyDescent="0.25">
      <c r="A13" s="1" t="s">
        <v>1</v>
      </c>
      <c r="B13" s="1" t="s">
        <v>0</v>
      </c>
      <c r="C13" s="1" t="s">
        <v>4</v>
      </c>
      <c r="D13" s="1" t="s">
        <v>6</v>
      </c>
      <c r="E13" s="1" t="s">
        <v>9</v>
      </c>
      <c r="G13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1</v>
      </c>
      <c r="H13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1</v>
      </c>
      <c r="I13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0</v>
      </c>
      <c r="J13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0</v>
      </c>
      <c r="K13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1</v>
      </c>
      <c r="L13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0</v>
      </c>
      <c r="M13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1</v>
      </c>
      <c r="N13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0</v>
      </c>
      <c r="O13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13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1</v>
      </c>
      <c r="Q13" s="5">
        <f>SUM(Таблица4[[#This Row],[Стиральная машина]:[Чайник]])</f>
        <v>5</v>
      </c>
      <c r="S13" s="1">
        <f>IF(AND(Таблица4[[#This Row],[Стиральная машина]]=1,Таблица4[[#This Row],[Сушильная машина]]=1),1,0)</f>
        <v>1</v>
      </c>
      <c r="T13" s="1">
        <f>IF(AND(Таблица4[[#This Row],[Стиральная машина]]=1,Таблица4[[#This Row],[Духовой шкаф]]=1),1,0)</f>
        <v>0</v>
      </c>
      <c r="U13" s="1">
        <f>IF(AND(Таблица4[[#This Row],[Стиральная машина]]=1,Таблица4[[#This Row],[Телевизор]]=1),1,0)</f>
        <v>0</v>
      </c>
      <c r="V13" s="1">
        <f>IF(AND(Таблица4[[#This Row],[Стиральная машина]]=1,Таблица4[[#This Row],[Ноутбук]]=1),1,0)</f>
        <v>1</v>
      </c>
      <c r="W13" s="1">
        <f>IF(AND(Таблица4[[#This Row],[Стиральная машина]]=1,Таблица4[[#This Row],[Микроволновая печь]]=1),1,0)</f>
        <v>0</v>
      </c>
      <c r="X13" s="1">
        <f>IF(AND(Таблица4[[#This Row],[Стиральная машина]]=1,Таблица4[[#This Row],[Холодильник]]=1),1,0)</f>
        <v>1</v>
      </c>
      <c r="Y13" s="1">
        <f>IF(AND(Таблица4[[#This Row],[Стиральная машина]]=1,Таблица4[[#This Row],[Морозильник]]=1),1,0)</f>
        <v>0</v>
      </c>
      <c r="Z13" s="1">
        <f>IF(AND(Таблица4[[#This Row],[Сушильная машина]]=1,Таблица4[[#This Row],[Духовой шкаф]]=1),1,0)</f>
        <v>0</v>
      </c>
      <c r="AA13" s="1">
        <f>IF(AND(Таблица4[[#This Row],[Сушильная машина]]=1,Таблица4[[#This Row],[Телевизор]]=1),1,0)</f>
        <v>0</v>
      </c>
      <c r="AB13" s="1">
        <f>IF(AND(Таблица4[[#This Row],[Сушильная машина]]=1,Таблица4[[#This Row],[Ноутбук]]=1),1,0)</f>
        <v>1</v>
      </c>
      <c r="AC13" s="1">
        <f>IF(AND(Таблица4[[#This Row],[Сушильная машина]]=1,Таблица4[[#This Row],[Микроволновая печь]]=1),1,0)</f>
        <v>0</v>
      </c>
      <c r="AD13" s="1">
        <f>IF(AND(Таблица4[[#This Row],[Сушильная машина]]=1,Таблица4[[#This Row],[Холодильник]]=1),1,0)</f>
        <v>1</v>
      </c>
      <c r="AE13" s="1">
        <f>IF(AND(Таблица4[[#This Row],[Сушильная машина]]=1,Таблица4[[#This Row],[Морозильник]]=1),1,0)</f>
        <v>0</v>
      </c>
      <c r="AF13" s="1">
        <f>IF(AND(Таблица4[[#This Row],[Духовой шкаф]]=1,Таблица4[[#This Row],[Телевизор]]=1),1,0)</f>
        <v>0</v>
      </c>
      <c r="AG13" s="1">
        <f>IF(AND(Таблица4[[#This Row],[Духовой шкаф]]=1,Таблица4[[#This Row],[Ноутбук]]=1),1,0)</f>
        <v>0</v>
      </c>
      <c r="AH13" s="1">
        <f>IF(AND(Таблица4[[#This Row],[Духовой шкаф]]=1,Таблица4[[#This Row],[Микроволновая печь]]=1),1,0)</f>
        <v>0</v>
      </c>
      <c r="AI13" s="1">
        <f>IF(AND(Таблица4[[#This Row],[Духовой шкаф]]=1,Таблица4[[#This Row],[Холодильник]]=1),1,0)</f>
        <v>0</v>
      </c>
      <c r="AJ13" s="1">
        <f>IF(AND(Таблица4[[#This Row],[Духовой шкаф]]=1,Таблица4[[#This Row],[Морозильник]]=1),1,0)</f>
        <v>0</v>
      </c>
      <c r="AK13" s="1">
        <f>IF(AND(Таблица4[[#This Row],[Телевизор]]=1,Таблица4[[#This Row],[Ноутбук]]=1),1,0)</f>
        <v>0</v>
      </c>
      <c r="AL13" s="1">
        <f>IF(AND(Таблица4[[#This Row],[Телевизор]]=1,Таблица4[[#This Row],[Микроволновая печь]]=1),1,0)</f>
        <v>0</v>
      </c>
      <c r="AM13" s="1">
        <f>IF(AND(Таблица4[[#This Row],[Телевизор]]=1,Таблица4[[#This Row],[Холодильник]]=1),1,0)</f>
        <v>0</v>
      </c>
      <c r="AN13" s="1">
        <f>IF(AND(Таблица4[[#This Row],[Телевизор]]=1,Таблица4[[#This Row],[Морозильник]]=1),1,0)</f>
        <v>0</v>
      </c>
      <c r="AO13" s="1">
        <f>IF(AND(Таблица4[[#This Row],[Ноутбук]]=1,Таблица4[[#This Row],[Микроволновая печь]]=1),1,0)</f>
        <v>0</v>
      </c>
      <c r="AP13" s="1">
        <f>IF(AND(Таблица4[[#This Row],[Ноутбук]]=1,Таблица4[[#This Row],[Холодильник]]=1),1,0)</f>
        <v>1</v>
      </c>
      <c r="AQ13" s="1">
        <f>IF(AND(Таблица4[[#This Row],[Ноутбук]]=1,Таблица4[[#This Row],[Морозильник]]=1),1,0)</f>
        <v>0</v>
      </c>
      <c r="AR13" s="1">
        <f>IF(AND(Таблица4[[#This Row],[Микроволновая печь]]=1,Таблица4[[#This Row],[Холодильник]]=1),1,0)</f>
        <v>0</v>
      </c>
      <c r="AS13" s="1">
        <f>IF(AND(Таблица4[[#This Row],[Микроволновая печь]]=1,Таблица4[[#This Row],[Морозильник]]=1),1,0)</f>
        <v>0</v>
      </c>
      <c r="AT13" s="1">
        <f>IF(AND(Таблица4[[#This Row],[Холодильник]]=1,Таблица4[[#This Row],[Морозильник]]=1),1,0)</f>
        <v>0</v>
      </c>
      <c r="AV13" s="1">
        <f>IF(AND(Таблица5[[#This Row],[1&amp;2]],Таблица4[[#This Row],[Духовой шкаф]]),1,0)</f>
        <v>0</v>
      </c>
      <c r="AW13" s="1">
        <f>IF(AND(Таблица5[[#This Row],[1&amp;2]],Таблица4[[#This Row],[Ноутбук]]),1,0)</f>
        <v>1</v>
      </c>
      <c r="AX13" s="1">
        <f>IF(AND(Таблица5[[#This Row],[1&amp;2]],Таблица4[[#This Row],[Микроволновая печь]]),1,0)</f>
        <v>0</v>
      </c>
      <c r="AY13" s="1">
        <f>IF(AND(Таблица5[[#This Row],[1&amp;2]],Таблица4[[#This Row],[Холодильник]]),1,0)</f>
        <v>1</v>
      </c>
      <c r="AZ13" s="1">
        <f>IF(AND(Таблица5[[#This Row],[1&amp;2]],Таблица4[[#This Row],[Морозильник]]),1,0)</f>
        <v>0</v>
      </c>
      <c r="BA13" s="1">
        <f>IF(AND(Таблица5[[#This Row],[2&amp;3]],Таблица4[[#This Row],[Ноутбук]]),1,0)</f>
        <v>0</v>
      </c>
      <c r="BB13" s="1">
        <f>IF(AND(Таблица5[[#This Row],[2&amp;3]],Таблица4[[#This Row],[Микроволновая печь]]),1,0)</f>
        <v>0</v>
      </c>
      <c r="BC13" s="1">
        <f>IF(AND(Таблица5[[#This Row],[2&amp;3]],Таблица4[[#This Row],[Холодильник]]),1,0)</f>
        <v>0</v>
      </c>
      <c r="BD13" s="1">
        <f>IF(AND(Таблица5[[#This Row],[2&amp;3]],Таблица4[[#This Row],[Морозильник]]),1,0)</f>
        <v>0</v>
      </c>
      <c r="BE13" s="1">
        <f>IF(AND(Таблица5[[#This Row],[3&amp;5]],Таблица4[[#This Row],[Микроволновая печь]]),1,0)</f>
        <v>0</v>
      </c>
      <c r="BF13" s="1">
        <f>IF(AND(Таблица5[[#This Row],[3&amp;5]],Таблица4[[#This Row],[Холодильник]]),1,0)</f>
        <v>0</v>
      </c>
      <c r="BG13" s="1">
        <f>IF(AND(Таблица5[[#This Row],[3&amp;5]],Таблица4[[#This Row],[Морозильник]]),1,0)</f>
        <v>0</v>
      </c>
      <c r="BH13" s="1">
        <f>IF(AND(Таблица5[[#This Row],[5&amp;6]],Таблица4[[#This Row],[Холодильник]]),1,0)</f>
        <v>0</v>
      </c>
      <c r="BI13" s="1">
        <f>IF(AND(Таблица5[[#This Row],[5&amp;6]],Таблица4[[#This Row],[Морозильник]]),1,0)</f>
        <v>0</v>
      </c>
      <c r="BK13" s="1">
        <f>IF(AND(Таблица6[[#This Row],[1&amp;2&amp;5]],Таблица4[[#This Row],[Микроволновая печь]]),1,0)</f>
        <v>0</v>
      </c>
    </row>
    <row r="14" spans="1:63" x14ac:dyDescent="0.25">
      <c r="A14" s="1" t="s">
        <v>3</v>
      </c>
      <c r="B14" s="1" t="s">
        <v>0</v>
      </c>
      <c r="C14" s="1" t="s">
        <v>1</v>
      </c>
      <c r="D14" s="1" t="s">
        <v>4</v>
      </c>
      <c r="E14" s="1"/>
      <c r="G14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1</v>
      </c>
      <c r="H14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1</v>
      </c>
      <c r="I14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0</v>
      </c>
      <c r="J14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1</v>
      </c>
      <c r="K14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1</v>
      </c>
      <c r="L14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0</v>
      </c>
      <c r="M14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0</v>
      </c>
      <c r="N14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0</v>
      </c>
      <c r="O14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14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14" s="5">
        <f>SUM(Таблица4[[#This Row],[Стиральная машина]:[Чайник]])</f>
        <v>4</v>
      </c>
      <c r="S14" s="1">
        <f>IF(AND(Таблица4[[#This Row],[Стиральная машина]]=1,Таблица4[[#This Row],[Сушильная машина]]=1),1,0)</f>
        <v>1</v>
      </c>
      <c r="T14" s="1">
        <f>IF(AND(Таблица4[[#This Row],[Стиральная машина]]=1,Таблица4[[#This Row],[Духовой шкаф]]=1),1,0)</f>
        <v>0</v>
      </c>
      <c r="U14" s="1">
        <f>IF(AND(Таблица4[[#This Row],[Стиральная машина]]=1,Таблица4[[#This Row],[Телевизор]]=1),1,0)</f>
        <v>1</v>
      </c>
      <c r="V14" s="1">
        <f>IF(AND(Таблица4[[#This Row],[Стиральная машина]]=1,Таблица4[[#This Row],[Ноутбук]]=1),1,0)</f>
        <v>1</v>
      </c>
      <c r="W14" s="1">
        <f>IF(AND(Таблица4[[#This Row],[Стиральная машина]]=1,Таблица4[[#This Row],[Микроволновая печь]]=1),1,0)</f>
        <v>0</v>
      </c>
      <c r="X14" s="1">
        <f>IF(AND(Таблица4[[#This Row],[Стиральная машина]]=1,Таблица4[[#This Row],[Холодильник]]=1),1,0)</f>
        <v>0</v>
      </c>
      <c r="Y14" s="1">
        <f>IF(AND(Таблица4[[#This Row],[Стиральная машина]]=1,Таблица4[[#This Row],[Морозильник]]=1),1,0)</f>
        <v>0</v>
      </c>
      <c r="Z14" s="1">
        <f>IF(AND(Таблица4[[#This Row],[Сушильная машина]]=1,Таблица4[[#This Row],[Духовой шкаф]]=1),1,0)</f>
        <v>0</v>
      </c>
      <c r="AA14" s="1">
        <f>IF(AND(Таблица4[[#This Row],[Сушильная машина]]=1,Таблица4[[#This Row],[Телевизор]]=1),1,0)</f>
        <v>1</v>
      </c>
      <c r="AB14" s="1">
        <f>IF(AND(Таблица4[[#This Row],[Сушильная машина]]=1,Таблица4[[#This Row],[Ноутбук]]=1),1,0)</f>
        <v>1</v>
      </c>
      <c r="AC14" s="1">
        <f>IF(AND(Таблица4[[#This Row],[Сушильная машина]]=1,Таблица4[[#This Row],[Микроволновая печь]]=1),1,0)</f>
        <v>0</v>
      </c>
      <c r="AD14" s="1">
        <f>IF(AND(Таблица4[[#This Row],[Сушильная машина]]=1,Таблица4[[#This Row],[Холодильник]]=1),1,0)</f>
        <v>0</v>
      </c>
      <c r="AE14" s="1">
        <f>IF(AND(Таблица4[[#This Row],[Сушильная машина]]=1,Таблица4[[#This Row],[Морозильник]]=1),1,0)</f>
        <v>0</v>
      </c>
      <c r="AF14" s="1">
        <f>IF(AND(Таблица4[[#This Row],[Духовой шкаф]]=1,Таблица4[[#This Row],[Телевизор]]=1),1,0)</f>
        <v>0</v>
      </c>
      <c r="AG14" s="1">
        <f>IF(AND(Таблица4[[#This Row],[Духовой шкаф]]=1,Таблица4[[#This Row],[Ноутбук]]=1),1,0)</f>
        <v>0</v>
      </c>
      <c r="AH14" s="1">
        <f>IF(AND(Таблица4[[#This Row],[Духовой шкаф]]=1,Таблица4[[#This Row],[Микроволновая печь]]=1),1,0)</f>
        <v>0</v>
      </c>
      <c r="AI14" s="1">
        <f>IF(AND(Таблица4[[#This Row],[Духовой шкаф]]=1,Таблица4[[#This Row],[Холодильник]]=1),1,0)</f>
        <v>0</v>
      </c>
      <c r="AJ14" s="1">
        <f>IF(AND(Таблица4[[#This Row],[Духовой шкаф]]=1,Таблица4[[#This Row],[Морозильник]]=1),1,0)</f>
        <v>0</v>
      </c>
      <c r="AK14" s="1">
        <f>IF(AND(Таблица4[[#This Row],[Телевизор]]=1,Таблица4[[#This Row],[Ноутбук]]=1),1,0)</f>
        <v>1</v>
      </c>
      <c r="AL14" s="1">
        <f>IF(AND(Таблица4[[#This Row],[Телевизор]]=1,Таблица4[[#This Row],[Микроволновая печь]]=1),1,0)</f>
        <v>0</v>
      </c>
      <c r="AM14" s="1">
        <f>IF(AND(Таблица4[[#This Row],[Телевизор]]=1,Таблица4[[#This Row],[Холодильник]]=1),1,0)</f>
        <v>0</v>
      </c>
      <c r="AN14" s="1">
        <f>IF(AND(Таблица4[[#This Row],[Телевизор]]=1,Таблица4[[#This Row],[Морозильник]]=1),1,0)</f>
        <v>0</v>
      </c>
      <c r="AO14" s="1">
        <f>IF(AND(Таблица4[[#This Row],[Ноутбук]]=1,Таблица4[[#This Row],[Микроволновая печь]]=1),1,0)</f>
        <v>0</v>
      </c>
      <c r="AP14" s="1">
        <f>IF(AND(Таблица4[[#This Row],[Ноутбук]]=1,Таблица4[[#This Row],[Холодильник]]=1),1,0)</f>
        <v>0</v>
      </c>
      <c r="AQ14" s="1">
        <f>IF(AND(Таблица4[[#This Row],[Ноутбук]]=1,Таблица4[[#This Row],[Морозильник]]=1),1,0)</f>
        <v>0</v>
      </c>
      <c r="AR14" s="1">
        <f>IF(AND(Таблица4[[#This Row],[Микроволновая печь]]=1,Таблица4[[#This Row],[Холодильник]]=1),1,0)</f>
        <v>0</v>
      </c>
      <c r="AS14" s="1">
        <f>IF(AND(Таблица4[[#This Row],[Микроволновая печь]]=1,Таблица4[[#This Row],[Морозильник]]=1),1,0)</f>
        <v>0</v>
      </c>
      <c r="AT14" s="1">
        <f>IF(AND(Таблица4[[#This Row],[Холодильник]]=1,Таблица4[[#This Row],[Морозильник]]=1),1,0)</f>
        <v>0</v>
      </c>
      <c r="AV14" s="1">
        <f>IF(AND(Таблица5[[#This Row],[1&amp;2]],Таблица4[[#This Row],[Духовой шкаф]]),1,0)</f>
        <v>0</v>
      </c>
      <c r="AW14" s="1">
        <f>IF(AND(Таблица5[[#This Row],[1&amp;2]],Таблица4[[#This Row],[Ноутбук]]),1,0)</f>
        <v>1</v>
      </c>
      <c r="AX14" s="1">
        <f>IF(AND(Таблица5[[#This Row],[1&amp;2]],Таблица4[[#This Row],[Микроволновая печь]]),1,0)</f>
        <v>0</v>
      </c>
      <c r="AY14" s="1">
        <f>IF(AND(Таблица5[[#This Row],[1&amp;2]],Таблица4[[#This Row],[Холодильник]]),1,0)</f>
        <v>0</v>
      </c>
      <c r="AZ14" s="1">
        <f>IF(AND(Таблица5[[#This Row],[1&amp;2]],Таблица4[[#This Row],[Морозильник]]),1,0)</f>
        <v>0</v>
      </c>
      <c r="BA14" s="1">
        <f>IF(AND(Таблица5[[#This Row],[2&amp;3]],Таблица4[[#This Row],[Ноутбук]]),1,0)</f>
        <v>0</v>
      </c>
      <c r="BB14" s="1">
        <f>IF(AND(Таблица5[[#This Row],[2&amp;3]],Таблица4[[#This Row],[Микроволновая печь]]),1,0)</f>
        <v>0</v>
      </c>
      <c r="BC14" s="1">
        <f>IF(AND(Таблица5[[#This Row],[2&amp;3]],Таблица4[[#This Row],[Холодильник]]),1,0)</f>
        <v>0</v>
      </c>
      <c r="BD14" s="1">
        <f>IF(AND(Таблица5[[#This Row],[2&amp;3]],Таблица4[[#This Row],[Морозильник]]),1,0)</f>
        <v>0</v>
      </c>
      <c r="BE14" s="1">
        <f>IF(AND(Таблица5[[#This Row],[3&amp;5]],Таблица4[[#This Row],[Микроволновая печь]]),1,0)</f>
        <v>0</v>
      </c>
      <c r="BF14" s="1">
        <f>IF(AND(Таблица5[[#This Row],[3&amp;5]],Таблица4[[#This Row],[Холодильник]]),1,0)</f>
        <v>0</v>
      </c>
      <c r="BG14" s="1">
        <f>IF(AND(Таблица5[[#This Row],[3&amp;5]],Таблица4[[#This Row],[Морозильник]]),1,0)</f>
        <v>0</v>
      </c>
      <c r="BH14" s="1">
        <f>IF(AND(Таблица5[[#This Row],[5&amp;6]],Таблица4[[#This Row],[Холодильник]]),1,0)</f>
        <v>0</v>
      </c>
      <c r="BI14" s="1">
        <f>IF(AND(Таблица5[[#This Row],[5&amp;6]],Таблица4[[#This Row],[Морозильник]]),1,0)</f>
        <v>0</v>
      </c>
      <c r="BK14" s="1">
        <f>IF(AND(Таблица6[[#This Row],[1&amp;2&amp;5]],Таблица4[[#This Row],[Микроволновая печь]]),1,0)</f>
        <v>0</v>
      </c>
    </row>
    <row r="15" spans="1:63" x14ac:dyDescent="0.25">
      <c r="A15" s="1" t="s">
        <v>6</v>
      </c>
      <c r="B15" s="1" t="s">
        <v>1</v>
      </c>
      <c r="C15" s="1" t="s">
        <v>4</v>
      </c>
      <c r="D15" s="1" t="s">
        <v>0</v>
      </c>
      <c r="E15" s="1"/>
      <c r="G15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1</v>
      </c>
      <c r="H15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1</v>
      </c>
      <c r="I15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0</v>
      </c>
      <c r="J15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0</v>
      </c>
      <c r="K15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1</v>
      </c>
      <c r="L15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0</v>
      </c>
      <c r="M15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1</v>
      </c>
      <c r="N15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0</v>
      </c>
      <c r="O15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15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15" s="5">
        <f>SUM(Таблица4[[#This Row],[Стиральная машина]:[Чайник]])</f>
        <v>4</v>
      </c>
      <c r="S15" s="1">
        <f>IF(AND(Таблица4[[#This Row],[Стиральная машина]]=1,Таблица4[[#This Row],[Сушильная машина]]=1),1,0)</f>
        <v>1</v>
      </c>
      <c r="T15" s="1">
        <f>IF(AND(Таблица4[[#This Row],[Стиральная машина]]=1,Таблица4[[#This Row],[Духовой шкаф]]=1),1,0)</f>
        <v>0</v>
      </c>
      <c r="U15" s="1">
        <f>IF(AND(Таблица4[[#This Row],[Стиральная машина]]=1,Таблица4[[#This Row],[Телевизор]]=1),1,0)</f>
        <v>0</v>
      </c>
      <c r="V15" s="1">
        <f>IF(AND(Таблица4[[#This Row],[Стиральная машина]]=1,Таблица4[[#This Row],[Ноутбук]]=1),1,0)</f>
        <v>1</v>
      </c>
      <c r="W15" s="1">
        <f>IF(AND(Таблица4[[#This Row],[Стиральная машина]]=1,Таблица4[[#This Row],[Микроволновая печь]]=1),1,0)</f>
        <v>0</v>
      </c>
      <c r="X15" s="1">
        <f>IF(AND(Таблица4[[#This Row],[Стиральная машина]]=1,Таблица4[[#This Row],[Холодильник]]=1),1,0)</f>
        <v>1</v>
      </c>
      <c r="Y15" s="1">
        <f>IF(AND(Таблица4[[#This Row],[Стиральная машина]]=1,Таблица4[[#This Row],[Морозильник]]=1),1,0)</f>
        <v>0</v>
      </c>
      <c r="Z15" s="1">
        <f>IF(AND(Таблица4[[#This Row],[Сушильная машина]]=1,Таблица4[[#This Row],[Духовой шкаф]]=1),1,0)</f>
        <v>0</v>
      </c>
      <c r="AA15" s="1">
        <f>IF(AND(Таблица4[[#This Row],[Сушильная машина]]=1,Таблица4[[#This Row],[Телевизор]]=1),1,0)</f>
        <v>0</v>
      </c>
      <c r="AB15" s="1">
        <f>IF(AND(Таблица4[[#This Row],[Сушильная машина]]=1,Таблица4[[#This Row],[Ноутбук]]=1),1,0)</f>
        <v>1</v>
      </c>
      <c r="AC15" s="1">
        <f>IF(AND(Таблица4[[#This Row],[Сушильная машина]]=1,Таблица4[[#This Row],[Микроволновая печь]]=1),1,0)</f>
        <v>0</v>
      </c>
      <c r="AD15" s="1">
        <f>IF(AND(Таблица4[[#This Row],[Сушильная машина]]=1,Таблица4[[#This Row],[Холодильник]]=1),1,0)</f>
        <v>1</v>
      </c>
      <c r="AE15" s="1">
        <f>IF(AND(Таблица4[[#This Row],[Сушильная машина]]=1,Таблица4[[#This Row],[Морозильник]]=1),1,0)</f>
        <v>0</v>
      </c>
      <c r="AF15" s="1">
        <f>IF(AND(Таблица4[[#This Row],[Духовой шкаф]]=1,Таблица4[[#This Row],[Телевизор]]=1),1,0)</f>
        <v>0</v>
      </c>
      <c r="AG15" s="1">
        <f>IF(AND(Таблица4[[#This Row],[Духовой шкаф]]=1,Таблица4[[#This Row],[Ноутбук]]=1),1,0)</f>
        <v>0</v>
      </c>
      <c r="AH15" s="1">
        <f>IF(AND(Таблица4[[#This Row],[Духовой шкаф]]=1,Таблица4[[#This Row],[Микроволновая печь]]=1),1,0)</f>
        <v>0</v>
      </c>
      <c r="AI15" s="1">
        <f>IF(AND(Таблица4[[#This Row],[Духовой шкаф]]=1,Таблица4[[#This Row],[Холодильник]]=1),1,0)</f>
        <v>0</v>
      </c>
      <c r="AJ15" s="1">
        <f>IF(AND(Таблица4[[#This Row],[Духовой шкаф]]=1,Таблица4[[#This Row],[Морозильник]]=1),1,0)</f>
        <v>0</v>
      </c>
      <c r="AK15" s="1">
        <f>IF(AND(Таблица4[[#This Row],[Телевизор]]=1,Таблица4[[#This Row],[Ноутбук]]=1),1,0)</f>
        <v>0</v>
      </c>
      <c r="AL15" s="1">
        <f>IF(AND(Таблица4[[#This Row],[Телевизор]]=1,Таблица4[[#This Row],[Микроволновая печь]]=1),1,0)</f>
        <v>0</v>
      </c>
      <c r="AM15" s="1">
        <f>IF(AND(Таблица4[[#This Row],[Телевизор]]=1,Таблица4[[#This Row],[Холодильник]]=1),1,0)</f>
        <v>0</v>
      </c>
      <c r="AN15" s="1">
        <f>IF(AND(Таблица4[[#This Row],[Телевизор]]=1,Таблица4[[#This Row],[Морозильник]]=1),1,0)</f>
        <v>0</v>
      </c>
      <c r="AO15" s="1">
        <f>IF(AND(Таблица4[[#This Row],[Ноутбук]]=1,Таблица4[[#This Row],[Микроволновая печь]]=1),1,0)</f>
        <v>0</v>
      </c>
      <c r="AP15" s="1">
        <f>IF(AND(Таблица4[[#This Row],[Ноутбук]]=1,Таблица4[[#This Row],[Холодильник]]=1),1,0)</f>
        <v>1</v>
      </c>
      <c r="AQ15" s="1">
        <f>IF(AND(Таблица4[[#This Row],[Ноутбук]]=1,Таблица4[[#This Row],[Морозильник]]=1),1,0)</f>
        <v>0</v>
      </c>
      <c r="AR15" s="1">
        <f>IF(AND(Таблица4[[#This Row],[Микроволновая печь]]=1,Таблица4[[#This Row],[Холодильник]]=1),1,0)</f>
        <v>0</v>
      </c>
      <c r="AS15" s="1">
        <f>IF(AND(Таблица4[[#This Row],[Микроволновая печь]]=1,Таблица4[[#This Row],[Морозильник]]=1),1,0)</f>
        <v>0</v>
      </c>
      <c r="AT15" s="1">
        <f>IF(AND(Таблица4[[#This Row],[Холодильник]]=1,Таблица4[[#This Row],[Морозильник]]=1),1,0)</f>
        <v>0</v>
      </c>
      <c r="AV15" s="1">
        <f>IF(AND(Таблица5[[#This Row],[1&amp;2]],Таблица4[[#This Row],[Духовой шкаф]]),1,0)</f>
        <v>0</v>
      </c>
      <c r="AW15" s="1">
        <f>IF(AND(Таблица5[[#This Row],[1&amp;2]],Таблица4[[#This Row],[Ноутбук]]),1,0)</f>
        <v>1</v>
      </c>
      <c r="AX15" s="1">
        <f>IF(AND(Таблица5[[#This Row],[1&amp;2]],Таблица4[[#This Row],[Микроволновая печь]]),1,0)</f>
        <v>0</v>
      </c>
      <c r="AY15" s="1">
        <f>IF(AND(Таблица5[[#This Row],[1&amp;2]],Таблица4[[#This Row],[Холодильник]]),1,0)</f>
        <v>1</v>
      </c>
      <c r="AZ15" s="1">
        <f>IF(AND(Таблица5[[#This Row],[1&amp;2]],Таблица4[[#This Row],[Морозильник]]),1,0)</f>
        <v>0</v>
      </c>
      <c r="BA15" s="1">
        <f>IF(AND(Таблица5[[#This Row],[2&amp;3]],Таблица4[[#This Row],[Ноутбук]]),1,0)</f>
        <v>0</v>
      </c>
      <c r="BB15" s="1">
        <f>IF(AND(Таблица5[[#This Row],[2&amp;3]],Таблица4[[#This Row],[Микроволновая печь]]),1,0)</f>
        <v>0</v>
      </c>
      <c r="BC15" s="1">
        <f>IF(AND(Таблица5[[#This Row],[2&amp;3]],Таблица4[[#This Row],[Холодильник]]),1,0)</f>
        <v>0</v>
      </c>
      <c r="BD15" s="1">
        <f>IF(AND(Таблица5[[#This Row],[2&amp;3]],Таблица4[[#This Row],[Морозильник]]),1,0)</f>
        <v>0</v>
      </c>
      <c r="BE15" s="1">
        <f>IF(AND(Таблица5[[#This Row],[3&amp;5]],Таблица4[[#This Row],[Микроволновая печь]]),1,0)</f>
        <v>0</v>
      </c>
      <c r="BF15" s="1">
        <f>IF(AND(Таблица5[[#This Row],[3&amp;5]],Таблица4[[#This Row],[Холодильник]]),1,0)</f>
        <v>0</v>
      </c>
      <c r="BG15" s="1">
        <f>IF(AND(Таблица5[[#This Row],[3&amp;5]],Таблица4[[#This Row],[Морозильник]]),1,0)</f>
        <v>0</v>
      </c>
      <c r="BH15" s="1">
        <f>IF(AND(Таблица5[[#This Row],[5&amp;6]],Таблица4[[#This Row],[Холодильник]]),1,0)</f>
        <v>0</v>
      </c>
      <c r="BI15" s="1">
        <f>IF(AND(Таблица5[[#This Row],[5&amp;6]],Таблица4[[#This Row],[Морозильник]]),1,0)</f>
        <v>0</v>
      </c>
      <c r="BK15" s="1">
        <f>IF(AND(Таблица6[[#This Row],[1&amp;2&amp;5]],Таблица4[[#This Row],[Микроволновая печь]]),1,0)</f>
        <v>0</v>
      </c>
    </row>
    <row r="16" spans="1:63" x14ac:dyDescent="0.25">
      <c r="A16" s="1" t="s">
        <v>5</v>
      </c>
      <c r="B16" s="1" t="s">
        <v>6</v>
      </c>
      <c r="C16" s="1" t="s">
        <v>1</v>
      </c>
      <c r="D16" s="1"/>
      <c r="E16" s="1"/>
      <c r="G16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0</v>
      </c>
      <c r="H16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1</v>
      </c>
      <c r="I16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0</v>
      </c>
      <c r="J16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0</v>
      </c>
      <c r="K16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0</v>
      </c>
      <c r="L16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1</v>
      </c>
      <c r="M16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1</v>
      </c>
      <c r="N16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0</v>
      </c>
      <c r="O16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16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16" s="5">
        <f>SUM(Таблица4[[#This Row],[Стиральная машина]:[Чайник]])</f>
        <v>3</v>
      </c>
      <c r="S16" s="1">
        <f>IF(AND(Таблица4[[#This Row],[Стиральная машина]]=1,Таблица4[[#This Row],[Сушильная машина]]=1),1,0)</f>
        <v>0</v>
      </c>
      <c r="T16" s="1">
        <f>IF(AND(Таблица4[[#This Row],[Стиральная машина]]=1,Таблица4[[#This Row],[Духовой шкаф]]=1),1,0)</f>
        <v>0</v>
      </c>
      <c r="U16" s="1">
        <f>IF(AND(Таблица4[[#This Row],[Стиральная машина]]=1,Таблица4[[#This Row],[Телевизор]]=1),1,0)</f>
        <v>0</v>
      </c>
      <c r="V16" s="1">
        <f>IF(AND(Таблица4[[#This Row],[Стиральная машина]]=1,Таблица4[[#This Row],[Ноутбук]]=1),1,0)</f>
        <v>0</v>
      </c>
      <c r="W16" s="1">
        <f>IF(AND(Таблица4[[#This Row],[Стиральная машина]]=1,Таблица4[[#This Row],[Микроволновая печь]]=1),1,0)</f>
        <v>0</v>
      </c>
      <c r="X16" s="1">
        <f>IF(AND(Таблица4[[#This Row],[Стиральная машина]]=1,Таблица4[[#This Row],[Холодильник]]=1),1,0)</f>
        <v>0</v>
      </c>
      <c r="Y16" s="1">
        <f>IF(AND(Таблица4[[#This Row],[Стиральная машина]]=1,Таблица4[[#This Row],[Морозильник]]=1),1,0)</f>
        <v>0</v>
      </c>
      <c r="Z16" s="1">
        <f>IF(AND(Таблица4[[#This Row],[Сушильная машина]]=1,Таблица4[[#This Row],[Духовой шкаф]]=1),1,0)</f>
        <v>0</v>
      </c>
      <c r="AA16" s="1">
        <f>IF(AND(Таблица4[[#This Row],[Сушильная машина]]=1,Таблица4[[#This Row],[Телевизор]]=1),1,0)</f>
        <v>0</v>
      </c>
      <c r="AB16" s="1">
        <f>IF(AND(Таблица4[[#This Row],[Сушильная машина]]=1,Таблица4[[#This Row],[Ноутбук]]=1),1,0)</f>
        <v>0</v>
      </c>
      <c r="AC16" s="1">
        <f>IF(AND(Таблица4[[#This Row],[Сушильная машина]]=1,Таблица4[[#This Row],[Микроволновая печь]]=1),1,0)</f>
        <v>1</v>
      </c>
      <c r="AD16" s="1">
        <f>IF(AND(Таблица4[[#This Row],[Сушильная машина]]=1,Таблица4[[#This Row],[Холодильник]]=1),1,0)</f>
        <v>1</v>
      </c>
      <c r="AE16" s="1">
        <f>IF(AND(Таблица4[[#This Row],[Сушильная машина]]=1,Таблица4[[#This Row],[Морозильник]]=1),1,0)</f>
        <v>0</v>
      </c>
      <c r="AF16" s="1">
        <f>IF(AND(Таблица4[[#This Row],[Духовой шкаф]]=1,Таблица4[[#This Row],[Телевизор]]=1),1,0)</f>
        <v>0</v>
      </c>
      <c r="AG16" s="1">
        <f>IF(AND(Таблица4[[#This Row],[Духовой шкаф]]=1,Таблица4[[#This Row],[Ноутбук]]=1),1,0)</f>
        <v>0</v>
      </c>
      <c r="AH16" s="1">
        <f>IF(AND(Таблица4[[#This Row],[Духовой шкаф]]=1,Таблица4[[#This Row],[Микроволновая печь]]=1),1,0)</f>
        <v>0</v>
      </c>
      <c r="AI16" s="1">
        <f>IF(AND(Таблица4[[#This Row],[Духовой шкаф]]=1,Таблица4[[#This Row],[Холодильник]]=1),1,0)</f>
        <v>0</v>
      </c>
      <c r="AJ16" s="1">
        <f>IF(AND(Таблица4[[#This Row],[Духовой шкаф]]=1,Таблица4[[#This Row],[Морозильник]]=1),1,0)</f>
        <v>0</v>
      </c>
      <c r="AK16" s="1">
        <f>IF(AND(Таблица4[[#This Row],[Телевизор]]=1,Таблица4[[#This Row],[Ноутбук]]=1),1,0)</f>
        <v>0</v>
      </c>
      <c r="AL16" s="1">
        <f>IF(AND(Таблица4[[#This Row],[Телевизор]]=1,Таблица4[[#This Row],[Микроволновая печь]]=1),1,0)</f>
        <v>0</v>
      </c>
      <c r="AM16" s="1">
        <f>IF(AND(Таблица4[[#This Row],[Телевизор]]=1,Таблица4[[#This Row],[Холодильник]]=1),1,0)</f>
        <v>0</v>
      </c>
      <c r="AN16" s="1">
        <f>IF(AND(Таблица4[[#This Row],[Телевизор]]=1,Таблица4[[#This Row],[Морозильник]]=1),1,0)</f>
        <v>0</v>
      </c>
      <c r="AO16" s="1">
        <f>IF(AND(Таблица4[[#This Row],[Ноутбук]]=1,Таблица4[[#This Row],[Микроволновая печь]]=1),1,0)</f>
        <v>0</v>
      </c>
      <c r="AP16" s="1">
        <f>IF(AND(Таблица4[[#This Row],[Ноутбук]]=1,Таблица4[[#This Row],[Холодильник]]=1),1,0)</f>
        <v>0</v>
      </c>
      <c r="AQ16" s="1">
        <f>IF(AND(Таблица4[[#This Row],[Ноутбук]]=1,Таблица4[[#This Row],[Морозильник]]=1),1,0)</f>
        <v>0</v>
      </c>
      <c r="AR16" s="1">
        <f>IF(AND(Таблица4[[#This Row],[Микроволновая печь]]=1,Таблица4[[#This Row],[Холодильник]]=1),1,0)</f>
        <v>1</v>
      </c>
      <c r="AS16" s="1">
        <f>IF(AND(Таблица4[[#This Row],[Микроволновая печь]]=1,Таблица4[[#This Row],[Морозильник]]=1),1,0)</f>
        <v>0</v>
      </c>
      <c r="AT16" s="1">
        <f>IF(AND(Таблица4[[#This Row],[Холодильник]]=1,Таблица4[[#This Row],[Морозильник]]=1),1,0)</f>
        <v>0</v>
      </c>
      <c r="AV16" s="1">
        <f>IF(AND(Таблица5[[#This Row],[1&amp;2]],Таблица4[[#This Row],[Духовой шкаф]]),1,0)</f>
        <v>0</v>
      </c>
      <c r="AW16" s="1">
        <f>IF(AND(Таблица5[[#This Row],[1&amp;2]],Таблица4[[#This Row],[Ноутбук]]),1,0)</f>
        <v>0</v>
      </c>
      <c r="AX16" s="1">
        <f>IF(AND(Таблица5[[#This Row],[1&amp;2]],Таблица4[[#This Row],[Микроволновая печь]]),1,0)</f>
        <v>0</v>
      </c>
      <c r="AY16" s="1">
        <f>IF(AND(Таблица5[[#This Row],[1&amp;2]],Таблица4[[#This Row],[Холодильник]]),1,0)</f>
        <v>0</v>
      </c>
      <c r="AZ16" s="1">
        <f>IF(AND(Таблица5[[#This Row],[1&amp;2]],Таблица4[[#This Row],[Морозильник]]),1,0)</f>
        <v>0</v>
      </c>
      <c r="BA16" s="1">
        <f>IF(AND(Таблица5[[#This Row],[2&amp;3]],Таблица4[[#This Row],[Ноутбук]]),1,0)</f>
        <v>0</v>
      </c>
      <c r="BB16" s="1">
        <f>IF(AND(Таблица5[[#This Row],[2&amp;3]],Таблица4[[#This Row],[Микроволновая печь]]),1,0)</f>
        <v>0</v>
      </c>
      <c r="BC16" s="1">
        <f>IF(AND(Таблица5[[#This Row],[2&amp;3]],Таблица4[[#This Row],[Холодильник]]),1,0)</f>
        <v>0</v>
      </c>
      <c r="BD16" s="1">
        <f>IF(AND(Таблица5[[#This Row],[2&amp;3]],Таблица4[[#This Row],[Морозильник]]),1,0)</f>
        <v>0</v>
      </c>
      <c r="BE16" s="1">
        <f>IF(AND(Таблица5[[#This Row],[3&amp;5]],Таблица4[[#This Row],[Микроволновая печь]]),1,0)</f>
        <v>0</v>
      </c>
      <c r="BF16" s="1">
        <f>IF(AND(Таблица5[[#This Row],[3&amp;5]],Таблица4[[#This Row],[Холодильник]]),1,0)</f>
        <v>0</v>
      </c>
      <c r="BG16" s="1">
        <f>IF(AND(Таблица5[[#This Row],[3&amp;5]],Таблица4[[#This Row],[Морозильник]]),1,0)</f>
        <v>0</v>
      </c>
      <c r="BH16" s="1">
        <f>IF(AND(Таблица5[[#This Row],[5&amp;6]],Таблица4[[#This Row],[Холодильник]]),1,0)</f>
        <v>0</v>
      </c>
      <c r="BI16" s="1">
        <f>IF(AND(Таблица5[[#This Row],[5&amp;6]],Таблица4[[#This Row],[Морозильник]]),1,0)</f>
        <v>0</v>
      </c>
      <c r="BK16" s="1">
        <f>IF(AND(Таблица6[[#This Row],[1&amp;2&amp;5]],Таблица4[[#This Row],[Микроволновая печь]]),1,0)</f>
        <v>0</v>
      </c>
    </row>
    <row r="17" spans="1:63" x14ac:dyDescent="0.25">
      <c r="A17" s="1" t="s">
        <v>5</v>
      </c>
      <c r="B17" s="1" t="s">
        <v>2</v>
      </c>
      <c r="C17" s="1" t="s">
        <v>3</v>
      </c>
      <c r="D17" s="1"/>
      <c r="E17" s="1"/>
      <c r="G17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0</v>
      </c>
      <c r="H17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0</v>
      </c>
      <c r="I17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1</v>
      </c>
      <c r="J17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1</v>
      </c>
      <c r="K17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0</v>
      </c>
      <c r="L17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1</v>
      </c>
      <c r="M17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0</v>
      </c>
      <c r="N17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0</v>
      </c>
      <c r="O17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17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17" s="5">
        <f>SUM(Таблица4[[#This Row],[Стиральная машина]:[Чайник]])</f>
        <v>3</v>
      </c>
      <c r="S17" s="1">
        <f>IF(AND(Таблица4[[#This Row],[Стиральная машина]]=1,Таблица4[[#This Row],[Сушильная машина]]=1),1,0)</f>
        <v>0</v>
      </c>
      <c r="T17" s="1">
        <f>IF(AND(Таблица4[[#This Row],[Стиральная машина]]=1,Таблица4[[#This Row],[Духовой шкаф]]=1),1,0)</f>
        <v>0</v>
      </c>
      <c r="U17" s="1">
        <f>IF(AND(Таблица4[[#This Row],[Стиральная машина]]=1,Таблица4[[#This Row],[Телевизор]]=1),1,0)</f>
        <v>0</v>
      </c>
      <c r="V17" s="1">
        <f>IF(AND(Таблица4[[#This Row],[Стиральная машина]]=1,Таблица4[[#This Row],[Ноутбук]]=1),1,0)</f>
        <v>0</v>
      </c>
      <c r="W17" s="1">
        <f>IF(AND(Таблица4[[#This Row],[Стиральная машина]]=1,Таблица4[[#This Row],[Микроволновая печь]]=1),1,0)</f>
        <v>0</v>
      </c>
      <c r="X17" s="1">
        <f>IF(AND(Таблица4[[#This Row],[Стиральная машина]]=1,Таблица4[[#This Row],[Холодильник]]=1),1,0)</f>
        <v>0</v>
      </c>
      <c r="Y17" s="1">
        <f>IF(AND(Таблица4[[#This Row],[Стиральная машина]]=1,Таблица4[[#This Row],[Морозильник]]=1),1,0)</f>
        <v>0</v>
      </c>
      <c r="Z17" s="1">
        <f>IF(AND(Таблица4[[#This Row],[Сушильная машина]]=1,Таблица4[[#This Row],[Духовой шкаф]]=1),1,0)</f>
        <v>0</v>
      </c>
      <c r="AA17" s="1">
        <f>IF(AND(Таблица4[[#This Row],[Сушильная машина]]=1,Таблица4[[#This Row],[Телевизор]]=1),1,0)</f>
        <v>0</v>
      </c>
      <c r="AB17" s="1">
        <f>IF(AND(Таблица4[[#This Row],[Сушильная машина]]=1,Таблица4[[#This Row],[Ноутбук]]=1),1,0)</f>
        <v>0</v>
      </c>
      <c r="AC17" s="1">
        <f>IF(AND(Таблица4[[#This Row],[Сушильная машина]]=1,Таблица4[[#This Row],[Микроволновая печь]]=1),1,0)</f>
        <v>0</v>
      </c>
      <c r="AD17" s="1">
        <f>IF(AND(Таблица4[[#This Row],[Сушильная машина]]=1,Таблица4[[#This Row],[Холодильник]]=1),1,0)</f>
        <v>0</v>
      </c>
      <c r="AE17" s="1">
        <f>IF(AND(Таблица4[[#This Row],[Сушильная машина]]=1,Таблица4[[#This Row],[Морозильник]]=1),1,0)</f>
        <v>0</v>
      </c>
      <c r="AF17" s="1">
        <f>IF(AND(Таблица4[[#This Row],[Духовой шкаф]]=1,Таблица4[[#This Row],[Телевизор]]=1),1,0)</f>
        <v>1</v>
      </c>
      <c r="AG17" s="1">
        <f>IF(AND(Таблица4[[#This Row],[Духовой шкаф]]=1,Таблица4[[#This Row],[Ноутбук]]=1),1,0)</f>
        <v>0</v>
      </c>
      <c r="AH17" s="1">
        <f>IF(AND(Таблица4[[#This Row],[Духовой шкаф]]=1,Таблица4[[#This Row],[Микроволновая печь]]=1),1,0)</f>
        <v>1</v>
      </c>
      <c r="AI17" s="1">
        <f>IF(AND(Таблица4[[#This Row],[Духовой шкаф]]=1,Таблица4[[#This Row],[Холодильник]]=1),1,0)</f>
        <v>0</v>
      </c>
      <c r="AJ17" s="1">
        <f>IF(AND(Таблица4[[#This Row],[Духовой шкаф]]=1,Таблица4[[#This Row],[Морозильник]]=1),1,0)</f>
        <v>0</v>
      </c>
      <c r="AK17" s="1">
        <f>IF(AND(Таблица4[[#This Row],[Телевизор]]=1,Таблица4[[#This Row],[Ноутбук]]=1),1,0)</f>
        <v>0</v>
      </c>
      <c r="AL17" s="1">
        <f>IF(AND(Таблица4[[#This Row],[Телевизор]]=1,Таблица4[[#This Row],[Микроволновая печь]]=1),1,0)</f>
        <v>1</v>
      </c>
      <c r="AM17" s="1">
        <f>IF(AND(Таблица4[[#This Row],[Телевизор]]=1,Таблица4[[#This Row],[Холодильник]]=1),1,0)</f>
        <v>0</v>
      </c>
      <c r="AN17" s="1">
        <f>IF(AND(Таблица4[[#This Row],[Телевизор]]=1,Таблица4[[#This Row],[Морозильник]]=1),1,0)</f>
        <v>0</v>
      </c>
      <c r="AO17" s="1">
        <f>IF(AND(Таблица4[[#This Row],[Ноутбук]]=1,Таблица4[[#This Row],[Микроволновая печь]]=1),1,0)</f>
        <v>0</v>
      </c>
      <c r="AP17" s="1">
        <f>IF(AND(Таблица4[[#This Row],[Ноутбук]]=1,Таблица4[[#This Row],[Холодильник]]=1),1,0)</f>
        <v>0</v>
      </c>
      <c r="AQ17" s="1">
        <f>IF(AND(Таблица4[[#This Row],[Ноутбук]]=1,Таблица4[[#This Row],[Морозильник]]=1),1,0)</f>
        <v>0</v>
      </c>
      <c r="AR17" s="1">
        <f>IF(AND(Таблица4[[#This Row],[Микроволновая печь]]=1,Таблица4[[#This Row],[Холодильник]]=1),1,0)</f>
        <v>0</v>
      </c>
      <c r="AS17" s="1">
        <f>IF(AND(Таблица4[[#This Row],[Микроволновая печь]]=1,Таблица4[[#This Row],[Морозильник]]=1),1,0)</f>
        <v>0</v>
      </c>
      <c r="AT17" s="1">
        <f>IF(AND(Таблица4[[#This Row],[Холодильник]]=1,Таблица4[[#This Row],[Морозильник]]=1),1,0)</f>
        <v>0</v>
      </c>
      <c r="AV17" s="1">
        <f>IF(AND(Таблица5[[#This Row],[1&amp;2]],Таблица4[[#This Row],[Духовой шкаф]]),1,0)</f>
        <v>0</v>
      </c>
      <c r="AW17" s="1">
        <f>IF(AND(Таблица5[[#This Row],[1&amp;2]],Таблица4[[#This Row],[Ноутбук]]),1,0)</f>
        <v>0</v>
      </c>
      <c r="AX17" s="1">
        <f>IF(AND(Таблица5[[#This Row],[1&amp;2]],Таблица4[[#This Row],[Микроволновая печь]]),1,0)</f>
        <v>0</v>
      </c>
      <c r="AY17" s="1">
        <f>IF(AND(Таблица5[[#This Row],[1&amp;2]],Таблица4[[#This Row],[Холодильник]]),1,0)</f>
        <v>0</v>
      </c>
      <c r="AZ17" s="1">
        <f>IF(AND(Таблица5[[#This Row],[1&amp;2]],Таблица4[[#This Row],[Морозильник]]),1,0)</f>
        <v>0</v>
      </c>
      <c r="BA17" s="1">
        <f>IF(AND(Таблица5[[#This Row],[2&amp;3]],Таблица4[[#This Row],[Ноутбук]]),1,0)</f>
        <v>0</v>
      </c>
      <c r="BB17" s="1">
        <f>IF(AND(Таблица5[[#This Row],[2&amp;3]],Таблица4[[#This Row],[Микроволновая печь]]),1,0)</f>
        <v>0</v>
      </c>
      <c r="BC17" s="1">
        <f>IF(AND(Таблица5[[#This Row],[2&amp;3]],Таблица4[[#This Row],[Холодильник]]),1,0)</f>
        <v>0</v>
      </c>
      <c r="BD17" s="1">
        <f>IF(AND(Таблица5[[#This Row],[2&amp;3]],Таблица4[[#This Row],[Морозильник]]),1,0)</f>
        <v>0</v>
      </c>
      <c r="BE17" s="1">
        <f>IF(AND(Таблица5[[#This Row],[3&amp;5]],Таблица4[[#This Row],[Микроволновая печь]]),1,0)</f>
        <v>0</v>
      </c>
      <c r="BF17" s="1">
        <f>IF(AND(Таблица5[[#This Row],[3&amp;5]],Таблица4[[#This Row],[Холодильник]]),1,0)</f>
        <v>0</v>
      </c>
      <c r="BG17" s="1">
        <f>IF(AND(Таблица5[[#This Row],[3&amp;5]],Таблица4[[#This Row],[Морозильник]]),1,0)</f>
        <v>0</v>
      </c>
      <c r="BH17" s="1">
        <f>IF(AND(Таблица5[[#This Row],[5&amp;6]],Таблица4[[#This Row],[Холодильник]]),1,0)</f>
        <v>0</v>
      </c>
      <c r="BI17" s="1">
        <f>IF(AND(Таблица5[[#This Row],[5&amp;6]],Таблица4[[#This Row],[Морозильник]]),1,0)</f>
        <v>0</v>
      </c>
      <c r="BK17" s="1">
        <f>IF(AND(Таблица6[[#This Row],[1&amp;2&amp;5]],Таблица4[[#This Row],[Микроволновая печь]]),1,0)</f>
        <v>0</v>
      </c>
    </row>
    <row r="18" spans="1:63" x14ac:dyDescent="0.25">
      <c r="A18" s="1" t="s">
        <v>2</v>
      </c>
      <c r="B18" s="1" t="s">
        <v>4</v>
      </c>
      <c r="C18" s="1" t="s">
        <v>0</v>
      </c>
      <c r="D18" s="1" t="s">
        <v>1</v>
      </c>
      <c r="E18" s="1"/>
      <c r="G18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1</v>
      </c>
      <c r="H18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1</v>
      </c>
      <c r="I18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1</v>
      </c>
      <c r="J18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0</v>
      </c>
      <c r="K18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1</v>
      </c>
      <c r="L18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0</v>
      </c>
      <c r="M18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0</v>
      </c>
      <c r="N18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0</v>
      </c>
      <c r="O18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18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18" s="5">
        <f>SUM(Таблица4[[#This Row],[Стиральная машина]:[Чайник]])</f>
        <v>4</v>
      </c>
      <c r="S18" s="1">
        <f>IF(AND(Таблица4[[#This Row],[Стиральная машина]]=1,Таблица4[[#This Row],[Сушильная машина]]=1),1,0)</f>
        <v>1</v>
      </c>
      <c r="T18" s="1">
        <f>IF(AND(Таблица4[[#This Row],[Стиральная машина]]=1,Таблица4[[#This Row],[Духовой шкаф]]=1),1,0)</f>
        <v>1</v>
      </c>
      <c r="U18" s="1">
        <f>IF(AND(Таблица4[[#This Row],[Стиральная машина]]=1,Таблица4[[#This Row],[Телевизор]]=1),1,0)</f>
        <v>0</v>
      </c>
      <c r="V18" s="1">
        <f>IF(AND(Таблица4[[#This Row],[Стиральная машина]]=1,Таблица4[[#This Row],[Ноутбук]]=1),1,0)</f>
        <v>1</v>
      </c>
      <c r="W18" s="1">
        <f>IF(AND(Таблица4[[#This Row],[Стиральная машина]]=1,Таблица4[[#This Row],[Микроволновая печь]]=1),1,0)</f>
        <v>0</v>
      </c>
      <c r="X18" s="1">
        <f>IF(AND(Таблица4[[#This Row],[Стиральная машина]]=1,Таблица4[[#This Row],[Холодильник]]=1),1,0)</f>
        <v>0</v>
      </c>
      <c r="Y18" s="1">
        <f>IF(AND(Таблица4[[#This Row],[Стиральная машина]]=1,Таблица4[[#This Row],[Морозильник]]=1),1,0)</f>
        <v>0</v>
      </c>
      <c r="Z18" s="1">
        <f>IF(AND(Таблица4[[#This Row],[Сушильная машина]]=1,Таблица4[[#This Row],[Духовой шкаф]]=1),1,0)</f>
        <v>1</v>
      </c>
      <c r="AA18" s="1">
        <f>IF(AND(Таблица4[[#This Row],[Сушильная машина]]=1,Таблица4[[#This Row],[Телевизор]]=1),1,0)</f>
        <v>0</v>
      </c>
      <c r="AB18" s="1">
        <f>IF(AND(Таблица4[[#This Row],[Сушильная машина]]=1,Таблица4[[#This Row],[Ноутбук]]=1),1,0)</f>
        <v>1</v>
      </c>
      <c r="AC18" s="1">
        <f>IF(AND(Таблица4[[#This Row],[Сушильная машина]]=1,Таблица4[[#This Row],[Микроволновая печь]]=1),1,0)</f>
        <v>0</v>
      </c>
      <c r="AD18" s="1">
        <f>IF(AND(Таблица4[[#This Row],[Сушильная машина]]=1,Таблица4[[#This Row],[Холодильник]]=1),1,0)</f>
        <v>0</v>
      </c>
      <c r="AE18" s="1">
        <f>IF(AND(Таблица4[[#This Row],[Сушильная машина]]=1,Таблица4[[#This Row],[Морозильник]]=1),1,0)</f>
        <v>0</v>
      </c>
      <c r="AF18" s="1">
        <f>IF(AND(Таблица4[[#This Row],[Духовой шкаф]]=1,Таблица4[[#This Row],[Телевизор]]=1),1,0)</f>
        <v>0</v>
      </c>
      <c r="AG18" s="1">
        <f>IF(AND(Таблица4[[#This Row],[Духовой шкаф]]=1,Таблица4[[#This Row],[Ноутбук]]=1),1,0)</f>
        <v>1</v>
      </c>
      <c r="AH18" s="1">
        <f>IF(AND(Таблица4[[#This Row],[Духовой шкаф]]=1,Таблица4[[#This Row],[Микроволновая печь]]=1),1,0)</f>
        <v>0</v>
      </c>
      <c r="AI18" s="1">
        <f>IF(AND(Таблица4[[#This Row],[Духовой шкаф]]=1,Таблица4[[#This Row],[Холодильник]]=1),1,0)</f>
        <v>0</v>
      </c>
      <c r="AJ18" s="1">
        <f>IF(AND(Таблица4[[#This Row],[Духовой шкаф]]=1,Таблица4[[#This Row],[Морозильник]]=1),1,0)</f>
        <v>0</v>
      </c>
      <c r="AK18" s="1">
        <f>IF(AND(Таблица4[[#This Row],[Телевизор]]=1,Таблица4[[#This Row],[Ноутбук]]=1),1,0)</f>
        <v>0</v>
      </c>
      <c r="AL18" s="1">
        <f>IF(AND(Таблица4[[#This Row],[Телевизор]]=1,Таблица4[[#This Row],[Микроволновая печь]]=1),1,0)</f>
        <v>0</v>
      </c>
      <c r="AM18" s="1">
        <f>IF(AND(Таблица4[[#This Row],[Телевизор]]=1,Таблица4[[#This Row],[Холодильник]]=1),1,0)</f>
        <v>0</v>
      </c>
      <c r="AN18" s="1">
        <f>IF(AND(Таблица4[[#This Row],[Телевизор]]=1,Таблица4[[#This Row],[Морозильник]]=1),1,0)</f>
        <v>0</v>
      </c>
      <c r="AO18" s="1">
        <f>IF(AND(Таблица4[[#This Row],[Ноутбук]]=1,Таблица4[[#This Row],[Микроволновая печь]]=1),1,0)</f>
        <v>0</v>
      </c>
      <c r="AP18" s="1">
        <f>IF(AND(Таблица4[[#This Row],[Ноутбук]]=1,Таблица4[[#This Row],[Холодильник]]=1),1,0)</f>
        <v>0</v>
      </c>
      <c r="AQ18" s="1">
        <f>IF(AND(Таблица4[[#This Row],[Ноутбук]]=1,Таблица4[[#This Row],[Морозильник]]=1),1,0)</f>
        <v>0</v>
      </c>
      <c r="AR18" s="1">
        <f>IF(AND(Таблица4[[#This Row],[Микроволновая печь]]=1,Таблица4[[#This Row],[Холодильник]]=1),1,0)</f>
        <v>0</v>
      </c>
      <c r="AS18" s="1">
        <f>IF(AND(Таблица4[[#This Row],[Микроволновая печь]]=1,Таблица4[[#This Row],[Морозильник]]=1),1,0)</f>
        <v>0</v>
      </c>
      <c r="AT18" s="1">
        <f>IF(AND(Таблица4[[#This Row],[Холодильник]]=1,Таблица4[[#This Row],[Морозильник]]=1),1,0)</f>
        <v>0</v>
      </c>
      <c r="AV18" s="1">
        <f>IF(AND(Таблица5[[#This Row],[1&amp;2]],Таблица4[[#This Row],[Духовой шкаф]]),1,0)</f>
        <v>1</v>
      </c>
      <c r="AW18" s="1">
        <f>IF(AND(Таблица5[[#This Row],[1&amp;2]],Таблица4[[#This Row],[Ноутбук]]),1,0)</f>
        <v>1</v>
      </c>
      <c r="AX18" s="1">
        <f>IF(AND(Таблица5[[#This Row],[1&amp;2]],Таблица4[[#This Row],[Микроволновая печь]]),1,0)</f>
        <v>0</v>
      </c>
      <c r="AY18" s="1">
        <f>IF(AND(Таблица5[[#This Row],[1&amp;2]],Таблица4[[#This Row],[Холодильник]]),1,0)</f>
        <v>0</v>
      </c>
      <c r="AZ18" s="1">
        <f>IF(AND(Таблица5[[#This Row],[1&amp;2]],Таблица4[[#This Row],[Морозильник]]),1,0)</f>
        <v>0</v>
      </c>
      <c r="BA18" s="1">
        <f>IF(AND(Таблица5[[#This Row],[2&amp;3]],Таблица4[[#This Row],[Ноутбук]]),1,0)</f>
        <v>1</v>
      </c>
      <c r="BB18" s="1">
        <f>IF(AND(Таблица5[[#This Row],[2&amp;3]],Таблица4[[#This Row],[Микроволновая печь]]),1,0)</f>
        <v>0</v>
      </c>
      <c r="BC18" s="1">
        <f>IF(AND(Таблица5[[#This Row],[2&amp;3]],Таблица4[[#This Row],[Холодильник]]),1,0)</f>
        <v>0</v>
      </c>
      <c r="BD18" s="1">
        <f>IF(AND(Таблица5[[#This Row],[2&amp;3]],Таблица4[[#This Row],[Морозильник]]),1,0)</f>
        <v>0</v>
      </c>
      <c r="BE18" s="1">
        <f>IF(AND(Таблица5[[#This Row],[3&amp;5]],Таблица4[[#This Row],[Микроволновая печь]]),1,0)</f>
        <v>0</v>
      </c>
      <c r="BF18" s="1">
        <f>IF(AND(Таблица5[[#This Row],[3&amp;5]],Таблица4[[#This Row],[Холодильник]]),1,0)</f>
        <v>0</v>
      </c>
      <c r="BG18" s="1">
        <f>IF(AND(Таблица5[[#This Row],[3&amp;5]],Таблица4[[#This Row],[Морозильник]]),1,0)</f>
        <v>0</v>
      </c>
      <c r="BH18" s="1">
        <f>IF(AND(Таблица5[[#This Row],[5&amp;6]],Таблица4[[#This Row],[Холодильник]]),1,0)</f>
        <v>0</v>
      </c>
      <c r="BI18" s="1">
        <f>IF(AND(Таблица5[[#This Row],[5&amp;6]],Таблица4[[#This Row],[Морозильник]]),1,0)</f>
        <v>0</v>
      </c>
      <c r="BK18" s="1">
        <f>IF(AND(Таблица6[[#This Row],[1&amp;2&amp;5]],Таблица4[[#This Row],[Микроволновая печь]]),1,0)</f>
        <v>0</v>
      </c>
    </row>
    <row r="19" spans="1:63" x14ac:dyDescent="0.25">
      <c r="A19" s="1" t="s">
        <v>0</v>
      </c>
      <c r="B19" s="1" t="s">
        <v>1</v>
      </c>
      <c r="C19" s="1" t="s">
        <v>5</v>
      </c>
      <c r="D19" s="1" t="s">
        <v>4</v>
      </c>
      <c r="E19" s="1" t="s">
        <v>3</v>
      </c>
      <c r="G19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1</v>
      </c>
      <c r="H19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1</v>
      </c>
      <c r="I19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0</v>
      </c>
      <c r="J19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1</v>
      </c>
      <c r="K19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1</v>
      </c>
      <c r="L19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1</v>
      </c>
      <c r="M19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0</v>
      </c>
      <c r="N19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0</v>
      </c>
      <c r="O19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19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19" s="5">
        <f>SUM(Таблица4[[#This Row],[Стиральная машина]:[Чайник]])</f>
        <v>5</v>
      </c>
      <c r="S19" s="1">
        <f>IF(AND(Таблица4[[#This Row],[Стиральная машина]]=1,Таблица4[[#This Row],[Сушильная машина]]=1),1,0)</f>
        <v>1</v>
      </c>
      <c r="T19" s="1">
        <f>IF(AND(Таблица4[[#This Row],[Стиральная машина]]=1,Таблица4[[#This Row],[Духовой шкаф]]=1),1,0)</f>
        <v>0</v>
      </c>
      <c r="U19" s="1">
        <f>IF(AND(Таблица4[[#This Row],[Стиральная машина]]=1,Таблица4[[#This Row],[Телевизор]]=1),1,0)</f>
        <v>1</v>
      </c>
      <c r="V19" s="1">
        <f>IF(AND(Таблица4[[#This Row],[Стиральная машина]]=1,Таблица4[[#This Row],[Ноутбук]]=1),1,0)</f>
        <v>1</v>
      </c>
      <c r="W19" s="1">
        <f>IF(AND(Таблица4[[#This Row],[Стиральная машина]]=1,Таблица4[[#This Row],[Микроволновая печь]]=1),1,0)</f>
        <v>1</v>
      </c>
      <c r="X19" s="1">
        <f>IF(AND(Таблица4[[#This Row],[Стиральная машина]]=1,Таблица4[[#This Row],[Холодильник]]=1),1,0)</f>
        <v>0</v>
      </c>
      <c r="Y19" s="1">
        <f>IF(AND(Таблица4[[#This Row],[Стиральная машина]]=1,Таблица4[[#This Row],[Морозильник]]=1),1,0)</f>
        <v>0</v>
      </c>
      <c r="Z19" s="1">
        <f>IF(AND(Таблица4[[#This Row],[Сушильная машина]]=1,Таблица4[[#This Row],[Духовой шкаф]]=1),1,0)</f>
        <v>0</v>
      </c>
      <c r="AA19" s="1">
        <f>IF(AND(Таблица4[[#This Row],[Сушильная машина]]=1,Таблица4[[#This Row],[Телевизор]]=1),1,0)</f>
        <v>1</v>
      </c>
      <c r="AB19" s="1">
        <f>IF(AND(Таблица4[[#This Row],[Сушильная машина]]=1,Таблица4[[#This Row],[Ноутбук]]=1),1,0)</f>
        <v>1</v>
      </c>
      <c r="AC19" s="1">
        <f>IF(AND(Таблица4[[#This Row],[Сушильная машина]]=1,Таблица4[[#This Row],[Микроволновая печь]]=1),1,0)</f>
        <v>1</v>
      </c>
      <c r="AD19" s="1">
        <f>IF(AND(Таблица4[[#This Row],[Сушильная машина]]=1,Таблица4[[#This Row],[Холодильник]]=1),1,0)</f>
        <v>0</v>
      </c>
      <c r="AE19" s="1">
        <f>IF(AND(Таблица4[[#This Row],[Сушильная машина]]=1,Таблица4[[#This Row],[Морозильник]]=1),1,0)</f>
        <v>0</v>
      </c>
      <c r="AF19" s="1">
        <f>IF(AND(Таблица4[[#This Row],[Духовой шкаф]]=1,Таблица4[[#This Row],[Телевизор]]=1),1,0)</f>
        <v>0</v>
      </c>
      <c r="AG19" s="1">
        <f>IF(AND(Таблица4[[#This Row],[Духовой шкаф]]=1,Таблица4[[#This Row],[Ноутбук]]=1),1,0)</f>
        <v>0</v>
      </c>
      <c r="AH19" s="1">
        <f>IF(AND(Таблица4[[#This Row],[Духовой шкаф]]=1,Таблица4[[#This Row],[Микроволновая печь]]=1),1,0)</f>
        <v>0</v>
      </c>
      <c r="AI19" s="1">
        <f>IF(AND(Таблица4[[#This Row],[Духовой шкаф]]=1,Таблица4[[#This Row],[Холодильник]]=1),1,0)</f>
        <v>0</v>
      </c>
      <c r="AJ19" s="1">
        <f>IF(AND(Таблица4[[#This Row],[Духовой шкаф]]=1,Таблица4[[#This Row],[Морозильник]]=1),1,0)</f>
        <v>0</v>
      </c>
      <c r="AK19" s="1">
        <f>IF(AND(Таблица4[[#This Row],[Телевизор]]=1,Таблица4[[#This Row],[Ноутбук]]=1),1,0)</f>
        <v>1</v>
      </c>
      <c r="AL19" s="1">
        <f>IF(AND(Таблица4[[#This Row],[Телевизор]]=1,Таблица4[[#This Row],[Микроволновая печь]]=1),1,0)</f>
        <v>1</v>
      </c>
      <c r="AM19" s="1">
        <f>IF(AND(Таблица4[[#This Row],[Телевизор]]=1,Таблица4[[#This Row],[Холодильник]]=1),1,0)</f>
        <v>0</v>
      </c>
      <c r="AN19" s="1">
        <f>IF(AND(Таблица4[[#This Row],[Телевизор]]=1,Таблица4[[#This Row],[Морозильник]]=1),1,0)</f>
        <v>0</v>
      </c>
      <c r="AO19" s="1">
        <f>IF(AND(Таблица4[[#This Row],[Ноутбук]]=1,Таблица4[[#This Row],[Микроволновая печь]]=1),1,0)</f>
        <v>1</v>
      </c>
      <c r="AP19" s="1">
        <f>IF(AND(Таблица4[[#This Row],[Ноутбук]]=1,Таблица4[[#This Row],[Холодильник]]=1),1,0)</f>
        <v>0</v>
      </c>
      <c r="AQ19" s="1">
        <f>IF(AND(Таблица4[[#This Row],[Ноутбук]]=1,Таблица4[[#This Row],[Морозильник]]=1),1,0)</f>
        <v>0</v>
      </c>
      <c r="AR19" s="1">
        <f>IF(AND(Таблица4[[#This Row],[Микроволновая печь]]=1,Таблица4[[#This Row],[Холодильник]]=1),1,0)</f>
        <v>0</v>
      </c>
      <c r="AS19" s="1">
        <f>IF(AND(Таблица4[[#This Row],[Микроволновая печь]]=1,Таблица4[[#This Row],[Морозильник]]=1),1,0)</f>
        <v>0</v>
      </c>
      <c r="AT19" s="1">
        <f>IF(AND(Таблица4[[#This Row],[Холодильник]]=1,Таблица4[[#This Row],[Морозильник]]=1),1,0)</f>
        <v>0</v>
      </c>
      <c r="AV19" s="1">
        <f>IF(AND(Таблица5[[#This Row],[1&amp;2]],Таблица4[[#This Row],[Духовой шкаф]]),1,0)</f>
        <v>0</v>
      </c>
      <c r="AW19" s="1">
        <f>IF(AND(Таблица5[[#This Row],[1&amp;2]],Таблица4[[#This Row],[Ноутбук]]),1,0)</f>
        <v>1</v>
      </c>
      <c r="AX19" s="1">
        <f>IF(AND(Таблица5[[#This Row],[1&amp;2]],Таблица4[[#This Row],[Микроволновая печь]]),1,0)</f>
        <v>1</v>
      </c>
      <c r="AY19" s="1">
        <f>IF(AND(Таблица5[[#This Row],[1&amp;2]],Таблица4[[#This Row],[Холодильник]]),1,0)</f>
        <v>0</v>
      </c>
      <c r="AZ19" s="1">
        <f>IF(AND(Таблица5[[#This Row],[1&amp;2]],Таблица4[[#This Row],[Морозильник]]),1,0)</f>
        <v>0</v>
      </c>
      <c r="BA19" s="1">
        <f>IF(AND(Таблица5[[#This Row],[2&amp;3]],Таблица4[[#This Row],[Ноутбук]]),1,0)</f>
        <v>0</v>
      </c>
      <c r="BB19" s="1">
        <f>IF(AND(Таблица5[[#This Row],[2&amp;3]],Таблица4[[#This Row],[Микроволновая печь]]),1,0)</f>
        <v>0</v>
      </c>
      <c r="BC19" s="1">
        <f>IF(AND(Таблица5[[#This Row],[2&amp;3]],Таблица4[[#This Row],[Холодильник]]),1,0)</f>
        <v>0</v>
      </c>
      <c r="BD19" s="1">
        <f>IF(AND(Таблица5[[#This Row],[2&amp;3]],Таблица4[[#This Row],[Морозильник]]),1,0)</f>
        <v>0</v>
      </c>
      <c r="BE19" s="1">
        <f>IF(AND(Таблица5[[#This Row],[3&amp;5]],Таблица4[[#This Row],[Микроволновая печь]]),1,0)</f>
        <v>0</v>
      </c>
      <c r="BF19" s="1">
        <f>IF(AND(Таблица5[[#This Row],[3&amp;5]],Таблица4[[#This Row],[Холодильник]]),1,0)</f>
        <v>0</v>
      </c>
      <c r="BG19" s="1">
        <f>IF(AND(Таблица5[[#This Row],[3&amp;5]],Таблица4[[#This Row],[Морозильник]]),1,0)</f>
        <v>0</v>
      </c>
      <c r="BH19" s="1">
        <f>IF(AND(Таблица5[[#This Row],[5&amp;6]],Таблица4[[#This Row],[Холодильник]]),1,0)</f>
        <v>0</v>
      </c>
      <c r="BI19" s="1">
        <f>IF(AND(Таблица5[[#This Row],[5&amp;6]],Таблица4[[#This Row],[Морозильник]]),1,0)</f>
        <v>0</v>
      </c>
      <c r="BK19" s="1">
        <f>IF(AND(Таблица6[[#This Row],[1&amp;2&amp;5]],Таблица4[[#This Row],[Микроволновая печь]]),1,0)</f>
        <v>1</v>
      </c>
    </row>
    <row r="20" spans="1:63" x14ac:dyDescent="0.25">
      <c r="A20" s="1" t="s">
        <v>7</v>
      </c>
      <c r="B20" s="1" t="s">
        <v>8</v>
      </c>
      <c r="C20" s="1" t="s">
        <v>2</v>
      </c>
      <c r="D20" s="1" t="s">
        <v>1</v>
      </c>
      <c r="E20" s="1"/>
      <c r="G20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0</v>
      </c>
      <c r="H20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1</v>
      </c>
      <c r="I20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1</v>
      </c>
      <c r="J20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0</v>
      </c>
      <c r="K20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0</v>
      </c>
      <c r="L20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0</v>
      </c>
      <c r="M20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0</v>
      </c>
      <c r="N20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1</v>
      </c>
      <c r="O20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1</v>
      </c>
      <c r="P20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20" s="5">
        <f>SUM(Таблица4[[#This Row],[Стиральная машина]:[Чайник]])</f>
        <v>4</v>
      </c>
      <c r="S20" s="1">
        <f>IF(AND(Таблица4[[#This Row],[Стиральная машина]]=1,Таблица4[[#This Row],[Сушильная машина]]=1),1,0)</f>
        <v>0</v>
      </c>
      <c r="T20" s="1">
        <f>IF(AND(Таблица4[[#This Row],[Стиральная машина]]=1,Таблица4[[#This Row],[Духовой шкаф]]=1),1,0)</f>
        <v>0</v>
      </c>
      <c r="U20" s="1">
        <f>IF(AND(Таблица4[[#This Row],[Стиральная машина]]=1,Таблица4[[#This Row],[Телевизор]]=1),1,0)</f>
        <v>0</v>
      </c>
      <c r="V20" s="1">
        <f>IF(AND(Таблица4[[#This Row],[Стиральная машина]]=1,Таблица4[[#This Row],[Ноутбук]]=1),1,0)</f>
        <v>0</v>
      </c>
      <c r="W20" s="1">
        <f>IF(AND(Таблица4[[#This Row],[Стиральная машина]]=1,Таблица4[[#This Row],[Микроволновая печь]]=1),1,0)</f>
        <v>0</v>
      </c>
      <c r="X20" s="1">
        <f>IF(AND(Таблица4[[#This Row],[Стиральная машина]]=1,Таблица4[[#This Row],[Холодильник]]=1),1,0)</f>
        <v>0</v>
      </c>
      <c r="Y20" s="1">
        <f>IF(AND(Таблица4[[#This Row],[Стиральная машина]]=1,Таблица4[[#This Row],[Морозильник]]=1),1,0)</f>
        <v>0</v>
      </c>
      <c r="Z20" s="1">
        <f>IF(AND(Таблица4[[#This Row],[Сушильная машина]]=1,Таблица4[[#This Row],[Духовой шкаф]]=1),1,0)</f>
        <v>1</v>
      </c>
      <c r="AA20" s="1">
        <f>IF(AND(Таблица4[[#This Row],[Сушильная машина]]=1,Таблица4[[#This Row],[Телевизор]]=1),1,0)</f>
        <v>0</v>
      </c>
      <c r="AB20" s="1">
        <f>IF(AND(Таблица4[[#This Row],[Сушильная машина]]=1,Таблица4[[#This Row],[Ноутбук]]=1),1,0)</f>
        <v>0</v>
      </c>
      <c r="AC20" s="1">
        <f>IF(AND(Таблица4[[#This Row],[Сушильная машина]]=1,Таблица4[[#This Row],[Микроволновая печь]]=1),1,0)</f>
        <v>0</v>
      </c>
      <c r="AD20" s="1">
        <f>IF(AND(Таблица4[[#This Row],[Сушильная машина]]=1,Таблица4[[#This Row],[Холодильник]]=1),1,0)</f>
        <v>0</v>
      </c>
      <c r="AE20" s="1">
        <f>IF(AND(Таблица4[[#This Row],[Сушильная машина]]=1,Таблица4[[#This Row],[Морозильник]]=1),1,0)</f>
        <v>1</v>
      </c>
      <c r="AF20" s="1">
        <f>IF(AND(Таблица4[[#This Row],[Духовой шкаф]]=1,Таблица4[[#This Row],[Телевизор]]=1),1,0)</f>
        <v>0</v>
      </c>
      <c r="AG20" s="1">
        <f>IF(AND(Таблица4[[#This Row],[Духовой шкаф]]=1,Таблица4[[#This Row],[Ноутбук]]=1),1,0)</f>
        <v>0</v>
      </c>
      <c r="AH20" s="1">
        <f>IF(AND(Таблица4[[#This Row],[Духовой шкаф]]=1,Таблица4[[#This Row],[Микроволновая печь]]=1),1,0)</f>
        <v>0</v>
      </c>
      <c r="AI20" s="1">
        <f>IF(AND(Таблица4[[#This Row],[Духовой шкаф]]=1,Таблица4[[#This Row],[Холодильник]]=1),1,0)</f>
        <v>0</v>
      </c>
      <c r="AJ20" s="1">
        <f>IF(AND(Таблица4[[#This Row],[Духовой шкаф]]=1,Таблица4[[#This Row],[Морозильник]]=1),1,0)</f>
        <v>1</v>
      </c>
      <c r="AK20" s="1">
        <f>IF(AND(Таблица4[[#This Row],[Телевизор]]=1,Таблица4[[#This Row],[Ноутбук]]=1),1,0)</f>
        <v>0</v>
      </c>
      <c r="AL20" s="1">
        <f>IF(AND(Таблица4[[#This Row],[Телевизор]]=1,Таблица4[[#This Row],[Микроволновая печь]]=1),1,0)</f>
        <v>0</v>
      </c>
      <c r="AM20" s="1">
        <f>IF(AND(Таблица4[[#This Row],[Телевизор]]=1,Таблица4[[#This Row],[Холодильник]]=1),1,0)</f>
        <v>0</v>
      </c>
      <c r="AN20" s="1">
        <f>IF(AND(Таблица4[[#This Row],[Телевизор]]=1,Таблица4[[#This Row],[Морозильник]]=1),1,0)</f>
        <v>0</v>
      </c>
      <c r="AO20" s="1">
        <f>IF(AND(Таблица4[[#This Row],[Ноутбук]]=1,Таблица4[[#This Row],[Микроволновая печь]]=1),1,0)</f>
        <v>0</v>
      </c>
      <c r="AP20" s="1">
        <f>IF(AND(Таблица4[[#This Row],[Ноутбук]]=1,Таблица4[[#This Row],[Холодильник]]=1),1,0)</f>
        <v>0</v>
      </c>
      <c r="AQ20" s="1">
        <f>IF(AND(Таблица4[[#This Row],[Ноутбук]]=1,Таблица4[[#This Row],[Морозильник]]=1),1,0)</f>
        <v>0</v>
      </c>
      <c r="AR20" s="1">
        <f>IF(AND(Таблица4[[#This Row],[Микроволновая печь]]=1,Таблица4[[#This Row],[Холодильник]]=1),1,0)</f>
        <v>0</v>
      </c>
      <c r="AS20" s="1">
        <f>IF(AND(Таблица4[[#This Row],[Микроволновая печь]]=1,Таблица4[[#This Row],[Морозильник]]=1),1,0)</f>
        <v>0</v>
      </c>
      <c r="AT20" s="1">
        <f>IF(AND(Таблица4[[#This Row],[Холодильник]]=1,Таблица4[[#This Row],[Морозильник]]=1),1,0)</f>
        <v>0</v>
      </c>
      <c r="AV20" s="1">
        <f>IF(AND(Таблица5[[#This Row],[1&amp;2]],Таблица4[[#This Row],[Духовой шкаф]]),1,0)</f>
        <v>0</v>
      </c>
      <c r="AW20" s="1">
        <f>IF(AND(Таблица5[[#This Row],[1&amp;2]],Таблица4[[#This Row],[Ноутбук]]),1,0)</f>
        <v>0</v>
      </c>
      <c r="AX20" s="1">
        <f>IF(AND(Таблица5[[#This Row],[1&amp;2]],Таблица4[[#This Row],[Микроволновая печь]]),1,0)</f>
        <v>0</v>
      </c>
      <c r="AY20" s="1">
        <f>IF(AND(Таблица5[[#This Row],[1&amp;2]],Таблица4[[#This Row],[Холодильник]]),1,0)</f>
        <v>0</v>
      </c>
      <c r="AZ20" s="1">
        <f>IF(AND(Таблица5[[#This Row],[1&amp;2]],Таблица4[[#This Row],[Морозильник]]),1,0)</f>
        <v>0</v>
      </c>
      <c r="BA20" s="1">
        <f>IF(AND(Таблица5[[#This Row],[2&amp;3]],Таблица4[[#This Row],[Ноутбук]]),1,0)</f>
        <v>0</v>
      </c>
      <c r="BB20" s="1">
        <f>IF(AND(Таблица5[[#This Row],[2&amp;3]],Таблица4[[#This Row],[Микроволновая печь]]),1,0)</f>
        <v>0</v>
      </c>
      <c r="BC20" s="1">
        <f>IF(AND(Таблица5[[#This Row],[2&amp;3]],Таблица4[[#This Row],[Холодильник]]),1,0)</f>
        <v>0</v>
      </c>
      <c r="BD20" s="1">
        <f>IF(AND(Таблица5[[#This Row],[2&amp;3]],Таблица4[[#This Row],[Морозильник]]),1,0)</f>
        <v>1</v>
      </c>
      <c r="BE20" s="1">
        <f>IF(AND(Таблица5[[#This Row],[3&amp;5]],Таблица4[[#This Row],[Микроволновая печь]]),1,0)</f>
        <v>0</v>
      </c>
      <c r="BF20" s="1">
        <f>IF(AND(Таблица5[[#This Row],[3&amp;5]],Таблица4[[#This Row],[Холодильник]]),1,0)</f>
        <v>0</v>
      </c>
      <c r="BG20" s="1">
        <f>IF(AND(Таблица5[[#This Row],[3&amp;5]],Таблица4[[#This Row],[Морозильник]]),1,0)</f>
        <v>0</v>
      </c>
      <c r="BH20" s="1">
        <f>IF(AND(Таблица5[[#This Row],[5&amp;6]],Таблица4[[#This Row],[Холодильник]]),1,0)</f>
        <v>0</v>
      </c>
      <c r="BI20" s="1">
        <f>IF(AND(Таблица5[[#This Row],[5&amp;6]],Таблица4[[#This Row],[Морозильник]]),1,0)</f>
        <v>0</v>
      </c>
      <c r="BK20" s="1">
        <f>IF(AND(Таблица6[[#This Row],[1&amp;2&amp;5]],Таблица4[[#This Row],[Микроволновая печь]]),1,0)</f>
        <v>0</v>
      </c>
    </row>
    <row r="21" spans="1:63" x14ac:dyDescent="0.25">
      <c r="A21" s="1" t="s">
        <v>0</v>
      </c>
      <c r="B21" s="1" t="s">
        <v>7</v>
      </c>
      <c r="C21" s="1" t="s">
        <v>2</v>
      </c>
      <c r="D21" s="1" t="s">
        <v>1</v>
      </c>
      <c r="E21" s="1"/>
      <c r="G21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1</v>
      </c>
      <c r="H21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1</v>
      </c>
      <c r="I21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1</v>
      </c>
      <c r="J21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0</v>
      </c>
      <c r="K21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0</v>
      </c>
      <c r="L21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0</v>
      </c>
      <c r="M21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0</v>
      </c>
      <c r="N21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1</v>
      </c>
      <c r="O21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21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21" s="5">
        <f>SUM(Таблица4[[#This Row],[Стиральная машина]:[Чайник]])</f>
        <v>4</v>
      </c>
      <c r="S21" s="1">
        <f>IF(AND(Таблица4[[#This Row],[Стиральная машина]]=1,Таблица4[[#This Row],[Сушильная машина]]=1),1,0)</f>
        <v>1</v>
      </c>
      <c r="T21" s="1">
        <f>IF(AND(Таблица4[[#This Row],[Стиральная машина]]=1,Таблица4[[#This Row],[Духовой шкаф]]=1),1,0)</f>
        <v>1</v>
      </c>
      <c r="U21" s="1">
        <f>IF(AND(Таблица4[[#This Row],[Стиральная машина]]=1,Таблица4[[#This Row],[Телевизор]]=1),1,0)</f>
        <v>0</v>
      </c>
      <c r="V21" s="1">
        <f>IF(AND(Таблица4[[#This Row],[Стиральная машина]]=1,Таблица4[[#This Row],[Ноутбук]]=1),1,0)</f>
        <v>0</v>
      </c>
      <c r="W21" s="1">
        <f>IF(AND(Таблица4[[#This Row],[Стиральная машина]]=1,Таблица4[[#This Row],[Микроволновая печь]]=1),1,0)</f>
        <v>0</v>
      </c>
      <c r="X21" s="1">
        <f>IF(AND(Таблица4[[#This Row],[Стиральная машина]]=1,Таблица4[[#This Row],[Холодильник]]=1),1,0)</f>
        <v>0</v>
      </c>
      <c r="Y21" s="1">
        <f>IF(AND(Таблица4[[#This Row],[Стиральная машина]]=1,Таблица4[[#This Row],[Морозильник]]=1),1,0)</f>
        <v>1</v>
      </c>
      <c r="Z21" s="1">
        <f>IF(AND(Таблица4[[#This Row],[Сушильная машина]]=1,Таблица4[[#This Row],[Духовой шкаф]]=1),1,0)</f>
        <v>1</v>
      </c>
      <c r="AA21" s="1">
        <f>IF(AND(Таблица4[[#This Row],[Сушильная машина]]=1,Таблица4[[#This Row],[Телевизор]]=1),1,0)</f>
        <v>0</v>
      </c>
      <c r="AB21" s="1">
        <f>IF(AND(Таблица4[[#This Row],[Сушильная машина]]=1,Таблица4[[#This Row],[Ноутбук]]=1),1,0)</f>
        <v>0</v>
      </c>
      <c r="AC21" s="1">
        <f>IF(AND(Таблица4[[#This Row],[Сушильная машина]]=1,Таблица4[[#This Row],[Микроволновая печь]]=1),1,0)</f>
        <v>0</v>
      </c>
      <c r="AD21" s="1">
        <f>IF(AND(Таблица4[[#This Row],[Сушильная машина]]=1,Таблица4[[#This Row],[Холодильник]]=1),1,0)</f>
        <v>0</v>
      </c>
      <c r="AE21" s="1">
        <f>IF(AND(Таблица4[[#This Row],[Сушильная машина]]=1,Таблица4[[#This Row],[Морозильник]]=1),1,0)</f>
        <v>1</v>
      </c>
      <c r="AF21" s="1">
        <f>IF(AND(Таблица4[[#This Row],[Духовой шкаф]]=1,Таблица4[[#This Row],[Телевизор]]=1),1,0)</f>
        <v>0</v>
      </c>
      <c r="AG21" s="1">
        <f>IF(AND(Таблица4[[#This Row],[Духовой шкаф]]=1,Таблица4[[#This Row],[Ноутбук]]=1),1,0)</f>
        <v>0</v>
      </c>
      <c r="AH21" s="1">
        <f>IF(AND(Таблица4[[#This Row],[Духовой шкаф]]=1,Таблица4[[#This Row],[Микроволновая печь]]=1),1,0)</f>
        <v>0</v>
      </c>
      <c r="AI21" s="1">
        <f>IF(AND(Таблица4[[#This Row],[Духовой шкаф]]=1,Таблица4[[#This Row],[Холодильник]]=1),1,0)</f>
        <v>0</v>
      </c>
      <c r="AJ21" s="1">
        <f>IF(AND(Таблица4[[#This Row],[Духовой шкаф]]=1,Таблица4[[#This Row],[Морозильник]]=1),1,0)</f>
        <v>1</v>
      </c>
      <c r="AK21" s="1">
        <f>IF(AND(Таблица4[[#This Row],[Телевизор]]=1,Таблица4[[#This Row],[Ноутбук]]=1),1,0)</f>
        <v>0</v>
      </c>
      <c r="AL21" s="1">
        <f>IF(AND(Таблица4[[#This Row],[Телевизор]]=1,Таблица4[[#This Row],[Микроволновая печь]]=1),1,0)</f>
        <v>0</v>
      </c>
      <c r="AM21" s="1">
        <f>IF(AND(Таблица4[[#This Row],[Телевизор]]=1,Таблица4[[#This Row],[Холодильник]]=1),1,0)</f>
        <v>0</v>
      </c>
      <c r="AN21" s="1">
        <f>IF(AND(Таблица4[[#This Row],[Телевизор]]=1,Таблица4[[#This Row],[Морозильник]]=1),1,0)</f>
        <v>0</v>
      </c>
      <c r="AO21" s="1">
        <f>IF(AND(Таблица4[[#This Row],[Ноутбук]]=1,Таблица4[[#This Row],[Микроволновая печь]]=1),1,0)</f>
        <v>0</v>
      </c>
      <c r="AP21" s="1">
        <f>IF(AND(Таблица4[[#This Row],[Ноутбук]]=1,Таблица4[[#This Row],[Холодильник]]=1),1,0)</f>
        <v>0</v>
      </c>
      <c r="AQ21" s="1">
        <f>IF(AND(Таблица4[[#This Row],[Ноутбук]]=1,Таблица4[[#This Row],[Морозильник]]=1),1,0)</f>
        <v>0</v>
      </c>
      <c r="AR21" s="1">
        <f>IF(AND(Таблица4[[#This Row],[Микроволновая печь]]=1,Таблица4[[#This Row],[Холодильник]]=1),1,0)</f>
        <v>0</v>
      </c>
      <c r="AS21" s="1">
        <f>IF(AND(Таблица4[[#This Row],[Микроволновая печь]]=1,Таблица4[[#This Row],[Морозильник]]=1),1,0)</f>
        <v>0</v>
      </c>
      <c r="AT21" s="1">
        <f>IF(AND(Таблица4[[#This Row],[Холодильник]]=1,Таблица4[[#This Row],[Морозильник]]=1),1,0)</f>
        <v>0</v>
      </c>
      <c r="AV21" s="1">
        <f>IF(AND(Таблица5[[#This Row],[1&amp;2]],Таблица4[[#This Row],[Духовой шкаф]]),1,0)</f>
        <v>1</v>
      </c>
      <c r="AW21" s="1">
        <f>IF(AND(Таблица5[[#This Row],[1&amp;2]],Таблица4[[#This Row],[Ноутбук]]),1,0)</f>
        <v>0</v>
      </c>
      <c r="AX21" s="1">
        <f>IF(AND(Таблица5[[#This Row],[1&amp;2]],Таблица4[[#This Row],[Микроволновая печь]]),1,0)</f>
        <v>0</v>
      </c>
      <c r="AY21" s="1">
        <f>IF(AND(Таблица5[[#This Row],[1&amp;2]],Таблица4[[#This Row],[Холодильник]]),1,0)</f>
        <v>0</v>
      </c>
      <c r="AZ21" s="1">
        <f>IF(AND(Таблица5[[#This Row],[1&amp;2]],Таблица4[[#This Row],[Морозильник]]),1,0)</f>
        <v>1</v>
      </c>
      <c r="BA21" s="1">
        <f>IF(AND(Таблица5[[#This Row],[2&amp;3]],Таблица4[[#This Row],[Ноутбук]]),1,0)</f>
        <v>0</v>
      </c>
      <c r="BB21" s="1">
        <f>IF(AND(Таблица5[[#This Row],[2&amp;3]],Таблица4[[#This Row],[Микроволновая печь]]),1,0)</f>
        <v>0</v>
      </c>
      <c r="BC21" s="1">
        <f>IF(AND(Таблица5[[#This Row],[2&amp;3]],Таблица4[[#This Row],[Холодильник]]),1,0)</f>
        <v>0</v>
      </c>
      <c r="BD21" s="1">
        <f>IF(AND(Таблица5[[#This Row],[2&amp;3]],Таблица4[[#This Row],[Морозильник]]),1,0)</f>
        <v>1</v>
      </c>
      <c r="BE21" s="1">
        <f>IF(AND(Таблица5[[#This Row],[3&amp;5]],Таблица4[[#This Row],[Микроволновая печь]]),1,0)</f>
        <v>0</v>
      </c>
      <c r="BF21" s="1">
        <f>IF(AND(Таблица5[[#This Row],[3&amp;5]],Таблица4[[#This Row],[Холодильник]]),1,0)</f>
        <v>0</v>
      </c>
      <c r="BG21" s="1">
        <f>IF(AND(Таблица5[[#This Row],[3&amp;5]],Таблица4[[#This Row],[Морозильник]]),1,0)</f>
        <v>0</v>
      </c>
      <c r="BH21" s="1">
        <f>IF(AND(Таблица5[[#This Row],[5&amp;6]],Таблица4[[#This Row],[Холодильник]]),1,0)</f>
        <v>0</v>
      </c>
      <c r="BI21" s="1">
        <f>IF(AND(Таблица5[[#This Row],[5&amp;6]],Таблица4[[#This Row],[Морозильник]]),1,0)</f>
        <v>0</v>
      </c>
      <c r="BK21" s="1">
        <f>IF(AND(Таблица6[[#This Row],[1&amp;2&amp;5]],Таблица4[[#This Row],[Микроволновая печь]]),1,0)</f>
        <v>0</v>
      </c>
    </row>
    <row r="22" spans="1:63" x14ac:dyDescent="0.25">
      <c r="A22" s="1" t="s">
        <v>6</v>
      </c>
      <c r="B22" s="1" t="s">
        <v>3</v>
      </c>
      <c r="C22" s="1"/>
      <c r="D22" s="1"/>
      <c r="E22" s="1"/>
      <c r="G22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0</v>
      </c>
      <c r="H22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0</v>
      </c>
      <c r="I22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0</v>
      </c>
      <c r="J22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1</v>
      </c>
      <c r="K22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0</v>
      </c>
      <c r="L22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0</v>
      </c>
      <c r="M22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1</v>
      </c>
      <c r="N22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0</v>
      </c>
      <c r="O22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22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22" s="5">
        <f>SUM(Таблица4[[#This Row],[Стиральная машина]:[Чайник]])</f>
        <v>2</v>
      </c>
      <c r="S22" s="1">
        <f>IF(AND(Таблица4[[#This Row],[Стиральная машина]]=1,Таблица4[[#This Row],[Сушильная машина]]=1),1,0)</f>
        <v>0</v>
      </c>
      <c r="T22" s="1">
        <f>IF(AND(Таблица4[[#This Row],[Стиральная машина]]=1,Таблица4[[#This Row],[Духовой шкаф]]=1),1,0)</f>
        <v>0</v>
      </c>
      <c r="U22" s="1">
        <f>IF(AND(Таблица4[[#This Row],[Стиральная машина]]=1,Таблица4[[#This Row],[Телевизор]]=1),1,0)</f>
        <v>0</v>
      </c>
      <c r="V22" s="1">
        <f>IF(AND(Таблица4[[#This Row],[Стиральная машина]]=1,Таблица4[[#This Row],[Ноутбук]]=1),1,0)</f>
        <v>0</v>
      </c>
      <c r="W22" s="1">
        <f>IF(AND(Таблица4[[#This Row],[Стиральная машина]]=1,Таблица4[[#This Row],[Микроволновая печь]]=1),1,0)</f>
        <v>0</v>
      </c>
      <c r="X22" s="1">
        <f>IF(AND(Таблица4[[#This Row],[Стиральная машина]]=1,Таблица4[[#This Row],[Холодильник]]=1),1,0)</f>
        <v>0</v>
      </c>
      <c r="Y22" s="1">
        <f>IF(AND(Таблица4[[#This Row],[Стиральная машина]]=1,Таблица4[[#This Row],[Морозильник]]=1),1,0)</f>
        <v>0</v>
      </c>
      <c r="Z22" s="1">
        <f>IF(AND(Таблица4[[#This Row],[Сушильная машина]]=1,Таблица4[[#This Row],[Духовой шкаф]]=1),1,0)</f>
        <v>0</v>
      </c>
      <c r="AA22" s="1">
        <f>IF(AND(Таблица4[[#This Row],[Сушильная машина]]=1,Таблица4[[#This Row],[Телевизор]]=1),1,0)</f>
        <v>0</v>
      </c>
      <c r="AB22" s="1">
        <f>IF(AND(Таблица4[[#This Row],[Сушильная машина]]=1,Таблица4[[#This Row],[Ноутбук]]=1),1,0)</f>
        <v>0</v>
      </c>
      <c r="AC22" s="1">
        <f>IF(AND(Таблица4[[#This Row],[Сушильная машина]]=1,Таблица4[[#This Row],[Микроволновая печь]]=1),1,0)</f>
        <v>0</v>
      </c>
      <c r="AD22" s="1">
        <f>IF(AND(Таблица4[[#This Row],[Сушильная машина]]=1,Таблица4[[#This Row],[Холодильник]]=1),1,0)</f>
        <v>0</v>
      </c>
      <c r="AE22" s="1">
        <f>IF(AND(Таблица4[[#This Row],[Сушильная машина]]=1,Таблица4[[#This Row],[Морозильник]]=1),1,0)</f>
        <v>0</v>
      </c>
      <c r="AF22" s="1">
        <f>IF(AND(Таблица4[[#This Row],[Духовой шкаф]]=1,Таблица4[[#This Row],[Телевизор]]=1),1,0)</f>
        <v>0</v>
      </c>
      <c r="AG22" s="1">
        <f>IF(AND(Таблица4[[#This Row],[Духовой шкаф]]=1,Таблица4[[#This Row],[Ноутбук]]=1),1,0)</f>
        <v>0</v>
      </c>
      <c r="AH22" s="1">
        <f>IF(AND(Таблица4[[#This Row],[Духовой шкаф]]=1,Таблица4[[#This Row],[Микроволновая печь]]=1),1,0)</f>
        <v>0</v>
      </c>
      <c r="AI22" s="1">
        <f>IF(AND(Таблица4[[#This Row],[Духовой шкаф]]=1,Таблица4[[#This Row],[Холодильник]]=1),1,0)</f>
        <v>0</v>
      </c>
      <c r="AJ22" s="1">
        <f>IF(AND(Таблица4[[#This Row],[Духовой шкаф]]=1,Таблица4[[#This Row],[Морозильник]]=1),1,0)</f>
        <v>0</v>
      </c>
      <c r="AK22" s="1">
        <f>IF(AND(Таблица4[[#This Row],[Телевизор]]=1,Таблица4[[#This Row],[Ноутбук]]=1),1,0)</f>
        <v>0</v>
      </c>
      <c r="AL22" s="1">
        <f>IF(AND(Таблица4[[#This Row],[Телевизор]]=1,Таблица4[[#This Row],[Микроволновая печь]]=1),1,0)</f>
        <v>0</v>
      </c>
      <c r="AM22" s="1">
        <f>IF(AND(Таблица4[[#This Row],[Телевизор]]=1,Таблица4[[#This Row],[Холодильник]]=1),1,0)</f>
        <v>1</v>
      </c>
      <c r="AN22" s="1">
        <f>IF(AND(Таблица4[[#This Row],[Телевизор]]=1,Таблица4[[#This Row],[Морозильник]]=1),1,0)</f>
        <v>0</v>
      </c>
      <c r="AO22" s="1">
        <f>IF(AND(Таблица4[[#This Row],[Ноутбук]]=1,Таблица4[[#This Row],[Микроволновая печь]]=1),1,0)</f>
        <v>0</v>
      </c>
      <c r="AP22" s="1">
        <f>IF(AND(Таблица4[[#This Row],[Ноутбук]]=1,Таблица4[[#This Row],[Холодильник]]=1),1,0)</f>
        <v>0</v>
      </c>
      <c r="AQ22" s="1">
        <f>IF(AND(Таблица4[[#This Row],[Ноутбук]]=1,Таблица4[[#This Row],[Морозильник]]=1),1,0)</f>
        <v>0</v>
      </c>
      <c r="AR22" s="1">
        <f>IF(AND(Таблица4[[#This Row],[Микроволновая печь]]=1,Таблица4[[#This Row],[Холодильник]]=1),1,0)</f>
        <v>0</v>
      </c>
      <c r="AS22" s="1">
        <f>IF(AND(Таблица4[[#This Row],[Микроволновая печь]]=1,Таблица4[[#This Row],[Морозильник]]=1),1,0)</f>
        <v>0</v>
      </c>
      <c r="AT22" s="1">
        <f>IF(AND(Таблица4[[#This Row],[Холодильник]]=1,Таблица4[[#This Row],[Морозильник]]=1),1,0)</f>
        <v>0</v>
      </c>
      <c r="AV22" s="1">
        <f>IF(AND(Таблица5[[#This Row],[1&amp;2]],Таблица4[[#This Row],[Духовой шкаф]]),1,0)</f>
        <v>0</v>
      </c>
      <c r="AW22" s="1">
        <f>IF(AND(Таблица5[[#This Row],[1&amp;2]],Таблица4[[#This Row],[Ноутбук]]),1,0)</f>
        <v>0</v>
      </c>
      <c r="AX22" s="1">
        <f>IF(AND(Таблица5[[#This Row],[1&amp;2]],Таблица4[[#This Row],[Микроволновая печь]]),1,0)</f>
        <v>0</v>
      </c>
      <c r="AY22" s="1">
        <f>IF(AND(Таблица5[[#This Row],[1&amp;2]],Таблица4[[#This Row],[Холодильник]]),1,0)</f>
        <v>0</v>
      </c>
      <c r="AZ22" s="1">
        <f>IF(AND(Таблица5[[#This Row],[1&amp;2]],Таблица4[[#This Row],[Морозильник]]),1,0)</f>
        <v>0</v>
      </c>
      <c r="BA22" s="1">
        <f>IF(AND(Таблица5[[#This Row],[2&amp;3]],Таблица4[[#This Row],[Ноутбук]]),1,0)</f>
        <v>0</v>
      </c>
      <c r="BB22" s="1">
        <f>IF(AND(Таблица5[[#This Row],[2&amp;3]],Таблица4[[#This Row],[Микроволновая печь]]),1,0)</f>
        <v>0</v>
      </c>
      <c r="BC22" s="1">
        <f>IF(AND(Таблица5[[#This Row],[2&amp;3]],Таблица4[[#This Row],[Холодильник]]),1,0)</f>
        <v>0</v>
      </c>
      <c r="BD22" s="1">
        <f>IF(AND(Таблица5[[#This Row],[2&amp;3]],Таблица4[[#This Row],[Морозильник]]),1,0)</f>
        <v>0</v>
      </c>
      <c r="BE22" s="1">
        <f>IF(AND(Таблица5[[#This Row],[3&amp;5]],Таблица4[[#This Row],[Микроволновая печь]]),1,0)</f>
        <v>0</v>
      </c>
      <c r="BF22" s="1">
        <f>IF(AND(Таблица5[[#This Row],[3&amp;5]],Таблица4[[#This Row],[Холодильник]]),1,0)</f>
        <v>0</v>
      </c>
      <c r="BG22" s="1">
        <f>IF(AND(Таблица5[[#This Row],[3&amp;5]],Таблица4[[#This Row],[Морозильник]]),1,0)</f>
        <v>0</v>
      </c>
      <c r="BH22" s="1">
        <f>IF(AND(Таблица5[[#This Row],[5&amp;6]],Таблица4[[#This Row],[Холодильник]]),1,0)</f>
        <v>0</v>
      </c>
      <c r="BI22" s="1">
        <f>IF(AND(Таблица5[[#This Row],[5&amp;6]],Таблица4[[#This Row],[Морозильник]]),1,0)</f>
        <v>0</v>
      </c>
      <c r="BK22" s="1">
        <f>IF(AND(Таблица6[[#This Row],[1&amp;2&amp;5]],Таблица4[[#This Row],[Микроволновая печь]]),1,0)</f>
        <v>0</v>
      </c>
    </row>
    <row r="23" spans="1:63" x14ac:dyDescent="0.25">
      <c r="A23" s="1" t="s">
        <v>0</v>
      </c>
      <c r="B23" s="1" t="s">
        <v>5</v>
      </c>
      <c r="C23" s="1" t="s">
        <v>4</v>
      </c>
      <c r="D23" s="1" t="s">
        <v>1</v>
      </c>
      <c r="E23" s="1"/>
      <c r="G23" s="5">
        <f>IF(OR(Таблица2[[#This Row],[Столбец1]] =  G3, Таблица2[[#This Row],[Столбец2]] = G3, Таблица2[[#This Row],[Столбец3]] = G3, Таблица2[[#This Row],[Столбец4]] = G3, Таблица2[[#This Row],[Столбец5]] = G3, ), 1, 0)</f>
        <v>1</v>
      </c>
      <c r="H23" s="5">
        <f>IF(OR(Таблица2[[#This Row],[Столбец1]] =  H3, Таблица2[[#This Row],[Столбец2]] = H3, Таблица2[[#This Row],[Столбец3]] = H3, Таблица2[[#This Row],[Столбец4]] = H3, Таблица2[[#This Row],[Столбец5]] = H3, ), 1, 0)</f>
        <v>1</v>
      </c>
      <c r="I23" s="5">
        <f>IF(OR(Таблица2[[#This Row],[Столбец1]] =  I3, Таблица2[[#This Row],[Столбец2]] = I3, Таблица2[[#This Row],[Столбец3]] = I3, Таблица2[[#This Row],[Столбец4]] = I3, Таблица2[[#This Row],[Столбец5]] = I3, ), 1, 0)</f>
        <v>0</v>
      </c>
      <c r="J23" s="5">
        <f>IF(OR(Таблица2[[#This Row],[Столбец1]] =  J3, Таблица2[[#This Row],[Столбец2]] = J3, Таблица2[[#This Row],[Столбец3]] = J3, Таблица2[[#This Row],[Столбец4]] = J3, Таблица2[[#This Row],[Столбец5]] = J3, ), 1, 0)</f>
        <v>0</v>
      </c>
      <c r="K23" s="5">
        <f>IF(OR(Таблица2[[#This Row],[Столбец1]] =  K3, Таблица2[[#This Row],[Столбец2]] = K3, Таблица2[[#This Row],[Столбец3]] = K3, Таблица2[[#This Row],[Столбец4]] = K3, Таблица2[[#This Row],[Столбец5]] = K3, ), 1, 0)</f>
        <v>1</v>
      </c>
      <c r="L23" s="5">
        <f>IF(OR(Таблица2[[#This Row],[Столбец1]] =  L3, Таблица2[[#This Row],[Столбец2]] = L3, Таблица2[[#This Row],[Столбец3]] = L3, Таблица2[[#This Row],[Столбец4]] = L3, Таблица2[[#This Row],[Столбец5]] = L3, ), 1, 0)</f>
        <v>1</v>
      </c>
      <c r="M23" s="5">
        <f>IF(OR(Таблица2[[#This Row],[Столбец1]] =  M3, Таблица2[[#This Row],[Столбец2]] = M3, Таблица2[[#This Row],[Столбец3]] = M3, Таблица2[[#This Row],[Столбец4]] = M3, Таблица2[[#This Row],[Столбец5]] = M3, ), 1, 0)</f>
        <v>0</v>
      </c>
      <c r="N23" s="5">
        <f>IF(OR(Таблица2[[#This Row],[Столбец1]] =  N3, Таблица2[[#This Row],[Столбец2]] = N3, Таблица2[[#This Row],[Столбец3]] = N3, Таблица2[[#This Row],[Столбец4]] = N3, Таблица2[[#This Row],[Столбец5]] = N3, ), 1, 0)</f>
        <v>0</v>
      </c>
      <c r="O23" s="5">
        <f>IF(OR(Таблица2[[#This Row],[Столбец1]] =  O3, Таблица2[[#This Row],[Столбец2]] = O3, Таблица2[[#This Row],[Столбец3]] = O3, Таблица2[[#This Row],[Столбец4]] = O3, Таблица2[[#This Row],[Столбец5]] = O3, ), 1, 0)</f>
        <v>0</v>
      </c>
      <c r="P23" s="5">
        <f>IF(OR(Таблица2[[#This Row],[Столбец1]] =  P3, Таблица2[[#This Row],[Столбец2]] = P3, Таблица2[[#This Row],[Столбец3]] = P3, Таблица2[[#This Row],[Столбец4]] = P3, Таблица2[[#This Row],[Столбец5]] = P3, ), 1, 0)</f>
        <v>0</v>
      </c>
      <c r="Q23" s="5">
        <f>SUM(Таблица4[[#This Row],[Стиральная машина]:[Чайник]])</f>
        <v>4</v>
      </c>
      <c r="S23" s="1">
        <f>IF(AND(Таблица4[[#This Row],[Стиральная машина]]=1,Таблица4[[#This Row],[Сушильная машина]]=1),1,0)</f>
        <v>1</v>
      </c>
      <c r="T23" s="1">
        <f>IF(AND(Таблица4[[#This Row],[Стиральная машина]]=1,Таблица4[[#This Row],[Духовой шкаф]]=1),1,0)</f>
        <v>0</v>
      </c>
      <c r="U23" s="1">
        <f>IF(AND(Таблица4[[#This Row],[Стиральная машина]]=1,Таблица4[[#This Row],[Телевизор]]=1),1,0)</f>
        <v>0</v>
      </c>
      <c r="V23" s="1">
        <f>IF(AND(Таблица4[[#This Row],[Стиральная машина]]=1,Таблица4[[#This Row],[Ноутбук]]=1),1,0)</f>
        <v>1</v>
      </c>
      <c r="W23" s="1">
        <f>IF(AND(Таблица4[[#This Row],[Стиральная машина]]=1,Таблица4[[#This Row],[Микроволновая печь]]=1),1,0)</f>
        <v>1</v>
      </c>
      <c r="X23" s="1">
        <f>IF(AND(Таблица4[[#This Row],[Стиральная машина]]=1,Таблица4[[#This Row],[Холодильник]]=1),1,0)</f>
        <v>0</v>
      </c>
      <c r="Y23" s="1">
        <f>IF(AND(Таблица4[[#This Row],[Стиральная машина]]=1,Таблица4[[#This Row],[Морозильник]]=1),1,0)</f>
        <v>0</v>
      </c>
      <c r="Z23" s="1">
        <f>IF(AND(Таблица4[[#This Row],[Сушильная машина]]=1,Таблица4[[#This Row],[Духовой шкаф]]=1),1,0)</f>
        <v>0</v>
      </c>
      <c r="AA23" s="1">
        <f>IF(AND(Таблица4[[#This Row],[Сушильная машина]]=1,Таблица4[[#This Row],[Телевизор]]=1),1,0)</f>
        <v>0</v>
      </c>
      <c r="AB23" s="1">
        <f>IF(AND(Таблица4[[#This Row],[Сушильная машина]]=1,Таблица4[[#This Row],[Ноутбук]]=1),1,0)</f>
        <v>1</v>
      </c>
      <c r="AC23" s="1">
        <f>IF(AND(Таблица4[[#This Row],[Сушильная машина]]=1,Таблица4[[#This Row],[Микроволновая печь]]=1),1,0)</f>
        <v>1</v>
      </c>
      <c r="AD23" s="1">
        <f>IF(AND(Таблица4[[#This Row],[Сушильная машина]]=1,Таблица4[[#This Row],[Холодильник]]=1),1,0)</f>
        <v>0</v>
      </c>
      <c r="AE23" s="1">
        <f>IF(AND(Таблица4[[#This Row],[Сушильная машина]]=1,Таблица4[[#This Row],[Морозильник]]=1),1,0)</f>
        <v>0</v>
      </c>
      <c r="AF23" s="1">
        <f>IF(AND(Таблица4[[#This Row],[Духовой шкаф]]=1,Таблица4[[#This Row],[Телевизор]]=1),1,0)</f>
        <v>0</v>
      </c>
      <c r="AG23" s="1">
        <f>IF(AND(Таблица4[[#This Row],[Духовой шкаф]]=1,Таблица4[[#This Row],[Ноутбук]]=1),1,0)</f>
        <v>0</v>
      </c>
      <c r="AH23" s="1">
        <f>IF(AND(Таблица4[[#This Row],[Духовой шкаф]]=1,Таблица4[[#This Row],[Микроволновая печь]]=1),1,0)</f>
        <v>0</v>
      </c>
      <c r="AI23" s="1">
        <f>IF(AND(Таблица4[[#This Row],[Духовой шкаф]]=1,Таблица4[[#This Row],[Холодильник]]=1),1,0)</f>
        <v>0</v>
      </c>
      <c r="AJ23" s="1">
        <f>IF(AND(Таблица4[[#This Row],[Духовой шкаф]]=1,Таблица4[[#This Row],[Морозильник]]=1),1,0)</f>
        <v>0</v>
      </c>
      <c r="AK23" s="1">
        <f>IF(AND(Таблица4[[#This Row],[Телевизор]]=1,Таблица4[[#This Row],[Ноутбук]]=1),1,0)</f>
        <v>0</v>
      </c>
      <c r="AL23" s="1">
        <f>IF(AND(Таблица4[[#This Row],[Телевизор]]=1,Таблица4[[#This Row],[Микроволновая печь]]=1),1,0)</f>
        <v>0</v>
      </c>
      <c r="AM23" s="1">
        <f>IF(AND(Таблица4[[#This Row],[Телевизор]]=1,Таблица4[[#This Row],[Холодильник]]=1),1,0)</f>
        <v>0</v>
      </c>
      <c r="AN23" s="1">
        <f>IF(AND(Таблица4[[#This Row],[Телевизор]]=1,Таблица4[[#This Row],[Морозильник]]=1),1,0)</f>
        <v>0</v>
      </c>
      <c r="AO23" s="1">
        <f>IF(AND(Таблица4[[#This Row],[Ноутбук]]=1,Таблица4[[#This Row],[Микроволновая печь]]=1),1,0)</f>
        <v>1</v>
      </c>
      <c r="AP23" s="1">
        <f>IF(AND(Таблица4[[#This Row],[Ноутбук]]=1,Таблица4[[#This Row],[Холодильник]]=1),1,0)</f>
        <v>0</v>
      </c>
      <c r="AQ23" s="1">
        <f>IF(AND(Таблица4[[#This Row],[Ноутбук]]=1,Таблица4[[#This Row],[Морозильник]]=1),1,0)</f>
        <v>0</v>
      </c>
      <c r="AR23" s="1">
        <f>IF(AND(Таблица4[[#This Row],[Микроволновая печь]]=1,Таблица4[[#This Row],[Холодильник]]=1),1,0)</f>
        <v>0</v>
      </c>
      <c r="AS23" s="1">
        <f>IF(AND(Таблица4[[#This Row],[Микроволновая печь]]=1,Таблица4[[#This Row],[Морозильник]]=1),1,0)</f>
        <v>0</v>
      </c>
      <c r="AT23" s="1">
        <f>IF(AND(Таблица4[[#This Row],[Холодильник]]=1,Таблица4[[#This Row],[Морозильник]]=1),1,0)</f>
        <v>0</v>
      </c>
      <c r="AV23" s="1">
        <f>IF(AND(Таблица5[[#This Row],[1&amp;2]],Таблица4[[#This Row],[Духовой шкаф]]),1,0)</f>
        <v>0</v>
      </c>
      <c r="AW23" s="1">
        <f>IF(AND(Таблица5[[#This Row],[1&amp;2]],Таблица4[[#This Row],[Ноутбук]]),1,0)</f>
        <v>1</v>
      </c>
      <c r="AX23" s="1">
        <f>IF(AND(Таблица5[[#This Row],[1&amp;2]],Таблица4[[#This Row],[Микроволновая печь]]),1,0)</f>
        <v>1</v>
      </c>
      <c r="AY23" s="1">
        <f>IF(AND(Таблица5[[#This Row],[1&amp;2]],Таблица4[[#This Row],[Холодильник]]),1,0)</f>
        <v>0</v>
      </c>
      <c r="AZ23" s="1">
        <f>IF(AND(Таблица5[[#This Row],[1&amp;2]],Таблица4[[#This Row],[Морозильник]]),1,0)</f>
        <v>0</v>
      </c>
      <c r="BA23" s="1">
        <f>IF(AND(Таблица5[[#This Row],[2&amp;3]],Таблица4[[#This Row],[Ноутбук]]),1,0)</f>
        <v>0</v>
      </c>
      <c r="BB23" s="1">
        <f>IF(AND(Таблица5[[#This Row],[2&amp;3]],Таблица4[[#This Row],[Микроволновая печь]]),1,0)</f>
        <v>0</v>
      </c>
      <c r="BC23" s="1">
        <f>IF(AND(Таблица5[[#This Row],[2&amp;3]],Таблица4[[#This Row],[Холодильник]]),1,0)</f>
        <v>0</v>
      </c>
      <c r="BD23" s="1">
        <f>IF(AND(Таблица5[[#This Row],[2&amp;3]],Таблица4[[#This Row],[Морозильник]]),1,0)</f>
        <v>0</v>
      </c>
      <c r="BE23" s="1">
        <f>IF(AND(Таблица5[[#This Row],[3&amp;5]],Таблица4[[#This Row],[Микроволновая печь]]),1,0)</f>
        <v>0</v>
      </c>
      <c r="BF23" s="1">
        <f>IF(AND(Таблица5[[#This Row],[3&amp;5]],Таблица4[[#This Row],[Холодильник]]),1,0)</f>
        <v>0</v>
      </c>
      <c r="BG23" s="1">
        <f>IF(AND(Таблица5[[#This Row],[3&amp;5]],Таблица4[[#This Row],[Морозильник]]),1,0)</f>
        <v>0</v>
      </c>
      <c r="BH23" s="1">
        <f>IF(AND(Таблица5[[#This Row],[5&amp;6]],Таблица4[[#This Row],[Холодильник]]),1,0)</f>
        <v>0</v>
      </c>
      <c r="BI23" s="1">
        <f>IF(AND(Таблица5[[#This Row],[5&amp;6]],Таблица4[[#This Row],[Морозильник]]),1,0)</f>
        <v>0</v>
      </c>
      <c r="BK23" s="1">
        <f>IF(AND(Таблица6[[#This Row],[1&amp;2&amp;5]],Таблица4[[#This Row],[Микроволновая печь]]),1,0)</f>
        <v>1</v>
      </c>
    </row>
    <row r="24" spans="1:63" x14ac:dyDescent="0.25">
      <c r="G24" s="7">
        <f>SUM(Таблица4[Стиральная машина])</f>
        <v>14</v>
      </c>
      <c r="H24" s="7">
        <f>SUM(Таблица4[Сушильная машина])</f>
        <v>16</v>
      </c>
      <c r="I24" s="7">
        <f>SUM(Таблица4[Духовой шкаф])</f>
        <v>8</v>
      </c>
      <c r="J24" s="7">
        <f>SUM(Таблица4[Телевизор])</f>
        <v>6</v>
      </c>
      <c r="K24" s="7">
        <f>SUM(Таблица4[Ноутбук])</f>
        <v>11</v>
      </c>
      <c r="L24" s="7">
        <f>SUM(Таблица4[Микроволновая печь])</f>
        <v>8</v>
      </c>
      <c r="M24" s="7">
        <f>SUM(Таблица4[Холодильник])</f>
        <v>6</v>
      </c>
      <c r="N24" s="7">
        <f>SUM(Таблица4[Морозильник])</f>
        <v>5</v>
      </c>
      <c r="O24" s="7">
        <f>SUM(Таблица4[Тостер])</f>
        <v>3</v>
      </c>
      <c r="P24" s="7">
        <f>SUM(Таблица4[Чайник])</f>
        <v>3</v>
      </c>
      <c r="Q24" s="7"/>
      <c r="S24" s="3">
        <f>SUM(S4:S23)</f>
        <v>13</v>
      </c>
      <c r="T24" s="3">
        <f t="shared" ref="T24:AM24" si="0">SUM(T4:T23)</f>
        <v>5</v>
      </c>
      <c r="U24" s="3">
        <f t="shared" si="0"/>
        <v>4</v>
      </c>
      <c r="V24" s="3">
        <f t="shared" si="0"/>
        <v>10</v>
      </c>
      <c r="W24" s="3">
        <f t="shared" si="0"/>
        <v>5</v>
      </c>
      <c r="X24" s="3">
        <f t="shared" si="0"/>
        <v>3</v>
      </c>
      <c r="Y24" s="3">
        <f t="shared" si="0"/>
        <v>3</v>
      </c>
      <c r="Z24" s="3">
        <f>SUM(Z4:Z23)</f>
        <v>5</v>
      </c>
      <c r="AA24" s="3">
        <f>SUM(AA4:AA23)</f>
        <v>4</v>
      </c>
      <c r="AB24" s="3">
        <f>SUM(AB4:AB23)</f>
        <v>11</v>
      </c>
      <c r="AC24" s="3">
        <f>SUM(AC4:AC23)</f>
        <v>7</v>
      </c>
      <c r="AD24" s="3">
        <f>SUM(AD4:AD23)</f>
        <v>5</v>
      </c>
      <c r="AE24" s="3">
        <f>SUM(AE4:AE23)</f>
        <v>3</v>
      </c>
      <c r="AF24" s="3">
        <f>SUM(AF4:AF23)</f>
        <v>2</v>
      </c>
      <c r="AG24" s="3">
        <f>SUM(AG4:AG23)</f>
        <v>3</v>
      </c>
      <c r="AH24" s="3">
        <f>SUM(AH4:AH23)</f>
        <v>1</v>
      </c>
      <c r="AI24" s="3">
        <f>SUM(AI4:AI23)</f>
        <v>0</v>
      </c>
      <c r="AJ24" s="3">
        <f>SUM(AJ4:AJ23)</f>
        <v>5</v>
      </c>
      <c r="AK24" s="3">
        <f>SUM(AK4:AK23)</f>
        <v>3</v>
      </c>
      <c r="AL24" s="3">
        <f>SUM(AL4:AL23)</f>
        <v>2</v>
      </c>
      <c r="AM24" s="3">
        <f>SUM(AM4:AM23)</f>
        <v>1</v>
      </c>
      <c r="AN24" s="3">
        <f>SUM(AN4:AN23)</f>
        <v>0</v>
      </c>
      <c r="AO24" s="3">
        <f>SUM(AO4:AO23)</f>
        <v>5</v>
      </c>
      <c r="AP24" s="3">
        <f>SUM(AP4:AP23)</f>
        <v>3</v>
      </c>
      <c r="AQ24" s="3">
        <f>SUM(AQ4:AQ23)</f>
        <v>1</v>
      </c>
      <c r="AR24" s="3">
        <f>SUM(AR4:AR23)</f>
        <v>3</v>
      </c>
      <c r="AS24" s="3">
        <f>SUM(AS4:AS23)</f>
        <v>0</v>
      </c>
      <c r="AT24" s="3">
        <f>SUM(AT4:AT23)</f>
        <v>0</v>
      </c>
      <c r="AV24" s="3">
        <f>SUM(AV4:AV23)</f>
        <v>4</v>
      </c>
      <c r="AW24" s="3">
        <f t="shared" ref="AW24:BI24" si="1">SUM(AW4:AW23)</f>
        <v>10</v>
      </c>
      <c r="AX24" s="3">
        <f t="shared" si="1"/>
        <v>5</v>
      </c>
      <c r="AY24" s="3">
        <f t="shared" si="1"/>
        <v>3</v>
      </c>
      <c r="AZ24" s="3">
        <f t="shared" si="1"/>
        <v>2</v>
      </c>
      <c r="BA24" s="3">
        <f t="shared" si="1"/>
        <v>3</v>
      </c>
      <c r="BB24" s="3">
        <f t="shared" si="1"/>
        <v>0</v>
      </c>
      <c r="BC24" s="3">
        <f t="shared" si="1"/>
        <v>0</v>
      </c>
      <c r="BD24" s="3">
        <f t="shared" si="1"/>
        <v>3</v>
      </c>
      <c r="BE24" s="3">
        <f t="shared" si="1"/>
        <v>0</v>
      </c>
      <c r="BF24" s="3">
        <f t="shared" si="1"/>
        <v>0</v>
      </c>
      <c r="BG24" s="3">
        <f t="shared" si="1"/>
        <v>1</v>
      </c>
      <c r="BH24" s="3">
        <f t="shared" si="1"/>
        <v>1</v>
      </c>
      <c r="BI24" s="3">
        <f t="shared" si="1"/>
        <v>0</v>
      </c>
      <c r="BK24" s="3">
        <f>SUM(BK4:BK23)</f>
        <v>4</v>
      </c>
    </row>
    <row r="25" spans="1:63" x14ac:dyDescent="0.25">
      <c r="G25" s="11">
        <f>IF(Таблица4[[#Totals],[Стиральная машина]]&gt;=E1,1,0)</f>
        <v>1</v>
      </c>
      <c r="H25" s="11">
        <f>IF(Таблица4[[#Totals],[Сушильная машина]]&gt;=E1,1,0)</f>
        <v>1</v>
      </c>
      <c r="I25" s="11">
        <f>IF(Таблица4[[#Totals],[Духовой шкаф]]&gt;=E1,1,0)</f>
        <v>1</v>
      </c>
      <c r="J25" s="11">
        <f>IF(Таблица4[[#Totals],[Телевизор]]&gt;=E1,1,0)</f>
        <v>1</v>
      </c>
      <c r="K25" s="11">
        <f>IF(Таблица4[[#Totals],[Ноутбук]]&gt;=E1,1,0)</f>
        <v>1</v>
      </c>
      <c r="L25" s="11">
        <f>IF(Таблица4[[#Totals],[Микроволновая печь]]&gt;=E1,1,0)</f>
        <v>1</v>
      </c>
      <c r="M25" s="11">
        <f>IF(Таблица4[[#Totals],[Холодильник]]&gt;=E1,1,0)</f>
        <v>1</v>
      </c>
      <c r="N25" s="11">
        <f>IF(Таблица4[[#Totals],[Морозильник]]&gt;=E1,1,0)</f>
        <v>1</v>
      </c>
      <c r="O25" s="11">
        <f>IF(Таблица4[[#Totals],[Тостер]]&gt;=E1,1,0)</f>
        <v>0</v>
      </c>
      <c r="P25" s="11">
        <f>IF(Таблица4[[#Totals],[Чайник]]&gt;=E1,1,0)</f>
        <v>0</v>
      </c>
      <c r="Q25" s="11"/>
      <c r="S25" s="3">
        <f>IF(S24&gt;=E1,1,0)</f>
        <v>1</v>
      </c>
      <c r="T25" s="3">
        <f>IF(T24&gt;=E1,1,0)</f>
        <v>1</v>
      </c>
      <c r="U25" s="3">
        <f>IF(U24&gt;=E1,1,0)</f>
        <v>0</v>
      </c>
      <c r="V25" s="3">
        <f>IF(V24&gt;=E1,1,0)</f>
        <v>1</v>
      </c>
      <c r="W25" s="3">
        <f>IF(W24&gt;=E1,1,0)</f>
        <v>1</v>
      </c>
      <c r="X25" s="3">
        <f>IF(X24&gt;=E1,1,0)</f>
        <v>0</v>
      </c>
      <c r="Y25" s="3">
        <f>IF(Y24&gt;=E1,1,0)</f>
        <v>0</v>
      </c>
      <c r="Z25" s="3">
        <f>IF(Z24&gt;=E1,1,0)</f>
        <v>1</v>
      </c>
      <c r="AA25" s="3">
        <f>IF(AA24&gt;=E1,1,0)</f>
        <v>0</v>
      </c>
      <c r="AB25" s="3">
        <f>IF(AB24&gt;=E1,1,0)</f>
        <v>1</v>
      </c>
      <c r="AC25" s="3">
        <f>IF(AC24&gt;=E1,1,0)</f>
        <v>1</v>
      </c>
      <c r="AD25" s="3">
        <f>IF(AD24&gt;=E1,1,0)</f>
        <v>1</v>
      </c>
      <c r="AE25" s="3">
        <f>IF(AE24&gt;=E1,1,0)</f>
        <v>0</v>
      </c>
      <c r="AF25" s="3">
        <f>IF(AF24&gt;=E1,1,0)</f>
        <v>0</v>
      </c>
      <c r="AG25" s="3">
        <f>IF(AG24&gt;=E1,1,0)</f>
        <v>0</v>
      </c>
      <c r="AH25" s="3">
        <f>IF(AH24&gt;=E1,1,0)</f>
        <v>0</v>
      </c>
      <c r="AI25" s="3">
        <f>IF(AI24&gt;=E1,1,0)</f>
        <v>0</v>
      </c>
      <c r="AJ25" s="3">
        <f>IF(AJ24&gt;=E1,1,0)</f>
        <v>1</v>
      </c>
      <c r="AK25" s="3">
        <f>IF(AK24&gt;=E1,1,0)</f>
        <v>0</v>
      </c>
      <c r="AL25" s="3">
        <f>IF(AL24&gt;=E1,1,0)</f>
        <v>0</v>
      </c>
      <c r="AM25" s="3">
        <f>IF(AM24&gt;=E1,1,0)</f>
        <v>0</v>
      </c>
      <c r="AN25" s="3">
        <f>IF(AN24&gt;=E1,1,0)</f>
        <v>0</v>
      </c>
      <c r="AO25" s="3">
        <f>IF(AO24&gt;=E1,1,0)</f>
        <v>1</v>
      </c>
      <c r="AP25" s="3">
        <f>IF(AP24&gt;=E1,1,0)</f>
        <v>0</v>
      </c>
      <c r="AQ25" s="3">
        <f>IF(AQ24&gt;=E1,1,0)</f>
        <v>0</v>
      </c>
      <c r="AR25" s="3">
        <f>IF(AR24&gt;=E1,1,0)</f>
        <v>0</v>
      </c>
      <c r="AS25" s="3">
        <f>IF(AS24&gt;=E1,1,0)</f>
        <v>0</v>
      </c>
      <c r="AT25" s="3">
        <f>IF(AT24&gt;=E1,1,0)</f>
        <v>0</v>
      </c>
      <c r="AV25" s="3">
        <f>IF(AV24&gt;=E1,1,0)</f>
        <v>0</v>
      </c>
      <c r="AW25" s="3">
        <f>IF(AW24&gt;=E1,1,0)</f>
        <v>1</v>
      </c>
      <c r="AX25" s="3">
        <f>IF(AX24&gt;=E1,1,0)</f>
        <v>1</v>
      </c>
      <c r="AY25" s="3">
        <f>IF(AY24&gt;=E1,1,0)</f>
        <v>0</v>
      </c>
      <c r="AZ25" s="3">
        <f>IF(AZ24&gt;=E1,1,0)</f>
        <v>0</v>
      </c>
      <c r="BA25" s="3">
        <f>IF(BA24&gt;=E1,1,0)</f>
        <v>0</v>
      </c>
      <c r="BB25" s="3">
        <f>IF(BB24&gt;=E1,1,0)</f>
        <v>0</v>
      </c>
      <c r="BC25" s="3">
        <f>IF(BC24&gt;=E1,1,0)</f>
        <v>0</v>
      </c>
      <c r="BD25" s="3">
        <f>IF(BD24&gt;=E1,1,0)</f>
        <v>0</v>
      </c>
      <c r="BE25" s="3">
        <f>IF(BE24&gt;=E1,1,0)</f>
        <v>0</v>
      </c>
      <c r="BF25" s="3">
        <f>IF(BF24&gt;=E1,1,0)</f>
        <v>0</v>
      </c>
      <c r="BG25" s="3">
        <f>IF(BG24&gt;=E1,1,0)</f>
        <v>0</v>
      </c>
      <c r="BH25" s="3">
        <f>IF(BH24&gt;=E1,1,0)</f>
        <v>0</v>
      </c>
      <c r="BI25" s="3">
        <f>IF(BI24&gt;=E1,1,0)</f>
        <v>0</v>
      </c>
      <c r="BK25" s="3">
        <f>IF(BK24&gt;=E1,1,0)</f>
        <v>0</v>
      </c>
    </row>
    <row r="27" spans="1:63" x14ac:dyDescent="0.25">
      <c r="G27" s="15">
        <v>1</v>
      </c>
      <c r="H27" s="14" t="s">
        <v>0</v>
      </c>
      <c r="I27" s="14"/>
      <c r="J27" s="14"/>
      <c r="K27" s="14"/>
      <c r="S27" s="15">
        <v>1</v>
      </c>
      <c r="T27" s="14" t="s">
        <v>0</v>
      </c>
      <c r="U27" s="14"/>
      <c r="V27" s="14"/>
      <c r="W27" s="14"/>
      <c r="AV27" s="19">
        <v>1</v>
      </c>
      <c r="AW27" s="20" t="s">
        <v>0</v>
      </c>
      <c r="AX27" s="20"/>
      <c r="AY27" s="20"/>
      <c r="AZ27" s="20"/>
    </row>
    <row r="28" spans="1:63" x14ac:dyDescent="0.25">
      <c r="G28" s="15">
        <v>2</v>
      </c>
      <c r="H28" s="14" t="s">
        <v>1</v>
      </c>
      <c r="I28" s="14"/>
      <c r="J28" s="14"/>
      <c r="K28" s="14"/>
      <c r="S28" s="15">
        <v>2</v>
      </c>
      <c r="T28" s="14" t="s">
        <v>1</v>
      </c>
      <c r="U28" s="14"/>
      <c r="V28" s="14"/>
      <c r="W28" s="14"/>
      <c r="AV28" s="19">
        <v>2</v>
      </c>
      <c r="AW28" s="20" t="s">
        <v>1</v>
      </c>
      <c r="AX28" s="20"/>
      <c r="AY28" s="20"/>
      <c r="AZ28" s="20"/>
    </row>
    <row r="29" spans="1:63" x14ac:dyDescent="0.25">
      <c r="G29" s="15">
        <v>3</v>
      </c>
      <c r="H29" s="14" t="s">
        <v>2</v>
      </c>
      <c r="I29" s="14"/>
      <c r="J29" s="14"/>
      <c r="K29" s="14"/>
      <c r="S29" s="19">
        <v>3</v>
      </c>
      <c r="T29" s="20" t="s">
        <v>2</v>
      </c>
      <c r="U29" s="20"/>
      <c r="V29" s="20"/>
      <c r="W29" s="20"/>
      <c r="AV29" s="19">
        <v>5</v>
      </c>
      <c r="AW29" s="21" t="s">
        <v>4</v>
      </c>
      <c r="AX29" s="22"/>
      <c r="AY29" s="22"/>
      <c r="AZ29" s="23"/>
    </row>
    <row r="30" spans="1:63" x14ac:dyDescent="0.25">
      <c r="G30" s="9">
        <v>4</v>
      </c>
      <c r="H30" s="10" t="s">
        <v>3</v>
      </c>
      <c r="I30" s="10"/>
      <c r="J30" s="10"/>
      <c r="K30" s="10"/>
      <c r="S30" s="15">
        <v>5</v>
      </c>
      <c r="T30" s="16" t="s">
        <v>4</v>
      </c>
      <c r="U30" s="17"/>
      <c r="V30" s="17"/>
      <c r="W30" s="18"/>
      <c r="AV30" s="19">
        <v>6</v>
      </c>
      <c r="AW30" s="21" t="s">
        <v>5</v>
      </c>
      <c r="AX30" s="22"/>
      <c r="AY30" s="22"/>
      <c r="AZ30" s="23"/>
    </row>
    <row r="31" spans="1:63" x14ac:dyDescent="0.25">
      <c r="G31" s="15">
        <v>5</v>
      </c>
      <c r="H31" s="14" t="s">
        <v>4</v>
      </c>
      <c r="I31" s="14"/>
      <c r="J31" s="14"/>
      <c r="K31" s="14"/>
      <c r="S31" s="15">
        <v>6</v>
      </c>
      <c r="T31" s="16" t="s">
        <v>5</v>
      </c>
      <c r="U31" s="17"/>
      <c r="V31" s="17"/>
      <c r="W31" s="18"/>
    </row>
    <row r="32" spans="1:63" x14ac:dyDescent="0.25">
      <c r="G32" s="15">
        <v>6</v>
      </c>
      <c r="H32" s="14" t="s">
        <v>5</v>
      </c>
      <c r="I32" s="14"/>
      <c r="J32" s="14"/>
      <c r="K32" s="14"/>
      <c r="S32" s="19">
        <v>7</v>
      </c>
      <c r="T32" s="21" t="s">
        <v>6</v>
      </c>
      <c r="U32" s="22"/>
      <c r="V32" s="22"/>
      <c r="W32" s="23"/>
    </row>
    <row r="33" spans="7:23" x14ac:dyDescent="0.25">
      <c r="G33" s="15">
        <v>7</v>
      </c>
      <c r="H33" s="14" t="s">
        <v>6</v>
      </c>
      <c r="I33" s="14"/>
      <c r="J33" s="14"/>
      <c r="K33" s="14"/>
      <c r="S33" s="19">
        <v>8</v>
      </c>
      <c r="T33" s="20" t="s">
        <v>7</v>
      </c>
      <c r="U33" s="20"/>
      <c r="V33" s="20"/>
      <c r="W33" s="20"/>
    </row>
    <row r="34" spans="7:23" x14ac:dyDescent="0.25">
      <c r="G34" s="15">
        <v>8</v>
      </c>
      <c r="H34" s="14" t="s">
        <v>7</v>
      </c>
      <c r="I34" s="14"/>
      <c r="J34" s="14"/>
      <c r="K34" s="14"/>
    </row>
  </sheetData>
  <mergeCells count="19">
    <mergeCell ref="AW27:AZ27"/>
    <mergeCell ref="AW28:AZ28"/>
    <mergeCell ref="AW29:AZ29"/>
    <mergeCell ref="AW30:AZ30"/>
    <mergeCell ref="H33:K33"/>
    <mergeCell ref="H34:K34"/>
    <mergeCell ref="T27:W27"/>
    <mergeCell ref="T28:W28"/>
    <mergeCell ref="T29:W29"/>
    <mergeCell ref="T30:W30"/>
    <mergeCell ref="T31:W31"/>
    <mergeCell ref="T32:W32"/>
    <mergeCell ref="T33:W33"/>
    <mergeCell ref="H27:K27"/>
    <mergeCell ref="H28:K28"/>
    <mergeCell ref="H29:K29"/>
    <mergeCell ref="H30:K30"/>
    <mergeCell ref="H31:K31"/>
    <mergeCell ref="H32:K32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Килюп Лев</dc:creator>
  <cp:lastModifiedBy>Килюп Лев</cp:lastModifiedBy>
  <dcterms:created xsi:type="dcterms:W3CDTF">2015-06-05T18:19:34Z</dcterms:created>
  <dcterms:modified xsi:type="dcterms:W3CDTF">2022-09-14T23:10:22Z</dcterms:modified>
</cp:coreProperties>
</file>